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fileSharing readOnlyRecommended="1"/>
  <workbookPr/>
  <mc:AlternateContent xmlns:mc="http://schemas.openxmlformats.org/markup-compatibility/2006">
    <mc:Choice Requires="x15">
      <x15ac:absPath xmlns:x15ac="http://schemas.microsoft.com/office/spreadsheetml/2010/11/ac" url="https://questionmarkgroup.sharepoint.com/sites/Schoonmaak/Gedeelde documenten/General/Projecten algemeen/In behandeling/SCOH/01 Aanbesteding 2023/2. Inschrijfdocumenten/4. Publicatie documenten/"/>
    </mc:Choice>
  </mc:AlternateContent>
  <xr:revisionPtr revIDLastSave="3" documentId="8_{C7B78F91-1F59-4D75-866C-A0AB3228AC58}" xr6:coauthVersionLast="47" xr6:coauthVersionMax="47" xr10:uidLastSave="{52B723D2-3EBF-445E-8F56-11DE4E57E08A}"/>
  <bookViews>
    <workbookView xWindow="28680" yWindow="-120" windowWidth="29040" windowHeight="15720" tabRatio="946" activeTab="1" xr2:uid="{00000000-000D-0000-FFFF-FFFF00000000}"/>
  </bookViews>
  <sheets>
    <sheet name="1-Uitgangspunten" sheetId="41" r:id="rId1"/>
    <sheet name="2-Kosten per locatie" sheetId="37" r:id="rId2"/>
    <sheet name="3-Productie normen" sheetId="28" r:id="rId3"/>
    <sheet name="4-Basis ruimtestaat" sheetId="2" r:id="rId4"/>
    <sheet name="5-Premies en opslagen" sheetId="17" r:id="rId5"/>
    <sheet name="6-Opbouw uurtarief productie" sheetId="18" r:id="rId6"/>
    <sheet name="7-Opbouw uurtarief toezicht" sheetId="38" r:id="rId7"/>
    <sheet name="8-Additionele kosten" sheetId="31" r:id="rId8"/>
    <sheet name="9-Afroepprijs" sheetId="5" r:id="rId9"/>
    <sheet name="10-Glasbewassing" sheetId="35" r:id="rId10"/>
    <sheet name="11-Sanitaire voorzieningen" sheetId="42" r:id="rId11"/>
  </sheets>
  <externalReferences>
    <externalReference r:id="rId12"/>
    <externalReference r:id="rId13"/>
    <externalReference r:id="rId14"/>
    <externalReference r:id="rId15"/>
    <externalReference r:id="rId16"/>
    <externalReference r:id="rId17"/>
  </externalReferences>
  <definedNames>
    <definedName name="__1F" hidden="1">[1]Psychiatrie!#REF!</definedName>
    <definedName name="__2_0_F" hidden="1">[1]Psychiatrie!#REF!</definedName>
    <definedName name="_1_________F" hidden="1">[1]Psychiatrie!#REF!</definedName>
    <definedName name="_1F" localSheetId="1"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9" hidden="1">'[2]#REF'!#REF!</definedName>
    <definedName name="_Fill" localSheetId="10" hidden="1">'[2]#REF'!#REF!</definedName>
    <definedName name="_Fill" localSheetId="1" hidden="1">'[3]#REF'!#REF!</definedName>
    <definedName name="_Fill" hidden="1">'[3]#REF'!#REF!</definedName>
    <definedName name="_filll" hidden="1">'[4]#REF'!#REF!</definedName>
    <definedName name="_xlnm._FilterDatabase" localSheetId="9" hidden="1">'10-Glasbewassing'!$A$10:$Y$52</definedName>
    <definedName name="_xlnm._FilterDatabase" localSheetId="10" hidden="1">'11-Sanitaire voorzieningen'!$A$10:$O$37</definedName>
    <definedName name="_xlnm._FilterDatabase" localSheetId="1" hidden="1">'2-Kosten per locatie'!$A$12:$J$27</definedName>
    <definedName name="_xlnm._FilterDatabase" localSheetId="3" hidden="1">'4-Basis ruimtestaat'!$B$9:$U$854</definedName>
    <definedName name="_Hlk39130726" localSheetId="0">'1-Uitgangspunten'!$A$16</definedName>
    <definedName name="_Key1" localSheetId="9" hidden="1">'[2]#REF'!#REF!</definedName>
    <definedName name="_Key1" localSheetId="10" hidden="1">'[2]#REF'!#REF!</definedName>
    <definedName name="_Key1" localSheetId="1" hidden="1">'[3]#REF'!#REF!</definedName>
    <definedName name="_Key1" hidden="1">'[3]#REF'!#REF!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_Table1_In1" hidden="1">#REF!</definedName>
    <definedName name="_Table1_Out" hidden="1">#REF!</definedName>
    <definedName name="_Toc106114456" localSheetId="0">'1-Uitgangspunten'!$A$2</definedName>
    <definedName name="_Toc106114457" localSheetId="0">'1-Uitgangspunten'!$A$5</definedName>
    <definedName name="_Toc106114458" localSheetId="0">'1-Uitgangspunten'!$A$9</definedName>
    <definedName name="_Toc106114459" localSheetId="0">'1-Uitgangspunten'!$A$13</definedName>
    <definedName name="_Toc518445846" localSheetId="0">'1-Uitgangspunten'!$A$17</definedName>
    <definedName name="AccessDatabase" hidden="1">"C:\data\excel\BASISWP.mdb"</definedName>
    <definedName name="Additioneel" hidden="1">'[2]#REF'!#REF!</definedName>
    <definedName name="_xlnm.Print_Area" localSheetId="1">'2-Kosten per locatie'!$A$3:$Z$27</definedName>
    <definedName name="_xlnm.Print_Area" localSheetId="3">'4-Basis ruimtestaat'!$B$3:$U$743</definedName>
    <definedName name="_xlnm.Print_Area" localSheetId="4">'5-Premies en opslagen'!$A$3:$E$55</definedName>
    <definedName name="_xlnm.Print_Area" localSheetId="5">'6-Opbouw uurtarief productie'!$A$1:$R$63</definedName>
    <definedName name="_xlnm.Print_Area" localSheetId="8">'9-Afroepprijs'!$A$3:$F$48</definedName>
    <definedName name="_xlnm.Print_Titles" localSheetId="9">'10-Glasbewassing'!$10:$10</definedName>
    <definedName name="_xlnm.Print_Titles" localSheetId="10">'11-Sanitaire voorzieningen'!$10:$10</definedName>
    <definedName name="_xlnm.Print_Titles" localSheetId="1">'2-Kosten per locatie'!$12:$12</definedName>
    <definedName name="_xlnm.Print_Titles" localSheetId="3">'4-Basis ruimtestaat'!$9:$9</definedName>
    <definedName name="_xlnm.Print_Titles" localSheetId="5">'6-Opbouw uurtarief productie'!$A:$C</definedName>
    <definedName name="_xlnm.Print_Titles" localSheetId="8">'9-Afroepprijs'!$6:$9</definedName>
    <definedName name="berichtok" localSheetId="1">'2-Kosten per locatie'!berichtok</definedName>
    <definedName name="berichtok">'2-Kosten per locatie'!berichtok</definedName>
    <definedName name="berichtoke" localSheetId="1">'2-Kosten per locatie'!berichtoke</definedName>
    <definedName name="berichtoke">'2-Kosten per locatie'!berichtoke</definedName>
    <definedName name="berichtoke1" localSheetId="1">'2-Kosten per locatie'!berichtoke1</definedName>
    <definedName name="berichtoke1">'2-Kosten per locatie'!berichtoke1</definedName>
    <definedName name="Berkt" localSheetId="1">'2-Kosten per locatie'!Berkt</definedName>
    <definedName name="Berkt">'2-Kosten per locatie'!Berkt</definedName>
    <definedName name="dffdf" hidden="1">'[5]#REF'!#REF!</definedName>
    <definedName name="einde" localSheetId="1">'2-Kosten per locatie'!einde</definedName>
    <definedName name="einde">'2-Kosten per locatie'!einde</definedName>
    <definedName name="fghf" hidden="1">'[6]#REF'!#REF!</definedName>
    <definedName name="Gan_R" localSheetId="1">'2-Kosten per locatie'!Gan_R</definedName>
    <definedName name="Gan_R">'2-Kosten per locatie'!Gan_R</definedName>
    <definedName name="gs" hidden="1">'[5]#REF'!#REF!</definedName>
    <definedName name="han" localSheetId="9" hidden="1">'[2]#REF'!#REF!</definedName>
    <definedName name="han" localSheetId="10" hidden="1">'[2]#REF'!#REF!</definedName>
    <definedName name="han" localSheetId="1" hidden="1">'[3]#REF'!#REF!</definedName>
    <definedName name="han" hidden="1">'[3]#REF'!#REF!</definedName>
    <definedName name="HTML_CodePage" hidden="1">1252</definedName>
    <definedName name="HTML_Control" localSheetId="1"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jh" hidden="1">'[6]#REF'!#REF!</definedName>
    <definedName name="Mutatiederdekwartaal" localSheetId="1" hidden="1">{"'ma_vr'!$A$1:$AA$42"}</definedName>
    <definedName name="Mutatiederdekwartaal" hidden="1">{"'ma_vr'!$A$1:$AA$42"}</definedName>
    <definedName name="NvB" hidden="1">'[4]#REF'!#REF!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37" l="1"/>
  <c r="G15" i="37"/>
  <c r="G16" i="37"/>
  <c r="G17" i="37"/>
  <c r="G18" i="37"/>
  <c r="G19" i="37"/>
  <c r="G20" i="37"/>
  <c r="G21" i="37"/>
  <c r="G22" i="37"/>
  <c r="G23" i="37"/>
  <c r="G24" i="37"/>
  <c r="G25" i="37"/>
  <c r="F14" i="37"/>
  <c r="F15" i="37"/>
  <c r="F16" i="37"/>
  <c r="F17" i="37"/>
  <c r="F18" i="37"/>
  <c r="F19" i="37"/>
  <c r="F20" i="37"/>
  <c r="F21" i="37"/>
  <c r="F22" i="37"/>
  <c r="F23" i="37"/>
  <c r="F24" i="37"/>
  <c r="F25" i="37"/>
  <c r="D39" i="35"/>
  <c r="E39" i="35" s="1"/>
  <c r="G39" i="35" s="1"/>
  <c r="D40" i="35"/>
  <c r="E40" i="35" s="1"/>
  <c r="G40" i="35" s="1"/>
  <c r="D41" i="35"/>
  <c r="E41" i="35" s="1"/>
  <c r="G41" i="35" s="1"/>
  <c r="D42" i="35"/>
  <c r="E42" i="35" s="1"/>
  <c r="G42" i="35" s="1"/>
  <c r="D43" i="35"/>
  <c r="E43" i="35" s="1"/>
  <c r="G43" i="35" s="1"/>
  <c r="D44" i="35"/>
  <c r="E44" i="35" s="1"/>
  <c r="G44" i="35" s="1"/>
  <c r="D45" i="35"/>
  <c r="E45" i="35" s="1"/>
  <c r="G45" i="35" s="1"/>
  <c r="D46" i="35"/>
  <c r="E46" i="35" s="1"/>
  <c r="G46" i="35" s="1"/>
  <c r="D47" i="35"/>
  <c r="E47" i="35" s="1"/>
  <c r="G47" i="35" s="1"/>
  <c r="D48" i="35"/>
  <c r="E48" i="35" s="1"/>
  <c r="G48" i="35" s="1"/>
  <c r="D49" i="35"/>
  <c r="E49" i="35" s="1"/>
  <c r="G49" i="35" s="1"/>
  <c r="D50" i="35"/>
  <c r="E50" i="35" s="1"/>
  <c r="G50" i="35" s="1"/>
  <c r="D24" i="35"/>
  <c r="E24" i="35" s="1"/>
  <c r="G24" i="35" s="1"/>
  <c r="D25" i="35"/>
  <c r="E25" i="35" s="1"/>
  <c r="G25" i="35" s="1"/>
  <c r="D26" i="35"/>
  <c r="E26" i="35" s="1"/>
  <c r="G26" i="35" s="1"/>
  <c r="B4" i="41"/>
  <c r="B3" i="41"/>
  <c r="B4" i="37"/>
  <c r="I11" i="28"/>
  <c r="I12" i="28"/>
  <c r="I13" i="28"/>
  <c r="I14" i="28"/>
  <c r="I15" i="28"/>
  <c r="I16" i="28"/>
  <c r="I17" i="28"/>
  <c r="I18" i="28"/>
  <c r="I19" i="28"/>
  <c r="I20" i="28"/>
  <c r="I21" i="28"/>
  <c r="I22" i="28"/>
  <c r="I23" i="28"/>
  <c r="I24" i="28"/>
  <c r="I25" i="28"/>
  <c r="I26" i="28"/>
  <c r="D38" i="35" l="1"/>
  <c r="E38" i="35" s="1"/>
  <c r="G38" i="35" s="1"/>
  <c r="D37" i="35"/>
  <c r="E37" i="35" s="1"/>
  <c r="G37" i="35" s="1"/>
  <c r="D36" i="35"/>
  <c r="E36" i="35" s="1"/>
  <c r="G36" i="35" s="1"/>
  <c r="C52" i="35"/>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K246" i="2"/>
  <c r="K247" i="2"/>
  <c r="K248" i="2"/>
  <c r="K249" i="2"/>
  <c r="K250" i="2"/>
  <c r="K251" i="2"/>
  <c r="K252" i="2"/>
  <c r="K253" i="2"/>
  <c r="K254" i="2"/>
  <c r="K255" i="2"/>
  <c r="K256" i="2"/>
  <c r="K257" i="2"/>
  <c r="K258" i="2"/>
  <c r="K259" i="2"/>
  <c r="K260" i="2"/>
  <c r="K261" i="2"/>
  <c r="K262" i="2"/>
  <c r="K263" i="2"/>
  <c r="K264" i="2"/>
  <c r="K265" i="2"/>
  <c r="K266" i="2"/>
  <c r="K267" i="2"/>
  <c r="K268" i="2"/>
  <c r="K269" i="2"/>
  <c r="K270" i="2"/>
  <c r="K271" i="2"/>
  <c r="K272" i="2"/>
  <c r="K273" i="2"/>
  <c r="K274" i="2"/>
  <c r="K275" i="2"/>
  <c r="K276" i="2"/>
  <c r="K277" i="2"/>
  <c r="K278" i="2"/>
  <c r="K279" i="2"/>
  <c r="K280" i="2"/>
  <c r="K281" i="2"/>
  <c r="K282" i="2"/>
  <c r="K283" i="2"/>
  <c r="K284" i="2"/>
  <c r="K285" i="2"/>
  <c r="K286" i="2"/>
  <c r="K287" i="2"/>
  <c r="K288" i="2"/>
  <c r="K289" i="2"/>
  <c r="K290" i="2"/>
  <c r="K291" i="2"/>
  <c r="K292" i="2"/>
  <c r="K293" i="2"/>
  <c r="K294" i="2"/>
  <c r="K295" i="2"/>
  <c r="K296" i="2"/>
  <c r="K297" i="2"/>
  <c r="K298" i="2"/>
  <c r="K299" i="2"/>
  <c r="K300" i="2"/>
  <c r="K301" i="2"/>
  <c r="K302" i="2"/>
  <c r="K303" i="2"/>
  <c r="K304" i="2"/>
  <c r="K305" i="2"/>
  <c r="K306" i="2"/>
  <c r="K307" i="2"/>
  <c r="K308" i="2"/>
  <c r="K309" i="2"/>
  <c r="K310" i="2"/>
  <c r="K311" i="2"/>
  <c r="K312" i="2"/>
  <c r="K313" i="2"/>
  <c r="K314" i="2"/>
  <c r="K315" i="2"/>
  <c r="K316" i="2"/>
  <c r="K317" i="2"/>
  <c r="K318" i="2"/>
  <c r="K319" i="2"/>
  <c r="K320" i="2"/>
  <c r="K321" i="2"/>
  <c r="K322" i="2"/>
  <c r="K323"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K376" i="2"/>
  <c r="K377" i="2"/>
  <c r="K378" i="2"/>
  <c r="K379" i="2"/>
  <c r="K380" i="2"/>
  <c r="K381" i="2"/>
  <c r="K382" i="2"/>
  <c r="K383" i="2"/>
  <c r="K384" i="2"/>
  <c r="K385" i="2"/>
  <c r="K386" i="2"/>
  <c r="K387" i="2"/>
  <c r="K388" i="2"/>
  <c r="K389" i="2"/>
  <c r="K390" i="2"/>
  <c r="K391" i="2"/>
  <c r="K392" i="2"/>
  <c r="K393" i="2"/>
  <c r="K394" i="2"/>
  <c r="K395" i="2"/>
  <c r="K396" i="2"/>
  <c r="K397" i="2"/>
  <c r="K398" i="2"/>
  <c r="K399" i="2"/>
  <c r="K400" i="2"/>
  <c r="K401" i="2"/>
  <c r="K402" i="2"/>
  <c r="K403" i="2"/>
  <c r="K404" i="2"/>
  <c r="K405" i="2"/>
  <c r="K406" i="2"/>
  <c r="K407" i="2"/>
  <c r="K408" i="2"/>
  <c r="K409" i="2"/>
  <c r="K410" i="2"/>
  <c r="K411" i="2"/>
  <c r="K412" i="2"/>
  <c r="K413" i="2"/>
  <c r="K414" i="2"/>
  <c r="K415" i="2"/>
  <c r="K416" i="2"/>
  <c r="K417" i="2"/>
  <c r="K418" i="2"/>
  <c r="K419" i="2"/>
  <c r="K420" i="2"/>
  <c r="K421" i="2"/>
  <c r="K422" i="2"/>
  <c r="K423" i="2"/>
  <c r="K424" i="2"/>
  <c r="K425" i="2"/>
  <c r="K426" i="2"/>
  <c r="K427" i="2"/>
  <c r="K428" i="2"/>
  <c r="K429" i="2"/>
  <c r="K430" i="2"/>
  <c r="K431" i="2"/>
  <c r="K432" i="2"/>
  <c r="K433" i="2"/>
  <c r="K434" i="2"/>
  <c r="K435" i="2"/>
  <c r="K436" i="2"/>
  <c r="K437" i="2"/>
  <c r="K438" i="2"/>
  <c r="K439" i="2"/>
  <c r="K440" i="2"/>
  <c r="K441" i="2"/>
  <c r="K442" i="2"/>
  <c r="K443" i="2"/>
  <c r="K444" i="2"/>
  <c r="K445" i="2"/>
  <c r="K446" i="2"/>
  <c r="K447" i="2"/>
  <c r="K448" i="2"/>
  <c r="K449" i="2"/>
  <c r="K450" i="2"/>
  <c r="K451" i="2"/>
  <c r="K452" i="2"/>
  <c r="K453" i="2"/>
  <c r="K454" i="2"/>
  <c r="K455" i="2"/>
  <c r="K456" i="2"/>
  <c r="K457" i="2"/>
  <c r="K458" i="2"/>
  <c r="K459" i="2"/>
  <c r="K460" i="2"/>
  <c r="K461" i="2"/>
  <c r="K462" i="2"/>
  <c r="K463" i="2"/>
  <c r="K464" i="2"/>
  <c r="K465" i="2"/>
  <c r="K466" i="2"/>
  <c r="K467" i="2"/>
  <c r="K468" i="2"/>
  <c r="K469" i="2"/>
  <c r="K470" i="2"/>
  <c r="K471" i="2"/>
  <c r="K472" i="2"/>
  <c r="K473" i="2"/>
  <c r="K474" i="2"/>
  <c r="K475" i="2"/>
  <c r="K476" i="2"/>
  <c r="K477" i="2"/>
  <c r="K478" i="2"/>
  <c r="K479" i="2"/>
  <c r="K480" i="2"/>
  <c r="K481" i="2"/>
  <c r="K482" i="2"/>
  <c r="K483" i="2"/>
  <c r="K484" i="2"/>
  <c r="K485" i="2"/>
  <c r="K486" i="2"/>
  <c r="K487" i="2"/>
  <c r="K488" i="2"/>
  <c r="K489" i="2"/>
  <c r="K490" i="2"/>
  <c r="K491" i="2"/>
  <c r="K492" i="2"/>
  <c r="K493" i="2"/>
  <c r="K494" i="2"/>
  <c r="K495" i="2"/>
  <c r="K496" i="2"/>
  <c r="K497" i="2"/>
  <c r="K498" i="2"/>
  <c r="K499" i="2"/>
  <c r="K500" i="2"/>
  <c r="K501" i="2"/>
  <c r="K502" i="2"/>
  <c r="K503" i="2"/>
  <c r="K504" i="2"/>
  <c r="K505" i="2"/>
  <c r="K506" i="2"/>
  <c r="K507" i="2"/>
  <c r="K508" i="2"/>
  <c r="K509" i="2"/>
  <c r="K510" i="2"/>
  <c r="K511" i="2"/>
  <c r="K512" i="2"/>
  <c r="K513" i="2"/>
  <c r="K514" i="2"/>
  <c r="K515" i="2"/>
  <c r="K516" i="2"/>
  <c r="K517" i="2"/>
  <c r="K518" i="2"/>
  <c r="K519" i="2"/>
  <c r="K520" i="2"/>
  <c r="K521" i="2"/>
  <c r="K522" i="2"/>
  <c r="K523" i="2"/>
  <c r="K524" i="2"/>
  <c r="K525" i="2"/>
  <c r="K526" i="2"/>
  <c r="K527" i="2"/>
  <c r="K528" i="2"/>
  <c r="K529" i="2"/>
  <c r="K530" i="2"/>
  <c r="K531" i="2"/>
  <c r="K532" i="2"/>
  <c r="K533" i="2"/>
  <c r="K534" i="2"/>
  <c r="K535" i="2"/>
  <c r="K536" i="2"/>
  <c r="K537" i="2"/>
  <c r="K538" i="2"/>
  <c r="K539" i="2"/>
  <c r="K540" i="2"/>
  <c r="K541" i="2"/>
  <c r="K542" i="2"/>
  <c r="K543" i="2"/>
  <c r="K544" i="2"/>
  <c r="K545" i="2"/>
  <c r="K546" i="2"/>
  <c r="K547" i="2"/>
  <c r="K548" i="2"/>
  <c r="K549" i="2"/>
  <c r="K550" i="2"/>
  <c r="K551" i="2"/>
  <c r="K552" i="2"/>
  <c r="K553" i="2"/>
  <c r="K554" i="2"/>
  <c r="K555" i="2"/>
  <c r="K556" i="2"/>
  <c r="K557" i="2"/>
  <c r="K558" i="2"/>
  <c r="K559" i="2"/>
  <c r="K560" i="2"/>
  <c r="K561" i="2"/>
  <c r="K562" i="2"/>
  <c r="K563" i="2"/>
  <c r="K564" i="2"/>
  <c r="K565" i="2"/>
  <c r="K566" i="2"/>
  <c r="K567" i="2"/>
  <c r="K568" i="2"/>
  <c r="K569" i="2"/>
  <c r="K570" i="2"/>
  <c r="K571" i="2"/>
  <c r="K572" i="2"/>
  <c r="K573" i="2"/>
  <c r="K574" i="2"/>
  <c r="K575" i="2"/>
  <c r="K576" i="2"/>
  <c r="K577" i="2"/>
  <c r="K578" i="2"/>
  <c r="K579" i="2"/>
  <c r="K580" i="2"/>
  <c r="K581" i="2"/>
  <c r="K582" i="2"/>
  <c r="K583" i="2"/>
  <c r="K584" i="2"/>
  <c r="K585" i="2"/>
  <c r="K586" i="2"/>
  <c r="K587" i="2"/>
  <c r="K588" i="2"/>
  <c r="K589" i="2"/>
  <c r="K590" i="2"/>
  <c r="K591" i="2"/>
  <c r="K592" i="2"/>
  <c r="K593" i="2"/>
  <c r="K594" i="2"/>
  <c r="K595" i="2"/>
  <c r="K596" i="2"/>
  <c r="K597" i="2"/>
  <c r="K598" i="2"/>
  <c r="K599" i="2"/>
  <c r="K600" i="2"/>
  <c r="K601" i="2"/>
  <c r="K602" i="2"/>
  <c r="K603" i="2"/>
  <c r="K604" i="2"/>
  <c r="K605" i="2"/>
  <c r="K606" i="2"/>
  <c r="K607" i="2"/>
  <c r="K608" i="2"/>
  <c r="K609" i="2"/>
  <c r="K610" i="2"/>
  <c r="K611" i="2"/>
  <c r="K612" i="2"/>
  <c r="K613" i="2"/>
  <c r="K614" i="2"/>
  <c r="K615" i="2"/>
  <c r="K616" i="2"/>
  <c r="K617" i="2"/>
  <c r="K618" i="2"/>
  <c r="K619" i="2"/>
  <c r="K620" i="2"/>
  <c r="K621" i="2"/>
  <c r="K622" i="2"/>
  <c r="K623" i="2"/>
  <c r="K624" i="2"/>
  <c r="K625" i="2"/>
  <c r="K626" i="2"/>
  <c r="K627" i="2"/>
  <c r="K628" i="2"/>
  <c r="K629" i="2"/>
  <c r="K630" i="2"/>
  <c r="K631" i="2"/>
  <c r="K632" i="2"/>
  <c r="K633" i="2"/>
  <c r="K634" i="2"/>
  <c r="K635" i="2"/>
  <c r="K636" i="2"/>
  <c r="K637" i="2"/>
  <c r="K638" i="2"/>
  <c r="K639" i="2"/>
  <c r="K640" i="2"/>
  <c r="K641" i="2"/>
  <c r="K642" i="2"/>
  <c r="K643" i="2"/>
  <c r="K644" i="2"/>
  <c r="K645" i="2"/>
  <c r="K646" i="2"/>
  <c r="K647" i="2"/>
  <c r="K648" i="2"/>
  <c r="K649" i="2"/>
  <c r="K650" i="2"/>
  <c r="K651" i="2"/>
  <c r="K652" i="2"/>
  <c r="K653" i="2"/>
  <c r="K654" i="2"/>
  <c r="K655" i="2"/>
  <c r="K656" i="2"/>
  <c r="K657" i="2"/>
  <c r="K658" i="2"/>
  <c r="K659" i="2"/>
  <c r="K660" i="2"/>
  <c r="K661" i="2"/>
  <c r="K662" i="2"/>
  <c r="K663" i="2"/>
  <c r="K664" i="2"/>
  <c r="K665" i="2"/>
  <c r="K666" i="2"/>
  <c r="K667" i="2"/>
  <c r="K668" i="2"/>
  <c r="K669" i="2"/>
  <c r="K670" i="2"/>
  <c r="K671" i="2"/>
  <c r="K672" i="2"/>
  <c r="K673" i="2"/>
  <c r="K674" i="2"/>
  <c r="K675" i="2"/>
  <c r="K676" i="2"/>
  <c r="K677" i="2"/>
  <c r="K678" i="2"/>
  <c r="K679" i="2"/>
  <c r="K680" i="2"/>
  <c r="K681" i="2"/>
  <c r="K682" i="2"/>
  <c r="K683" i="2"/>
  <c r="K684" i="2"/>
  <c r="K685" i="2"/>
  <c r="K686" i="2"/>
  <c r="K687" i="2"/>
  <c r="K688" i="2"/>
  <c r="K689" i="2"/>
  <c r="K690" i="2"/>
  <c r="K691" i="2"/>
  <c r="K692" i="2"/>
  <c r="K693" i="2"/>
  <c r="K694" i="2"/>
  <c r="K695" i="2"/>
  <c r="K696" i="2"/>
  <c r="K697" i="2"/>
  <c r="K698" i="2"/>
  <c r="K699" i="2"/>
  <c r="K700" i="2"/>
  <c r="K701" i="2"/>
  <c r="K702" i="2"/>
  <c r="K703" i="2"/>
  <c r="K704" i="2"/>
  <c r="K705" i="2"/>
  <c r="K706" i="2"/>
  <c r="K707" i="2"/>
  <c r="K708" i="2"/>
  <c r="K709" i="2"/>
  <c r="K710" i="2"/>
  <c r="K711" i="2"/>
  <c r="K712" i="2"/>
  <c r="K713" i="2"/>
  <c r="K714" i="2"/>
  <c r="K715" i="2"/>
  <c r="K716" i="2"/>
  <c r="K717" i="2"/>
  <c r="K718" i="2"/>
  <c r="K719" i="2"/>
  <c r="K720" i="2"/>
  <c r="K721" i="2"/>
  <c r="K722" i="2"/>
  <c r="K723" i="2"/>
  <c r="K724" i="2"/>
  <c r="K725" i="2"/>
  <c r="K726" i="2"/>
  <c r="K727" i="2"/>
  <c r="K728" i="2"/>
  <c r="K729" i="2"/>
  <c r="K730" i="2"/>
  <c r="K731" i="2"/>
  <c r="K732" i="2"/>
  <c r="K733" i="2"/>
  <c r="K734" i="2"/>
  <c r="K735" i="2"/>
  <c r="K736" i="2"/>
  <c r="K737" i="2"/>
  <c r="K738" i="2"/>
  <c r="K739" i="2"/>
  <c r="K740" i="2"/>
  <c r="K741" i="2"/>
  <c r="K742" i="2"/>
  <c r="K743" i="2"/>
  <c r="K744" i="2"/>
  <c r="K745" i="2"/>
  <c r="K746" i="2"/>
  <c r="K747" i="2"/>
  <c r="K748" i="2"/>
  <c r="K749" i="2"/>
  <c r="K750" i="2"/>
  <c r="K751" i="2"/>
  <c r="K752" i="2"/>
  <c r="K753" i="2"/>
  <c r="K754" i="2"/>
  <c r="K755" i="2"/>
  <c r="K756" i="2"/>
  <c r="K757" i="2"/>
  <c r="K758" i="2"/>
  <c r="K759" i="2"/>
  <c r="K760" i="2"/>
  <c r="K761" i="2"/>
  <c r="K762" i="2"/>
  <c r="K763" i="2"/>
  <c r="K764" i="2"/>
  <c r="K765" i="2"/>
  <c r="K766" i="2"/>
  <c r="K767" i="2"/>
  <c r="K768" i="2"/>
  <c r="K769" i="2"/>
  <c r="K770" i="2"/>
  <c r="K771" i="2"/>
  <c r="K772" i="2"/>
  <c r="K773" i="2"/>
  <c r="K774" i="2"/>
  <c r="K775" i="2"/>
  <c r="K776" i="2"/>
  <c r="K777" i="2"/>
  <c r="K778" i="2"/>
  <c r="K779" i="2"/>
  <c r="K780" i="2"/>
  <c r="K781" i="2"/>
  <c r="K782" i="2"/>
  <c r="K783" i="2"/>
  <c r="K784" i="2"/>
  <c r="K785" i="2"/>
  <c r="K786" i="2"/>
  <c r="K787" i="2"/>
  <c r="K788" i="2"/>
  <c r="K789" i="2"/>
  <c r="K790" i="2"/>
  <c r="K791" i="2"/>
  <c r="K792" i="2"/>
  <c r="K793" i="2"/>
  <c r="K794" i="2"/>
  <c r="K795" i="2"/>
  <c r="K796" i="2"/>
  <c r="K797" i="2"/>
  <c r="K798" i="2"/>
  <c r="K799" i="2"/>
  <c r="K800" i="2"/>
  <c r="K801" i="2"/>
  <c r="K802" i="2"/>
  <c r="K803" i="2"/>
  <c r="K804" i="2"/>
  <c r="K805" i="2"/>
  <c r="K806" i="2"/>
  <c r="K807" i="2"/>
  <c r="K808" i="2"/>
  <c r="K809" i="2"/>
  <c r="K810" i="2"/>
  <c r="K811" i="2"/>
  <c r="K812" i="2"/>
  <c r="K813" i="2"/>
  <c r="K814" i="2"/>
  <c r="K815" i="2"/>
  <c r="K816" i="2"/>
  <c r="K817" i="2"/>
  <c r="K818" i="2"/>
  <c r="K819" i="2"/>
  <c r="K820" i="2"/>
  <c r="K821" i="2"/>
  <c r="K822" i="2"/>
  <c r="K823" i="2"/>
  <c r="K824" i="2"/>
  <c r="K825" i="2"/>
  <c r="K826" i="2"/>
  <c r="K827" i="2"/>
  <c r="K828" i="2"/>
  <c r="K829" i="2"/>
  <c r="K830" i="2"/>
  <c r="K831" i="2"/>
  <c r="K832" i="2"/>
  <c r="K833" i="2"/>
  <c r="K834" i="2"/>
  <c r="K835" i="2"/>
  <c r="K836" i="2"/>
  <c r="K837" i="2"/>
  <c r="K838" i="2"/>
  <c r="K839" i="2"/>
  <c r="K840" i="2"/>
  <c r="K841" i="2"/>
  <c r="K842" i="2"/>
  <c r="K843" i="2"/>
  <c r="K844" i="2"/>
  <c r="K845" i="2"/>
  <c r="K846" i="2"/>
  <c r="K847" i="2"/>
  <c r="K848" i="2"/>
  <c r="K849" i="2"/>
  <c r="K850" i="2"/>
  <c r="K851" i="2"/>
  <c r="K852" i="2"/>
  <c r="K853" i="2"/>
  <c r="K854" i="2"/>
  <c r="B4" i="35" l="1"/>
  <c r="D35" i="35"/>
  <c r="E35" i="35" s="1"/>
  <c r="D34" i="35"/>
  <c r="E34" i="35" s="1"/>
  <c r="D33" i="35"/>
  <c r="E33" i="35" s="1"/>
  <c r="D32" i="35"/>
  <c r="E32" i="35" s="1"/>
  <c r="D31" i="35"/>
  <c r="E31" i="35" s="1"/>
  <c r="D30" i="35"/>
  <c r="E30" i="35" s="1"/>
  <c r="D29" i="35"/>
  <c r="E29" i="35" s="1"/>
  <c r="G29" i="35" s="1"/>
  <c r="D28" i="35"/>
  <c r="E28" i="35" s="1"/>
  <c r="D27" i="35"/>
  <c r="E27" i="35" s="1"/>
  <c r="D23" i="35"/>
  <c r="E23" i="35" s="1"/>
  <c r="D22" i="35"/>
  <c r="E22" i="35" s="1"/>
  <c r="D21" i="35"/>
  <c r="E21" i="35" s="1"/>
  <c r="D20" i="35"/>
  <c r="E20" i="35" s="1"/>
  <c r="F11" i="31"/>
  <c r="G30" i="35" l="1"/>
  <c r="G27" i="35"/>
  <c r="G20" i="35"/>
  <c r="G21" i="35"/>
  <c r="G28" i="35"/>
  <c r="G31" i="35"/>
  <c r="G32" i="35"/>
  <c r="G33" i="35"/>
  <c r="G34" i="35"/>
  <c r="G35" i="35"/>
  <c r="G22" i="35"/>
  <c r="G23" i="35"/>
  <c r="O31" i="2"/>
  <c r="Q31" i="2"/>
  <c r="U31" i="2"/>
  <c r="U32" i="2"/>
  <c r="O32" i="2"/>
  <c r="Q32" i="2"/>
  <c r="U33" i="2"/>
  <c r="O33" i="2"/>
  <c r="Q33" i="2"/>
  <c r="U34" i="2"/>
  <c r="O34" i="2"/>
  <c r="Q34" i="2"/>
  <c r="U35" i="2"/>
  <c r="O35" i="2"/>
  <c r="Q35" i="2"/>
  <c r="U36" i="2"/>
  <c r="U37" i="2"/>
  <c r="O37" i="2"/>
  <c r="Q37" i="2"/>
  <c r="U38" i="2"/>
  <c r="O38" i="2"/>
  <c r="Q38" i="2"/>
  <c r="U39" i="2"/>
  <c r="O39" i="2"/>
  <c r="Q39" i="2"/>
  <c r="U40" i="2"/>
  <c r="O41" i="2"/>
  <c r="Q41" i="2"/>
  <c r="U41" i="2"/>
  <c r="U42" i="2"/>
  <c r="O42" i="2"/>
  <c r="Q42" i="2"/>
  <c r="U43" i="2"/>
  <c r="O43" i="2"/>
  <c r="Q43" i="2"/>
  <c r="U44" i="2"/>
  <c r="O44" i="2"/>
  <c r="Q44" i="2"/>
  <c r="U45" i="2"/>
  <c r="O45" i="2"/>
  <c r="Q45" i="2"/>
  <c r="U46" i="2"/>
  <c r="O46" i="2"/>
  <c r="Q46" i="2"/>
  <c r="U47" i="2"/>
  <c r="O47" i="2"/>
  <c r="Q47" i="2"/>
  <c r="U48" i="2"/>
  <c r="O48" i="2"/>
  <c r="Q48" i="2"/>
  <c r="U49" i="2"/>
  <c r="O49" i="2"/>
  <c r="Q49" i="2"/>
  <c r="U50" i="2"/>
  <c r="U51" i="2"/>
  <c r="U52" i="2"/>
  <c r="O52" i="2"/>
  <c r="Q52" i="2"/>
  <c r="U53" i="2"/>
  <c r="O53" i="2"/>
  <c r="Q53" i="2"/>
  <c r="U54" i="2"/>
  <c r="O54" i="2"/>
  <c r="Q54" i="2"/>
  <c r="U55" i="2"/>
  <c r="O55" i="2"/>
  <c r="Q55" i="2"/>
  <c r="U56" i="2"/>
  <c r="O56" i="2"/>
  <c r="Q56" i="2"/>
  <c r="U57" i="2"/>
  <c r="O57" i="2"/>
  <c r="Q57" i="2"/>
  <c r="U58" i="2"/>
  <c r="O58" i="2"/>
  <c r="Q58" i="2"/>
  <c r="U59" i="2"/>
  <c r="O59" i="2"/>
  <c r="Q59" i="2"/>
  <c r="U60" i="2"/>
  <c r="O60" i="2"/>
  <c r="Q60" i="2"/>
  <c r="U61" i="2"/>
  <c r="N61" i="2"/>
  <c r="O61" i="2"/>
  <c r="P61" i="2"/>
  <c r="Q61" i="2"/>
  <c r="U62" i="2"/>
  <c r="O62" i="2"/>
  <c r="Q62" i="2"/>
  <c r="U63" i="2"/>
  <c r="O63" i="2"/>
  <c r="Q63" i="2"/>
  <c r="U64" i="2"/>
  <c r="U65" i="2"/>
  <c r="U66" i="2"/>
  <c r="O67" i="2"/>
  <c r="Q67" i="2"/>
  <c r="U67" i="2"/>
  <c r="U68" i="2"/>
  <c r="O68" i="2"/>
  <c r="Q68" i="2"/>
  <c r="U69" i="2"/>
  <c r="O69" i="2"/>
  <c r="Q69" i="2"/>
  <c r="U70" i="2"/>
  <c r="O70" i="2"/>
  <c r="Q70" i="2"/>
  <c r="U71" i="2"/>
  <c r="O71" i="2"/>
  <c r="Q71" i="2"/>
  <c r="U72" i="2"/>
  <c r="U73" i="2"/>
  <c r="O73" i="2"/>
  <c r="Q73" i="2"/>
  <c r="U74" i="2"/>
  <c r="O74" i="2"/>
  <c r="Q74" i="2"/>
  <c r="U75" i="2"/>
  <c r="U76" i="2"/>
  <c r="O76" i="2"/>
  <c r="Q76" i="2"/>
  <c r="U77" i="2"/>
  <c r="U78" i="2"/>
  <c r="O78" i="2"/>
  <c r="Q78" i="2"/>
  <c r="U79" i="2"/>
  <c r="O79" i="2"/>
  <c r="Q79" i="2"/>
  <c r="U80" i="2"/>
  <c r="O80" i="2"/>
  <c r="Q80" i="2"/>
  <c r="U81" i="2"/>
  <c r="O81" i="2"/>
  <c r="Q81" i="2"/>
  <c r="U82" i="2"/>
  <c r="O82" i="2"/>
  <c r="Q82" i="2"/>
  <c r="U83" i="2"/>
  <c r="O83" i="2"/>
  <c r="Q83" i="2"/>
  <c r="U84" i="2"/>
  <c r="U85" i="2"/>
  <c r="O85" i="2"/>
  <c r="Q85" i="2"/>
  <c r="U86" i="2"/>
  <c r="O86" i="2"/>
  <c r="Q86" i="2"/>
  <c r="U87" i="2"/>
  <c r="O87" i="2"/>
  <c r="Q87" i="2"/>
  <c r="U88" i="2"/>
  <c r="O88" i="2"/>
  <c r="Q88" i="2"/>
  <c r="U89" i="2"/>
  <c r="O89" i="2"/>
  <c r="Q89" i="2"/>
  <c r="U90" i="2"/>
  <c r="O90" i="2"/>
  <c r="Q90" i="2"/>
  <c r="U91" i="2"/>
  <c r="O91" i="2"/>
  <c r="Q91" i="2"/>
  <c r="U92" i="2"/>
  <c r="O92" i="2"/>
  <c r="Q92" i="2"/>
  <c r="U93" i="2"/>
  <c r="O93" i="2"/>
  <c r="Q93" i="2"/>
  <c r="U94" i="2"/>
  <c r="O94" i="2"/>
  <c r="Q94" i="2"/>
  <c r="U95" i="2"/>
  <c r="O95" i="2"/>
  <c r="Q95" i="2"/>
  <c r="U96" i="2"/>
  <c r="O96" i="2"/>
  <c r="Q96" i="2"/>
  <c r="U97" i="2"/>
  <c r="O97" i="2"/>
  <c r="Q97" i="2"/>
  <c r="U98" i="2"/>
  <c r="O98" i="2"/>
  <c r="Q98" i="2"/>
  <c r="U99" i="2"/>
  <c r="O99" i="2"/>
  <c r="Q99" i="2"/>
  <c r="O100" i="2"/>
  <c r="Q100" i="2"/>
  <c r="U100" i="2"/>
  <c r="U101" i="2"/>
  <c r="O101" i="2"/>
  <c r="Q101" i="2"/>
  <c r="U102" i="2"/>
  <c r="O102" i="2"/>
  <c r="Q102" i="2"/>
  <c r="U103" i="2"/>
  <c r="O103" i="2"/>
  <c r="Q103" i="2"/>
  <c r="U104" i="2"/>
  <c r="O104" i="2"/>
  <c r="Q104" i="2"/>
  <c r="U105" i="2"/>
  <c r="O105" i="2"/>
  <c r="Q105" i="2"/>
  <c r="U106" i="2"/>
  <c r="O106" i="2"/>
  <c r="Q106" i="2"/>
  <c r="U107" i="2"/>
  <c r="O107" i="2"/>
  <c r="Q107" i="2"/>
  <c r="U108" i="2"/>
  <c r="O108" i="2"/>
  <c r="Q108" i="2"/>
  <c r="U109" i="2"/>
  <c r="O109" i="2"/>
  <c r="Q109" i="2"/>
  <c r="U110" i="2"/>
  <c r="O110" i="2"/>
  <c r="Q110" i="2"/>
  <c r="U111" i="2"/>
  <c r="O111" i="2"/>
  <c r="Q111" i="2"/>
  <c r="U112" i="2"/>
  <c r="O112" i="2"/>
  <c r="Q112" i="2"/>
  <c r="U113" i="2"/>
  <c r="O113" i="2"/>
  <c r="Q113" i="2"/>
  <c r="U114" i="2"/>
  <c r="O114" i="2"/>
  <c r="Q114" i="2"/>
  <c r="U115" i="2"/>
  <c r="O115" i="2"/>
  <c r="Q115" i="2"/>
  <c r="U116" i="2"/>
  <c r="O116" i="2"/>
  <c r="Q116" i="2"/>
  <c r="U117" i="2"/>
  <c r="O117" i="2"/>
  <c r="Q117" i="2"/>
  <c r="U118" i="2"/>
  <c r="O118" i="2"/>
  <c r="Q118" i="2"/>
  <c r="U119" i="2"/>
  <c r="O119" i="2"/>
  <c r="Q119" i="2"/>
  <c r="U120" i="2"/>
  <c r="O120" i="2"/>
  <c r="Q120" i="2"/>
  <c r="U121" i="2"/>
  <c r="O121" i="2"/>
  <c r="Q121" i="2"/>
  <c r="U122" i="2"/>
  <c r="O122" i="2"/>
  <c r="Q122" i="2"/>
  <c r="U123" i="2"/>
  <c r="O123" i="2"/>
  <c r="Q123" i="2"/>
  <c r="U124" i="2"/>
  <c r="O124" i="2"/>
  <c r="Q124" i="2"/>
  <c r="U125" i="2"/>
  <c r="O125" i="2"/>
  <c r="Q125" i="2"/>
  <c r="U126" i="2"/>
  <c r="O126" i="2"/>
  <c r="Q126" i="2"/>
  <c r="U127" i="2"/>
  <c r="O127" i="2"/>
  <c r="Q127" i="2"/>
  <c r="U128" i="2"/>
  <c r="O128" i="2"/>
  <c r="Q128" i="2"/>
  <c r="U129" i="2"/>
  <c r="O129" i="2"/>
  <c r="Q129" i="2"/>
  <c r="U130" i="2"/>
  <c r="O130" i="2"/>
  <c r="Q130" i="2"/>
  <c r="U131" i="2"/>
  <c r="O131" i="2"/>
  <c r="Q131" i="2"/>
  <c r="U132" i="2"/>
  <c r="O132" i="2"/>
  <c r="Q132" i="2"/>
  <c r="U133" i="2"/>
  <c r="O133" i="2"/>
  <c r="Q133" i="2"/>
  <c r="U134" i="2"/>
  <c r="O134" i="2"/>
  <c r="Q134" i="2"/>
  <c r="U135" i="2"/>
  <c r="O135" i="2"/>
  <c r="Q135" i="2"/>
  <c r="U136" i="2"/>
  <c r="O136" i="2"/>
  <c r="Q136" i="2"/>
  <c r="U137" i="2"/>
  <c r="O137" i="2"/>
  <c r="Q137" i="2"/>
  <c r="O138" i="2"/>
  <c r="Q138" i="2"/>
  <c r="U138" i="2"/>
  <c r="U139" i="2"/>
  <c r="O139" i="2"/>
  <c r="Q139" i="2"/>
  <c r="U140" i="2"/>
  <c r="O140" i="2"/>
  <c r="Q140" i="2"/>
  <c r="U141" i="2"/>
  <c r="O141" i="2"/>
  <c r="Q141" i="2"/>
  <c r="U142" i="2"/>
  <c r="O142" i="2"/>
  <c r="Q142" i="2"/>
  <c r="U143" i="2"/>
  <c r="O143" i="2"/>
  <c r="Q143" i="2"/>
  <c r="U144" i="2"/>
  <c r="O144" i="2"/>
  <c r="Q144" i="2"/>
  <c r="U145" i="2"/>
  <c r="O145" i="2"/>
  <c r="Q145" i="2"/>
  <c r="U146" i="2"/>
  <c r="O146" i="2"/>
  <c r="Q146" i="2"/>
  <c r="U147" i="2"/>
  <c r="O147" i="2"/>
  <c r="Q147" i="2"/>
  <c r="U148" i="2"/>
  <c r="O148" i="2"/>
  <c r="Q148" i="2"/>
  <c r="U149" i="2"/>
  <c r="O149" i="2"/>
  <c r="Q149" i="2"/>
  <c r="U150" i="2"/>
  <c r="O150" i="2"/>
  <c r="Q150" i="2"/>
  <c r="U151" i="2"/>
  <c r="O151" i="2"/>
  <c r="Q151" i="2"/>
  <c r="U152" i="2"/>
  <c r="O152" i="2"/>
  <c r="Q152" i="2"/>
  <c r="U153" i="2"/>
  <c r="O153" i="2"/>
  <c r="Q153" i="2"/>
  <c r="U154" i="2"/>
  <c r="O154" i="2"/>
  <c r="Q154" i="2"/>
  <c r="U155" i="2"/>
  <c r="O155" i="2"/>
  <c r="Q155" i="2"/>
  <c r="U156" i="2"/>
  <c r="O156" i="2"/>
  <c r="Q156" i="2"/>
  <c r="U157" i="2"/>
  <c r="O157" i="2"/>
  <c r="Q157" i="2"/>
  <c r="U158" i="2"/>
  <c r="O158" i="2"/>
  <c r="Q158" i="2"/>
  <c r="U159" i="2"/>
  <c r="O159" i="2"/>
  <c r="Q159" i="2"/>
  <c r="U160" i="2"/>
  <c r="O160" i="2"/>
  <c r="Q160" i="2"/>
  <c r="U161" i="2"/>
  <c r="O161" i="2"/>
  <c r="Q161" i="2"/>
  <c r="U162" i="2"/>
  <c r="O162" i="2"/>
  <c r="Q162" i="2"/>
  <c r="U163" i="2"/>
  <c r="O163" i="2"/>
  <c r="Q163" i="2"/>
  <c r="U164" i="2"/>
  <c r="O164" i="2"/>
  <c r="Q164" i="2"/>
  <c r="U165" i="2"/>
  <c r="O165" i="2"/>
  <c r="Q165" i="2"/>
  <c r="U166" i="2"/>
  <c r="O166" i="2"/>
  <c r="Q166" i="2"/>
  <c r="U167" i="2"/>
  <c r="O167" i="2"/>
  <c r="Q167" i="2"/>
  <c r="U168" i="2"/>
  <c r="O168" i="2"/>
  <c r="Q168" i="2"/>
  <c r="U169" i="2"/>
  <c r="O169" i="2"/>
  <c r="Q169" i="2"/>
  <c r="U170" i="2"/>
  <c r="O170" i="2"/>
  <c r="Q170" i="2"/>
  <c r="U171" i="2"/>
  <c r="O171" i="2"/>
  <c r="Q171" i="2"/>
  <c r="U172" i="2"/>
  <c r="O172" i="2"/>
  <c r="Q172" i="2"/>
  <c r="U173" i="2"/>
  <c r="O173" i="2"/>
  <c r="Q173" i="2"/>
  <c r="U174" i="2"/>
  <c r="O174" i="2"/>
  <c r="Q174" i="2"/>
  <c r="U175" i="2"/>
  <c r="O175" i="2"/>
  <c r="Q175" i="2"/>
  <c r="U176" i="2"/>
  <c r="O176" i="2"/>
  <c r="Q176" i="2"/>
  <c r="U177" i="2"/>
  <c r="O177" i="2"/>
  <c r="Q177" i="2"/>
  <c r="U178" i="2"/>
  <c r="O178" i="2"/>
  <c r="Q178" i="2"/>
  <c r="U179" i="2"/>
  <c r="O179" i="2"/>
  <c r="Q179" i="2"/>
  <c r="U180" i="2"/>
  <c r="O180" i="2"/>
  <c r="Q180" i="2"/>
  <c r="U181" i="2"/>
  <c r="O181" i="2"/>
  <c r="Q181" i="2"/>
  <c r="U182" i="2"/>
  <c r="O182" i="2"/>
  <c r="Q182" i="2"/>
  <c r="U183" i="2"/>
  <c r="O183" i="2"/>
  <c r="Q183" i="2"/>
  <c r="U184" i="2"/>
  <c r="O184" i="2"/>
  <c r="Q184" i="2"/>
  <c r="U185" i="2"/>
  <c r="O185" i="2"/>
  <c r="Q185" i="2"/>
  <c r="U186" i="2"/>
  <c r="O186" i="2"/>
  <c r="Q186" i="2"/>
  <c r="U187" i="2"/>
  <c r="N187" i="2"/>
  <c r="O187" i="2"/>
  <c r="P187" i="2"/>
  <c r="Q187" i="2"/>
  <c r="U188" i="2"/>
  <c r="O188" i="2"/>
  <c r="Q188" i="2"/>
  <c r="U189" i="2"/>
  <c r="O189" i="2"/>
  <c r="Q189" i="2"/>
  <c r="U190" i="2"/>
  <c r="O190" i="2"/>
  <c r="Q190" i="2"/>
  <c r="U191" i="2"/>
  <c r="O191" i="2"/>
  <c r="Q191" i="2"/>
  <c r="U192" i="2"/>
  <c r="O192" i="2"/>
  <c r="Q192" i="2"/>
  <c r="U193" i="2"/>
  <c r="O193" i="2"/>
  <c r="Q193" i="2"/>
  <c r="U194" i="2"/>
  <c r="O194" i="2"/>
  <c r="Q194" i="2"/>
  <c r="U195" i="2"/>
  <c r="O195" i="2"/>
  <c r="Q195" i="2"/>
  <c r="U196" i="2"/>
  <c r="O196" i="2"/>
  <c r="Q196" i="2"/>
  <c r="U197" i="2"/>
  <c r="O197" i="2"/>
  <c r="Q197" i="2"/>
  <c r="U198" i="2"/>
  <c r="O198" i="2"/>
  <c r="Q198" i="2"/>
  <c r="U199" i="2"/>
  <c r="O199" i="2"/>
  <c r="Q199" i="2"/>
  <c r="U200" i="2"/>
  <c r="O200" i="2"/>
  <c r="Q200" i="2"/>
  <c r="U201" i="2"/>
  <c r="N201" i="2"/>
  <c r="O201" i="2"/>
  <c r="P201" i="2"/>
  <c r="Q201" i="2"/>
  <c r="U202" i="2"/>
  <c r="O202" i="2"/>
  <c r="Q202" i="2"/>
  <c r="U203" i="2"/>
  <c r="O203" i="2"/>
  <c r="Q203" i="2"/>
  <c r="U204" i="2"/>
  <c r="O204" i="2"/>
  <c r="Q204" i="2"/>
  <c r="U205" i="2"/>
  <c r="O205" i="2"/>
  <c r="Q205" i="2"/>
  <c r="U206" i="2"/>
  <c r="O206" i="2"/>
  <c r="Q206" i="2"/>
  <c r="U207" i="2"/>
  <c r="O207" i="2"/>
  <c r="Q207" i="2"/>
  <c r="U208" i="2"/>
  <c r="O208" i="2"/>
  <c r="Q208" i="2"/>
  <c r="U209" i="2"/>
  <c r="O209" i="2"/>
  <c r="Q209" i="2"/>
  <c r="U210" i="2"/>
  <c r="O210" i="2"/>
  <c r="Q210" i="2"/>
  <c r="U211" i="2"/>
  <c r="O211" i="2"/>
  <c r="Q211" i="2"/>
  <c r="U212" i="2"/>
  <c r="O212" i="2"/>
  <c r="Q212" i="2"/>
  <c r="U213" i="2"/>
  <c r="O213" i="2"/>
  <c r="Q213" i="2"/>
  <c r="U214" i="2"/>
  <c r="O214" i="2"/>
  <c r="Q214" i="2"/>
  <c r="U215" i="2"/>
  <c r="O215" i="2"/>
  <c r="Q215" i="2"/>
  <c r="U216" i="2"/>
  <c r="O216" i="2"/>
  <c r="Q216" i="2"/>
  <c r="U217" i="2"/>
  <c r="O217" i="2"/>
  <c r="Q217" i="2"/>
  <c r="U218" i="2"/>
  <c r="O218" i="2"/>
  <c r="Q218" i="2"/>
  <c r="U219" i="2"/>
  <c r="O219" i="2"/>
  <c r="Q219" i="2"/>
  <c r="U220" i="2"/>
  <c r="O220" i="2"/>
  <c r="Q220" i="2"/>
  <c r="U221" i="2"/>
  <c r="O221" i="2"/>
  <c r="Q221" i="2"/>
  <c r="U222" i="2"/>
  <c r="O222" i="2"/>
  <c r="Q222" i="2"/>
  <c r="U223" i="2"/>
  <c r="O223" i="2"/>
  <c r="Q223" i="2"/>
  <c r="U224" i="2"/>
  <c r="O224" i="2"/>
  <c r="Q224" i="2"/>
  <c r="U225" i="2"/>
  <c r="O225" i="2"/>
  <c r="Q225" i="2"/>
  <c r="U226" i="2"/>
  <c r="O226" i="2"/>
  <c r="Q226" i="2"/>
  <c r="U227" i="2"/>
  <c r="O227" i="2"/>
  <c r="Q227" i="2"/>
  <c r="U228" i="2"/>
  <c r="O228" i="2"/>
  <c r="Q228" i="2"/>
  <c r="U229" i="2"/>
  <c r="O229" i="2"/>
  <c r="Q229" i="2"/>
  <c r="U230" i="2"/>
  <c r="O230" i="2"/>
  <c r="Q230" i="2"/>
  <c r="U231" i="2"/>
  <c r="O231" i="2"/>
  <c r="Q231" i="2"/>
  <c r="U232" i="2"/>
  <c r="O232" i="2"/>
  <c r="Q232" i="2"/>
  <c r="U233" i="2"/>
  <c r="O233" i="2"/>
  <c r="Q233" i="2"/>
  <c r="U234" i="2"/>
  <c r="O234" i="2"/>
  <c r="Q234" i="2"/>
  <c r="U235" i="2"/>
  <c r="O235" i="2"/>
  <c r="Q235" i="2"/>
  <c r="U236" i="2"/>
  <c r="O236" i="2"/>
  <c r="Q236" i="2"/>
  <c r="U237" i="2"/>
  <c r="O237" i="2"/>
  <c r="Q237" i="2"/>
  <c r="U238" i="2"/>
  <c r="O238" i="2"/>
  <c r="Q238" i="2"/>
  <c r="U239" i="2"/>
  <c r="O239" i="2"/>
  <c r="Q239" i="2"/>
  <c r="U240" i="2"/>
  <c r="O240" i="2"/>
  <c r="Q240" i="2"/>
  <c r="U241" i="2"/>
  <c r="O241" i="2"/>
  <c r="Q241" i="2"/>
  <c r="U242" i="2"/>
  <c r="O242" i="2"/>
  <c r="Q242" i="2"/>
  <c r="U243" i="2"/>
  <c r="O243" i="2"/>
  <c r="Q243" i="2"/>
  <c r="U244" i="2"/>
  <c r="O244" i="2"/>
  <c r="Q244" i="2"/>
  <c r="U245" i="2"/>
  <c r="O245" i="2"/>
  <c r="Q245" i="2"/>
  <c r="U246" i="2"/>
  <c r="O246" i="2"/>
  <c r="Q246" i="2"/>
  <c r="U247" i="2"/>
  <c r="O247" i="2"/>
  <c r="Q247" i="2"/>
  <c r="U248" i="2"/>
  <c r="O248" i="2"/>
  <c r="Q248" i="2"/>
  <c r="U249" i="2"/>
  <c r="O249" i="2"/>
  <c r="Q249" i="2"/>
  <c r="U250" i="2"/>
  <c r="O250" i="2"/>
  <c r="Q250" i="2"/>
  <c r="U251" i="2"/>
  <c r="O251" i="2"/>
  <c r="Q251" i="2"/>
  <c r="U252" i="2"/>
  <c r="O252" i="2"/>
  <c r="Q252" i="2"/>
  <c r="U253" i="2"/>
  <c r="O253" i="2"/>
  <c r="Q253" i="2"/>
  <c r="U254" i="2"/>
  <c r="O254" i="2"/>
  <c r="Q254" i="2"/>
  <c r="U255" i="2"/>
  <c r="O255" i="2"/>
  <c r="Q255" i="2"/>
  <c r="U256" i="2"/>
  <c r="O256" i="2"/>
  <c r="Q256" i="2"/>
  <c r="U257" i="2"/>
  <c r="O257" i="2"/>
  <c r="Q257" i="2"/>
  <c r="U258" i="2"/>
  <c r="O258" i="2"/>
  <c r="Q258" i="2"/>
  <c r="U259" i="2"/>
  <c r="O259" i="2"/>
  <c r="Q259" i="2"/>
  <c r="U260" i="2"/>
  <c r="O260" i="2"/>
  <c r="Q260" i="2"/>
  <c r="U261" i="2"/>
  <c r="O261" i="2"/>
  <c r="Q261" i="2"/>
  <c r="U262" i="2"/>
  <c r="O262" i="2"/>
  <c r="Q262" i="2"/>
  <c r="U263" i="2"/>
  <c r="O263" i="2"/>
  <c r="Q263" i="2"/>
  <c r="U264" i="2"/>
  <c r="O264" i="2"/>
  <c r="Q264" i="2"/>
  <c r="U265" i="2"/>
  <c r="O265" i="2"/>
  <c r="Q265" i="2"/>
  <c r="U266" i="2"/>
  <c r="O266" i="2"/>
  <c r="Q266" i="2"/>
  <c r="U267" i="2"/>
  <c r="O267" i="2"/>
  <c r="Q267" i="2"/>
  <c r="U268" i="2"/>
  <c r="O268" i="2"/>
  <c r="Q268" i="2"/>
  <c r="U269" i="2"/>
  <c r="O269" i="2"/>
  <c r="Q269" i="2"/>
  <c r="U270" i="2"/>
  <c r="O270" i="2"/>
  <c r="Q270" i="2"/>
  <c r="U271" i="2"/>
  <c r="O271" i="2"/>
  <c r="Q271" i="2"/>
  <c r="U272" i="2"/>
  <c r="O272" i="2"/>
  <c r="Q272" i="2"/>
  <c r="U273" i="2"/>
  <c r="O273" i="2"/>
  <c r="Q273" i="2"/>
  <c r="U274" i="2"/>
  <c r="O274" i="2"/>
  <c r="Q274" i="2"/>
  <c r="U275" i="2"/>
  <c r="O275" i="2"/>
  <c r="Q275" i="2"/>
  <c r="U276" i="2"/>
  <c r="O276" i="2"/>
  <c r="Q276" i="2"/>
  <c r="U277" i="2"/>
  <c r="O277" i="2"/>
  <c r="Q277" i="2"/>
  <c r="U278" i="2"/>
  <c r="O278" i="2"/>
  <c r="Q278" i="2"/>
  <c r="U279" i="2"/>
  <c r="O279" i="2"/>
  <c r="Q279" i="2"/>
  <c r="U280" i="2"/>
  <c r="O280" i="2"/>
  <c r="Q280" i="2"/>
  <c r="U281" i="2"/>
  <c r="O281" i="2"/>
  <c r="Q281" i="2"/>
  <c r="U282" i="2"/>
  <c r="O282" i="2"/>
  <c r="Q282" i="2"/>
  <c r="U283" i="2"/>
  <c r="O283" i="2"/>
  <c r="Q283" i="2"/>
  <c r="U284" i="2"/>
  <c r="O284" i="2"/>
  <c r="Q284" i="2"/>
  <c r="U285" i="2"/>
  <c r="O285" i="2"/>
  <c r="Q285" i="2"/>
  <c r="U286" i="2"/>
  <c r="O286" i="2"/>
  <c r="Q286" i="2"/>
  <c r="U287" i="2"/>
  <c r="O287" i="2"/>
  <c r="Q287" i="2"/>
  <c r="U288" i="2"/>
  <c r="O288" i="2"/>
  <c r="Q288" i="2"/>
  <c r="U289" i="2"/>
  <c r="O289" i="2"/>
  <c r="Q289" i="2"/>
  <c r="U290" i="2"/>
  <c r="O290" i="2"/>
  <c r="Q290" i="2"/>
  <c r="U291" i="2"/>
  <c r="O291" i="2"/>
  <c r="Q291" i="2"/>
  <c r="U292" i="2"/>
  <c r="O292" i="2"/>
  <c r="Q292" i="2"/>
  <c r="U293" i="2"/>
  <c r="O293" i="2"/>
  <c r="Q293" i="2"/>
  <c r="U294" i="2"/>
  <c r="O294" i="2"/>
  <c r="Q294" i="2"/>
  <c r="U295" i="2"/>
  <c r="O295" i="2"/>
  <c r="Q295" i="2"/>
  <c r="U296" i="2"/>
  <c r="O296" i="2"/>
  <c r="Q296" i="2"/>
  <c r="U297" i="2"/>
  <c r="O297" i="2"/>
  <c r="Q297" i="2"/>
  <c r="U298" i="2"/>
  <c r="O298" i="2"/>
  <c r="Q298" i="2"/>
  <c r="U299" i="2"/>
  <c r="O299" i="2"/>
  <c r="Q299" i="2"/>
  <c r="O300" i="2"/>
  <c r="Q300" i="2"/>
  <c r="U300" i="2"/>
  <c r="U301" i="2"/>
  <c r="O301" i="2"/>
  <c r="Q301" i="2"/>
  <c r="U302" i="2"/>
  <c r="O302" i="2"/>
  <c r="Q302" i="2"/>
  <c r="U303" i="2"/>
  <c r="O303" i="2"/>
  <c r="Q303" i="2"/>
  <c r="U304" i="2"/>
  <c r="O304" i="2"/>
  <c r="Q304" i="2"/>
  <c r="U305" i="2"/>
  <c r="O305" i="2"/>
  <c r="Q305" i="2"/>
  <c r="U306" i="2"/>
  <c r="O306" i="2"/>
  <c r="Q306" i="2"/>
  <c r="U307" i="2"/>
  <c r="O307" i="2"/>
  <c r="Q307" i="2"/>
  <c r="U308" i="2"/>
  <c r="O308" i="2"/>
  <c r="Q308" i="2"/>
  <c r="U309" i="2"/>
  <c r="O309" i="2"/>
  <c r="Q309" i="2"/>
  <c r="U310" i="2"/>
  <c r="O310" i="2"/>
  <c r="Q310" i="2"/>
  <c r="U311" i="2"/>
  <c r="O311" i="2"/>
  <c r="Q311" i="2"/>
  <c r="U312" i="2"/>
  <c r="O312" i="2"/>
  <c r="Q312" i="2"/>
  <c r="U313" i="2"/>
  <c r="N313" i="2"/>
  <c r="O313" i="2"/>
  <c r="P313" i="2"/>
  <c r="Q313" i="2"/>
  <c r="U314" i="2"/>
  <c r="O314" i="2"/>
  <c r="Q314" i="2"/>
  <c r="U315" i="2"/>
  <c r="O315" i="2"/>
  <c r="Q315" i="2"/>
  <c r="U316" i="2"/>
  <c r="O316" i="2"/>
  <c r="Q316" i="2"/>
  <c r="U317" i="2"/>
  <c r="O317" i="2"/>
  <c r="Q317" i="2"/>
  <c r="U318" i="2"/>
  <c r="O318" i="2"/>
  <c r="Q318" i="2"/>
  <c r="U319" i="2"/>
  <c r="O319" i="2"/>
  <c r="Q319" i="2"/>
  <c r="U320" i="2"/>
  <c r="O320" i="2"/>
  <c r="Q320" i="2"/>
  <c r="U321" i="2"/>
  <c r="O321" i="2"/>
  <c r="Q321" i="2"/>
  <c r="U322" i="2"/>
  <c r="O322" i="2"/>
  <c r="Q322" i="2"/>
  <c r="U323" i="2"/>
  <c r="O323" i="2"/>
  <c r="Q323" i="2"/>
  <c r="U324" i="2"/>
  <c r="O324" i="2"/>
  <c r="Q324" i="2"/>
  <c r="U325" i="2"/>
  <c r="O325" i="2"/>
  <c r="Q325" i="2"/>
  <c r="U326" i="2"/>
  <c r="O326" i="2"/>
  <c r="Q326" i="2"/>
  <c r="U327" i="2"/>
  <c r="O327" i="2"/>
  <c r="Q327" i="2"/>
  <c r="U328" i="2"/>
  <c r="O328" i="2"/>
  <c r="Q328" i="2"/>
  <c r="U329" i="2"/>
  <c r="O329" i="2"/>
  <c r="Q329" i="2"/>
  <c r="U330" i="2"/>
  <c r="O330" i="2"/>
  <c r="Q330" i="2"/>
  <c r="U331" i="2"/>
  <c r="O331" i="2"/>
  <c r="Q331" i="2"/>
  <c r="U332" i="2"/>
  <c r="O332" i="2"/>
  <c r="Q332" i="2"/>
  <c r="U333" i="2"/>
  <c r="O333" i="2"/>
  <c r="Q333" i="2"/>
  <c r="U334" i="2"/>
  <c r="O334" i="2"/>
  <c r="Q334" i="2"/>
  <c r="U335" i="2"/>
  <c r="O335" i="2"/>
  <c r="Q335" i="2"/>
  <c r="U336" i="2"/>
  <c r="O336" i="2"/>
  <c r="Q336" i="2"/>
  <c r="U337" i="2"/>
  <c r="N337" i="2"/>
  <c r="O337" i="2"/>
  <c r="P337" i="2"/>
  <c r="Q337" i="2"/>
  <c r="U338" i="2"/>
  <c r="O338" i="2"/>
  <c r="Q338" i="2"/>
  <c r="U339" i="2"/>
  <c r="N339" i="2"/>
  <c r="O339" i="2"/>
  <c r="P339" i="2"/>
  <c r="Q339" i="2"/>
  <c r="U340" i="2"/>
  <c r="O340" i="2"/>
  <c r="Q340" i="2"/>
  <c r="U341" i="2"/>
  <c r="O341" i="2"/>
  <c r="Q341" i="2"/>
  <c r="U342" i="2"/>
  <c r="O342" i="2"/>
  <c r="Q342" i="2"/>
  <c r="U343" i="2"/>
  <c r="N343" i="2"/>
  <c r="O343" i="2"/>
  <c r="P343" i="2"/>
  <c r="Q343" i="2"/>
  <c r="U344" i="2"/>
  <c r="N344" i="2"/>
  <c r="O344" i="2"/>
  <c r="P344" i="2"/>
  <c r="Q344" i="2"/>
  <c r="U345" i="2"/>
  <c r="N345" i="2"/>
  <c r="O345" i="2"/>
  <c r="P345" i="2"/>
  <c r="Q345" i="2"/>
  <c r="U346" i="2"/>
  <c r="N346" i="2"/>
  <c r="O346" i="2"/>
  <c r="P346" i="2"/>
  <c r="Q346" i="2"/>
  <c r="U347" i="2"/>
  <c r="N347" i="2"/>
  <c r="O347" i="2"/>
  <c r="P347" i="2"/>
  <c r="Q347" i="2"/>
  <c r="U348" i="2"/>
  <c r="N348" i="2"/>
  <c r="O348" i="2"/>
  <c r="P348" i="2"/>
  <c r="Q348" i="2"/>
  <c r="U349" i="2"/>
  <c r="N349" i="2"/>
  <c r="O349" i="2"/>
  <c r="P349" i="2"/>
  <c r="Q349" i="2"/>
  <c r="U350" i="2"/>
  <c r="O350" i="2"/>
  <c r="Q350" i="2"/>
  <c r="U351" i="2"/>
  <c r="O351" i="2"/>
  <c r="Q351" i="2"/>
  <c r="U352" i="2"/>
  <c r="O352" i="2"/>
  <c r="Q352" i="2"/>
  <c r="U353" i="2"/>
  <c r="O353" i="2"/>
  <c r="Q353" i="2"/>
  <c r="U354" i="2"/>
  <c r="N354" i="2"/>
  <c r="O354" i="2"/>
  <c r="P354" i="2"/>
  <c r="Q354" i="2"/>
  <c r="U355" i="2"/>
  <c r="O355" i="2"/>
  <c r="Q355" i="2"/>
  <c r="U356" i="2"/>
  <c r="O356" i="2"/>
  <c r="Q356" i="2"/>
  <c r="U357" i="2"/>
  <c r="O357" i="2"/>
  <c r="Q357" i="2"/>
  <c r="U358" i="2"/>
  <c r="N358" i="2"/>
  <c r="O358" i="2"/>
  <c r="P358" i="2"/>
  <c r="Q358" i="2"/>
  <c r="U359" i="2"/>
  <c r="O359" i="2"/>
  <c r="Q359" i="2"/>
  <c r="U360" i="2"/>
  <c r="O360" i="2"/>
  <c r="Q360" i="2"/>
  <c r="U361" i="2"/>
  <c r="O361" i="2"/>
  <c r="Q361" i="2"/>
  <c r="U362" i="2"/>
  <c r="O362" i="2"/>
  <c r="Q362" i="2"/>
  <c r="U363" i="2"/>
  <c r="N363" i="2"/>
  <c r="O363" i="2"/>
  <c r="P363" i="2"/>
  <c r="Q363" i="2"/>
  <c r="U364" i="2"/>
  <c r="N364" i="2"/>
  <c r="O364" i="2"/>
  <c r="P364" i="2"/>
  <c r="Q364" i="2"/>
  <c r="U365" i="2"/>
  <c r="O365" i="2"/>
  <c r="Q365" i="2"/>
  <c r="U366" i="2"/>
  <c r="O366" i="2"/>
  <c r="Q366" i="2"/>
  <c r="U367" i="2"/>
  <c r="O367" i="2"/>
  <c r="Q367" i="2"/>
  <c r="U368" i="2"/>
  <c r="O368" i="2"/>
  <c r="Q368" i="2"/>
  <c r="U369" i="2"/>
  <c r="O369" i="2"/>
  <c r="Q369" i="2"/>
  <c r="U370" i="2"/>
  <c r="O370" i="2"/>
  <c r="Q370" i="2"/>
  <c r="U371" i="2"/>
  <c r="O371" i="2"/>
  <c r="Q371" i="2"/>
  <c r="U372" i="2"/>
  <c r="O372" i="2"/>
  <c r="Q372" i="2"/>
  <c r="U373" i="2"/>
  <c r="N373" i="2"/>
  <c r="O373" i="2"/>
  <c r="P373" i="2"/>
  <c r="Q373" i="2"/>
  <c r="U374" i="2"/>
  <c r="O374" i="2"/>
  <c r="Q374" i="2"/>
  <c r="U375" i="2"/>
  <c r="N375" i="2"/>
  <c r="O375" i="2"/>
  <c r="P375" i="2"/>
  <c r="Q375" i="2"/>
  <c r="U376" i="2"/>
  <c r="O376" i="2"/>
  <c r="Q376" i="2"/>
  <c r="U377" i="2"/>
  <c r="O377" i="2"/>
  <c r="Q377" i="2"/>
  <c r="U378" i="2"/>
  <c r="O378" i="2"/>
  <c r="Q378" i="2"/>
  <c r="U379" i="2"/>
  <c r="O379" i="2"/>
  <c r="Q379" i="2"/>
  <c r="U380" i="2"/>
  <c r="O380" i="2"/>
  <c r="Q380" i="2"/>
  <c r="U381" i="2"/>
  <c r="O381" i="2"/>
  <c r="Q381" i="2"/>
  <c r="U382" i="2"/>
  <c r="O382" i="2"/>
  <c r="Q382" i="2"/>
  <c r="U383" i="2"/>
  <c r="O383" i="2"/>
  <c r="Q383" i="2"/>
  <c r="U384" i="2"/>
  <c r="O384" i="2"/>
  <c r="Q384" i="2"/>
  <c r="U385" i="2"/>
  <c r="O385" i="2"/>
  <c r="Q385" i="2"/>
  <c r="U386" i="2"/>
  <c r="O386" i="2"/>
  <c r="Q386" i="2"/>
  <c r="U387" i="2"/>
  <c r="O387" i="2"/>
  <c r="Q387" i="2"/>
  <c r="U388" i="2"/>
  <c r="O388" i="2"/>
  <c r="Q388" i="2"/>
  <c r="U389" i="2"/>
  <c r="O389" i="2"/>
  <c r="Q389" i="2"/>
  <c r="U390" i="2"/>
  <c r="O390" i="2"/>
  <c r="Q390" i="2"/>
  <c r="U391" i="2"/>
  <c r="O391" i="2"/>
  <c r="Q391" i="2"/>
  <c r="U392" i="2"/>
  <c r="O392" i="2"/>
  <c r="Q392" i="2"/>
  <c r="U393" i="2"/>
  <c r="O393" i="2"/>
  <c r="Q393" i="2"/>
  <c r="U394" i="2"/>
  <c r="O394" i="2"/>
  <c r="Q394" i="2"/>
  <c r="U395" i="2"/>
  <c r="O395" i="2"/>
  <c r="Q395" i="2"/>
  <c r="U396" i="2"/>
  <c r="O396" i="2"/>
  <c r="Q396" i="2"/>
  <c r="U397" i="2"/>
  <c r="O397" i="2"/>
  <c r="Q397" i="2"/>
  <c r="U398" i="2"/>
  <c r="O398" i="2"/>
  <c r="Q398" i="2"/>
  <c r="U399" i="2"/>
  <c r="O399" i="2"/>
  <c r="Q399" i="2"/>
  <c r="U400" i="2"/>
  <c r="O400" i="2"/>
  <c r="Q400" i="2"/>
  <c r="U401" i="2"/>
  <c r="O401" i="2"/>
  <c r="Q401" i="2"/>
  <c r="U402" i="2"/>
  <c r="O402" i="2"/>
  <c r="Q402" i="2"/>
  <c r="U403" i="2"/>
  <c r="O403" i="2"/>
  <c r="Q403" i="2"/>
  <c r="U404" i="2"/>
  <c r="O404" i="2"/>
  <c r="Q404" i="2"/>
  <c r="U405" i="2"/>
  <c r="O405" i="2"/>
  <c r="Q405" i="2"/>
  <c r="U406" i="2"/>
  <c r="O406" i="2"/>
  <c r="Q406" i="2"/>
  <c r="U407" i="2"/>
  <c r="O407" i="2"/>
  <c r="Q407" i="2"/>
  <c r="U408" i="2"/>
  <c r="O408" i="2"/>
  <c r="Q408" i="2"/>
  <c r="U409" i="2"/>
  <c r="O409" i="2"/>
  <c r="Q409" i="2"/>
  <c r="U410" i="2"/>
  <c r="O410" i="2"/>
  <c r="Q410" i="2"/>
  <c r="U411" i="2"/>
  <c r="O411" i="2"/>
  <c r="Q411" i="2"/>
  <c r="U412" i="2"/>
  <c r="O412" i="2"/>
  <c r="Q412" i="2"/>
  <c r="U413" i="2"/>
  <c r="O413" i="2"/>
  <c r="Q413" i="2"/>
  <c r="U414" i="2"/>
  <c r="O414" i="2"/>
  <c r="Q414" i="2"/>
  <c r="U415" i="2"/>
  <c r="O415" i="2"/>
  <c r="Q415" i="2"/>
  <c r="U416" i="2"/>
  <c r="O416" i="2"/>
  <c r="Q416" i="2"/>
  <c r="O417" i="2"/>
  <c r="Q417" i="2"/>
  <c r="U417" i="2"/>
  <c r="U418" i="2"/>
  <c r="O418" i="2"/>
  <c r="Q418" i="2"/>
  <c r="U419" i="2"/>
  <c r="N419" i="2"/>
  <c r="O419" i="2"/>
  <c r="P419" i="2"/>
  <c r="Q419" i="2"/>
  <c r="U420" i="2"/>
  <c r="O420" i="2"/>
  <c r="Q420" i="2"/>
  <c r="U421" i="2"/>
  <c r="O421" i="2"/>
  <c r="Q421" i="2"/>
  <c r="U422" i="2"/>
  <c r="O422" i="2"/>
  <c r="Q422" i="2"/>
  <c r="U423" i="2"/>
  <c r="O423" i="2"/>
  <c r="Q423" i="2"/>
  <c r="U424" i="2"/>
  <c r="O424" i="2"/>
  <c r="Q424" i="2"/>
  <c r="U425" i="2"/>
  <c r="O425" i="2"/>
  <c r="Q425" i="2"/>
  <c r="U426" i="2"/>
  <c r="O426" i="2"/>
  <c r="Q426" i="2"/>
  <c r="U427" i="2"/>
  <c r="O427" i="2"/>
  <c r="Q427" i="2"/>
  <c r="U428" i="2"/>
  <c r="O428" i="2"/>
  <c r="Q428" i="2"/>
  <c r="U429" i="2"/>
  <c r="O429" i="2"/>
  <c r="Q429" i="2"/>
  <c r="U430" i="2"/>
  <c r="O430" i="2"/>
  <c r="Q430" i="2"/>
  <c r="U431" i="2"/>
  <c r="O431" i="2"/>
  <c r="Q431" i="2"/>
  <c r="U432" i="2"/>
  <c r="O432" i="2"/>
  <c r="Q432" i="2"/>
  <c r="U433" i="2"/>
  <c r="O433" i="2"/>
  <c r="Q433" i="2"/>
  <c r="U434" i="2"/>
  <c r="O434" i="2"/>
  <c r="Q434" i="2"/>
  <c r="U435" i="2"/>
  <c r="O435" i="2"/>
  <c r="Q435" i="2"/>
  <c r="U436" i="2"/>
  <c r="O436" i="2"/>
  <c r="Q436" i="2"/>
  <c r="U437" i="2"/>
  <c r="O437" i="2"/>
  <c r="Q437" i="2"/>
  <c r="U438" i="2"/>
  <c r="O438" i="2"/>
  <c r="Q438" i="2"/>
  <c r="U439" i="2"/>
  <c r="O439" i="2"/>
  <c r="Q439" i="2"/>
  <c r="U440" i="2"/>
  <c r="O440" i="2"/>
  <c r="Q440" i="2"/>
  <c r="U441" i="2"/>
  <c r="O441" i="2"/>
  <c r="Q441" i="2"/>
  <c r="U442" i="2"/>
  <c r="O442" i="2"/>
  <c r="Q442" i="2"/>
  <c r="U443" i="2"/>
  <c r="O443" i="2"/>
  <c r="Q443" i="2"/>
  <c r="U444" i="2"/>
  <c r="O444" i="2"/>
  <c r="Q444" i="2"/>
  <c r="U445" i="2"/>
  <c r="O445" i="2"/>
  <c r="Q445" i="2"/>
  <c r="U446" i="2"/>
  <c r="O446" i="2"/>
  <c r="Q446" i="2"/>
  <c r="U447" i="2"/>
  <c r="O447" i="2"/>
  <c r="Q447" i="2"/>
  <c r="U448" i="2"/>
  <c r="O448" i="2"/>
  <c r="Q448" i="2"/>
  <c r="U449" i="2"/>
  <c r="O449" i="2"/>
  <c r="Q449" i="2"/>
  <c r="U450" i="2"/>
  <c r="O450" i="2"/>
  <c r="Q450" i="2"/>
  <c r="U451" i="2"/>
  <c r="O451" i="2"/>
  <c r="Q451" i="2"/>
  <c r="U452" i="2"/>
  <c r="O452" i="2"/>
  <c r="Q452" i="2"/>
  <c r="U453" i="2"/>
  <c r="O453" i="2"/>
  <c r="Q453" i="2"/>
  <c r="U454" i="2"/>
  <c r="O454" i="2"/>
  <c r="Q454" i="2"/>
  <c r="U455" i="2"/>
  <c r="O455" i="2"/>
  <c r="Q455" i="2"/>
  <c r="U456" i="2"/>
  <c r="O456" i="2"/>
  <c r="Q456" i="2"/>
  <c r="U457" i="2"/>
  <c r="O457" i="2"/>
  <c r="Q457" i="2"/>
  <c r="U458" i="2"/>
  <c r="O458" i="2"/>
  <c r="Q458" i="2"/>
  <c r="U459" i="2"/>
  <c r="O459" i="2"/>
  <c r="Q459" i="2"/>
  <c r="U460" i="2"/>
  <c r="O460" i="2"/>
  <c r="Q460" i="2"/>
  <c r="U461" i="2"/>
  <c r="O461" i="2"/>
  <c r="Q461" i="2"/>
  <c r="U462" i="2"/>
  <c r="O462" i="2"/>
  <c r="Q462" i="2"/>
  <c r="U463" i="2"/>
  <c r="O463" i="2"/>
  <c r="Q463" i="2"/>
  <c r="U464" i="2"/>
  <c r="O464" i="2"/>
  <c r="Q464" i="2"/>
  <c r="U465" i="2"/>
  <c r="O465" i="2"/>
  <c r="Q465" i="2"/>
  <c r="U466" i="2"/>
  <c r="O466" i="2"/>
  <c r="Q466" i="2"/>
  <c r="U467" i="2"/>
  <c r="O467" i="2"/>
  <c r="Q467" i="2"/>
  <c r="U468" i="2"/>
  <c r="O468" i="2"/>
  <c r="Q468" i="2"/>
  <c r="U469" i="2"/>
  <c r="O469" i="2"/>
  <c r="Q469" i="2"/>
  <c r="U470" i="2"/>
  <c r="O470" i="2"/>
  <c r="Q470" i="2"/>
  <c r="U471" i="2"/>
  <c r="O471" i="2"/>
  <c r="Q471" i="2"/>
  <c r="U472" i="2"/>
  <c r="O472" i="2"/>
  <c r="Q472" i="2"/>
  <c r="U473" i="2"/>
  <c r="O473" i="2"/>
  <c r="Q473" i="2"/>
  <c r="U474" i="2"/>
  <c r="O474" i="2"/>
  <c r="Q474" i="2"/>
  <c r="U475" i="2"/>
  <c r="O475" i="2"/>
  <c r="Q475" i="2"/>
  <c r="U476" i="2"/>
  <c r="O476" i="2"/>
  <c r="Q476" i="2"/>
  <c r="U477" i="2"/>
  <c r="O477" i="2"/>
  <c r="Q477" i="2"/>
  <c r="U478" i="2"/>
  <c r="O478" i="2"/>
  <c r="Q478" i="2"/>
  <c r="U479" i="2"/>
  <c r="O479" i="2"/>
  <c r="Q479" i="2"/>
  <c r="U480" i="2"/>
  <c r="O480" i="2"/>
  <c r="Q480" i="2"/>
  <c r="U481" i="2"/>
  <c r="O481" i="2"/>
  <c r="Q481" i="2"/>
  <c r="U482" i="2"/>
  <c r="O482" i="2"/>
  <c r="Q482" i="2"/>
  <c r="U483" i="2"/>
  <c r="O483" i="2"/>
  <c r="Q483" i="2"/>
  <c r="U484" i="2"/>
  <c r="O484" i="2"/>
  <c r="Q484" i="2"/>
  <c r="U485" i="2"/>
  <c r="O485" i="2"/>
  <c r="Q485" i="2"/>
  <c r="U486" i="2"/>
  <c r="O486" i="2"/>
  <c r="Q486" i="2"/>
  <c r="U487" i="2"/>
  <c r="O487" i="2"/>
  <c r="Q487" i="2"/>
  <c r="U488" i="2"/>
  <c r="O488" i="2"/>
  <c r="Q488" i="2"/>
  <c r="U489" i="2"/>
  <c r="O489" i="2"/>
  <c r="Q489" i="2"/>
  <c r="U490" i="2"/>
  <c r="O490" i="2"/>
  <c r="Q490" i="2"/>
  <c r="U491" i="2"/>
  <c r="O491" i="2"/>
  <c r="Q491" i="2"/>
  <c r="U492" i="2"/>
  <c r="O492" i="2"/>
  <c r="Q492" i="2"/>
  <c r="U493" i="2"/>
  <c r="O493" i="2"/>
  <c r="Q493" i="2"/>
  <c r="U494" i="2"/>
  <c r="O494" i="2"/>
  <c r="Q494" i="2"/>
  <c r="U495" i="2"/>
  <c r="O495" i="2"/>
  <c r="Q495" i="2"/>
  <c r="U496" i="2"/>
  <c r="O496" i="2"/>
  <c r="Q496" i="2"/>
  <c r="U497" i="2"/>
  <c r="O497" i="2"/>
  <c r="Q497" i="2"/>
  <c r="U498" i="2"/>
  <c r="O498" i="2"/>
  <c r="Q498" i="2"/>
  <c r="U499" i="2"/>
  <c r="O499" i="2"/>
  <c r="Q499" i="2"/>
  <c r="U500" i="2"/>
  <c r="O500" i="2"/>
  <c r="Q500" i="2"/>
  <c r="U501" i="2"/>
  <c r="O501" i="2"/>
  <c r="Q501" i="2"/>
  <c r="U502" i="2"/>
  <c r="O502" i="2"/>
  <c r="Q502" i="2"/>
  <c r="U503" i="2"/>
  <c r="O503" i="2"/>
  <c r="Q503" i="2"/>
  <c r="U504" i="2"/>
  <c r="O504" i="2"/>
  <c r="Q504" i="2"/>
  <c r="U505" i="2"/>
  <c r="O505" i="2"/>
  <c r="Q505" i="2"/>
  <c r="U506" i="2"/>
  <c r="O506" i="2"/>
  <c r="Q506" i="2"/>
  <c r="U507" i="2"/>
  <c r="O507" i="2"/>
  <c r="Q507" i="2"/>
  <c r="U508" i="2"/>
  <c r="O508" i="2"/>
  <c r="Q508" i="2"/>
  <c r="U509" i="2"/>
  <c r="O509" i="2"/>
  <c r="Q509" i="2"/>
  <c r="U510" i="2"/>
  <c r="O510" i="2"/>
  <c r="Q510" i="2"/>
  <c r="U511" i="2"/>
  <c r="O511" i="2"/>
  <c r="Q511" i="2"/>
  <c r="U512" i="2"/>
  <c r="O512" i="2"/>
  <c r="Q512" i="2"/>
  <c r="U513" i="2"/>
  <c r="O513" i="2"/>
  <c r="Q513" i="2"/>
  <c r="U514" i="2"/>
  <c r="O514" i="2"/>
  <c r="Q514" i="2"/>
  <c r="U515" i="2"/>
  <c r="O515" i="2"/>
  <c r="Q515" i="2"/>
  <c r="U516" i="2"/>
  <c r="O516" i="2"/>
  <c r="Q516" i="2"/>
  <c r="U517" i="2"/>
  <c r="O517" i="2"/>
  <c r="Q517" i="2"/>
  <c r="U518" i="2"/>
  <c r="O518" i="2"/>
  <c r="Q518" i="2"/>
  <c r="U519" i="2"/>
  <c r="O519" i="2"/>
  <c r="Q519" i="2"/>
  <c r="U520" i="2"/>
  <c r="O520" i="2"/>
  <c r="Q520" i="2"/>
  <c r="U521" i="2"/>
  <c r="O521" i="2"/>
  <c r="Q521" i="2"/>
  <c r="U522" i="2"/>
  <c r="O522" i="2"/>
  <c r="Q522" i="2"/>
  <c r="U523" i="2"/>
  <c r="O523" i="2"/>
  <c r="Q523" i="2"/>
  <c r="U524" i="2"/>
  <c r="O524" i="2"/>
  <c r="Q524" i="2"/>
  <c r="U525" i="2"/>
  <c r="O525" i="2"/>
  <c r="Q525" i="2"/>
  <c r="U526" i="2"/>
  <c r="O526" i="2"/>
  <c r="Q526" i="2"/>
  <c r="U527" i="2"/>
  <c r="O527" i="2"/>
  <c r="Q527" i="2"/>
  <c r="U528" i="2"/>
  <c r="O528" i="2"/>
  <c r="Q528" i="2"/>
  <c r="U529" i="2"/>
  <c r="O529" i="2"/>
  <c r="Q529" i="2"/>
  <c r="U530" i="2"/>
  <c r="O530" i="2"/>
  <c r="Q530" i="2"/>
  <c r="U531" i="2"/>
  <c r="O531" i="2"/>
  <c r="Q531" i="2"/>
  <c r="U532" i="2"/>
  <c r="O532" i="2"/>
  <c r="Q532" i="2"/>
  <c r="U533" i="2"/>
  <c r="O533" i="2"/>
  <c r="Q533" i="2"/>
  <c r="U534" i="2"/>
  <c r="O534" i="2"/>
  <c r="Q534" i="2"/>
  <c r="U535" i="2"/>
  <c r="O535" i="2"/>
  <c r="Q535" i="2"/>
  <c r="U536" i="2"/>
  <c r="O536" i="2"/>
  <c r="Q536" i="2"/>
  <c r="U537" i="2"/>
  <c r="O537" i="2"/>
  <c r="Q537" i="2"/>
  <c r="U538" i="2"/>
  <c r="O538" i="2"/>
  <c r="Q538" i="2"/>
  <c r="U539" i="2"/>
  <c r="O539" i="2"/>
  <c r="Q539" i="2"/>
  <c r="U540" i="2"/>
  <c r="O540" i="2"/>
  <c r="Q540" i="2"/>
  <c r="U541" i="2"/>
  <c r="O541" i="2"/>
  <c r="Q541" i="2"/>
  <c r="U542" i="2"/>
  <c r="O542" i="2"/>
  <c r="Q542" i="2"/>
  <c r="U543" i="2"/>
  <c r="O543" i="2"/>
  <c r="Q543" i="2"/>
  <c r="U544" i="2"/>
  <c r="O544" i="2"/>
  <c r="Q544" i="2"/>
  <c r="U545" i="2"/>
  <c r="O545" i="2"/>
  <c r="Q545" i="2"/>
  <c r="U546" i="2"/>
  <c r="O546" i="2"/>
  <c r="Q546" i="2"/>
  <c r="U547" i="2"/>
  <c r="O547" i="2"/>
  <c r="Q547" i="2"/>
  <c r="U548" i="2"/>
  <c r="O548" i="2"/>
  <c r="Q548" i="2"/>
  <c r="U549" i="2"/>
  <c r="O549" i="2"/>
  <c r="Q549" i="2"/>
  <c r="U550" i="2"/>
  <c r="O550" i="2"/>
  <c r="Q550" i="2"/>
  <c r="U551" i="2"/>
  <c r="O551" i="2"/>
  <c r="Q551" i="2"/>
  <c r="U552" i="2"/>
  <c r="O552" i="2"/>
  <c r="Q552" i="2"/>
  <c r="U553" i="2"/>
  <c r="O553" i="2"/>
  <c r="Q553" i="2"/>
  <c r="U554" i="2"/>
  <c r="O554" i="2"/>
  <c r="Q554" i="2"/>
  <c r="U555" i="2"/>
  <c r="O555" i="2"/>
  <c r="Q555" i="2"/>
  <c r="U556" i="2"/>
  <c r="O556" i="2"/>
  <c r="Q556" i="2"/>
  <c r="U557" i="2"/>
  <c r="O557" i="2"/>
  <c r="Q557" i="2"/>
  <c r="U558" i="2"/>
  <c r="O558" i="2"/>
  <c r="Q558" i="2"/>
  <c r="U559" i="2"/>
  <c r="O559" i="2"/>
  <c r="Q559" i="2"/>
  <c r="U560" i="2"/>
  <c r="O560" i="2"/>
  <c r="Q560" i="2"/>
  <c r="U561" i="2"/>
  <c r="O561" i="2"/>
  <c r="Q561" i="2"/>
  <c r="U562" i="2"/>
  <c r="O562" i="2"/>
  <c r="Q562" i="2"/>
  <c r="U563" i="2"/>
  <c r="O563" i="2"/>
  <c r="Q563" i="2"/>
  <c r="U564" i="2"/>
  <c r="O564" i="2"/>
  <c r="Q564" i="2"/>
  <c r="U565" i="2"/>
  <c r="O565" i="2"/>
  <c r="Q565" i="2"/>
  <c r="U566" i="2"/>
  <c r="O566" i="2"/>
  <c r="Q566" i="2"/>
  <c r="U567" i="2"/>
  <c r="O567" i="2"/>
  <c r="Q567" i="2"/>
  <c r="U568" i="2"/>
  <c r="O568" i="2"/>
  <c r="Q568" i="2"/>
  <c r="U569" i="2"/>
  <c r="O569" i="2"/>
  <c r="Q569" i="2"/>
  <c r="U570" i="2"/>
  <c r="O570" i="2"/>
  <c r="Q570" i="2"/>
  <c r="U571" i="2"/>
  <c r="O571" i="2"/>
  <c r="Q571" i="2"/>
  <c r="U572" i="2"/>
  <c r="O572" i="2"/>
  <c r="Q572" i="2"/>
  <c r="U573" i="2"/>
  <c r="O573" i="2"/>
  <c r="Q573" i="2"/>
  <c r="U574" i="2"/>
  <c r="O574" i="2"/>
  <c r="Q574" i="2"/>
  <c r="U575" i="2"/>
  <c r="O575" i="2"/>
  <c r="Q575" i="2"/>
  <c r="U576" i="2"/>
  <c r="O576" i="2"/>
  <c r="Q576" i="2"/>
  <c r="U577" i="2"/>
  <c r="O577" i="2"/>
  <c r="Q577" i="2"/>
  <c r="U578" i="2"/>
  <c r="O578" i="2"/>
  <c r="Q578" i="2"/>
  <c r="U579" i="2"/>
  <c r="O579" i="2"/>
  <c r="Q579" i="2"/>
  <c r="U580" i="2"/>
  <c r="O580" i="2"/>
  <c r="Q580" i="2"/>
  <c r="U581" i="2"/>
  <c r="O581" i="2"/>
  <c r="Q581" i="2"/>
  <c r="U582" i="2"/>
  <c r="O582" i="2"/>
  <c r="Q582" i="2"/>
  <c r="U583" i="2"/>
  <c r="O583" i="2"/>
  <c r="Q583" i="2"/>
  <c r="U584" i="2"/>
  <c r="O584" i="2"/>
  <c r="Q584" i="2"/>
  <c r="U585" i="2"/>
  <c r="O585" i="2"/>
  <c r="Q585" i="2"/>
  <c r="U586" i="2"/>
  <c r="O586" i="2"/>
  <c r="Q586" i="2"/>
  <c r="U587" i="2"/>
  <c r="O587" i="2"/>
  <c r="Q587" i="2"/>
  <c r="U588" i="2"/>
  <c r="O588" i="2"/>
  <c r="Q588" i="2"/>
  <c r="U589" i="2"/>
  <c r="O589" i="2"/>
  <c r="Q589" i="2"/>
  <c r="U590" i="2"/>
  <c r="O590" i="2"/>
  <c r="Q590" i="2"/>
  <c r="U591" i="2"/>
  <c r="O591" i="2"/>
  <c r="Q591" i="2"/>
  <c r="U592" i="2"/>
  <c r="O592" i="2"/>
  <c r="Q592" i="2"/>
  <c r="U593" i="2"/>
  <c r="O593" i="2"/>
  <c r="Q593" i="2"/>
  <c r="U594" i="2"/>
  <c r="O594" i="2"/>
  <c r="Q594" i="2"/>
  <c r="U595" i="2"/>
  <c r="O595" i="2"/>
  <c r="Q595" i="2"/>
  <c r="U596" i="2"/>
  <c r="O596" i="2"/>
  <c r="Q596" i="2"/>
  <c r="U597" i="2"/>
  <c r="O597" i="2"/>
  <c r="Q597" i="2"/>
  <c r="U598" i="2"/>
  <c r="O598" i="2"/>
  <c r="Q598" i="2"/>
  <c r="U599" i="2"/>
  <c r="O599" i="2"/>
  <c r="Q599" i="2"/>
  <c r="U600" i="2"/>
  <c r="O600" i="2"/>
  <c r="Q600" i="2"/>
  <c r="U601" i="2"/>
  <c r="O601" i="2"/>
  <c r="Q601" i="2"/>
  <c r="U602" i="2"/>
  <c r="O602" i="2"/>
  <c r="Q602" i="2"/>
  <c r="U603" i="2"/>
  <c r="O603" i="2"/>
  <c r="Q603" i="2"/>
  <c r="U604" i="2"/>
  <c r="O604" i="2"/>
  <c r="Q604" i="2"/>
  <c r="U605" i="2"/>
  <c r="O605" i="2"/>
  <c r="Q605" i="2"/>
  <c r="U606" i="2"/>
  <c r="O606" i="2"/>
  <c r="Q606" i="2"/>
  <c r="U607" i="2"/>
  <c r="O607" i="2"/>
  <c r="Q607" i="2"/>
  <c r="U608" i="2"/>
  <c r="O608" i="2"/>
  <c r="Q608" i="2"/>
  <c r="U609" i="2"/>
  <c r="O609" i="2"/>
  <c r="Q609" i="2"/>
  <c r="U610" i="2"/>
  <c r="O610" i="2"/>
  <c r="Q610" i="2"/>
  <c r="U611" i="2"/>
  <c r="O611" i="2"/>
  <c r="Q611" i="2"/>
  <c r="U612" i="2"/>
  <c r="O612" i="2"/>
  <c r="Q612" i="2"/>
  <c r="U613" i="2"/>
  <c r="O613" i="2"/>
  <c r="Q613" i="2"/>
  <c r="U614" i="2"/>
  <c r="O614" i="2"/>
  <c r="Q614" i="2"/>
  <c r="U615" i="2"/>
  <c r="O615" i="2"/>
  <c r="Q615" i="2"/>
  <c r="U616" i="2"/>
  <c r="O616" i="2"/>
  <c r="Q616" i="2"/>
  <c r="U617" i="2"/>
  <c r="O617" i="2"/>
  <c r="Q617" i="2"/>
  <c r="U618" i="2"/>
  <c r="O618" i="2"/>
  <c r="Q618" i="2"/>
  <c r="U619" i="2"/>
  <c r="O619" i="2"/>
  <c r="Q619" i="2"/>
  <c r="U620" i="2"/>
  <c r="O620" i="2"/>
  <c r="Q620" i="2"/>
  <c r="U621" i="2"/>
  <c r="O621" i="2"/>
  <c r="Q621" i="2"/>
  <c r="U622" i="2"/>
  <c r="O622" i="2"/>
  <c r="Q622" i="2"/>
  <c r="U623" i="2"/>
  <c r="O623" i="2"/>
  <c r="Q623" i="2"/>
  <c r="U624" i="2"/>
  <c r="O624" i="2"/>
  <c r="Q624" i="2"/>
  <c r="U625" i="2"/>
  <c r="O625" i="2"/>
  <c r="Q625" i="2"/>
  <c r="U626" i="2"/>
  <c r="O626" i="2"/>
  <c r="Q626" i="2"/>
  <c r="U627" i="2"/>
  <c r="O627" i="2"/>
  <c r="Q627" i="2"/>
  <c r="U628" i="2"/>
  <c r="O628" i="2"/>
  <c r="Q628" i="2"/>
  <c r="U629" i="2"/>
  <c r="O629" i="2"/>
  <c r="Q629" i="2"/>
  <c r="U630" i="2"/>
  <c r="O630" i="2"/>
  <c r="Q630" i="2"/>
  <c r="U631" i="2"/>
  <c r="O631" i="2"/>
  <c r="Q631" i="2"/>
  <c r="U632" i="2"/>
  <c r="O632" i="2"/>
  <c r="Q632" i="2"/>
  <c r="U633" i="2"/>
  <c r="O633" i="2"/>
  <c r="Q633" i="2"/>
  <c r="U634" i="2"/>
  <c r="O634" i="2"/>
  <c r="Q634" i="2"/>
  <c r="U635" i="2"/>
  <c r="O635" i="2"/>
  <c r="Q635" i="2"/>
  <c r="U636" i="2"/>
  <c r="O636" i="2"/>
  <c r="Q636" i="2"/>
  <c r="U637" i="2"/>
  <c r="O637" i="2"/>
  <c r="Q637" i="2"/>
  <c r="U638" i="2"/>
  <c r="O638" i="2"/>
  <c r="Q638" i="2"/>
  <c r="U639" i="2"/>
  <c r="O639" i="2"/>
  <c r="Q639" i="2"/>
  <c r="U640" i="2"/>
  <c r="O640" i="2"/>
  <c r="Q640" i="2"/>
  <c r="U641" i="2"/>
  <c r="O641" i="2"/>
  <c r="Q641" i="2"/>
  <c r="U642" i="2"/>
  <c r="O642" i="2"/>
  <c r="Q642" i="2"/>
  <c r="U643" i="2"/>
  <c r="O643" i="2"/>
  <c r="Q643" i="2"/>
  <c r="U644" i="2"/>
  <c r="O644" i="2"/>
  <c r="Q644" i="2"/>
  <c r="U645" i="2"/>
  <c r="O645" i="2"/>
  <c r="Q645" i="2"/>
  <c r="U646" i="2"/>
  <c r="O646" i="2"/>
  <c r="Q646" i="2"/>
  <c r="U647" i="2"/>
  <c r="O647" i="2"/>
  <c r="Q647" i="2"/>
  <c r="U648" i="2"/>
  <c r="O648" i="2"/>
  <c r="Q648" i="2"/>
  <c r="U649" i="2"/>
  <c r="O649" i="2"/>
  <c r="Q649" i="2"/>
  <c r="U650" i="2"/>
  <c r="O650" i="2"/>
  <c r="Q650" i="2"/>
  <c r="U651" i="2"/>
  <c r="O651" i="2"/>
  <c r="Q651" i="2"/>
  <c r="U652" i="2"/>
  <c r="O652" i="2"/>
  <c r="Q652" i="2"/>
  <c r="U653" i="2"/>
  <c r="O653" i="2"/>
  <c r="Q653" i="2"/>
  <c r="U654" i="2"/>
  <c r="O654" i="2"/>
  <c r="Q654" i="2"/>
  <c r="U655" i="2"/>
  <c r="O655" i="2"/>
  <c r="Q655" i="2"/>
  <c r="U656" i="2"/>
  <c r="O656" i="2"/>
  <c r="Q656" i="2"/>
  <c r="U657" i="2"/>
  <c r="O657" i="2"/>
  <c r="Q657" i="2"/>
  <c r="U658" i="2"/>
  <c r="O658" i="2"/>
  <c r="Q658" i="2"/>
  <c r="U659" i="2"/>
  <c r="O659" i="2"/>
  <c r="Q659" i="2"/>
  <c r="U660" i="2"/>
  <c r="O660" i="2"/>
  <c r="Q660" i="2"/>
  <c r="U661" i="2"/>
  <c r="O661" i="2"/>
  <c r="Q661" i="2"/>
  <c r="U662" i="2"/>
  <c r="O662" i="2"/>
  <c r="Q662" i="2"/>
  <c r="U663" i="2"/>
  <c r="O663" i="2"/>
  <c r="Q663" i="2"/>
  <c r="U664" i="2"/>
  <c r="O664" i="2"/>
  <c r="Q664" i="2"/>
  <c r="U665" i="2"/>
  <c r="O665" i="2"/>
  <c r="Q665" i="2"/>
  <c r="U666" i="2"/>
  <c r="O666" i="2"/>
  <c r="Q666" i="2"/>
  <c r="U667" i="2"/>
  <c r="O667" i="2"/>
  <c r="Q667" i="2"/>
  <c r="U668" i="2"/>
  <c r="O668" i="2"/>
  <c r="Q668" i="2"/>
  <c r="U669" i="2"/>
  <c r="O669" i="2"/>
  <c r="Q669" i="2"/>
  <c r="U670" i="2"/>
  <c r="O670" i="2"/>
  <c r="Q670" i="2"/>
  <c r="U671" i="2"/>
  <c r="O671" i="2"/>
  <c r="Q671" i="2"/>
  <c r="U672" i="2"/>
  <c r="O672" i="2"/>
  <c r="Q672" i="2"/>
  <c r="U673" i="2"/>
  <c r="N673" i="2"/>
  <c r="O673" i="2"/>
  <c r="P673" i="2"/>
  <c r="Q673" i="2"/>
  <c r="U674" i="2"/>
  <c r="O674" i="2"/>
  <c r="Q674" i="2"/>
  <c r="U675" i="2"/>
  <c r="O675" i="2"/>
  <c r="Q675" i="2"/>
  <c r="U676" i="2"/>
  <c r="O676" i="2"/>
  <c r="Q676" i="2"/>
  <c r="U677" i="2"/>
  <c r="O677" i="2"/>
  <c r="Q677" i="2"/>
  <c r="U678" i="2"/>
  <c r="O678" i="2"/>
  <c r="Q678" i="2"/>
  <c r="U679" i="2"/>
  <c r="O679" i="2"/>
  <c r="Q679" i="2"/>
  <c r="U680" i="2"/>
  <c r="O680" i="2"/>
  <c r="Q680" i="2"/>
  <c r="U681" i="2"/>
  <c r="O681" i="2"/>
  <c r="Q681" i="2"/>
  <c r="U682" i="2"/>
  <c r="O682" i="2"/>
  <c r="Q682" i="2"/>
  <c r="U683" i="2"/>
  <c r="O683" i="2"/>
  <c r="Q683" i="2"/>
  <c r="U684" i="2"/>
  <c r="N684" i="2"/>
  <c r="O684" i="2"/>
  <c r="P684" i="2"/>
  <c r="Q684" i="2"/>
  <c r="U685" i="2"/>
  <c r="O685" i="2"/>
  <c r="Q685" i="2"/>
  <c r="U686" i="2"/>
  <c r="O686" i="2"/>
  <c r="Q686" i="2"/>
  <c r="U687" i="2"/>
  <c r="O687" i="2"/>
  <c r="Q687" i="2"/>
  <c r="U688" i="2"/>
  <c r="O688" i="2"/>
  <c r="Q688" i="2"/>
  <c r="U689" i="2"/>
  <c r="O689" i="2"/>
  <c r="Q689" i="2"/>
  <c r="U690" i="2"/>
  <c r="O690" i="2"/>
  <c r="Q690" i="2"/>
  <c r="U691" i="2"/>
  <c r="O691" i="2"/>
  <c r="Q691" i="2"/>
  <c r="U692" i="2"/>
  <c r="O692" i="2"/>
  <c r="Q692" i="2"/>
  <c r="U693" i="2"/>
  <c r="O693" i="2"/>
  <c r="Q693" i="2"/>
  <c r="U694" i="2"/>
  <c r="O694" i="2"/>
  <c r="Q694" i="2"/>
  <c r="U695" i="2"/>
  <c r="O695" i="2"/>
  <c r="Q695" i="2"/>
  <c r="U696" i="2"/>
  <c r="O696" i="2"/>
  <c r="Q696" i="2"/>
  <c r="U697" i="2"/>
  <c r="O697" i="2"/>
  <c r="Q697" i="2"/>
  <c r="U698" i="2"/>
  <c r="O698" i="2"/>
  <c r="Q698" i="2"/>
  <c r="U699" i="2"/>
  <c r="O699" i="2"/>
  <c r="Q699" i="2"/>
  <c r="U700" i="2"/>
  <c r="O700" i="2"/>
  <c r="Q700" i="2"/>
  <c r="U701" i="2"/>
  <c r="O701" i="2"/>
  <c r="Q701" i="2"/>
  <c r="U702" i="2"/>
  <c r="O702" i="2"/>
  <c r="Q702" i="2"/>
  <c r="U703" i="2"/>
  <c r="O703" i="2"/>
  <c r="Q703" i="2"/>
  <c r="U704" i="2"/>
  <c r="O704" i="2"/>
  <c r="Q704" i="2"/>
  <c r="U705" i="2"/>
  <c r="O705" i="2"/>
  <c r="Q705" i="2"/>
  <c r="U706" i="2"/>
  <c r="O706" i="2"/>
  <c r="Q706" i="2"/>
  <c r="U707" i="2"/>
  <c r="O707" i="2"/>
  <c r="Q707" i="2"/>
  <c r="U708" i="2"/>
  <c r="O708" i="2"/>
  <c r="Q708" i="2"/>
  <c r="U709" i="2"/>
  <c r="O709" i="2"/>
  <c r="Q709" i="2"/>
  <c r="U710" i="2"/>
  <c r="O710" i="2"/>
  <c r="Q710" i="2"/>
  <c r="U711" i="2"/>
  <c r="O711" i="2"/>
  <c r="Q711" i="2"/>
  <c r="U712" i="2"/>
  <c r="O712" i="2"/>
  <c r="Q712" i="2"/>
  <c r="U713" i="2"/>
  <c r="O713" i="2"/>
  <c r="Q713" i="2"/>
  <c r="U714" i="2"/>
  <c r="O714" i="2"/>
  <c r="Q714" i="2"/>
  <c r="U715" i="2"/>
  <c r="O715" i="2"/>
  <c r="Q715" i="2"/>
  <c r="U716" i="2"/>
  <c r="O716" i="2"/>
  <c r="Q716" i="2"/>
  <c r="U717" i="2"/>
  <c r="O717" i="2"/>
  <c r="Q717" i="2"/>
  <c r="U718" i="2"/>
  <c r="O718" i="2"/>
  <c r="Q718" i="2"/>
  <c r="U719" i="2"/>
  <c r="O719" i="2"/>
  <c r="Q719" i="2"/>
  <c r="U720" i="2"/>
  <c r="O720" i="2"/>
  <c r="Q720" i="2"/>
  <c r="U721" i="2"/>
  <c r="O721" i="2"/>
  <c r="Q721" i="2"/>
  <c r="U722" i="2"/>
  <c r="O722" i="2"/>
  <c r="Q722" i="2"/>
  <c r="U723" i="2"/>
  <c r="O723" i="2"/>
  <c r="Q723" i="2"/>
  <c r="U724" i="2"/>
  <c r="O724" i="2"/>
  <c r="Q724" i="2"/>
  <c r="U725" i="2"/>
  <c r="U726" i="2"/>
  <c r="U727" i="2"/>
  <c r="O727" i="2"/>
  <c r="Q727" i="2"/>
  <c r="U728" i="2"/>
  <c r="O728" i="2"/>
  <c r="Q728" i="2"/>
  <c r="U729" i="2"/>
  <c r="O729" i="2"/>
  <c r="Q729" i="2"/>
  <c r="U730" i="2"/>
  <c r="O730" i="2"/>
  <c r="Q730" i="2"/>
  <c r="U731" i="2"/>
  <c r="O731" i="2"/>
  <c r="Q731" i="2"/>
  <c r="U732" i="2"/>
  <c r="O732" i="2"/>
  <c r="Q732" i="2"/>
  <c r="U733" i="2"/>
  <c r="O733" i="2"/>
  <c r="Q733" i="2"/>
  <c r="U734" i="2"/>
  <c r="O734" i="2"/>
  <c r="Q734" i="2"/>
  <c r="U735" i="2"/>
  <c r="O735" i="2"/>
  <c r="Q735" i="2"/>
  <c r="U736" i="2"/>
  <c r="U737" i="2"/>
  <c r="U738" i="2"/>
  <c r="O738" i="2"/>
  <c r="Q738" i="2"/>
  <c r="U739" i="2"/>
  <c r="U740" i="2"/>
  <c r="O740" i="2"/>
  <c r="Q740" i="2"/>
  <c r="U741" i="2"/>
  <c r="O741" i="2"/>
  <c r="Q741" i="2"/>
  <c r="U742" i="2"/>
  <c r="O742" i="2"/>
  <c r="Q742" i="2"/>
  <c r="U743" i="2"/>
  <c r="O743" i="2"/>
  <c r="Q743" i="2"/>
  <c r="U744" i="2"/>
  <c r="U745" i="2"/>
  <c r="O745" i="2"/>
  <c r="Q745" i="2"/>
  <c r="U746" i="2"/>
  <c r="O746" i="2"/>
  <c r="Q746" i="2"/>
  <c r="U747" i="2"/>
  <c r="O747" i="2"/>
  <c r="Q747" i="2"/>
  <c r="U748" i="2"/>
  <c r="O748" i="2"/>
  <c r="Q748" i="2"/>
  <c r="U749" i="2"/>
  <c r="O749" i="2"/>
  <c r="Q749" i="2"/>
  <c r="U750" i="2"/>
  <c r="O750" i="2"/>
  <c r="Q750" i="2"/>
  <c r="U751" i="2"/>
  <c r="O751" i="2"/>
  <c r="Q751" i="2"/>
  <c r="U752" i="2"/>
  <c r="O752" i="2"/>
  <c r="Q752" i="2"/>
  <c r="U753" i="2"/>
  <c r="O753" i="2"/>
  <c r="Q753" i="2"/>
  <c r="U754" i="2"/>
  <c r="O754" i="2"/>
  <c r="Q754" i="2"/>
  <c r="U755" i="2"/>
  <c r="O755" i="2"/>
  <c r="Q755" i="2"/>
  <c r="U756" i="2"/>
  <c r="U757" i="2"/>
  <c r="O757" i="2"/>
  <c r="Q757" i="2"/>
  <c r="U758" i="2"/>
  <c r="O758" i="2"/>
  <c r="Q758" i="2"/>
  <c r="U759" i="2"/>
  <c r="O759" i="2"/>
  <c r="Q759" i="2"/>
  <c r="U760" i="2"/>
  <c r="O760" i="2"/>
  <c r="Q760" i="2"/>
  <c r="U761" i="2"/>
  <c r="O761" i="2"/>
  <c r="Q761" i="2"/>
  <c r="U762" i="2"/>
  <c r="O762" i="2"/>
  <c r="Q762" i="2"/>
  <c r="U763" i="2"/>
  <c r="O763" i="2"/>
  <c r="Q763" i="2"/>
  <c r="U764" i="2"/>
  <c r="N764" i="2"/>
  <c r="O764" i="2"/>
  <c r="P764" i="2"/>
  <c r="Q764" i="2"/>
  <c r="U765" i="2"/>
  <c r="O765" i="2"/>
  <c r="Q765" i="2"/>
  <c r="U766" i="2"/>
  <c r="U767" i="2"/>
  <c r="O767" i="2"/>
  <c r="Q767" i="2"/>
  <c r="U768" i="2"/>
  <c r="O768" i="2"/>
  <c r="Q768" i="2"/>
  <c r="U769" i="2"/>
  <c r="O769" i="2"/>
  <c r="Q769" i="2"/>
  <c r="U770" i="2"/>
  <c r="O770" i="2"/>
  <c r="Q770" i="2"/>
  <c r="U771" i="2"/>
  <c r="O771" i="2"/>
  <c r="Q771" i="2"/>
  <c r="U772" i="2"/>
  <c r="O772" i="2"/>
  <c r="Q772" i="2"/>
  <c r="U773" i="2"/>
  <c r="O773" i="2"/>
  <c r="Q773" i="2"/>
  <c r="U774" i="2"/>
  <c r="O774" i="2"/>
  <c r="Q774" i="2"/>
  <c r="U775" i="2"/>
  <c r="O775" i="2"/>
  <c r="Q775" i="2"/>
  <c r="U776" i="2"/>
  <c r="O776" i="2"/>
  <c r="Q776" i="2"/>
  <c r="U777" i="2"/>
  <c r="O777" i="2"/>
  <c r="Q777" i="2"/>
  <c r="U778" i="2"/>
  <c r="U779" i="2"/>
  <c r="U780" i="2"/>
  <c r="O780" i="2"/>
  <c r="Q780" i="2"/>
  <c r="U781" i="2"/>
  <c r="U782" i="2"/>
  <c r="O782" i="2"/>
  <c r="Q782" i="2"/>
  <c r="U783" i="2"/>
  <c r="O783" i="2"/>
  <c r="Q783" i="2"/>
  <c r="U784" i="2"/>
  <c r="O784" i="2"/>
  <c r="Q784" i="2"/>
  <c r="U785" i="2"/>
  <c r="O785" i="2"/>
  <c r="Q785" i="2"/>
  <c r="U786" i="2"/>
  <c r="O786" i="2"/>
  <c r="Q786" i="2"/>
  <c r="U787" i="2"/>
  <c r="O787" i="2"/>
  <c r="Q787" i="2"/>
  <c r="U788" i="2"/>
  <c r="O788" i="2"/>
  <c r="Q788" i="2"/>
  <c r="U789" i="2"/>
  <c r="O789" i="2"/>
  <c r="Q789" i="2"/>
  <c r="U790" i="2"/>
  <c r="O790" i="2"/>
  <c r="Q790" i="2"/>
  <c r="U791" i="2"/>
  <c r="O791" i="2"/>
  <c r="Q791" i="2"/>
  <c r="U792" i="2"/>
  <c r="O792" i="2"/>
  <c r="Q792" i="2"/>
  <c r="U793" i="2"/>
  <c r="O793" i="2"/>
  <c r="Q793" i="2"/>
  <c r="U794" i="2"/>
  <c r="O794" i="2"/>
  <c r="Q794" i="2"/>
  <c r="U795" i="2"/>
  <c r="O795" i="2"/>
  <c r="Q795" i="2"/>
  <c r="U796" i="2"/>
  <c r="O796" i="2"/>
  <c r="Q796" i="2"/>
  <c r="U797" i="2"/>
  <c r="O797" i="2"/>
  <c r="Q797" i="2"/>
  <c r="U798" i="2"/>
  <c r="U799" i="2"/>
  <c r="O799" i="2"/>
  <c r="Q799" i="2"/>
  <c r="U800" i="2"/>
  <c r="O800" i="2"/>
  <c r="Q800" i="2"/>
  <c r="U801" i="2"/>
  <c r="O801" i="2"/>
  <c r="Q801" i="2"/>
  <c r="U802" i="2"/>
  <c r="O802" i="2"/>
  <c r="Q802" i="2"/>
  <c r="U803" i="2"/>
  <c r="O803" i="2"/>
  <c r="Q803" i="2"/>
  <c r="U804" i="2"/>
  <c r="O804" i="2"/>
  <c r="Q804" i="2"/>
  <c r="U805" i="2"/>
  <c r="O805" i="2"/>
  <c r="Q805" i="2"/>
  <c r="U806" i="2"/>
  <c r="O806" i="2"/>
  <c r="Q806" i="2"/>
  <c r="U807" i="2"/>
  <c r="O807" i="2"/>
  <c r="Q807" i="2"/>
  <c r="U808" i="2"/>
  <c r="O808" i="2"/>
  <c r="Q808" i="2"/>
  <c r="U809" i="2"/>
  <c r="U810" i="2"/>
  <c r="U811" i="2"/>
  <c r="O811" i="2"/>
  <c r="Q811" i="2"/>
  <c r="U812" i="2"/>
  <c r="O812" i="2"/>
  <c r="Q812" i="2"/>
  <c r="U813" i="2"/>
  <c r="O813" i="2"/>
  <c r="Q813" i="2"/>
  <c r="U814" i="2"/>
  <c r="O814" i="2"/>
  <c r="Q814" i="2"/>
  <c r="U815" i="2"/>
  <c r="O815" i="2"/>
  <c r="Q815" i="2"/>
  <c r="U816" i="2"/>
  <c r="O816" i="2"/>
  <c r="Q816" i="2"/>
  <c r="U817" i="2"/>
  <c r="O817" i="2"/>
  <c r="Q817" i="2"/>
  <c r="U818" i="2"/>
  <c r="O818" i="2"/>
  <c r="Q818" i="2"/>
  <c r="U819" i="2"/>
  <c r="O819" i="2"/>
  <c r="Q819" i="2"/>
  <c r="U820" i="2"/>
  <c r="O820" i="2"/>
  <c r="Q820" i="2"/>
  <c r="U821" i="2"/>
  <c r="O821" i="2"/>
  <c r="Q821" i="2"/>
  <c r="U822" i="2"/>
  <c r="U823" i="2"/>
  <c r="O823" i="2"/>
  <c r="Q823" i="2"/>
  <c r="U824" i="2"/>
  <c r="O824" i="2"/>
  <c r="Q824" i="2"/>
  <c r="U825" i="2"/>
  <c r="O825" i="2"/>
  <c r="Q825" i="2"/>
  <c r="U826" i="2"/>
  <c r="O826" i="2"/>
  <c r="Q826" i="2"/>
  <c r="U827" i="2"/>
  <c r="O827" i="2"/>
  <c r="Q827" i="2"/>
  <c r="U828" i="2"/>
  <c r="O828" i="2"/>
  <c r="Q828" i="2"/>
  <c r="U829" i="2"/>
  <c r="O829" i="2"/>
  <c r="Q829" i="2"/>
  <c r="U830" i="2"/>
  <c r="O830" i="2"/>
  <c r="Q830" i="2"/>
  <c r="U831" i="2"/>
  <c r="O831" i="2"/>
  <c r="Q831" i="2"/>
  <c r="U832" i="2"/>
  <c r="O832" i="2"/>
  <c r="Q832" i="2"/>
  <c r="U833" i="2"/>
  <c r="O833" i="2"/>
  <c r="Q833" i="2"/>
  <c r="U834" i="2"/>
  <c r="O834" i="2"/>
  <c r="Q834" i="2"/>
  <c r="U835" i="2"/>
  <c r="O835" i="2"/>
  <c r="Q835" i="2"/>
  <c r="U836" i="2"/>
  <c r="O836" i="2"/>
  <c r="Q836" i="2"/>
  <c r="U837" i="2"/>
  <c r="O837" i="2"/>
  <c r="Q837" i="2"/>
  <c r="U838" i="2"/>
  <c r="O838" i="2"/>
  <c r="Q838" i="2"/>
  <c r="U839" i="2"/>
  <c r="O839" i="2"/>
  <c r="Q839" i="2"/>
  <c r="U840" i="2"/>
  <c r="O840" i="2"/>
  <c r="Q840" i="2"/>
  <c r="U841" i="2"/>
  <c r="O841" i="2"/>
  <c r="Q841" i="2"/>
  <c r="U842" i="2"/>
  <c r="O842" i="2"/>
  <c r="Q842" i="2"/>
  <c r="U843" i="2"/>
  <c r="O843" i="2"/>
  <c r="Q843" i="2"/>
  <c r="U844" i="2"/>
  <c r="O844" i="2"/>
  <c r="Q844" i="2"/>
  <c r="U845" i="2"/>
  <c r="U846" i="2"/>
  <c r="O846" i="2"/>
  <c r="Q846" i="2"/>
  <c r="U847" i="2"/>
  <c r="O847" i="2"/>
  <c r="Q847" i="2"/>
  <c r="U848" i="2"/>
  <c r="O848" i="2"/>
  <c r="Q848" i="2"/>
  <c r="U849" i="2"/>
  <c r="O849" i="2"/>
  <c r="Q849" i="2"/>
  <c r="U850" i="2"/>
  <c r="O850" i="2"/>
  <c r="Q850" i="2"/>
  <c r="U851" i="2"/>
  <c r="O851" i="2"/>
  <c r="Q851" i="2"/>
  <c r="U852" i="2"/>
  <c r="O852" i="2"/>
  <c r="Q852" i="2"/>
  <c r="U853" i="2"/>
  <c r="O853" i="2"/>
  <c r="Q853" i="2"/>
  <c r="U854" i="2"/>
  <c r="O854" i="2"/>
  <c r="Q854" i="2"/>
  <c r="A2" i="2"/>
  <c r="A3" i="2" s="1"/>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A528" i="2" s="1"/>
  <c r="A529" i="2" s="1"/>
  <c r="A530" i="2" s="1"/>
  <c r="A531" i="2" s="1"/>
  <c r="A532" i="2" s="1"/>
  <c r="A533" i="2" s="1"/>
  <c r="A534" i="2" s="1"/>
  <c r="A535" i="2" s="1"/>
  <c r="A536" i="2" s="1"/>
  <c r="A537" i="2" s="1"/>
  <c r="A538" i="2" s="1"/>
  <c r="A539" i="2" s="1"/>
  <c r="A540" i="2" s="1"/>
  <c r="A541" i="2" s="1"/>
  <c r="A542" i="2" s="1"/>
  <c r="A543" i="2" s="1"/>
  <c r="A544" i="2" s="1"/>
  <c r="A545" i="2" s="1"/>
  <c r="A546" i="2" s="1"/>
  <c r="A547" i="2" s="1"/>
  <c r="A548" i="2" s="1"/>
  <c r="A549" i="2" s="1"/>
  <c r="A550" i="2" s="1"/>
  <c r="A551" i="2" s="1"/>
  <c r="A552" i="2" s="1"/>
  <c r="A553" i="2" s="1"/>
  <c r="A554" i="2" s="1"/>
  <c r="A555" i="2" s="1"/>
  <c r="A556" i="2" s="1"/>
  <c r="A557" i="2" s="1"/>
  <c r="A558" i="2" s="1"/>
  <c r="A559" i="2" s="1"/>
  <c r="A560" i="2" s="1"/>
  <c r="A561" i="2" s="1"/>
  <c r="A562" i="2" s="1"/>
  <c r="A563" i="2" s="1"/>
  <c r="A564" i="2" s="1"/>
  <c r="A565" i="2" s="1"/>
  <c r="A566" i="2" s="1"/>
  <c r="A567" i="2" s="1"/>
  <c r="A568" i="2" s="1"/>
  <c r="A569" i="2" s="1"/>
  <c r="A570" i="2" s="1"/>
  <c r="A571" i="2" s="1"/>
  <c r="A572" i="2" s="1"/>
  <c r="A573" i="2" s="1"/>
  <c r="A574" i="2" s="1"/>
  <c r="A575" i="2" s="1"/>
  <c r="A576" i="2" s="1"/>
  <c r="A577" i="2" s="1"/>
  <c r="A578" i="2" s="1"/>
  <c r="A579" i="2" s="1"/>
  <c r="A580" i="2" s="1"/>
  <c r="A581" i="2" s="1"/>
  <c r="A582" i="2" s="1"/>
  <c r="A583" i="2" s="1"/>
  <c r="A584" i="2" s="1"/>
  <c r="A585" i="2" s="1"/>
  <c r="A586" i="2" s="1"/>
  <c r="A587" i="2" s="1"/>
  <c r="A588" i="2" s="1"/>
  <c r="A589" i="2" s="1"/>
  <c r="A590" i="2" s="1"/>
  <c r="A591" i="2" s="1"/>
  <c r="A592" i="2" s="1"/>
  <c r="A593" i="2" s="1"/>
  <c r="A594" i="2" s="1"/>
  <c r="A595" i="2" s="1"/>
  <c r="A596" i="2" s="1"/>
  <c r="A597" i="2" s="1"/>
  <c r="A598" i="2" s="1"/>
  <c r="A599" i="2" s="1"/>
  <c r="A600" i="2" s="1"/>
  <c r="A601" i="2" s="1"/>
  <c r="A602" i="2" s="1"/>
  <c r="A603" i="2" s="1"/>
  <c r="A604" i="2" s="1"/>
  <c r="A605" i="2" s="1"/>
  <c r="A606" i="2" s="1"/>
  <c r="A607" i="2" s="1"/>
  <c r="A608" i="2" s="1"/>
  <c r="A609" i="2" s="1"/>
  <c r="A610" i="2" s="1"/>
  <c r="A611" i="2" s="1"/>
  <c r="A612" i="2" s="1"/>
  <c r="A613" i="2" s="1"/>
  <c r="A614" i="2" s="1"/>
  <c r="A615" i="2" s="1"/>
  <c r="A616" i="2" s="1"/>
  <c r="A617" i="2" s="1"/>
  <c r="A618" i="2" s="1"/>
  <c r="A619" i="2" s="1"/>
  <c r="A620" i="2" s="1"/>
  <c r="A621" i="2" s="1"/>
  <c r="A622" i="2" s="1"/>
  <c r="A623" i="2" s="1"/>
  <c r="A624" i="2" s="1"/>
  <c r="A625" i="2" s="1"/>
  <c r="A626" i="2" s="1"/>
  <c r="A627" i="2" s="1"/>
  <c r="A628" i="2" s="1"/>
  <c r="A629" i="2" s="1"/>
  <c r="A630" i="2" s="1"/>
  <c r="A631" i="2" s="1"/>
  <c r="A632" i="2" s="1"/>
  <c r="A633" i="2" s="1"/>
  <c r="A634" i="2" s="1"/>
  <c r="A635" i="2" s="1"/>
  <c r="A636" i="2" s="1"/>
  <c r="A637" i="2" s="1"/>
  <c r="A638" i="2" s="1"/>
  <c r="A639" i="2" s="1"/>
  <c r="A640" i="2" s="1"/>
  <c r="A641" i="2" s="1"/>
  <c r="A642" i="2" s="1"/>
  <c r="A643" i="2" s="1"/>
  <c r="A644" i="2" s="1"/>
  <c r="A645" i="2" s="1"/>
  <c r="A646" i="2" s="1"/>
  <c r="A647" i="2" s="1"/>
  <c r="A648" i="2" s="1"/>
  <c r="A649" i="2" s="1"/>
  <c r="A650" i="2" s="1"/>
  <c r="A651" i="2" s="1"/>
  <c r="A652" i="2" s="1"/>
  <c r="A653" i="2" s="1"/>
  <c r="A654" i="2" s="1"/>
  <c r="A655" i="2" s="1"/>
  <c r="A656" i="2" s="1"/>
  <c r="A657" i="2" s="1"/>
  <c r="A658" i="2" s="1"/>
  <c r="A659" i="2" s="1"/>
  <c r="A660" i="2" s="1"/>
  <c r="A661" i="2" s="1"/>
  <c r="A662" i="2" s="1"/>
  <c r="A663" i="2" s="1"/>
  <c r="A664" i="2" s="1"/>
  <c r="A665" i="2" s="1"/>
  <c r="A666" i="2" s="1"/>
  <c r="A667" i="2" s="1"/>
  <c r="A668" i="2" s="1"/>
  <c r="A669" i="2" s="1"/>
  <c r="A670" i="2" s="1"/>
  <c r="A671" i="2" s="1"/>
  <c r="A672" i="2" s="1"/>
  <c r="A673" i="2" s="1"/>
  <c r="A674" i="2" s="1"/>
  <c r="A675" i="2" s="1"/>
  <c r="A676" i="2" s="1"/>
  <c r="A677" i="2" s="1"/>
  <c r="A678" i="2" s="1"/>
  <c r="A679" i="2" s="1"/>
  <c r="A680" i="2" s="1"/>
  <c r="A681" i="2" s="1"/>
  <c r="A682" i="2" s="1"/>
  <c r="A683" i="2" s="1"/>
  <c r="A684" i="2" s="1"/>
  <c r="A685" i="2" s="1"/>
  <c r="A686" i="2" s="1"/>
  <c r="A687" i="2" s="1"/>
  <c r="A688" i="2" s="1"/>
  <c r="A689" i="2" s="1"/>
  <c r="A690" i="2" s="1"/>
  <c r="A691" i="2" s="1"/>
  <c r="A692" i="2" s="1"/>
  <c r="A693" i="2" s="1"/>
  <c r="A694" i="2" s="1"/>
  <c r="A695" i="2" s="1"/>
  <c r="A696" i="2" s="1"/>
  <c r="A697" i="2" s="1"/>
  <c r="A698" i="2" s="1"/>
  <c r="A699" i="2" s="1"/>
  <c r="A700" i="2" s="1"/>
  <c r="A701" i="2" s="1"/>
  <c r="A702" i="2" s="1"/>
  <c r="A703" i="2" s="1"/>
  <c r="A704" i="2" s="1"/>
  <c r="A705" i="2" s="1"/>
  <c r="A706" i="2" s="1"/>
  <c r="A707" i="2" s="1"/>
  <c r="A708" i="2" s="1"/>
  <c r="A709" i="2" s="1"/>
  <c r="A710" i="2" s="1"/>
  <c r="A711" i="2" s="1"/>
  <c r="A712" i="2" s="1"/>
  <c r="A713" i="2" s="1"/>
  <c r="A714" i="2" s="1"/>
  <c r="A715" i="2" s="1"/>
  <c r="A716" i="2" s="1"/>
  <c r="A717" i="2" s="1"/>
  <c r="A718" i="2" s="1"/>
  <c r="A719" i="2" s="1"/>
  <c r="A720" i="2" s="1"/>
  <c r="A721" i="2" s="1"/>
  <c r="A722" i="2" s="1"/>
  <c r="A723" i="2" s="1"/>
  <c r="A724" i="2" s="1"/>
  <c r="A725" i="2" s="1"/>
  <c r="A726" i="2" s="1"/>
  <c r="A727" i="2" s="1"/>
  <c r="A728" i="2" s="1"/>
  <c r="A729" i="2" s="1"/>
  <c r="A730" i="2" s="1"/>
  <c r="A731" i="2" s="1"/>
  <c r="A732" i="2" s="1"/>
  <c r="A733" i="2" s="1"/>
  <c r="A734" i="2" s="1"/>
  <c r="A735" i="2" s="1"/>
  <c r="A736" i="2" s="1"/>
  <c r="A737" i="2" s="1"/>
  <c r="A738" i="2" s="1"/>
  <c r="A739" i="2" s="1"/>
  <c r="A740" i="2" s="1"/>
  <c r="A741" i="2" s="1"/>
  <c r="A742" i="2" s="1"/>
  <c r="A743" i="2" s="1"/>
  <c r="A744" i="2" s="1"/>
  <c r="A745" i="2" s="1"/>
  <c r="A746" i="2" s="1"/>
  <c r="A747" i="2" s="1"/>
  <c r="A748" i="2" s="1"/>
  <c r="A749" i="2" s="1"/>
  <c r="A750" i="2" s="1"/>
  <c r="A751" i="2" s="1"/>
  <c r="A752" i="2" s="1"/>
  <c r="A753" i="2" s="1"/>
  <c r="A754" i="2" s="1"/>
  <c r="A755" i="2" s="1"/>
  <c r="A756" i="2" s="1"/>
  <c r="A757" i="2" s="1"/>
  <c r="A758" i="2" s="1"/>
  <c r="A759" i="2" s="1"/>
  <c r="A760" i="2" s="1"/>
  <c r="A761" i="2" s="1"/>
  <c r="A762" i="2" s="1"/>
  <c r="A763" i="2" s="1"/>
  <c r="A764" i="2" s="1"/>
  <c r="A765" i="2" s="1"/>
  <c r="A766" i="2" s="1"/>
  <c r="A767" i="2" s="1"/>
  <c r="A768" i="2" s="1"/>
  <c r="A769" i="2" s="1"/>
  <c r="A770" i="2" s="1"/>
  <c r="A771" i="2" s="1"/>
  <c r="A772" i="2" s="1"/>
  <c r="A773" i="2" s="1"/>
  <c r="A774" i="2" s="1"/>
  <c r="A775" i="2" s="1"/>
  <c r="A776" i="2" s="1"/>
  <c r="A777" i="2" s="1"/>
  <c r="A778" i="2" s="1"/>
  <c r="A779" i="2" s="1"/>
  <c r="A780" i="2" s="1"/>
  <c r="A781" i="2" s="1"/>
  <c r="A782" i="2" s="1"/>
  <c r="A783" i="2" s="1"/>
  <c r="A784" i="2" s="1"/>
  <c r="A785" i="2" s="1"/>
  <c r="A786" i="2" s="1"/>
  <c r="A787" i="2" s="1"/>
  <c r="A788" i="2" s="1"/>
  <c r="A789" i="2" s="1"/>
  <c r="A790" i="2" s="1"/>
  <c r="A791" i="2" s="1"/>
  <c r="A792" i="2" s="1"/>
  <c r="A793" i="2" s="1"/>
  <c r="A794" i="2" s="1"/>
  <c r="A795" i="2" s="1"/>
  <c r="A796" i="2" s="1"/>
  <c r="A797" i="2" s="1"/>
  <c r="A798" i="2" s="1"/>
  <c r="A799" i="2" s="1"/>
  <c r="A800" i="2" s="1"/>
  <c r="A801" i="2" s="1"/>
  <c r="A802" i="2" s="1"/>
  <c r="A803" i="2" s="1"/>
  <c r="A804" i="2" s="1"/>
  <c r="A805" i="2" s="1"/>
  <c r="A806" i="2" s="1"/>
  <c r="A807" i="2" s="1"/>
  <c r="A808" i="2" s="1"/>
  <c r="A809" i="2" s="1"/>
  <c r="A810" i="2" s="1"/>
  <c r="A811" i="2" s="1"/>
  <c r="A812" i="2" s="1"/>
  <c r="A813" i="2" s="1"/>
  <c r="A814" i="2" s="1"/>
  <c r="A815" i="2" s="1"/>
  <c r="A816" i="2" s="1"/>
  <c r="A817" i="2" s="1"/>
  <c r="A818" i="2" s="1"/>
  <c r="A819" i="2" s="1"/>
  <c r="A820" i="2" s="1"/>
  <c r="A821" i="2" s="1"/>
  <c r="A822" i="2" s="1"/>
  <c r="A823" i="2" s="1"/>
  <c r="A824" i="2" s="1"/>
  <c r="A825" i="2" s="1"/>
  <c r="A826" i="2" s="1"/>
  <c r="A827" i="2" s="1"/>
  <c r="A828" i="2" s="1"/>
  <c r="A829" i="2" s="1"/>
  <c r="A830" i="2" s="1"/>
  <c r="A831" i="2" s="1"/>
  <c r="A832" i="2" s="1"/>
  <c r="A833" i="2" s="1"/>
  <c r="A834" i="2" s="1"/>
  <c r="A835" i="2" s="1"/>
  <c r="A836" i="2" s="1"/>
  <c r="A837" i="2" s="1"/>
  <c r="A838" i="2" s="1"/>
  <c r="A839" i="2" s="1"/>
  <c r="A840" i="2" s="1"/>
  <c r="A841" i="2" s="1"/>
  <c r="A842" i="2" s="1"/>
  <c r="A843" i="2" s="1"/>
  <c r="A844" i="2" s="1"/>
  <c r="A845" i="2" s="1"/>
  <c r="A846" i="2" s="1"/>
  <c r="A847" i="2" s="1"/>
  <c r="A848" i="2" s="1"/>
  <c r="A849" i="2" s="1"/>
  <c r="A850" i="2" s="1"/>
  <c r="A851" i="2" s="1"/>
  <c r="A852" i="2" s="1"/>
  <c r="A853" i="2" s="1"/>
  <c r="A854" i="2" s="1"/>
  <c r="U30" i="2"/>
  <c r="Q29" i="2"/>
  <c r="O29" i="2"/>
  <c r="U29" i="2"/>
  <c r="B8" i="42" l="1"/>
  <c r="A8" i="42"/>
  <c r="B7" i="42"/>
  <c r="A7" i="42"/>
  <c r="B6" i="42"/>
  <c r="A6" i="42"/>
  <c r="B5" i="42"/>
  <c r="A5" i="42"/>
  <c r="B4" i="42"/>
  <c r="A4" i="42"/>
  <c r="B3" i="42"/>
  <c r="A3" i="42"/>
  <c r="B1" i="41" l="1"/>
  <c r="B2" i="41"/>
  <c r="K55" i="38" l="1"/>
  <c r="O27" i="2"/>
  <c r="O28" i="2"/>
  <c r="K63" i="38" l="1"/>
  <c r="K62" i="38"/>
  <c r="K61" i="38"/>
  <c r="K60" i="38"/>
  <c r="K59" i="38"/>
  <c r="K58" i="38"/>
  <c r="K57" i="38"/>
  <c r="K56" i="38"/>
  <c r="K54" i="38"/>
  <c r="K53" i="38"/>
  <c r="B3" i="35" l="1"/>
  <c r="B5" i="35"/>
  <c r="B6" i="35"/>
  <c r="B7" i="35"/>
  <c r="B8" i="35"/>
  <c r="A4" i="35"/>
  <c r="A5" i="35"/>
  <c r="A6" i="35"/>
  <c r="A7" i="35"/>
  <c r="A8" i="35"/>
  <c r="A3" i="35"/>
  <c r="B5" i="5"/>
  <c r="B6" i="5"/>
  <c r="B7" i="5"/>
  <c r="B8" i="5"/>
  <c r="B3" i="5"/>
  <c r="A4" i="5"/>
  <c r="A5" i="5"/>
  <c r="A6" i="5"/>
  <c r="A7" i="5"/>
  <c r="A8" i="5"/>
  <c r="A3" i="5"/>
  <c r="B3" i="31"/>
  <c r="B5" i="31"/>
  <c r="B6" i="31"/>
  <c r="B7" i="31"/>
  <c r="B8" i="31"/>
  <c r="A4" i="31"/>
  <c r="A5" i="31"/>
  <c r="A6" i="31"/>
  <c r="A7" i="31"/>
  <c r="A8" i="31"/>
  <c r="A3" i="31"/>
  <c r="B3" i="38"/>
  <c r="B5" i="38"/>
  <c r="B6" i="38"/>
  <c r="B7" i="38"/>
  <c r="B8" i="38"/>
  <c r="A4" i="38"/>
  <c r="A5" i="38"/>
  <c r="A6" i="38"/>
  <c r="A7" i="38"/>
  <c r="A8" i="38"/>
  <c r="A3" i="38"/>
  <c r="B5" i="18"/>
  <c r="B6" i="18"/>
  <c r="B7" i="18"/>
  <c r="B8" i="18"/>
  <c r="A4" i="18"/>
  <c r="A5" i="18"/>
  <c r="A6" i="18"/>
  <c r="A7" i="18"/>
  <c r="A8" i="18"/>
  <c r="B3" i="18"/>
  <c r="A3" i="18"/>
  <c r="B8" i="17"/>
  <c r="B7" i="17"/>
  <c r="B6" i="17"/>
  <c r="B5" i="17"/>
  <c r="B3" i="17"/>
  <c r="A4" i="17"/>
  <c r="A5" i="17"/>
  <c r="A6" i="17"/>
  <c r="A7" i="17"/>
  <c r="A8" i="17"/>
  <c r="A3" i="17"/>
  <c r="Q27" i="2"/>
  <c r="Q28" i="2"/>
  <c r="U11" i="2"/>
  <c r="U12" i="2"/>
  <c r="U13" i="2"/>
  <c r="U14" i="2"/>
  <c r="U15" i="2"/>
  <c r="U16" i="2"/>
  <c r="U17" i="2"/>
  <c r="U18" i="2"/>
  <c r="U19" i="2"/>
  <c r="U20" i="2"/>
  <c r="U21" i="2"/>
  <c r="U22" i="2"/>
  <c r="U23" i="2"/>
  <c r="U24" i="2"/>
  <c r="U25" i="2"/>
  <c r="U26" i="2"/>
  <c r="U10" i="2"/>
  <c r="B6" i="28"/>
  <c r="B5" i="28"/>
  <c r="B3" i="28"/>
  <c r="A4" i="28"/>
  <c r="A5" i="28"/>
  <c r="A6" i="28"/>
  <c r="A3" i="28"/>
  <c r="B7" i="2"/>
  <c r="B6" i="2"/>
  <c r="B5" i="2"/>
  <c r="B4" i="2"/>
  <c r="B3" i="2"/>
  <c r="C7" i="2"/>
  <c r="C6" i="2"/>
  <c r="C5" i="2"/>
  <c r="C3" i="2"/>
  <c r="K57" i="18"/>
  <c r="K58" i="18"/>
  <c r="K59" i="18"/>
  <c r="K60" i="18"/>
  <c r="K61" i="18"/>
  <c r="K62" i="18"/>
  <c r="K63" i="18"/>
  <c r="K56" i="18"/>
  <c r="K54" i="18"/>
  <c r="K53" i="18"/>
  <c r="U27" i="2"/>
  <c r="U28" i="2"/>
  <c r="P279" i="2" l="1"/>
  <c r="N279" i="2" s="1"/>
  <c r="P274" i="2"/>
  <c r="N274" i="2" s="1"/>
  <c r="Q24" i="37"/>
  <c r="Q25" i="37"/>
  <c r="P524" i="2"/>
  <c r="N524" i="2" s="1"/>
  <c r="P780" i="2"/>
  <c r="N780" i="2" s="1"/>
  <c r="P499" i="2"/>
  <c r="N499" i="2" s="1"/>
  <c r="P536" i="2"/>
  <c r="N536" i="2" s="1"/>
  <c r="P548" i="2"/>
  <c r="N548" i="2" s="1"/>
  <c r="P755" i="2"/>
  <c r="N755" i="2" s="1"/>
  <c r="P423" i="2"/>
  <c r="N423" i="2" s="1"/>
  <c r="P834" i="2"/>
  <c r="N834" i="2" s="1"/>
  <c r="P813" i="2"/>
  <c r="N813" i="2" s="1"/>
  <c r="P401" i="2"/>
  <c r="N401" i="2" s="1"/>
  <c r="P743" i="2"/>
  <c r="N743" i="2" s="1"/>
  <c r="P678" i="2"/>
  <c r="N678" i="2" s="1"/>
  <c r="P782" i="2"/>
  <c r="N782" i="2" s="1"/>
  <c r="P205" i="2"/>
  <c r="N205" i="2" s="1"/>
  <c r="P703" i="2"/>
  <c r="N703" i="2" s="1"/>
  <c r="P757" i="2"/>
  <c r="N757" i="2" s="1"/>
  <c r="P835" i="2"/>
  <c r="N835" i="2" s="1"/>
  <c r="P230" i="2"/>
  <c r="N230" i="2" s="1"/>
  <c r="P321" i="2"/>
  <c r="N321" i="2" s="1"/>
  <c r="P438" i="2"/>
  <c r="N438" i="2" s="1"/>
  <c r="P811" i="2"/>
  <c r="N811" i="2" s="1"/>
  <c r="P514" i="2"/>
  <c r="N514" i="2" s="1"/>
  <c r="P758" i="2"/>
  <c r="N758" i="2" s="1"/>
  <c r="P118" i="2"/>
  <c r="N118" i="2" s="1"/>
  <c r="P219" i="2"/>
  <c r="N219" i="2" s="1"/>
  <c r="P416" i="2"/>
  <c r="N416" i="2" s="1"/>
  <c r="P797" i="2"/>
  <c r="N797" i="2" s="1"/>
  <c r="P183" i="2"/>
  <c r="N183" i="2" s="1"/>
  <c r="P231" i="2"/>
  <c r="N231" i="2" s="1"/>
  <c r="P392" i="2"/>
  <c r="N392" i="2" s="1"/>
  <c r="P746" i="2"/>
  <c r="N746" i="2" s="1"/>
  <c r="P139" i="2"/>
  <c r="N139" i="2" s="1"/>
  <c r="P688" i="2"/>
  <c r="N688" i="2" s="1"/>
  <c r="P158" i="2"/>
  <c r="N158" i="2" s="1"/>
  <c r="P417" i="2"/>
  <c r="N417" i="2" s="1"/>
  <c r="P479" i="2"/>
  <c r="N479" i="2" s="1"/>
  <c r="P669" i="2"/>
  <c r="N669" i="2" s="1"/>
  <c r="P184" i="2"/>
  <c r="N184" i="2" s="1"/>
  <c r="P529" i="2"/>
  <c r="N529" i="2" s="1"/>
  <c r="P498" i="2"/>
  <c r="N498" i="2" s="1"/>
  <c r="P454" i="2"/>
  <c r="N454" i="2" s="1"/>
  <c r="P394" i="2"/>
  <c r="N394" i="2" s="1"/>
  <c r="P406" i="2"/>
  <c r="N406" i="2" s="1"/>
  <c r="P480" i="2"/>
  <c r="N480" i="2" s="1"/>
  <c r="P418" i="2"/>
  <c r="N418" i="2" s="1"/>
  <c r="P567" i="2"/>
  <c r="N567" i="2" s="1"/>
  <c r="P632" i="2"/>
  <c r="N632" i="2" s="1"/>
  <c r="P814" i="2"/>
  <c r="N814" i="2" s="1"/>
  <c r="P52" i="2"/>
  <c r="N52" i="2" s="1"/>
  <c r="P683" i="2"/>
  <c r="N683" i="2" s="1"/>
  <c r="P761" i="2"/>
  <c r="N761" i="2" s="1"/>
  <c r="P210" i="2"/>
  <c r="N210" i="2" s="1"/>
  <c r="P67" i="2"/>
  <c r="N67" i="2" s="1"/>
  <c r="P287" i="2"/>
  <c r="N287" i="2" s="1"/>
  <c r="P481" i="2"/>
  <c r="N481" i="2" s="1"/>
  <c r="P568" i="2"/>
  <c r="N568" i="2" s="1"/>
  <c r="P815" i="2"/>
  <c r="N815" i="2" s="1"/>
  <c r="P754" i="2"/>
  <c r="N754" i="2" s="1"/>
  <c r="P396" i="2"/>
  <c r="N396" i="2" s="1"/>
  <c r="P647" i="2"/>
  <c r="N647" i="2" s="1"/>
  <c r="P762" i="2"/>
  <c r="N762" i="2" s="1"/>
  <c r="P738" i="2"/>
  <c r="N738" i="2" s="1"/>
  <c r="P775" i="2"/>
  <c r="N775" i="2" s="1"/>
  <c r="P227" i="2"/>
  <c r="N227" i="2" s="1"/>
  <c r="P137" i="2"/>
  <c r="N137" i="2" s="1"/>
  <c r="P420" i="2"/>
  <c r="N420" i="2" s="1"/>
  <c r="P661" i="2"/>
  <c r="N661" i="2" s="1"/>
  <c r="P508" i="2"/>
  <c r="N508" i="2" s="1"/>
  <c r="P533" i="2"/>
  <c r="N533" i="2" s="1"/>
  <c r="P545" i="2"/>
  <c r="N545" i="2" s="1"/>
  <c r="P741" i="2"/>
  <c r="N741" i="2" s="1"/>
  <c r="P69" i="2"/>
  <c r="N69" i="2" s="1"/>
  <c r="P225" i="2"/>
  <c r="N225" i="2" s="1"/>
  <c r="P570" i="2"/>
  <c r="N570" i="2" s="1"/>
  <c r="P831" i="2"/>
  <c r="N831" i="2" s="1"/>
  <c r="P410" i="2"/>
  <c r="N410" i="2" s="1"/>
  <c r="P497" i="2"/>
  <c r="N497" i="2" s="1"/>
  <c r="P724" i="2"/>
  <c r="N724" i="2" s="1"/>
  <c r="P422" i="2"/>
  <c r="N422" i="2" s="1"/>
  <c r="P664" i="2"/>
  <c r="N664" i="2" s="1"/>
  <c r="P398" i="2"/>
  <c r="N398" i="2" s="1"/>
  <c r="P421" i="2"/>
  <c r="N421" i="2" s="1"/>
  <c r="P597" i="2"/>
  <c r="N597" i="2" s="1"/>
  <c r="P610" i="2"/>
  <c r="N610" i="2" s="1"/>
  <c r="P699" i="2"/>
  <c r="N699" i="2" s="1"/>
  <c r="P740" i="2"/>
  <c r="N740" i="2" s="1"/>
  <c r="P459" i="2"/>
  <c r="N459" i="2" s="1"/>
  <c r="P189" i="2"/>
  <c r="N189" i="2" s="1"/>
  <c r="P712" i="2"/>
  <c r="N712" i="2" s="1"/>
  <c r="P832" i="2"/>
  <c r="N832" i="2" s="1"/>
  <c r="P178" i="2"/>
  <c r="N178" i="2" s="1"/>
  <c r="P17" i="37"/>
  <c r="P26" i="37"/>
  <c r="P23" i="37"/>
  <c r="P15" i="37"/>
  <c r="P18" i="37"/>
  <c r="P14" i="37"/>
  <c r="P20" i="37"/>
  <c r="P24" i="37"/>
  <c r="P13" i="37"/>
  <c r="R11" i="2"/>
  <c r="R51" i="2"/>
  <c r="R91" i="2"/>
  <c r="R131" i="2"/>
  <c r="R171" i="2"/>
  <c r="R211" i="2"/>
  <c r="R251" i="2"/>
  <c r="R291" i="2"/>
  <c r="R331" i="2"/>
  <c r="R371" i="2"/>
  <c r="R411" i="2"/>
  <c r="R451" i="2"/>
  <c r="R491" i="2"/>
  <c r="R531" i="2"/>
  <c r="R571" i="2"/>
  <c r="R611" i="2"/>
  <c r="R651" i="2"/>
  <c r="R691" i="2"/>
  <c r="R731" i="2"/>
  <c r="R771" i="2"/>
  <c r="R811" i="2"/>
  <c r="R851" i="2"/>
  <c r="R425" i="2"/>
  <c r="R647" i="2"/>
  <c r="R330" i="2"/>
  <c r="R12" i="2"/>
  <c r="R52" i="2"/>
  <c r="R92" i="2"/>
  <c r="R132" i="2"/>
  <c r="R172" i="2"/>
  <c r="R212" i="2"/>
  <c r="R252" i="2"/>
  <c r="R292" i="2"/>
  <c r="R332" i="2"/>
  <c r="R372" i="2"/>
  <c r="R412" i="2"/>
  <c r="R452" i="2"/>
  <c r="R492" i="2"/>
  <c r="R532" i="2"/>
  <c r="R572" i="2"/>
  <c r="R612" i="2"/>
  <c r="R652" i="2"/>
  <c r="R692" i="2"/>
  <c r="R732" i="2"/>
  <c r="R772" i="2"/>
  <c r="R812" i="2"/>
  <c r="R852" i="2"/>
  <c r="R776" i="2"/>
  <c r="R822" i="2"/>
  <c r="R305" i="2"/>
  <c r="R627" i="2"/>
  <c r="R718" i="2"/>
  <c r="R607" i="2"/>
  <c r="R370" i="2"/>
  <c r="R13" i="2"/>
  <c r="R53" i="2"/>
  <c r="R93" i="2"/>
  <c r="R133" i="2"/>
  <c r="R173" i="2"/>
  <c r="R213" i="2"/>
  <c r="R253" i="2"/>
  <c r="R293" i="2"/>
  <c r="R333" i="2"/>
  <c r="R373" i="2"/>
  <c r="R413" i="2"/>
  <c r="R453" i="2"/>
  <c r="R493" i="2"/>
  <c r="R533" i="2"/>
  <c r="R573" i="2"/>
  <c r="R613" i="2"/>
  <c r="R653" i="2"/>
  <c r="R693" i="2"/>
  <c r="R733" i="2"/>
  <c r="R773" i="2"/>
  <c r="R813" i="2"/>
  <c r="R853" i="2"/>
  <c r="R385" i="2"/>
  <c r="R508" i="2"/>
  <c r="R436" i="2"/>
  <c r="R770" i="2"/>
  <c r="R14" i="2"/>
  <c r="R54" i="2"/>
  <c r="R94" i="2"/>
  <c r="R134" i="2"/>
  <c r="R174" i="2"/>
  <c r="R214" i="2"/>
  <c r="R254" i="2"/>
  <c r="R294" i="2"/>
  <c r="R334" i="2"/>
  <c r="R374" i="2"/>
  <c r="R414" i="2"/>
  <c r="R454" i="2"/>
  <c r="R494" i="2"/>
  <c r="R534" i="2"/>
  <c r="R574" i="2"/>
  <c r="R614" i="2"/>
  <c r="R654" i="2"/>
  <c r="R694" i="2"/>
  <c r="R734" i="2"/>
  <c r="R774" i="2"/>
  <c r="R814" i="2"/>
  <c r="R854" i="2"/>
  <c r="R736" i="2"/>
  <c r="R625" i="2"/>
  <c r="R626" i="2"/>
  <c r="R668" i="2"/>
  <c r="R758" i="2"/>
  <c r="R801" i="2"/>
  <c r="R249" i="2"/>
  <c r="R15" i="2"/>
  <c r="R55" i="2"/>
  <c r="R95" i="2"/>
  <c r="R135" i="2"/>
  <c r="R175" i="2"/>
  <c r="R215" i="2"/>
  <c r="R255" i="2"/>
  <c r="R295" i="2"/>
  <c r="R335" i="2"/>
  <c r="R375" i="2"/>
  <c r="R415" i="2"/>
  <c r="R455" i="2"/>
  <c r="R495" i="2"/>
  <c r="R535" i="2"/>
  <c r="R575" i="2"/>
  <c r="R615" i="2"/>
  <c r="R655" i="2"/>
  <c r="R695" i="2"/>
  <c r="R735" i="2"/>
  <c r="R775" i="2"/>
  <c r="R815" i="2"/>
  <c r="R696" i="2"/>
  <c r="R780" i="2"/>
  <c r="R465" i="2"/>
  <c r="R666" i="2"/>
  <c r="R746" i="2"/>
  <c r="R826" i="2"/>
  <c r="R747" i="2"/>
  <c r="R628" i="2"/>
  <c r="R476" i="2"/>
  <c r="R764" i="2"/>
  <c r="R727" i="2"/>
  <c r="R450" i="2"/>
  <c r="R16" i="2"/>
  <c r="R56" i="2"/>
  <c r="R96" i="2"/>
  <c r="R136" i="2"/>
  <c r="R176" i="2"/>
  <c r="R216" i="2"/>
  <c r="R256" i="2"/>
  <c r="R296" i="2"/>
  <c r="R336" i="2"/>
  <c r="R376" i="2"/>
  <c r="R416" i="2"/>
  <c r="R456" i="2"/>
  <c r="R496" i="2"/>
  <c r="R536" i="2"/>
  <c r="R576" i="2"/>
  <c r="R616" i="2"/>
  <c r="R656" i="2"/>
  <c r="R816" i="2"/>
  <c r="R665" i="2"/>
  <c r="R586" i="2"/>
  <c r="R789" i="2"/>
  <c r="R831" i="2"/>
  <c r="R836" i="2"/>
  <c r="R17" i="2"/>
  <c r="R57" i="2"/>
  <c r="R97" i="2"/>
  <c r="R137" i="2"/>
  <c r="R177" i="2"/>
  <c r="R217" i="2"/>
  <c r="R257" i="2"/>
  <c r="R297" i="2"/>
  <c r="R337" i="2"/>
  <c r="R377" i="2"/>
  <c r="R417" i="2"/>
  <c r="R457" i="2"/>
  <c r="R497" i="2"/>
  <c r="R537" i="2"/>
  <c r="R577" i="2"/>
  <c r="R617" i="2"/>
  <c r="R657" i="2"/>
  <c r="R697" i="2"/>
  <c r="R737" i="2"/>
  <c r="R777" i="2"/>
  <c r="R817" i="2"/>
  <c r="R10" i="2"/>
  <c r="R345" i="2"/>
  <c r="R667" i="2"/>
  <c r="R709" i="2"/>
  <c r="R759" i="2"/>
  <c r="R766" i="2"/>
  <c r="R209" i="2"/>
  <c r="R18" i="2"/>
  <c r="R58" i="2"/>
  <c r="R98" i="2"/>
  <c r="R138" i="2"/>
  <c r="R178" i="2"/>
  <c r="R218" i="2"/>
  <c r="R258" i="2"/>
  <c r="R298" i="2"/>
  <c r="R338" i="2"/>
  <c r="R378" i="2"/>
  <c r="R418" i="2"/>
  <c r="R458" i="2"/>
  <c r="R498" i="2"/>
  <c r="R538" i="2"/>
  <c r="R578" i="2"/>
  <c r="R618" i="2"/>
  <c r="R658" i="2"/>
  <c r="R698" i="2"/>
  <c r="R738" i="2"/>
  <c r="R778" i="2"/>
  <c r="R818" i="2"/>
  <c r="R781" i="2"/>
  <c r="R505" i="2"/>
  <c r="R506" i="2"/>
  <c r="R786" i="2"/>
  <c r="R829" i="2"/>
  <c r="R631" i="2"/>
  <c r="R837" i="2"/>
  <c r="R686" i="2"/>
  <c r="R50" i="2"/>
  <c r="R19" i="2"/>
  <c r="R59" i="2"/>
  <c r="R99" i="2"/>
  <c r="R139" i="2"/>
  <c r="R179" i="2"/>
  <c r="R219" i="2"/>
  <c r="R259" i="2"/>
  <c r="R299" i="2"/>
  <c r="R339" i="2"/>
  <c r="R379" i="2"/>
  <c r="R419" i="2"/>
  <c r="R459" i="2"/>
  <c r="R499" i="2"/>
  <c r="R539" i="2"/>
  <c r="R579" i="2"/>
  <c r="R619" i="2"/>
  <c r="R659" i="2"/>
  <c r="R699" i="2"/>
  <c r="R739" i="2"/>
  <c r="R779" i="2"/>
  <c r="R819" i="2"/>
  <c r="R821" i="2"/>
  <c r="R823" i="2"/>
  <c r="R545" i="2"/>
  <c r="R546" i="2"/>
  <c r="R706" i="2"/>
  <c r="R787" i="2"/>
  <c r="R588" i="2"/>
  <c r="R795" i="2"/>
  <c r="R724" i="2"/>
  <c r="R849" i="2"/>
  <c r="R850" i="2"/>
  <c r="R20" i="2"/>
  <c r="R60" i="2"/>
  <c r="R100" i="2"/>
  <c r="R140" i="2"/>
  <c r="R180" i="2"/>
  <c r="R220" i="2"/>
  <c r="R260" i="2"/>
  <c r="R300" i="2"/>
  <c r="R340" i="2"/>
  <c r="R380" i="2"/>
  <c r="R420" i="2"/>
  <c r="R460" i="2"/>
  <c r="R500" i="2"/>
  <c r="R540" i="2"/>
  <c r="R580" i="2"/>
  <c r="R620" i="2"/>
  <c r="R660" i="2"/>
  <c r="R700" i="2"/>
  <c r="R740" i="2"/>
  <c r="R820" i="2"/>
  <c r="R785" i="2"/>
  <c r="R426" i="2"/>
  <c r="R791" i="2"/>
  <c r="R839" i="2"/>
  <c r="R844" i="2"/>
  <c r="R367" i="2"/>
  <c r="R730" i="2"/>
  <c r="R21" i="2"/>
  <c r="R61" i="2"/>
  <c r="R101" i="2"/>
  <c r="R141" i="2"/>
  <c r="R181" i="2"/>
  <c r="R221" i="2"/>
  <c r="R261" i="2"/>
  <c r="R301" i="2"/>
  <c r="R341" i="2"/>
  <c r="R381" i="2"/>
  <c r="R421" i="2"/>
  <c r="R461" i="2"/>
  <c r="R501" i="2"/>
  <c r="R541" i="2"/>
  <c r="R581" i="2"/>
  <c r="R621" i="2"/>
  <c r="R661" i="2"/>
  <c r="R701" i="2"/>
  <c r="R741" i="2"/>
  <c r="R825" i="2"/>
  <c r="R827" i="2"/>
  <c r="R828" i="2"/>
  <c r="R711" i="2"/>
  <c r="R561" i="2"/>
  <c r="R487" i="2"/>
  <c r="R490" i="2"/>
  <c r="R22" i="2"/>
  <c r="R62" i="2"/>
  <c r="R102" i="2"/>
  <c r="R142" i="2"/>
  <c r="R182" i="2"/>
  <c r="R222" i="2"/>
  <c r="R262" i="2"/>
  <c r="R302" i="2"/>
  <c r="R342" i="2"/>
  <c r="R382" i="2"/>
  <c r="R422" i="2"/>
  <c r="R462" i="2"/>
  <c r="R502" i="2"/>
  <c r="R542" i="2"/>
  <c r="R582" i="2"/>
  <c r="R622" i="2"/>
  <c r="R662" i="2"/>
  <c r="R702" i="2"/>
  <c r="R742" i="2"/>
  <c r="R782" i="2"/>
  <c r="R745" i="2"/>
  <c r="R386" i="2"/>
  <c r="R548" i="2"/>
  <c r="R604" i="2"/>
  <c r="R848" i="2"/>
  <c r="R23" i="2"/>
  <c r="R63" i="2"/>
  <c r="R103" i="2"/>
  <c r="R143" i="2"/>
  <c r="R183" i="2"/>
  <c r="R223" i="2"/>
  <c r="R263" i="2"/>
  <c r="R303" i="2"/>
  <c r="R343" i="2"/>
  <c r="R383" i="2"/>
  <c r="R423" i="2"/>
  <c r="R463" i="2"/>
  <c r="R503" i="2"/>
  <c r="R543" i="2"/>
  <c r="R583" i="2"/>
  <c r="R623" i="2"/>
  <c r="R663" i="2"/>
  <c r="R703" i="2"/>
  <c r="R743" i="2"/>
  <c r="R783" i="2"/>
  <c r="R585" i="2"/>
  <c r="R466" i="2"/>
  <c r="R788" i="2"/>
  <c r="R556" i="2"/>
  <c r="R24" i="2"/>
  <c r="R64" i="2"/>
  <c r="R104" i="2"/>
  <c r="R144" i="2"/>
  <c r="R184" i="2"/>
  <c r="R224" i="2"/>
  <c r="R264" i="2"/>
  <c r="R304" i="2"/>
  <c r="R344" i="2"/>
  <c r="R384" i="2"/>
  <c r="R424" i="2"/>
  <c r="R464" i="2"/>
  <c r="R504" i="2"/>
  <c r="R544" i="2"/>
  <c r="R584" i="2"/>
  <c r="R624" i="2"/>
  <c r="R664" i="2"/>
  <c r="R704" i="2"/>
  <c r="R744" i="2"/>
  <c r="R784" i="2"/>
  <c r="R824" i="2"/>
  <c r="R708" i="2"/>
  <c r="R671" i="2"/>
  <c r="R835" i="2"/>
  <c r="R681" i="2"/>
  <c r="R609" i="2"/>
  <c r="R25" i="2"/>
  <c r="R65" i="2"/>
  <c r="R105" i="2"/>
  <c r="R145" i="2"/>
  <c r="R185" i="2"/>
  <c r="R225" i="2"/>
  <c r="R265" i="2"/>
  <c r="R705" i="2"/>
  <c r="R756" i="2"/>
  <c r="R842" i="2"/>
  <c r="R606" i="2"/>
  <c r="R449" i="2"/>
  <c r="R26" i="2"/>
  <c r="R66" i="2"/>
  <c r="R106" i="2"/>
  <c r="R146" i="2"/>
  <c r="R186" i="2"/>
  <c r="R226" i="2"/>
  <c r="R266" i="2"/>
  <c r="R306" i="2"/>
  <c r="R346" i="2"/>
  <c r="R716" i="2"/>
  <c r="R639" i="2"/>
  <c r="R27" i="2"/>
  <c r="R67" i="2"/>
  <c r="R107" i="2"/>
  <c r="R147" i="2"/>
  <c r="R187" i="2"/>
  <c r="R227" i="2"/>
  <c r="R267" i="2"/>
  <c r="R307" i="2"/>
  <c r="R347" i="2"/>
  <c r="R387" i="2"/>
  <c r="R427" i="2"/>
  <c r="R467" i="2"/>
  <c r="R507" i="2"/>
  <c r="R547" i="2"/>
  <c r="R587" i="2"/>
  <c r="R707" i="2"/>
  <c r="R636" i="2"/>
  <c r="R28" i="2"/>
  <c r="R68" i="2"/>
  <c r="R108" i="2"/>
  <c r="R148" i="2"/>
  <c r="R188" i="2"/>
  <c r="R228" i="2"/>
  <c r="R268" i="2"/>
  <c r="R308" i="2"/>
  <c r="R348" i="2"/>
  <c r="R388" i="2"/>
  <c r="R428" i="2"/>
  <c r="R468" i="2"/>
  <c r="R748" i="2"/>
  <c r="R676" i="2"/>
  <c r="R679" i="2"/>
  <c r="R843" i="2"/>
  <c r="R567" i="2"/>
  <c r="R29" i="2"/>
  <c r="R69" i="2"/>
  <c r="R109" i="2"/>
  <c r="R149" i="2"/>
  <c r="R189" i="2"/>
  <c r="R229" i="2"/>
  <c r="R269" i="2"/>
  <c r="R309" i="2"/>
  <c r="R349" i="2"/>
  <c r="R389" i="2"/>
  <c r="R429" i="2"/>
  <c r="R469" i="2"/>
  <c r="R509" i="2"/>
  <c r="R549" i="2"/>
  <c r="R589" i="2"/>
  <c r="R629" i="2"/>
  <c r="R669" i="2"/>
  <c r="R749" i="2"/>
  <c r="R646" i="2"/>
  <c r="R90" i="2"/>
  <c r="R30" i="2"/>
  <c r="R70" i="2"/>
  <c r="R110" i="2"/>
  <c r="R150" i="2"/>
  <c r="R190" i="2"/>
  <c r="R230" i="2"/>
  <c r="R270" i="2"/>
  <c r="R310" i="2"/>
  <c r="R350" i="2"/>
  <c r="R390" i="2"/>
  <c r="R430" i="2"/>
  <c r="R470" i="2"/>
  <c r="R510" i="2"/>
  <c r="R550" i="2"/>
  <c r="R590" i="2"/>
  <c r="R630" i="2"/>
  <c r="R670" i="2"/>
  <c r="R710" i="2"/>
  <c r="R750" i="2"/>
  <c r="R790" i="2"/>
  <c r="R830" i="2"/>
  <c r="R799" i="2"/>
  <c r="R804" i="2"/>
  <c r="R407" i="2"/>
  <c r="R690" i="2"/>
  <c r="R31" i="2"/>
  <c r="R71" i="2"/>
  <c r="R111" i="2"/>
  <c r="R151" i="2"/>
  <c r="R191" i="2"/>
  <c r="R231" i="2"/>
  <c r="R271" i="2"/>
  <c r="R311" i="2"/>
  <c r="R351" i="2"/>
  <c r="R391" i="2"/>
  <c r="R431" i="2"/>
  <c r="R471" i="2"/>
  <c r="R511" i="2"/>
  <c r="R551" i="2"/>
  <c r="R591" i="2"/>
  <c r="R751" i="2"/>
  <c r="R596" i="2"/>
  <c r="R641" i="2"/>
  <c r="R529" i="2"/>
  <c r="R32" i="2"/>
  <c r="R72" i="2"/>
  <c r="R112" i="2"/>
  <c r="R152" i="2"/>
  <c r="R192" i="2"/>
  <c r="R232" i="2"/>
  <c r="R272" i="2"/>
  <c r="R312" i="2"/>
  <c r="R352" i="2"/>
  <c r="R392" i="2"/>
  <c r="R432" i="2"/>
  <c r="R472" i="2"/>
  <c r="R512" i="2"/>
  <c r="R552" i="2"/>
  <c r="R592" i="2"/>
  <c r="R632" i="2"/>
  <c r="R672" i="2"/>
  <c r="R712" i="2"/>
  <c r="R752" i="2"/>
  <c r="R792" i="2"/>
  <c r="R832" i="2"/>
  <c r="R644" i="2"/>
  <c r="R808" i="2"/>
  <c r="R649" i="2"/>
  <c r="R250" i="2"/>
  <c r="R33" i="2"/>
  <c r="R73" i="2"/>
  <c r="R113" i="2"/>
  <c r="R153" i="2"/>
  <c r="R193" i="2"/>
  <c r="R233" i="2"/>
  <c r="R273" i="2"/>
  <c r="R313" i="2"/>
  <c r="R353" i="2"/>
  <c r="R393" i="2"/>
  <c r="R433" i="2"/>
  <c r="R473" i="2"/>
  <c r="R513" i="2"/>
  <c r="R553" i="2"/>
  <c r="R593" i="2"/>
  <c r="R633" i="2"/>
  <c r="R673" i="2"/>
  <c r="R713" i="2"/>
  <c r="R753" i="2"/>
  <c r="R793" i="2"/>
  <c r="R833" i="2"/>
  <c r="R796" i="2"/>
  <c r="R838" i="2"/>
  <c r="R767" i="2"/>
  <c r="R289" i="2"/>
  <c r="R34" i="2"/>
  <c r="R74" i="2"/>
  <c r="R114" i="2"/>
  <c r="R154" i="2"/>
  <c r="R194" i="2"/>
  <c r="R234" i="2"/>
  <c r="R274" i="2"/>
  <c r="R314" i="2"/>
  <c r="R354" i="2"/>
  <c r="R394" i="2"/>
  <c r="R434" i="2"/>
  <c r="R474" i="2"/>
  <c r="R514" i="2"/>
  <c r="R554" i="2"/>
  <c r="R594" i="2"/>
  <c r="R634" i="2"/>
  <c r="R674" i="2"/>
  <c r="R714" i="2"/>
  <c r="R754" i="2"/>
  <c r="R794" i="2"/>
  <c r="R834" i="2"/>
  <c r="R526" i="2"/>
  <c r="R610" i="2"/>
  <c r="R35" i="2"/>
  <c r="R75" i="2"/>
  <c r="R115" i="2"/>
  <c r="R155" i="2"/>
  <c r="R195" i="2"/>
  <c r="R235" i="2"/>
  <c r="R275" i="2"/>
  <c r="R315" i="2"/>
  <c r="R355" i="2"/>
  <c r="R395" i="2"/>
  <c r="R435" i="2"/>
  <c r="R475" i="2"/>
  <c r="R515" i="2"/>
  <c r="R555" i="2"/>
  <c r="R595" i="2"/>
  <c r="R635" i="2"/>
  <c r="R675" i="2"/>
  <c r="R715" i="2"/>
  <c r="R755" i="2"/>
  <c r="R798" i="2"/>
  <c r="R601" i="2"/>
  <c r="R687" i="2"/>
  <c r="R170" i="2"/>
  <c r="R36" i="2"/>
  <c r="R76" i="2"/>
  <c r="R116" i="2"/>
  <c r="R156" i="2"/>
  <c r="R196" i="2"/>
  <c r="R236" i="2"/>
  <c r="R276" i="2"/>
  <c r="R316" i="2"/>
  <c r="R356" i="2"/>
  <c r="R396" i="2"/>
  <c r="R516" i="2"/>
  <c r="R721" i="2"/>
  <c r="R486" i="2"/>
  <c r="R729" i="2"/>
  <c r="R570" i="2"/>
  <c r="R37" i="2"/>
  <c r="R77" i="2"/>
  <c r="R117" i="2"/>
  <c r="R157" i="2"/>
  <c r="R197" i="2"/>
  <c r="R237" i="2"/>
  <c r="R277" i="2"/>
  <c r="R317" i="2"/>
  <c r="R357" i="2"/>
  <c r="R397" i="2"/>
  <c r="R437" i="2"/>
  <c r="R477" i="2"/>
  <c r="R517" i="2"/>
  <c r="R557" i="2"/>
  <c r="R597" i="2"/>
  <c r="R637" i="2"/>
  <c r="R677" i="2"/>
  <c r="R717" i="2"/>
  <c r="R757" i="2"/>
  <c r="R797" i="2"/>
  <c r="R719" i="2"/>
  <c r="R847" i="2"/>
  <c r="R650" i="2"/>
  <c r="R38" i="2"/>
  <c r="R78" i="2"/>
  <c r="R118" i="2"/>
  <c r="R158" i="2"/>
  <c r="R198" i="2"/>
  <c r="R238" i="2"/>
  <c r="R278" i="2"/>
  <c r="R318" i="2"/>
  <c r="R358" i="2"/>
  <c r="R398" i="2"/>
  <c r="R438" i="2"/>
  <c r="R478" i="2"/>
  <c r="R518" i="2"/>
  <c r="R558" i="2"/>
  <c r="R598" i="2"/>
  <c r="R638" i="2"/>
  <c r="R678" i="2"/>
  <c r="R684" i="2"/>
  <c r="R689" i="2"/>
  <c r="R810" i="2"/>
  <c r="R39" i="2"/>
  <c r="R79" i="2"/>
  <c r="R119" i="2"/>
  <c r="R159" i="2"/>
  <c r="R199" i="2"/>
  <c r="R239" i="2"/>
  <c r="R279" i="2"/>
  <c r="R319" i="2"/>
  <c r="R359" i="2"/>
  <c r="R399" i="2"/>
  <c r="R439" i="2"/>
  <c r="R479" i="2"/>
  <c r="R519" i="2"/>
  <c r="R559" i="2"/>
  <c r="R599" i="2"/>
  <c r="R769" i="2"/>
  <c r="R40" i="2"/>
  <c r="R80" i="2"/>
  <c r="R120" i="2"/>
  <c r="R160" i="2"/>
  <c r="R200" i="2"/>
  <c r="R240" i="2"/>
  <c r="R280" i="2"/>
  <c r="R320" i="2"/>
  <c r="R360" i="2"/>
  <c r="R400" i="2"/>
  <c r="R440" i="2"/>
  <c r="R480" i="2"/>
  <c r="R520" i="2"/>
  <c r="R560" i="2"/>
  <c r="R600" i="2"/>
  <c r="R640" i="2"/>
  <c r="R680" i="2"/>
  <c r="R720" i="2"/>
  <c r="R760" i="2"/>
  <c r="R800" i="2"/>
  <c r="R840" i="2"/>
  <c r="R761" i="2"/>
  <c r="R806" i="2"/>
  <c r="R210" i="2"/>
  <c r="R41" i="2"/>
  <c r="R81" i="2"/>
  <c r="R121" i="2"/>
  <c r="R161" i="2"/>
  <c r="R201" i="2"/>
  <c r="R241" i="2"/>
  <c r="R281" i="2"/>
  <c r="R321" i="2"/>
  <c r="R361" i="2"/>
  <c r="R401" i="2"/>
  <c r="R441" i="2"/>
  <c r="R481" i="2"/>
  <c r="R521" i="2"/>
  <c r="R841" i="2"/>
  <c r="R447" i="2"/>
  <c r="R410" i="2"/>
  <c r="R42" i="2"/>
  <c r="R82" i="2"/>
  <c r="R122" i="2"/>
  <c r="R162" i="2"/>
  <c r="R202" i="2"/>
  <c r="R242" i="2"/>
  <c r="R282" i="2"/>
  <c r="R322" i="2"/>
  <c r="R362" i="2"/>
  <c r="R402" i="2"/>
  <c r="R442" i="2"/>
  <c r="R482" i="2"/>
  <c r="R522" i="2"/>
  <c r="R562" i="2"/>
  <c r="R602" i="2"/>
  <c r="R642" i="2"/>
  <c r="R682" i="2"/>
  <c r="R722" i="2"/>
  <c r="R762" i="2"/>
  <c r="R802" i="2"/>
  <c r="R726" i="2"/>
  <c r="R809" i="2"/>
  <c r="R530" i="2"/>
  <c r="R43" i="2"/>
  <c r="R83" i="2"/>
  <c r="R123" i="2"/>
  <c r="R163" i="2"/>
  <c r="R203" i="2"/>
  <c r="R243" i="2"/>
  <c r="R283" i="2"/>
  <c r="R323" i="2"/>
  <c r="R363" i="2"/>
  <c r="R403" i="2"/>
  <c r="R443" i="2"/>
  <c r="R483" i="2"/>
  <c r="R523" i="2"/>
  <c r="R563" i="2"/>
  <c r="R603" i="2"/>
  <c r="R643" i="2"/>
  <c r="R683" i="2"/>
  <c r="R723" i="2"/>
  <c r="R763" i="2"/>
  <c r="R803" i="2"/>
  <c r="R566" i="2"/>
  <c r="R369" i="2"/>
  <c r="R44" i="2"/>
  <c r="R84" i="2"/>
  <c r="R124" i="2"/>
  <c r="R164" i="2"/>
  <c r="R204" i="2"/>
  <c r="R244" i="2"/>
  <c r="R284" i="2"/>
  <c r="R324" i="2"/>
  <c r="R364" i="2"/>
  <c r="R404" i="2"/>
  <c r="R444" i="2"/>
  <c r="R484" i="2"/>
  <c r="R524" i="2"/>
  <c r="R564" i="2"/>
  <c r="R409" i="2"/>
  <c r="R45" i="2"/>
  <c r="R85" i="2"/>
  <c r="R125" i="2"/>
  <c r="R165" i="2"/>
  <c r="R205" i="2"/>
  <c r="R245" i="2"/>
  <c r="R285" i="2"/>
  <c r="R325" i="2"/>
  <c r="R365" i="2"/>
  <c r="R405" i="2"/>
  <c r="R445" i="2"/>
  <c r="R485" i="2"/>
  <c r="R525" i="2"/>
  <c r="R565" i="2"/>
  <c r="R605" i="2"/>
  <c r="R645" i="2"/>
  <c r="R685" i="2"/>
  <c r="R725" i="2"/>
  <c r="R765" i="2"/>
  <c r="R805" i="2"/>
  <c r="R845" i="2"/>
  <c r="R807" i="2"/>
  <c r="R329" i="2"/>
  <c r="R46" i="2"/>
  <c r="R86" i="2"/>
  <c r="R126" i="2"/>
  <c r="R166" i="2"/>
  <c r="R206" i="2"/>
  <c r="R246" i="2"/>
  <c r="R286" i="2"/>
  <c r="R326" i="2"/>
  <c r="R366" i="2"/>
  <c r="R406" i="2"/>
  <c r="R446" i="2"/>
  <c r="R846" i="2"/>
  <c r="R569" i="2"/>
  <c r="R47" i="2"/>
  <c r="R87" i="2"/>
  <c r="R127" i="2"/>
  <c r="R167" i="2"/>
  <c r="R207" i="2"/>
  <c r="R247" i="2"/>
  <c r="R287" i="2"/>
  <c r="R327" i="2"/>
  <c r="R527" i="2"/>
  <c r="R290" i="2"/>
  <c r="R48" i="2"/>
  <c r="R88" i="2"/>
  <c r="R128" i="2"/>
  <c r="R168" i="2"/>
  <c r="R208" i="2"/>
  <c r="R248" i="2"/>
  <c r="R288" i="2"/>
  <c r="R328" i="2"/>
  <c r="R368" i="2"/>
  <c r="R408" i="2"/>
  <c r="R448" i="2"/>
  <c r="R488" i="2"/>
  <c r="R528" i="2"/>
  <c r="R568" i="2"/>
  <c r="R608" i="2"/>
  <c r="R648" i="2"/>
  <c r="R688" i="2"/>
  <c r="R728" i="2"/>
  <c r="R768" i="2"/>
  <c r="R130" i="2"/>
  <c r="R49" i="2"/>
  <c r="R89" i="2"/>
  <c r="R129" i="2"/>
  <c r="R169" i="2"/>
  <c r="R489" i="2"/>
  <c r="Q16" i="37"/>
  <c r="Q19" i="37"/>
  <c r="Q20" i="37"/>
  <c r="Q21" i="37"/>
  <c r="Q22" i="37"/>
  <c r="Q23" i="37"/>
  <c r="Q26" i="37"/>
  <c r="E19" i="37"/>
  <c r="D19" i="37"/>
  <c r="B19" i="37"/>
  <c r="E20" i="37"/>
  <c r="D20" i="37"/>
  <c r="B20" i="37"/>
  <c r="E21" i="37"/>
  <c r="D21" i="37"/>
  <c r="B21" i="37"/>
  <c r="E24" i="37"/>
  <c r="D24" i="37"/>
  <c r="B24" i="37"/>
  <c r="E22" i="37"/>
  <c r="D22" i="37"/>
  <c r="B22" i="37"/>
  <c r="E25" i="37"/>
  <c r="D25" i="37"/>
  <c r="B25" i="37"/>
  <c r="E23" i="37"/>
  <c r="D23" i="37"/>
  <c r="B23" i="37"/>
  <c r="P46" i="2"/>
  <c r="N46" i="2" s="1"/>
  <c r="P58" i="2"/>
  <c r="N58" i="2" s="1"/>
  <c r="P129" i="2"/>
  <c r="N129" i="2" s="1"/>
  <c r="P186" i="2"/>
  <c r="N186" i="2" s="1"/>
  <c r="P369" i="2"/>
  <c r="N369" i="2" s="1"/>
  <c r="P433" i="2"/>
  <c r="N433" i="2" s="1"/>
  <c r="P452" i="2"/>
  <c r="N452" i="2" s="1"/>
  <c r="P502" i="2"/>
  <c r="N502" i="2" s="1"/>
  <c r="P506" i="2"/>
  <c r="N506" i="2" s="1"/>
  <c r="P582" i="2"/>
  <c r="N582" i="2" s="1"/>
  <c r="P671" i="2"/>
  <c r="N671" i="2" s="1"/>
  <c r="P686" i="2"/>
  <c r="N686" i="2" s="1"/>
  <c r="P705" i="2"/>
  <c r="N705" i="2" s="1"/>
  <c r="P752" i="2"/>
  <c r="N752" i="2" s="1"/>
  <c r="P795" i="2"/>
  <c r="N795" i="2" s="1"/>
  <c r="P803" i="2"/>
  <c r="N803" i="2" s="1"/>
  <c r="P849" i="2"/>
  <c r="N849" i="2" s="1"/>
  <c r="P845" i="2"/>
  <c r="N845" i="2" s="1"/>
  <c r="P853" i="2"/>
  <c r="N853" i="2" s="1"/>
  <c r="P53" i="2"/>
  <c r="N53" i="2" s="1"/>
  <c r="P774" i="2"/>
  <c r="N774" i="2" s="1"/>
  <c r="P589" i="2"/>
  <c r="N589" i="2" s="1"/>
  <c r="P708" i="2"/>
  <c r="N708" i="2" s="1"/>
  <c r="P50" i="2"/>
  <c r="N50" i="2" s="1"/>
  <c r="P62" i="2"/>
  <c r="N62" i="2" s="1"/>
  <c r="P106" i="2"/>
  <c r="N106" i="2" s="1"/>
  <c r="P152" i="2"/>
  <c r="N152" i="2" s="1"/>
  <c r="P171" i="2"/>
  <c r="N171" i="2" s="1"/>
  <c r="P247" i="2"/>
  <c r="N247" i="2" s="1"/>
  <c r="P278" i="2"/>
  <c r="N278" i="2" s="1"/>
  <c r="P293" i="2"/>
  <c r="N293" i="2" s="1"/>
  <c r="P297" i="2"/>
  <c r="N297" i="2" s="1"/>
  <c r="P316" i="2"/>
  <c r="N316" i="2" s="1"/>
  <c r="P411" i="2"/>
  <c r="N411" i="2" s="1"/>
  <c r="P586" i="2"/>
  <c r="N586" i="2" s="1"/>
  <c r="P613" i="2"/>
  <c r="N613" i="2" s="1"/>
  <c r="P648" i="2"/>
  <c r="N648" i="2" s="1"/>
  <c r="P690" i="2"/>
  <c r="N690" i="2" s="1"/>
  <c r="P29" i="2"/>
  <c r="N29" i="2" s="1"/>
  <c r="P659" i="2"/>
  <c r="N659" i="2" s="1"/>
  <c r="P110" i="2"/>
  <c r="N110" i="2" s="1"/>
  <c r="P133" i="2"/>
  <c r="N133" i="2" s="1"/>
  <c r="P175" i="2"/>
  <c r="N175" i="2" s="1"/>
  <c r="P209" i="2"/>
  <c r="N209" i="2" s="1"/>
  <c r="P228" i="2"/>
  <c r="N228" i="2" s="1"/>
  <c r="P320" i="2"/>
  <c r="N320" i="2" s="1"/>
  <c r="P350" i="2"/>
  <c r="N350" i="2" s="1"/>
  <c r="P437" i="2"/>
  <c r="N437" i="2" s="1"/>
  <c r="P456" i="2"/>
  <c r="N456" i="2" s="1"/>
  <c r="P483" i="2"/>
  <c r="N483" i="2" s="1"/>
  <c r="P510" i="2"/>
  <c r="N510" i="2" s="1"/>
  <c r="P552" i="2"/>
  <c r="N552" i="2" s="1"/>
  <c r="P617" i="2"/>
  <c r="N617" i="2" s="1"/>
  <c r="P621" i="2"/>
  <c r="N621" i="2" s="1"/>
  <c r="P694" i="2"/>
  <c r="N694" i="2" s="1"/>
  <c r="P709" i="2"/>
  <c r="N709" i="2" s="1"/>
  <c r="P807" i="2"/>
  <c r="N807" i="2" s="1"/>
  <c r="P714" i="2"/>
  <c r="N714" i="2" s="1"/>
  <c r="P353" i="2"/>
  <c r="N353" i="2" s="1"/>
  <c r="P693" i="2"/>
  <c r="N693" i="2" s="1"/>
  <c r="P156" i="2"/>
  <c r="N156" i="2" s="1"/>
  <c r="P251" i="2"/>
  <c r="N251" i="2" s="1"/>
  <c r="P301" i="2"/>
  <c r="N301" i="2" s="1"/>
  <c r="P415" i="2"/>
  <c r="N415" i="2" s="1"/>
  <c r="P487" i="2"/>
  <c r="N487" i="2" s="1"/>
  <c r="P590" i="2"/>
  <c r="N590" i="2" s="1"/>
  <c r="P625" i="2"/>
  <c r="N625" i="2" s="1"/>
  <c r="P652" i="2"/>
  <c r="N652" i="2" s="1"/>
  <c r="P675" i="2"/>
  <c r="N675" i="2" s="1"/>
  <c r="P756" i="2"/>
  <c r="N756" i="2" s="1"/>
  <c r="P784" i="2"/>
  <c r="N784" i="2" s="1"/>
  <c r="P747" i="2"/>
  <c r="N747" i="2" s="1"/>
  <c r="P624" i="2"/>
  <c r="N624" i="2" s="1"/>
  <c r="P281" i="2"/>
  <c r="N281" i="2" s="1"/>
  <c r="P759" i="2"/>
  <c r="N759" i="2" s="1"/>
  <c r="P517" i="2"/>
  <c r="N517" i="2" s="1"/>
  <c r="P114" i="2"/>
  <c r="N114" i="2" s="1"/>
  <c r="P324" i="2"/>
  <c r="N324" i="2" s="1"/>
  <c r="P460" i="2"/>
  <c r="N460" i="2" s="1"/>
  <c r="P556" i="2"/>
  <c r="N556" i="2" s="1"/>
  <c r="P629" i="2"/>
  <c r="N629" i="2" s="1"/>
  <c r="P656" i="2"/>
  <c r="N656" i="2" s="1"/>
  <c r="P698" i="2"/>
  <c r="N698" i="2" s="1"/>
  <c r="P713" i="2"/>
  <c r="N713" i="2" s="1"/>
  <c r="P760" i="2"/>
  <c r="N760" i="2" s="1"/>
  <c r="P641" i="2"/>
  <c r="N641" i="2" s="1"/>
  <c r="P608" i="2"/>
  <c r="N608" i="2" s="1"/>
  <c r="P651" i="2"/>
  <c r="N651" i="2" s="1"/>
  <c r="P323" i="2"/>
  <c r="N323" i="2" s="1"/>
  <c r="P395" i="2"/>
  <c r="N395" i="2" s="1"/>
  <c r="P555" i="2"/>
  <c r="N555" i="2" s="1"/>
  <c r="P833" i="2"/>
  <c r="N833" i="2" s="1"/>
  <c r="P212" i="2"/>
  <c r="N212" i="2" s="1"/>
  <c r="P254" i="2"/>
  <c r="N254" i="2" s="1"/>
  <c r="P304" i="2"/>
  <c r="N304" i="2" s="1"/>
  <c r="P357" i="2"/>
  <c r="N357" i="2" s="1"/>
  <c r="P628" i="2"/>
  <c r="N628" i="2" s="1"/>
  <c r="P655" i="2"/>
  <c r="N655" i="2" s="1"/>
  <c r="P327" i="2"/>
  <c r="N327" i="2" s="1"/>
  <c r="P87" i="2"/>
  <c r="N87" i="2" s="1"/>
  <c r="P160" i="2"/>
  <c r="N160" i="2" s="1"/>
  <c r="P179" i="2"/>
  <c r="N179" i="2" s="1"/>
  <c r="P190" i="2"/>
  <c r="N190" i="2" s="1"/>
  <c r="P213" i="2"/>
  <c r="N213" i="2" s="1"/>
  <c r="P255" i="2"/>
  <c r="N255" i="2" s="1"/>
  <c r="P282" i="2"/>
  <c r="N282" i="2" s="1"/>
  <c r="P305" i="2"/>
  <c r="N305" i="2" s="1"/>
  <c r="P377" i="2"/>
  <c r="N377" i="2" s="1"/>
  <c r="P441" i="2"/>
  <c r="N441" i="2" s="1"/>
  <c r="P464" i="2"/>
  <c r="N464" i="2" s="1"/>
  <c r="P491" i="2"/>
  <c r="N491" i="2" s="1"/>
  <c r="P537" i="2"/>
  <c r="N537" i="2" s="1"/>
  <c r="P560" i="2"/>
  <c r="N560" i="2" s="1"/>
  <c r="P571" i="2"/>
  <c r="N571" i="2" s="1"/>
  <c r="P594" i="2"/>
  <c r="N594" i="2" s="1"/>
  <c r="P660" i="2"/>
  <c r="N660" i="2" s="1"/>
  <c r="P679" i="2"/>
  <c r="N679" i="2" s="1"/>
  <c r="P717" i="2"/>
  <c r="N717" i="2" s="1"/>
  <c r="P823" i="2"/>
  <c r="N823" i="2" s="1"/>
  <c r="P136" i="2"/>
  <c r="N136" i="2" s="1"/>
  <c r="P31" i="2"/>
  <c r="N31" i="2" s="1"/>
  <c r="P79" i="2"/>
  <c r="N79" i="2" s="1"/>
  <c r="P83" i="2"/>
  <c r="N83" i="2" s="1"/>
  <c r="P91" i="2"/>
  <c r="N91" i="2" s="1"/>
  <c r="P217" i="2"/>
  <c r="N217" i="2" s="1"/>
  <c r="P232" i="2"/>
  <c r="N232" i="2" s="1"/>
  <c r="P259" i="2"/>
  <c r="N259" i="2" s="1"/>
  <c r="P263" i="2"/>
  <c r="N263" i="2" s="1"/>
  <c r="P286" i="2"/>
  <c r="N286" i="2" s="1"/>
  <c r="P328" i="2"/>
  <c r="N328" i="2" s="1"/>
  <c r="P362" i="2"/>
  <c r="N362" i="2" s="1"/>
  <c r="P381" i="2"/>
  <c r="N381" i="2" s="1"/>
  <c r="P400" i="2"/>
  <c r="N400" i="2" s="1"/>
  <c r="P426" i="2"/>
  <c r="N426" i="2" s="1"/>
  <c r="P468" i="2"/>
  <c r="N468" i="2" s="1"/>
  <c r="P472" i="2"/>
  <c r="N472" i="2" s="1"/>
  <c r="P518" i="2"/>
  <c r="N518" i="2" s="1"/>
  <c r="P522" i="2"/>
  <c r="N522" i="2" s="1"/>
  <c r="P575" i="2"/>
  <c r="N575" i="2" s="1"/>
  <c r="P598" i="2"/>
  <c r="N598" i="2" s="1"/>
  <c r="P633" i="2"/>
  <c r="N633" i="2" s="1"/>
  <c r="P721" i="2"/>
  <c r="N721" i="2" s="1"/>
  <c r="P729" i="2"/>
  <c r="N729" i="2" s="1"/>
  <c r="P737" i="2"/>
  <c r="N737" i="2" s="1"/>
  <c r="P122" i="2"/>
  <c r="N122" i="2" s="1"/>
  <c r="P164" i="2"/>
  <c r="N164" i="2" s="1"/>
  <c r="P194" i="2"/>
  <c r="N194" i="2" s="1"/>
  <c r="P198" i="2"/>
  <c r="N198" i="2" s="1"/>
  <c r="P221" i="2"/>
  <c r="N221" i="2" s="1"/>
  <c r="P267" i="2"/>
  <c r="N267" i="2" s="1"/>
  <c r="P309" i="2"/>
  <c r="N309" i="2" s="1"/>
  <c r="P385" i="2"/>
  <c r="N385" i="2" s="1"/>
  <c r="P404" i="2"/>
  <c r="N404" i="2" s="1"/>
  <c r="P445" i="2"/>
  <c r="N445" i="2" s="1"/>
  <c r="P495" i="2"/>
  <c r="N495" i="2" s="1"/>
  <c r="P541" i="2"/>
  <c r="N541" i="2" s="1"/>
  <c r="P564" i="2"/>
  <c r="N564" i="2" s="1"/>
  <c r="P602" i="2"/>
  <c r="N602" i="2" s="1"/>
  <c r="P637" i="2"/>
  <c r="N637" i="2" s="1"/>
  <c r="P702" i="2"/>
  <c r="N702" i="2" s="1"/>
  <c r="P819" i="2"/>
  <c r="N819" i="2" s="1"/>
  <c r="P827" i="2"/>
  <c r="N827" i="2" s="1"/>
  <c r="P838" i="2"/>
  <c r="N838" i="2" s="1"/>
  <c r="P725" i="2"/>
  <c r="N725" i="2" s="1"/>
  <c r="P788" i="2"/>
  <c r="N788" i="2" s="1"/>
  <c r="P65" i="2"/>
  <c r="N65" i="2" s="1"/>
  <c r="P300" i="2"/>
  <c r="N300" i="2" s="1"/>
  <c r="P697" i="2"/>
  <c r="N697" i="2" s="1"/>
  <c r="P35" i="2"/>
  <c r="N35" i="2" s="1"/>
  <c r="P39" i="2"/>
  <c r="N39" i="2" s="1"/>
  <c r="P43" i="2"/>
  <c r="N43" i="2" s="1"/>
  <c r="P75" i="2"/>
  <c r="N75" i="2" s="1"/>
  <c r="P95" i="2"/>
  <c r="N95" i="2" s="1"/>
  <c r="P99" i="2"/>
  <c r="N99" i="2" s="1"/>
  <c r="P126" i="2"/>
  <c r="N126" i="2" s="1"/>
  <c r="P141" i="2"/>
  <c r="N141" i="2" s="1"/>
  <c r="P145" i="2"/>
  <c r="N145" i="2" s="1"/>
  <c r="P236" i="2"/>
  <c r="N236" i="2" s="1"/>
  <c r="P240" i="2"/>
  <c r="N240" i="2" s="1"/>
  <c r="P271" i="2"/>
  <c r="N271" i="2" s="1"/>
  <c r="P332" i="2"/>
  <c r="N332" i="2" s="1"/>
  <c r="P389" i="2"/>
  <c r="N389" i="2" s="1"/>
  <c r="P430" i="2"/>
  <c r="N430" i="2" s="1"/>
  <c r="P449" i="2"/>
  <c r="N449" i="2" s="1"/>
  <c r="P476" i="2"/>
  <c r="N476" i="2" s="1"/>
  <c r="P526" i="2"/>
  <c r="N526" i="2" s="1"/>
  <c r="P606" i="2"/>
  <c r="N606" i="2" s="1"/>
  <c r="P668" i="2"/>
  <c r="N668" i="2" s="1"/>
  <c r="P745" i="2"/>
  <c r="N745" i="2" s="1"/>
  <c r="P768" i="2"/>
  <c r="N768" i="2" s="1"/>
  <c r="P208" i="2"/>
  <c r="N208" i="2" s="1"/>
  <c r="P486" i="2"/>
  <c r="N486" i="2" s="1"/>
  <c r="P490" i="2"/>
  <c r="N490" i="2" s="1"/>
  <c r="P440" i="2"/>
  <c r="N440" i="2" s="1"/>
  <c r="P51" i="2"/>
  <c r="N51" i="2" s="1"/>
  <c r="P55" i="2"/>
  <c r="N55" i="2" s="1"/>
  <c r="P103" i="2"/>
  <c r="N103" i="2" s="1"/>
  <c r="P149" i="2"/>
  <c r="N149" i="2" s="1"/>
  <c r="P290" i="2"/>
  <c r="N290" i="2" s="1"/>
  <c r="P336" i="2"/>
  <c r="N336" i="2" s="1"/>
  <c r="P366" i="2"/>
  <c r="N366" i="2" s="1"/>
  <c r="P408" i="2"/>
  <c r="N408" i="2" s="1"/>
  <c r="P579" i="2"/>
  <c r="N579" i="2" s="1"/>
  <c r="P645" i="2"/>
  <c r="N645" i="2" s="1"/>
  <c r="P733" i="2"/>
  <c r="N733" i="2" s="1"/>
  <c r="P749" i="2"/>
  <c r="N749" i="2" s="1"/>
  <c r="P772" i="2"/>
  <c r="N772" i="2" s="1"/>
  <c r="P792" i="2"/>
  <c r="N792" i="2" s="1"/>
  <c r="P800" i="2"/>
  <c r="N800" i="2" s="1"/>
  <c r="P812" i="2"/>
  <c r="N812" i="2" s="1"/>
  <c r="P342" i="2"/>
  <c r="N342" i="2" s="1"/>
  <c r="P463" i="2"/>
  <c r="N463" i="2" s="1"/>
  <c r="P47" i="2"/>
  <c r="N47" i="2" s="1"/>
  <c r="P59" i="2"/>
  <c r="N59" i="2" s="1"/>
  <c r="P71" i="2"/>
  <c r="N71" i="2" s="1"/>
  <c r="P168" i="2"/>
  <c r="N168" i="2" s="1"/>
  <c r="P202" i="2"/>
  <c r="N202" i="2" s="1"/>
  <c r="P244" i="2"/>
  <c r="N244" i="2" s="1"/>
  <c r="P275" i="2"/>
  <c r="N275" i="2" s="1"/>
  <c r="P370" i="2"/>
  <c r="N370" i="2" s="1"/>
  <c r="P434" i="2"/>
  <c r="N434" i="2" s="1"/>
  <c r="P503" i="2"/>
  <c r="N503" i="2" s="1"/>
  <c r="P507" i="2"/>
  <c r="N507" i="2" s="1"/>
  <c r="P549" i="2"/>
  <c r="N549" i="2" s="1"/>
  <c r="P583" i="2"/>
  <c r="N583" i="2" s="1"/>
  <c r="P672" i="2"/>
  <c r="N672" i="2" s="1"/>
  <c r="P687" i="2"/>
  <c r="N687" i="2" s="1"/>
  <c r="P706" i="2"/>
  <c r="N706" i="2" s="1"/>
  <c r="P753" i="2"/>
  <c r="N753" i="2" s="1"/>
  <c r="P776" i="2"/>
  <c r="N776" i="2" s="1"/>
  <c r="P796" i="2"/>
  <c r="N796" i="2" s="1"/>
  <c r="P842" i="2"/>
  <c r="N842" i="2" s="1"/>
  <c r="P846" i="2"/>
  <c r="N846" i="2" s="1"/>
  <c r="P73" i="2"/>
  <c r="N73" i="2" s="1"/>
  <c r="P432" i="2"/>
  <c r="N432" i="2" s="1"/>
  <c r="P174" i="2"/>
  <c r="N174" i="2" s="1"/>
  <c r="P63" i="2"/>
  <c r="N63" i="2" s="1"/>
  <c r="P107" i="2"/>
  <c r="N107" i="2" s="1"/>
  <c r="P130" i="2"/>
  <c r="N130" i="2" s="1"/>
  <c r="P172" i="2"/>
  <c r="N172" i="2" s="1"/>
  <c r="P248" i="2"/>
  <c r="N248" i="2" s="1"/>
  <c r="P294" i="2"/>
  <c r="N294" i="2" s="1"/>
  <c r="P317" i="2"/>
  <c r="N317" i="2" s="1"/>
  <c r="P393" i="2"/>
  <c r="N393" i="2" s="1"/>
  <c r="P412" i="2"/>
  <c r="N412" i="2" s="1"/>
  <c r="P453" i="2"/>
  <c r="N453" i="2" s="1"/>
  <c r="P530" i="2"/>
  <c r="N530" i="2" s="1"/>
  <c r="P614" i="2"/>
  <c r="N614" i="2" s="1"/>
  <c r="P649" i="2"/>
  <c r="N649" i="2" s="1"/>
  <c r="P691" i="2"/>
  <c r="N691" i="2" s="1"/>
  <c r="P804" i="2"/>
  <c r="N804" i="2" s="1"/>
  <c r="P850" i="2"/>
  <c r="N850" i="2" s="1"/>
  <c r="P854" i="2"/>
  <c r="N854" i="2" s="1"/>
  <c r="P653" i="2"/>
  <c r="N653" i="2" s="1"/>
  <c r="P547" i="2"/>
  <c r="N547" i="2" s="1"/>
  <c r="P109" i="2"/>
  <c r="N109" i="2" s="1"/>
  <c r="P319" i="2"/>
  <c r="N319" i="2" s="1"/>
  <c r="P134" i="2"/>
  <c r="N134" i="2" s="1"/>
  <c r="P153" i="2"/>
  <c r="N153" i="2" s="1"/>
  <c r="P206" i="2"/>
  <c r="N206" i="2" s="1"/>
  <c r="P229" i="2"/>
  <c r="N229" i="2" s="1"/>
  <c r="P298" i="2"/>
  <c r="N298" i="2" s="1"/>
  <c r="P340" i="2"/>
  <c r="N340" i="2" s="1"/>
  <c r="P351" i="2"/>
  <c r="N351" i="2" s="1"/>
  <c r="P457" i="2"/>
  <c r="N457" i="2" s="1"/>
  <c r="P484" i="2"/>
  <c r="N484" i="2" s="1"/>
  <c r="P511" i="2"/>
  <c r="N511" i="2" s="1"/>
  <c r="P587" i="2"/>
  <c r="N587" i="2" s="1"/>
  <c r="P618" i="2"/>
  <c r="N618" i="2" s="1"/>
  <c r="P808" i="2"/>
  <c r="N808" i="2" s="1"/>
  <c r="P676" i="2"/>
  <c r="N676" i="2" s="1"/>
  <c r="P695" i="2"/>
  <c r="N695" i="2" s="1"/>
  <c r="P710" i="2"/>
  <c r="N710" i="2" s="1"/>
  <c r="P391" i="2"/>
  <c r="N391" i="2" s="1"/>
  <c r="P704" i="2"/>
  <c r="N704" i="2" s="1"/>
  <c r="P111" i="2"/>
  <c r="N111" i="2" s="1"/>
  <c r="P157" i="2"/>
  <c r="N157" i="2" s="1"/>
  <c r="P176" i="2"/>
  <c r="N176" i="2" s="1"/>
  <c r="P302" i="2"/>
  <c r="N302" i="2" s="1"/>
  <c r="P355" i="2"/>
  <c r="N355" i="2" s="1"/>
  <c r="P374" i="2"/>
  <c r="N374" i="2" s="1"/>
  <c r="P534" i="2"/>
  <c r="N534" i="2" s="1"/>
  <c r="P553" i="2"/>
  <c r="N553" i="2" s="1"/>
  <c r="P622" i="2"/>
  <c r="N622" i="2" s="1"/>
  <c r="P626" i="2"/>
  <c r="N626" i="2" s="1"/>
  <c r="P585" i="2"/>
  <c r="N585" i="2" s="1"/>
  <c r="P455" i="2"/>
  <c r="N455" i="2" s="1"/>
  <c r="P30" i="2"/>
  <c r="N30" i="2" s="1"/>
  <c r="P559" i="2"/>
  <c r="N559" i="2" s="1"/>
  <c r="P252" i="2"/>
  <c r="N252" i="2" s="1"/>
  <c r="P325" i="2"/>
  <c r="N325" i="2" s="1"/>
  <c r="P397" i="2"/>
  <c r="N397" i="2" s="1"/>
  <c r="P461" i="2"/>
  <c r="N461" i="2" s="1"/>
  <c r="P488" i="2"/>
  <c r="N488" i="2" s="1"/>
  <c r="P557" i="2"/>
  <c r="N557" i="2" s="1"/>
  <c r="P591" i="2"/>
  <c r="N591" i="2" s="1"/>
  <c r="P630" i="2"/>
  <c r="N630" i="2" s="1"/>
  <c r="P657" i="2"/>
  <c r="N657" i="2" s="1"/>
  <c r="P509" i="2"/>
  <c r="N509" i="2" s="1"/>
  <c r="P593" i="2"/>
  <c r="N593" i="2" s="1"/>
  <c r="P84" i="2"/>
  <c r="N84" i="2" s="1"/>
  <c r="P115" i="2"/>
  <c r="N115" i="2" s="1"/>
  <c r="P138" i="2"/>
  <c r="N138" i="2" s="1"/>
  <c r="P180" i="2"/>
  <c r="N180" i="2" s="1"/>
  <c r="P214" i="2"/>
  <c r="N214" i="2" s="1"/>
  <c r="P256" i="2"/>
  <c r="N256" i="2" s="1"/>
  <c r="P283" i="2"/>
  <c r="N283" i="2" s="1"/>
  <c r="P306" i="2"/>
  <c r="N306" i="2" s="1"/>
  <c r="P359" i="2"/>
  <c r="N359" i="2" s="1"/>
  <c r="P378" i="2"/>
  <c r="N378" i="2" s="1"/>
  <c r="P515" i="2"/>
  <c r="N515" i="2" s="1"/>
  <c r="P572" i="2"/>
  <c r="N572" i="2" s="1"/>
  <c r="P595" i="2"/>
  <c r="N595" i="2" s="1"/>
  <c r="P680" i="2"/>
  <c r="N680" i="2" s="1"/>
  <c r="P718" i="2"/>
  <c r="N718" i="2" s="1"/>
  <c r="P816" i="2"/>
  <c r="N816" i="2" s="1"/>
  <c r="P793" i="2"/>
  <c r="N793" i="2" s="1"/>
  <c r="P414" i="2"/>
  <c r="N414" i="2" s="1"/>
  <c r="P80" i="2"/>
  <c r="N80" i="2" s="1"/>
  <c r="P88" i="2"/>
  <c r="N88" i="2" s="1"/>
  <c r="P161" i="2"/>
  <c r="N161" i="2" s="1"/>
  <c r="P191" i="2"/>
  <c r="N191" i="2" s="1"/>
  <c r="P218" i="2"/>
  <c r="N218" i="2" s="1"/>
  <c r="P233" i="2"/>
  <c r="N233" i="2" s="1"/>
  <c r="P260" i="2"/>
  <c r="N260" i="2" s="1"/>
  <c r="P329" i="2"/>
  <c r="N329" i="2" s="1"/>
  <c r="P382" i="2"/>
  <c r="N382" i="2" s="1"/>
  <c r="P442" i="2"/>
  <c r="N442" i="2" s="1"/>
  <c r="P465" i="2"/>
  <c r="N465" i="2" s="1"/>
  <c r="P469" i="2"/>
  <c r="N469" i="2" s="1"/>
  <c r="P492" i="2"/>
  <c r="N492" i="2" s="1"/>
  <c r="P519" i="2"/>
  <c r="N519" i="2" s="1"/>
  <c r="P523" i="2"/>
  <c r="N523" i="2" s="1"/>
  <c r="P538" i="2"/>
  <c r="N538" i="2" s="1"/>
  <c r="P561" i="2"/>
  <c r="N561" i="2" s="1"/>
  <c r="P599" i="2"/>
  <c r="N599" i="2" s="1"/>
  <c r="P634" i="2"/>
  <c r="N634" i="2" s="1"/>
  <c r="P726" i="2"/>
  <c r="N726" i="2" s="1"/>
  <c r="P824" i="2"/>
  <c r="N824" i="2" s="1"/>
  <c r="P773" i="2"/>
  <c r="N773" i="2" s="1"/>
  <c r="P147" i="2"/>
  <c r="N147" i="2" s="1"/>
  <c r="P778" i="2"/>
  <c r="N778" i="2" s="1"/>
  <c r="P32" i="2"/>
  <c r="N32" i="2" s="1"/>
  <c r="P40" i="2"/>
  <c r="N40" i="2" s="1"/>
  <c r="P92" i="2"/>
  <c r="N92" i="2" s="1"/>
  <c r="P119" i="2"/>
  <c r="N119" i="2" s="1"/>
  <c r="P123" i="2"/>
  <c r="N123" i="2" s="1"/>
  <c r="P195" i="2"/>
  <c r="N195" i="2" s="1"/>
  <c r="P199" i="2"/>
  <c r="N199" i="2" s="1"/>
  <c r="P264" i="2"/>
  <c r="N264" i="2" s="1"/>
  <c r="P268" i="2"/>
  <c r="N268" i="2" s="1"/>
  <c r="P310" i="2"/>
  <c r="N310" i="2" s="1"/>
  <c r="P386" i="2"/>
  <c r="N386" i="2" s="1"/>
  <c r="P405" i="2"/>
  <c r="N405" i="2" s="1"/>
  <c r="P427" i="2"/>
  <c r="N427" i="2" s="1"/>
  <c r="P446" i="2"/>
  <c r="N446" i="2" s="1"/>
  <c r="P473" i="2"/>
  <c r="N473" i="2" s="1"/>
  <c r="P496" i="2"/>
  <c r="N496" i="2" s="1"/>
  <c r="P542" i="2"/>
  <c r="N542" i="2" s="1"/>
  <c r="P576" i="2"/>
  <c r="N576" i="2" s="1"/>
  <c r="P603" i="2"/>
  <c r="N603" i="2" s="1"/>
  <c r="P638" i="2"/>
  <c r="N638" i="2" s="1"/>
  <c r="P722" i="2"/>
  <c r="N722" i="2" s="1"/>
  <c r="P730" i="2"/>
  <c r="N730" i="2" s="1"/>
  <c r="P781" i="2"/>
  <c r="N781" i="2" s="1"/>
  <c r="P820" i="2"/>
  <c r="N820" i="2" s="1"/>
  <c r="P581" i="2"/>
  <c r="N581" i="2" s="1"/>
  <c r="P132" i="2"/>
  <c r="N132" i="2" s="1"/>
  <c r="P436" i="2"/>
  <c r="N436" i="2" s="1"/>
  <c r="P616" i="2"/>
  <c r="N616" i="2" s="1"/>
  <c r="P36" i="2"/>
  <c r="N36" i="2" s="1"/>
  <c r="P68" i="2"/>
  <c r="N68" i="2" s="1"/>
  <c r="P76" i="2"/>
  <c r="N76" i="2" s="1"/>
  <c r="P96" i="2"/>
  <c r="N96" i="2" s="1"/>
  <c r="P100" i="2"/>
  <c r="N100" i="2" s="1"/>
  <c r="P142" i="2"/>
  <c r="N142" i="2" s="1"/>
  <c r="P146" i="2"/>
  <c r="N146" i="2" s="1"/>
  <c r="P165" i="2"/>
  <c r="N165" i="2" s="1"/>
  <c r="P222" i="2"/>
  <c r="N222" i="2" s="1"/>
  <c r="P237" i="2"/>
  <c r="N237" i="2" s="1"/>
  <c r="P272" i="2"/>
  <c r="N272" i="2" s="1"/>
  <c r="P333" i="2"/>
  <c r="N333" i="2" s="1"/>
  <c r="P431" i="2"/>
  <c r="N431" i="2" s="1"/>
  <c r="P477" i="2"/>
  <c r="N477" i="2" s="1"/>
  <c r="P565" i="2"/>
  <c r="N565" i="2" s="1"/>
  <c r="P607" i="2"/>
  <c r="N607" i="2" s="1"/>
  <c r="P642" i="2"/>
  <c r="N642" i="2" s="1"/>
  <c r="P665" i="2"/>
  <c r="N665" i="2" s="1"/>
  <c r="P742" i="2"/>
  <c r="N742" i="2" s="1"/>
  <c r="P769" i="2"/>
  <c r="N769" i="2" s="1"/>
  <c r="P785" i="2"/>
  <c r="N785" i="2" s="1"/>
  <c r="P789" i="2"/>
  <c r="N789" i="2" s="1"/>
  <c r="P828" i="2"/>
  <c r="N828" i="2" s="1"/>
  <c r="P839" i="2"/>
  <c r="N839" i="2" s="1"/>
  <c r="P250" i="2"/>
  <c r="N250" i="2" s="1"/>
  <c r="P44" i="2"/>
  <c r="N44" i="2" s="1"/>
  <c r="P72" i="2"/>
  <c r="N72" i="2" s="1"/>
  <c r="P127" i="2"/>
  <c r="N127" i="2" s="1"/>
  <c r="P241" i="2"/>
  <c r="N241" i="2" s="1"/>
  <c r="P291" i="2"/>
  <c r="N291" i="2" s="1"/>
  <c r="P367" i="2"/>
  <c r="N367" i="2" s="1"/>
  <c r="P390" i="2"/>
  <c r="N390" i="2" s="1"/>
  <c r="P409" i="2"/>
  <c r="N409" i="2" s="1"/>
  <c r="P450" i="2"/>
  <c r="N450" i="2" s="1"/>
  <c r="P527" i="2"/>
  <c r="N527" i="2" s="1"/>
  <c r="P546" i="2"/>
  <c r="N546" i="2" s="1"/>
  <c r="P580" i="2"/>
  <c r="N580" i="2" s="1"/>
  <c r="P646" i="2"/>
  <c r="N646" i="2" s="1"/>
  <c r="P734" i="2"/>
  <c r="N734" i="2" s="1"/>
  <c r="P750" i="2"/>
  <c r="N750" i="2" s="1"/>
  <c r="P765" i="2"/>
  <c r="N765" i="2" s="1"/>
  <c r="P56" i="2"/>
  <c r="N56" i="2" s="1"/>
  <c r="P60" i="2"/>
  <c r="N60" i="2" s="1"/>
  <c r="P64" i="2"/>
  <c r="N64" i="2" s="1"/>
  <c r="P104" i="2"/>
  <c r="N104" i="2" s="1"/>
  <c r="P150" i="2"/>
  <c r="N150" i="2" s="1"/>
  <c r="P169" i="2"/>
  <c r="N169" i="2" s="1"/>
  <c r="P203" i="2"/>
  <c r="N203" i="2" s="1"/>
  <c r="P226" i="2"/>
  <c r="N226" i="2" s="1"/>
  <c r="P245" i="2"/>
  <c r="N245" i="2" s="1"/>
  <c r="P276" i="2"/>
  <c r="N276" i="2" s="1"/>
  <c r="P314" i="2"/>
  <c r="N314" i="2" s="1"/>
  <c r="P500" i="2"/>
  <c r="N500" i="2" s="1"/>
  <c r="P504" i="2"/>
  <c r="N504" i="2" s="1"/>
  <c r="P584" i="2"/>
  <c r="N584" i="2" s="1"/>
  <c r="P611" i="2"/>
  <c r="N611" i="2" s="1"/>
  <c r="P777" i="2"/>
  <c r="N777" i="2" s="1"/>
  <c r="P801" i="2"/>
  <c r="N801" i="2" s="1"/>
  <c r="P843" i="2"/>
  <c r="N843" i="2" s="1"/>
  <c r="P847" i="2"/>
  <c r="N847" i="2" s="1"/>
  <c r="P794" i="2"/>
  <c r="N794" i="2" s="1"/>
  <c r="P620" i="2"/>
  <c r="N620" i="2" s="1"/>
  <c r="P48" i="2"/>
  <c r="N48" i="2" s="1"/>
  <c r="P131" i="2"/>
  <c r="N131" i="2" s="1"/>
  <c r="P249" i="2"/>
  <c r="N249" i="2" s="1"/>
  <c r="P295" i="2"/>
  <c r="N295" i="2" s="1"/>
  <c r="P318" i="2"/>
  <c r="N318" i="2" s="1"/>
  <c r="P371" i="2"/>
  <c r="N371" i="2" s="1"/>
  <c r="P435" i="2"/>
  <c r="N435" i="2" s="1"/>
  <c r="P531" i="2"/>
  <c r="N531" i="2" s="1"/>
  <c r="P550" i="2"/>
  <c r="N550" i="2" s="1"/>
  <c r="P615" i="2"/>
  <c r="N615" i="2" s="1"/>
  <c r="P650" i="2"/>
  <c r="N650" i="2" s="1"/>
  <c r="P707" i="2"/>
  <c r="N707" i="2" s="1"/>
  <c r="P805" i="2"/>
  <c r="N805" i="2" s="1"/>
  <c r="P809" i="2"/>
  <c r="N809" i="2" s="1"/>
  <c r="P851" i="2"/>
  <c r="N851" i="2" s="1"/>
  <c r="P86" i="2"/>
  <c r="N86" i="2" s="1"/>
  <c r="P108" i="2"/>
  <c r="N108" i="2" s="1"/>
  <c r="P154" i="2"/>
  <c r="N154" i="2" s="1"/>
  <c r="P173" i="2"/>
  <c r="N173" i="2" s="1"/>
  <c r="P207" i="2"/>
  <c r="N207" i="2" s="1"/>
  <c r="P299" i="2"/>
  <c r="N299" i="2" s="1"/>
  <c r="P341" i="2"/>
  <c r="N341" i="2" s="1"/>
  <c r="P352" i="2"/>
  <c r="N352" i="2" s="1"/>
  <c r="P413" i="2"/>
  <c r="N413" i="2" s="1"/>
  <c r="P458" i="2"/>
  <c r="N458" i="2" s="1"/>
  <c r="P569" i="2"/>
  <c r="N569" i="2" s="1"/>
  <c r="P588" i="2"/>
  <c r="N588" i="2" s="1"/>
  <c r="P619" i="2"/>
  <c r="N619" i="2" s="1"/>
  <c r="P692" i="2"/>
  <c r="N692" i="2" s="1"/>
  <c r="P735" i="2"/>
  <c r="N735" i="2" s="1"/>
  <c r="P135" i="2"/>
  <c r="N135" i="2" s="1"/>
  <c r="P177" i="2"/>
  <c r="N177" i="2" s="1"/>
  <c r="P188" i="2"/>
  <c r="N188" i="2" s="1"/>
  <c r="P211" i="2"/>
  <c r="N211" i="2" s="1"/>
  <c r="P280" i="2"/>
  <c r="N280" i="2" s="1"/>
  <c r="P303" i="2"/>
  <c r="N303" i="2" s="1"/>
  <c r="P322" i="2"/>
  <c r="N322" i="2" s="1"/>
  <c r="P485" i="2"/>
  <c r="N485" i="2" s="1"/>
  <c r="P512" i="2"/>
  <c r="N512" i="2" s="1"/>
  <c r="P554" i="2"/>
  <c r="N554" i="2" s="1"/>
  <c r="P623" i="2"/>
  <c r="N623" i="2" s="1"/>
  <c r="P627" i="2"/>
  <c r="N627" i="2" s="1"/>
  <c r="P654" i="2"/>
  <c r="N654" i="2" s="1"/>
  <c r="P677" i="2"/>
  <c r="N677" i="2" s="1"/>
  <c r="P711" i="2"/>
  <c r="N711" i="2" s="1"/>
  <c r="F26" i="37"/>
  <c r="P852" i="2"/>
  <c r="N852" i="2" s="1"/>
  <c r="P574" i="2"/>
  <c r="N574" i="2" s="1"/>
  <c r="P112" i="2"/>
  <c r="N112" i="2" s="1"/>
  <c r="P253" i="2"/>
  <c r="N253" i="2" s="1"/>
  <c r="P326" i="2"/>
  <c r="N326" i="2" s="1"/>
  <c r="P356" i="2"/>
  <c r="N356" i="2" s="1"/>
  <c r="P489" i="2"/>
  <c r="N489" i="2" s="1"/>
  <c r="P535" i="2"/>
  <c r="N535" i="2" s="1"/>
  <c r="P558" i="2"/>
  <c r="N558" i="2" s="1"/>
  <c r="P592" i="2"/>
  <c r="N592" i="2" s="1"/>
  <c r="P696" i="2"/>
  <c r="N696" i="2" s="1"/>
  <c r="P715" i="2"/>
  <c r="N715" i="2" s="1"/>
  <c r="P528" i="2"/>
  <c r="N528" i="2" s="1"/>
  <c r="P85" i="2"/>
  <c r="N85" i="2" s="1"/>
  <c r="P116" i="2"/>
  <c r="N116" i="2" s="1"/>
  <c r="P215" i="2"/>
  <c r="N215" i="2" s="1"/>
  <c r="P257" i="2"/>
  <c r="N257" i="2" s="1"/>
  <c r="P284" i="2"/>
  <c r="N284" i="2" s="1"/>
  <c r="P360" i="2"/>
  <c r="N360" i="2" s="1"/>
  <c r="P424" i="2"/>
  <c r="N424" i="2" s="1"/>
  <c r="P439" i="2"/>
  <c r="N439" i="2" s="1"/>
  <c r="P462" i="2"/>
  <c r="N462" i="2" s="1"/>
  <c r="P516" i="2"/>
  <c r="N516" i="2" s="1"/>
  <c r="P573" i="2"/>
  <c r="N573" i="2" s="1"/>
  <c r="P596" i="2"/>
  <c r="N596" i="2" s="1"/>
  <c r="P631" i="2"/>
  <c r="N631" i="2" s="1"/>
  <c r="P658" i="2"/>
  <c r="N658" i="2" s="1"/>
  <c r="P817" i="2"/>
  <c r="N817" i="2" s="1"/>
  <c r="P810" i="2"/>
  <c r="N810" i="2" s="1"/>
  <c r="P81" i="2"/>
  <c r="N81" i="2" s="1"/>
  <c r="P89" i="2"/>
  <c r="N89" i="2" s="1"/>
  <c r="P181" i="2"/>
  <c r="N181" i="2" s="1"/>
  <c r="P192" i="2"/>
  <c r="N192" i="2" s="1"/>
  <c r="P234" i="2"/>
  <c r="N234" i="2" s="1"/>
  <c r="P261" i="2"/>
  <c r="N261" i="2" s="1"/>
  <c r="P307" i="2"/>
  <c r="N307" i="2" s="1"/>
  <c r="P379" i="2"/>
  <c r="N379" i="2" s="1"/>
  <c r="P383" i="2"/>
  <c r="N383" i="2" s="1"/>
  <c r="P443" i="2"/>
  <c r="N443" i="2" s="1"/>
  <c r="P466" i="2"/>
  <c r="N466" i="2" s="1"/>
  <c r="P470" i="2"/>
  <c r="N470" i="2" s="1"/>
  <c r="P493" i="2"/>
  <c r="N493" i="2" s="1"/>
  <c r="P520" i="2"/>
  <c r="N520" i="2" s="1"/>
  <c r="P539" i="2"/>
  <c r="N539" i="2" s="1"/>
  <c r="P562" i="2"/>
  <c r="N562" i="2" s="1"/>
  <c r="P600" i="2"/>
  <c r="N600" i="2" s="1"/>
  <c r="P662" i="2"/>
  <c r="N662" i="2" s="1"/>
  <c r="P681" i="2"/>
  <c r="N681" i="2" s="1"/>
  <c r="P700" i="2"/>
  <c r="N700" i="2" s="1"/>
  <c r="P719" i="2"/>
  <c r="N719" i="2" s="1"/>
  <c r="P727" i="2"/>
  <c r="N727" i="2" s="1"/>
  <c r="P739" i="2"/>
  <c r="N739" i="2" s="1"/>
  <c r="P825" i="2"/>
  <c r="N825" i="2" s="1"/>
  <c r="P836" i="2"/>
  <c r="N836" i="2" s="1"/>
  <c r="P101" i="2"/>
  <c r="N101" i="2" s="1"/>
  <c r="P689" i="2"/>
  <c r="N689" i="2" s="1"/>
  <c r="P37" i="2"/>
  <c r="N37" i="2" s="1"/>
  <c r="P41" i="2"/>
  <c r="N41" i="2" s="1"/>
  <c r="P77" i="2"/>
  <c r="N77" i="2" s="1"/>
  <c r="P93" i="2"/>
  <c r="N93" i="2" s="1"/>
  <c r="P120" i="2"/>
  <c r="N120" i="2" s="1"/>
  <c r="P162" i="2"/>
  <c r="N162" i="2" s="1"/>
  <c r="P196" i="2"/>
  <c r="N196" i="2" s="1"/>
  <c r="P200" i="2"/>
  <c r="N200" i="2" s="1"/>
  <c r="P265" i="2"/>
  <c r="N265" i="2" s="1"/>
  <c r="P269" i="2"/>
  <c r="N269" i="2" s="1"/>
  <c r="P330" i="2"/>
  <c r="N330" i="2" s="1"/>
  <c r="P402" i="2"/>
  <c r="N402" i="2" s="1"/>
  <c r="P474" i="2"/>
  <c r="N474" i="2" s="1"/>
  <c r="P543" i="2"/>
  <c r="N543" i="2" s="1"/>
  <c r="P577" i="2"/>
  <c r="N577" i="2" s="1"/>
  <c r="P604" i="2"/>
  <c r="N604" i="2" s="1"/>
  <c r="P635" i="2"/>
  <c r="N635" i="2" s="1"/>
  <c r="P639" i="2"/>
  <c r="N639" i="2" s="1"/>
  <c r="P723" i="2"/>
  <c r="N723" i="2" s="1"/>
  <c r="P821" i="2"/>
  <c r="N821" i="2" s="1"/>
  <c r="P361" i="2"/>
  <c r="N361" i="2" s="1"/>
  <c r="P33" i="2"/>
  <c r="N33" i="2" s="1"/>
  <c r="P97" i="2"/>
  <c r="N97" i="2" s="1"/>
  <c r="P124" i="2"/>
  <c r="N124" i="2" s="1"/>
  <c r="P143" i="2"/>
  <c r="N143" i="2" s="1"/>
  <c r="P166" i="2"/>
  <c r="N166" i="2" s="1"/>
  <c r="P223" i="2"/>
  <c r="N223" i="2" s="1"/>
  <c r="P238" i="2"/>
  <c r="N238" i="2" s="1"/>
  <c r="P273" i="2"/>
  <c r="N273" i="2" s="1"/>
  <c r="P288" i="2"/>
  <c r="N288" i="2" s="1"/>
  <c r="P311" i="2"/>
  <c r="N311" i="2" s="1"/>
  <c r="P334" i="2"/>
  <c r="N334" i="2" s="1"/>
  <c r="P387" i="2"/>
  <c r="N387" i="2" s="1"/>
  <c r="P428" i="2"/>
  <c r="N428" i="2" s="1"/>
  <c r="P447" i="2"/>
  <c r="N447" i="2" s="1"/>
  <c r="P478" i="2"/>
  <c r="N478" i="2" s="1"/>
  <c r="P566" i="2"/>
  <c r="N566" i="2" s="1"/>
  <c r="P643" i="2"/>
  <c r="N643" i="2" s="1"/>
  <c r="P666" i="2"/>
  <c r="N666" i="2" s="1"/>
  <c r="P731" i="2"/>
  <c r="N731" i="2" s="1"/>
  <c r="P766" i="2"/>
  <c r="N766" i="2" s="1"/>
  <c r="P770" i="2"/>
  <c r="N770" i="2" s="1"/>
  <c r="P786" i="2"/>
  <c r="N786" i="2" s="1"/>
  <c r="P790" i="2"/>
  <c r="N790" i="2" s="1"/>
  <c r="P829" i="2"/>
  <c r="N829" i="2" s="1"/>
  <c r="P840" i="2"/>
  <c r="N840" i="2" s="1"/>
  <c r="P242" i="2"/>
  <c r="N242" i="2" s="1"/>
  <c r="P806" i="2"/>
  <c r="N806" i="2" s="1"/>
  <c r="P155" i="2"/>
  <c r="N155" i="2" s="1"/>
  <c r="P482" i="2"/>
  <c r="N482" i="2" s="1"/>
  <c r="P674" i="2"/>
  <c r="N674" i="2" s="1"/>
  <c r="P159" i="2"/>
  <c r="N159" i="2" s="1"/>
  <c r="P45" i="2"/>
  <c r="N45" i="2" s="1"/>
  <c r="P57" i="2"/>
  <c r="N57" i="2" s="1"/>
  <c r="P128" i="2"/>
  <c r="N128" i="2" s="1"/>
  <c r="P151" i="2"/>
  <c r="N151" i="2" s="1"/>
  <c r="P170" i="2"/>
  <c r="N170" i="2" s="1"/>
  <c r="P185" i="2"/>
  <c r="N185" i="2" s="1"/>
  <c r="P204" i="2"/>
  <c r="N204" i="2" s="1"/>
  <c r="P246" i="2"/>
  <c r="N246" i="2" s="1"/>
  <c r="P277" i="2"/>
  <c r="N277" i="2" s="1"/>
  <c r="P292" i="2"/>
  <c r="N292" i="2" s="1"/>
  <c r="P315" i="2"/>
  <c r="N315" i="2" s="1"/>
  <c r="P338" i="2"/>
  <c r="N338" i="2" s="1"/>
  <c r="P368" i="2"/>
  <c r="N368" i="2" s="1"/>
  <c r="P451" i="2"/>
  <c r="N451" i="2" s="1"/>
  <c r="P501" i="2"/>
  <c r="N501" i="2" s="1"/>
  <c r="P505" i="2"/>
  <c r="N505" i="2" s="1"/>
  <c r="P612" i="2"/>
  <c r="N612" i="2" s="1"/>
  <c r="P670" i="2"/>
  <c r="N670" i="2" s="1"/>
  <c r="P685" i="2"/>
  <c r="N685" i="2" s="1"/>
  <c r="P751" i="2"/>
  <c r="N751" i="2" s="1"/>
  <c r="P798" i="2"/>
  <c r="N798" i="2" s="1"/>
  <c r="P802" i="2"/>
  <c r="N802" i="2" s="1"/>
  <c r="P848" i="2"/>
  <c r="N848" i="2" s="1"/>
  <c r="P49" i="2"/>
  <c r="N49" i="2" s="1"/>
  <c r="P105" i="2"/>
  <c r="N105" i="2" s="1"/>
  <c r="P296" i="2"/>
  <c r="N296" i="2" s="1"/>
  <c r="P532" i="2"/>
  <c r="N532" i="2" s="1"/>
  <c r="P551" i="2"/>
  <c r="N551" i="2" s="1"/>
  <c r="P372" i="2"/>
  <c r="N372" i="2" s="1"/>
  <c r="P113" i="2"/>
  <c r="N113" i="2" s="1"/>
  <c r="P716" i="2"/>
  <c r="N716" i="2" s="1"/>
  <c r="P78" i="2"/>
  <c r="N78" i="2" s="1"/>
  <c r="P82" i="2"/>
  <c r="N82" i="2" s="1"/>
  <c r="P90" i="2"/>
  <c r="N90" i="2" s="1"/>
  <c r="P216" i="2"/>
  <c r="N216" i="2" s="1"/>
  <c r="P258" i="2"/>
  <c r="N258" i="2" s="1"/>
  <c r="P262" i="2"/>
  <c r="N262" i="2" s="1"/>
  <c r="P285" i="2"/>
  <c r="N285" i="2" s="1"/>
  <c r="P380" i="2"/>
  <c r="N380" i="2" s="1"/>
  <c r="P399" i="2"/>
  <c r="N399" i="2" s="1"/>
  <c r="P425" i="2"/>
  <c r="N425" i="2" s="1"/>
  <c r="P467" i="2"/>
  <c r="N467" i="2" s="1"/>
  <c r="P471" i="2"/>
  <c r="N471" i="2" s="1"/>
  <c r="P494" i="2"/>
  <c r="N494" i="2" s="1"/>
  <c r="P521" i="2"/>
  <c r="N521" i="2" s="1"/>
  <c r="P540" i="2"/>
  <c r="N540" i="2" s="1"/>
  <c r="P563" i="2"/>
  <c r="N563" i="2" s="1"/>
  <c r="P601" i="2"/>
  <c r="N601" i="2" s="1"/>
  <c r="P663" i="2"/>
  <c r="N663" i="2" s="1"/>
  <c r="P720" i="2"/>
  <c r="N720" i="2" s="1"/>
  <c r="P728" i="2"/>
  <c r="N728" i="2" s="1"/>
  <c r="P818" i="2"/>
  <c r="N818" i="2" s="1"/>
  <c r="P822" i="2"/>
  <c r="N822" i="2" s="1"/>
  <c r="P826" i="2"/>
  <c r="N826" i="2" s="1"/>
  <c r="P837" i="2"/>
  <c r="N837" i="2" s="1"/>
  <c r="P66" i="2"/>
  <c r="N66" i="2" s="1"/>
  <c r="P94" i="2"/>
  <c r="N94" i="2" s="1"/>
  <c r="P121" i="2"/>
  <c r="N121" i="2" s="1"/>
  <c r="P140" i="2"/>
  <c r="N140" i="2" s="1"/>
  <c r="P163" i="2"/>
  <c r="N163" i="2" s="1"/>
  <c r="P182" i="2"/>
  <c r="N182" i="2" s="1"/>
  <c r="P193" i="2"/>
  <c r="N193" i="2" s="1"/>
  <c r="P197" i="2"/>
  <c r="N197" i="2" s="1"/>
  <c r="P220" i="2"/>
  <c r="N220" i="2" s="1"/>
  <c r="P235" i="2"/>
  <c r="N235" i="2" s="1"/>
  <c r="P266" i="2"/>
  <c r="N266" i="2" s="1"/>
  <c r="P308" i="2"/>
  <c r="N308" i="2" s="1"/>
  <c r="P384" i="2"/>
  <c r="N384" i="2" s="1"/>
  <c r="P403" i="2"/>
  <c r="N403" i="2" s="1"/>
  <c r="P444" i="2"/>
  <c r="N444" i="2" s="1"/>
  <c r="P475" i="2"/>
  <c r="N475" i="2" s="1"/>
  <c r="P636" i="2"/>
  <c r="N636" i="2" s="1"/>
  <c r="P640" i="2"/>
  <c r="N640" i="2" s="1"/>
  <c r="P682" i="2"/>
  <c r="N682" i="2" s="1"/>
  <c r="P701" i="2"/>
  <c r="N701" i="2" s="1"/>
  <c r="P763" i="2"/>
  <c r="N763" i="2" s="1"/>
  <c r="P767" i="2"/>
  <c r="N767" i="2" s="1"/>
  <c r="P779" i="2"/>
  <c r="N779" i="2" s="1"/>
  <c r="P783" i="2"/>
  <c r="N783" i="2" s="1"/>
  <c r="P117" i="2"/>
  <c r="N117" i="2" s="1"/>
  <c r="P34" i="2"/>
  <c r="N34" i="2" s="1"/>
  <c r="P38" i="2"/>
  <c r="N38" i="2" s="1"/>
  <c r="P42" i="2"/>
  <c r="N42" i="2" s="1"/>
  <c r="P98" i="2"/>
  <c r="N98" i="2" s="1"/>
  <c r="P125" i="2"/>
  <c r="N125" i="2" s="1"/>
  <c r="P144" i="2"/>
  <c r="N144" i="2" s="1"/>
  <c r="P224" i="2"/>
  <c r="N224" i="2" s="1"/>
  <c r="P239" i="2"/>
  <c r="N239" i="2" s="1"/>
  <c r="P270" i="2"/>
  <c r="N270" i="2" s="1"/>
  <c r="P289" i="2"/>
  <c r="N289" i="2" s="1"/>
  <c r="P312" i="2"/>
  <c r="N312" i="2" s="1"/>
  <c r="P331" i="2"/>
  <c r="N331" i="2" s="1"/>
  <c r="P335" i="2"/>
  <c r="N335" i="2" s="1"/>
  <c r="P388" i="2"/>
  <c r="N388" i="2" s="1"/>
  <c r="P429" i="2"/>
  <c r="N429" i="2" s="1"/>
  <c r="P448" i="2"/>
  <c r="N448" i="2" s="1"/>
  <c r="P525" i="2"/>
  <c r="N525" i="2" s="1"/>
  <c r="P544" i="2"/>
  <c r="N544" i="2" s="1"/>
  <c r="P578" i="2"/>
  <c r="N578" i="2" s="1"/>
  <c r="P605" i="2"/>
  <c r="N605" i="2" s="1"/>
  <c r="P667" i="2"/>
  <c r="N667" i="2" s="1"/>
  <c r="P732" i="2"/>
  <c r="N732" i="2" s="1"/>
  <c r="P736" i="2"/>
  <c r="N736" i="2" s="1"/>
  <c r="P744" i="2"/>
  <c r="N744" i="2" s="1"/>
  <c r="P771" i="2"/>
  <c r="N771" i="2" s="1"/>
  <c r="P787" i="2"/>
  <c r="N787" i="2" s="1"/>
  <c r="P791" i="2"/>
  <c r="N791" i="2" s="1"/>
  <c r="P748" i="2"/>
  <c r="N748" i="2" s="1"/>
  <c r="P799" i="2"/>
  <c r="N799" i="2" s="1"/>
  <c r="P830" i="2"/>
  <c r="N830" i="2" s="1"/>
  <c r="P841" i="2"/>
  <c r="N841" i="2" s="1"/>
  <c r="P844" i="2"/>
  <c r="N844" i="2" s="1"/>
  <c r="P513" i="2"/>
  <c r="N513" i="2" s="1"/>
  <c r="P376" i="2"/>
  <c r="N376" i="2" s="1"/>
  <c r="P54" i="2"/>
  <c r="N54" i="2" s="1"/>
  <c r="P70" i="2"/>
  <c r="N70" i="2" s="1"/>
  <c r="P74" i="2"/>
  <c r="N74" i="2" s="1"/>
  <c r="P102" i="2"/>
  <c r="N102" i="2" s="1"/>
  <c r="P148" i="2"/>
  <c r="N148" i="2" s="1"/>
  <c r="P167" i="2"/>
  <c r="N167" i="2" s="1"/>
  <c r="P243" i="2"/>
  <c r="N243" i="2" s="1"/>
  <c r="P365" i="2"/>
  <c r="N365" i="2" s="1"/>
  <c r="P407" i="2"/>
  <c r="N407" i="2" s="1"/>
  <c r="P609" i="2"/>
  <c r="N609" i="2" s="1"/>
  <c r="P644" i="2"/>
  <c r="N644" i="2" s="1"/>
  <c r="P27" i="2"/>
  <c r="N27" i="2" s="1"/>
  <c r="P28" i="2"/>
  <c r="N28" i="2" s="1"/>
  <c r="P11" i="2"/>
  <c r="P19" i="2"/>
  <c r="P10" i="2"/>
  <c r="P12" i="2"/>
  <c r="P20" i="2"/>
  <c r="P13" i="2"/>
  <c r="P21" i="2"/>
  <c r="P14" i="2"/>
  <c r="P22" i="2"/>
  <c r="P15" i="2"/>
  <c r="P23" i="2"/>
  <c r="P16" i="2"/>
  <c r="P24" i="2"/>
  <c r="P17" i="2"/>
  <c r="P25" i="2"/>
  <c r="P18" i="2"/>
  <c r="P26" i="2"/>
  <c r="D17" i="37"/>
  <c r="B16" i="37"/>
  <c r="E17" i="37"/>
  <c r="B17" i="37"/>
  <c r="B18" i="37"/>
  <c r="E16" i="37"/>
  <c r="G26" i="37"/>
  <c r="D26" i="37"/>
  <c r="B26" i="37"/>
  <c r="E26" i="37"/>
  <c r="D16" i="37"/>
  <c r="D18" i="37"/>
  <c r="E18" i="37"/>
  <c r="E13" i="37"/>
  <c r="E15" i="37"/>
  <c r="E14" i="37"/>
  <c r="D13" i="37"/>
  <c r="D14" i="37"/>
  <c r="D15" i="37"/>
  <c r="J37" i="18"/>
  <c r="N36" i="18"/>
  <c r="N37" i="18"/>
  <c r="I37" i="18"/>
  <c r="N42" i="18"/>
  <c r="M42" i="18"/>
  <c r="L42" i="18"/>
  <c r="K42" i="18"/>
  <c r="J42" i="18"/>
  <c r="I42" i="18"/>
  <c r="N41" i="18"/>
  <c r="M41" i="18"/>
  <c r="L41" i="18"/>
  <c r="K41" i="18"/>
  <c r="J41" i="18"/>
  <c r="I41" i="18"/>
  <c r="N40" i="18"/>
  <c r="M40" i="18"/>
  <c r="L40" i="18"/>
  <c r="K40" i="18"/>
  <c r="J40" i="18"/>
  <c r="I40" i="18"/>
  <c r="N39" i="18"/>
  <c r="M39" i="18"/>
  <c r="L39" i="18"/>
  <c r="K39" i="18"/>
  <c r="J39" i="18"/>
  <c r="I39" i="18"/>
  <c r="N38" i="18"/>
  <c r="M38" i="18"/>
  <c r="L38" i="18"/>
  <c r="K38" i="18"/>
  <c r="J38" i="18"/>
  <c r="I38" i="18"/>
  <c r="M37" i="18"/>
  <c r="L37" i="18"/>
  <c r="K37" i="18"/>
  <c r="M36" i="18"/>
  <c r="L36" i="18"/>
  <c r="K36" i="18"/>
  <c r="J36" i="18"/>
  <c r="I36" i="18"/>
  <c r="H24" i="37" l="1"/>
  <c r="H25" i="37"/>
  <c r="K20" i="37"/>
  <c r="I20" i="37"/>
  <c r="I22" i="37"/>
  <c r="K22" i="37"/>
  <c r="N15" i="2"/>
  <c r="N17" i="2"/>
  <c r="N20" i="2"/>
  <c r="N19" i="2"/>
  <c r="N26" i="2"/>
  <c r="N21" i="2"/>
  <c r="N22" i="2"/>
  <c r="N18" i="2"/>
  <c r="N14" i="2"/>
  <c r="N12" i="2"/>
  <c r="N16" i="2"/>
  <c r="N24" i="2"/>
  <c r="N23" i="2"/>
  <c r="N11" i="2"/>
  <c r="N25" i="2"/>
  <c r="N13" i="2"/>
  <c r="N10" i="2"/>
  <c r="H23" i="37" s="1"/>
  <c r="J26" i="37"/>
  <c r="H26" i="37"/>
  <c r="K26" i="37"/>
  <c r="I26" i="37"/>
  <c r="I18" i="37"/>
  <c r="K18" i="37"/>
  <c r="K17" i="37"/>
  <c r="I17" i="37"/>
  <c r="I16" i="37"/>
  <c r="K16" i="37"/>
  <c r="I33" i="38"/>
  <c r="I29" i="38"/>
  <c r="J29" i="38"/>
  <c r="K29" i="38"/>
  <c r="L29" i="38"/>
  <c r="M29" i="38"/>
  <c r="N29" i="38"/>
  <c r="I30" i="38"/>
  <c r="J30" i="38"/>
  <c r="K30" i="38"/>
  <c r="L30" i="38"/>
  <c r="M30" i="38"/>
  <c r="N30" i="38"/>
  <c r="I31" i="38"/>
  <c r="J31" i="38"/>
  <c r="K31" i="38"/>
  <c r="L31" i="38"/>
  <c r="M31" i="38"/>
  <c r="N31" i="38"/>
  <c r="I32" i="38"/>
  <c r="J32" i="38"/>
  <c r="K32" i="38"/>
  <c r="L32" i="38"/>
  <c r="M32" i="38"/>
  <c r="N32" i="38"/>
  <c r="H20" i="37" l="1"/>
  <c r="H16" i="37"/>
  <c r="J25" i="37"/>
  <c r="J17" i="37"/>
  <c r="H18" i="37"/>
  <c r="J22" i="37"/>
  <c r="J16" i="37"/>
  <c r="J24" i="37"/>
  <c r="J23" i="37"/>
  <c r="H22" i="37"/>
  <c r="J20" i="37"/>
  <c r="H17" i="37"/>
  <c r="J18" i="37"/>
  <c r="F13" i="37"/>
  <c r="F27" i="37" l="1"/>
  <c r="H19" i="37"/>
  <c r="J19" i="37"/>
  <c r="H21" i="37"/>
  <c r="J21" i="37"/>
  <c r="C16" i="17" l="1"/>
  <c r="N35" i="18" l="1"/>
  <c r="M35" i="18"/>
  <c r="L35" i="18"/>
  <c r="K35" i="18"/>
  <c r="J35" i="18"/>
  <c r="I35" i="18"/>
  <c r="N33" i="38"/>
  <c r="M33" i="38"/>
  <c r="L33" i="38"/>
  <c r="K33" i="38"/>
  <c r="J33" i="38"/>
  <c r="J34" i="38" l="1"/>
  <c r="I34" i="38"/>
  <c r="M34" i="38"/>
  <c r="L34" i="38"/>
  <c r="I43" i="18"/>
  <c r="N43" i="18"/>
  <c r="M43" i="18"/>
  <c r="I10" i="28"/>
  <c r="N25" i="38"/>
  <c r="M25" i="38"/>
  <c r="L25" i="38"/>
  <c r="K25" i="38"/>
  <c r="J25" i="38"/>
  <c r="I25" i="38"/>
  <c r="B4" i="38"/>
  <c r="D12" i="35"/>
  <c r="E12" i="35" s="1"/>
  <c r="G12" i="35" s="1"/>
  <c r="D13" i="35"/>
  <c r="E13" i="35" s="1"/>
  <c r="G13" i="35" s="1"/>
  <c r="D14" i="35"/>
  <c r="E14" i="35" s="1"/>
  <c r="D15" i="35"/>
  <c r="E15" i="35" s="1"/>
  <c r="D16" i="35"/>
  <c r="E16" i="35" s="1"/>
  <c r="D17" i="35"/>
  <c r="E17" i="35" s="1"/>
  <c r="D18" i="35"/>
  <c r="E18" i="35" s="1"/>
  <c r="D19" i="35"/>
  <c r="E19" i="35" s="1"/>
  <c r="D11" i="35"/>
  <c r="E11" i="35" s="1"/>
  <c r="G11" i="35" s="1"/>
  <c r="Q13" i="37" s="1"/>
  <c r="Q8" i="2"/>
  <c r="B4" i="5"/>
  <c r="B4" i="31"/>
  <c r="N31" i="18"/>
  <c r="M31" i="18"/>
  <c r="L31" i="18"/>
  <c r="K31" i="18"/>
  <c r="J31" i="18"/>
  <c r="I31" i="18"/>
  <c r="B4" i="28"/>
  <c r="C4" i="2"/>
  <c r="B4" i="18"/>
  <c r="B4" i="17"/>
  <c r="B41" i="17"/>
  <c r="B47" i="17" s="1"/>
  <c r="B51" i="17" s="1"/>
  <c r="B52" i="17"/>
  <c r="Q737" i="2" l="1"/>
  <c r="O737" i="2" s="1"/>
  <c r="Q778" i="2"/>
  <c r="O778" i="2" s="1"/>
  <c r="Q845" i="2"/>
  <c r="O845" i="2" s="1"/>
  <c r="Q51" i="2"/>
  <c r="O51" i="2" s="1"/>
  <c r="Q30" i="2"/>
  <c r="O30" i="2" s="1"/>
  <c r="Q810" i="2"/>
  <c r="O810" i="2" s="1"/>
  <c r="Q822" i="2"/>
  <c r="O822" i="2" s="1"/>
  <c r="Q739" i="2"/>
  <c r="O739" i="2" s="1"/>
  <c r="Q781" i="2"/>
  <c r="O781" i="2" s="1"/>
  <c r="Q725" i="2"/>
  <c r="O725" i="2" s="1"/>
  <c r="Q744" i="2"/>
  <c r="O744" i="2" s="1"/>
  <c r="Q64" i="2"/>
  <c r="O64" i="2" s="1"/>
  <c r="Q766" i="2"/>
  <c r="O766" i="2" s="1"/>
  <c r="Q77" i="2"/>
  <c r="O77" i="2" s="1"/>
  <c r="Q36" i="2"/>
  <c r="O36" i="2" s="1"/>
  <c r="Q779" i="2"/>
  <c r="O779" i="2" s="1"/>
  <c r="Q736" i="2"/>
  <c r="O736" i="2" s="1"/>
  <c r="Q756" i="2"/>
  <c r="O756" i="2" s="1"/>
  <c r="Q75" i="2"/>
  <c r="O75" i="2" s="1"/>
  <c r="Q66" i="2"/>
  <c r="O66" i="2" s="1"/>
  <c r="Q72" i="2"/>
  <c r="O72" i="2" s="1"/>
  <c r="Q65" i="2"/>
  <c r="O65" i="2" s="1"/>
  <c r="Q798" i="2"/>
  <c r="O798" i="2" s="1"/>
  <c r="Q50" i="2"/>
  <c r="O50" i="2" s="1"/>
  <c r="Q84" i="2"/>
  <c r="O84" i="2" s="1"/>
  <c r="Q40" i="2"/>
  <c r="O40" i="2" s="1"/>
  <c r="Q726" i="2"/>
  <c r="O726" i="2" s="1"/>
  <c r="Q809" i="2"/>
  <c r="O809" i="2" s="1"/>
  <c r="Q26" i="2"/>
  <c r="O26" i="2" s="1"/>
  <c r="Q21" i="2"/>
  <c r="O21" i="2" s="1"/>
  <c r="Q24" i="2"/>
  <c r="O24" i="2" s="1"/>
  <c r="Q25" i="2"/>
  <c r="O25" i="2" s="1"/>
  <c r="Q22" i="2"/>
  <c r="O22" i="2" s="1"/>
  <c r="Q14" i="2"/>
  <c r="O14" i="2" s="1"/>
  <c r="B14" i="37"/>
  <c r="B13" i="37"/>
  <c r="B15" i="37"/>
  <c r="Q23" i="2"/>
  <c r="O23" i="2" s="1"/>
  <c r="Q16" i="2"/>
  <c r="O16" i="2" s="1"/>
  <c r="Q19" i="2"/>
  <c r="O19" i="2" s="1"/>
  <c r="Q18" i="2"/>
  <c r="O18" i="2" s="1"/>
  <c r="Q17" i="2"/>
  <c r="O17" i="2" s="1"/>
  <c r="Q20" i="2"/>
  <c r="O20" i="2" s="1"/>
  <c r="Q15" i="2"/>
  <c r="O15" i="2" s="1"/>
  <c r="G19" i="35"/>
  <c r="G18" i="35"/>
  <c r="G17" i="35"/>
  <c r="Q15" i="37" s="1"/>
  <c r="G16" i="35"/>
  <c r="G15" i="35"/>
  <c r="G14" i="35"/>
  <c r="Q14" i="37" s="1"/>
  <c r="O31" i="18"/>
  <c r="B49" i="17"/>
  <c r="B50" i="17"/>
  <c r="I28" i="28"/>
  <c r="O25" i="38"/>
  <c r="K34" i="38"/>
  <c r="J43" i="18"/>
  <c r="N34" i="38"/>
  <c r="L43" i="18"/>
  <c r="K43" i="18"/>
  <c r="Q10" i="2"/>
  <c r="Q13" i="2"/>
  <c r="O13" i="2" s="1"/>
  <c r="Q11" i="2"/>
  <c r="O11" i="2" s="1"/>
  <c r="I25" i="37" l="1"/>
  <c r="I24" i="37"/>
  <c r="O10" i="2"/>
  <c r="B27" i="37"/>
  <c r="E12" i="18"/>
  <c r="E15" i="18" s="1"/>
  <c r="G52" i="35"/>
  <c r="Q18" i="37" s="1"/>
  <c r="Q27" i="37" s="1"/>
  <c r="B53" i="17"/>
  <c r="E12" i="38"/>
  <c r="E15" i="38" s="1"/>
  <c r="Q12" i="2"/>
  <c r="O12" i="2" s="1"/>
  <c r="I23" i="37" l="1"/>
  <c r="K24" i="37"/>
  <c r="K25" i="37"/>
  <c r="G13" i="37"/>
  <c r="E17" i="38"/>
  <c r="K49" i="38" s="1"/>
  <c r="K48" i="38"/>
  <c r="H14" i="37"/>
  <c r="J13" i="37"/>
  <c r="J14" i="37"/>
  <c r="E18" i="18"/>
  <c r="K50" i="18" s="1"/>
  <c r="K48" i="18"/>
  <c r="H13" i="37"/>
  <c r="H15" i="37"/>
  <c r="J15" i="37"/>
  <c r="E18" i="38"/>
  <c r="E17" i="18"/>
  <c r="K23" i="37" l="1"/>
  <c r="I19" i="37"/>
  <c r="K19" i="37"/>
  <c r="I21" i="37"/>
  <c r="K21" i="37"/>
  <c r="G6" i="28"/>
  <c r="J27" i="37"/>
  <c r="E19" i="38"/>
  <c r="E21" i="38" s="1"/>
  <c r="K50" i="38"/>
  <c r="I14" i="37"/>
  <c r="I15" i="37"/>
  <c r="K13" i="37"/>
  <c r="K14" i="37"/>
  <c r="H27" i="37"/>
  <c r="K15" i="37"/>
  <c r="E19" i="18"/>
  <c r="E21" i="18" s="1"/>
  <c r="C29" i="17" s="1"/>
  <c r="C31" i="17" s="1"/>
  <c r="C34" i="17" s="1"/>
  <c r="C21" i="17" s="1"/>
  <c r="C24" i="17" s="1"/>
  <c r="K49" i="18"/>
  <c r="I13" i="37"/>
  <c r="G27" i="37"/>
  <c r="K55" i="18" l="1"/>
  <c r="E22" i="38"/>
  <c r="E23" i="38" s="1"/>
  <c r="E25" i="38" s="1"/>
  <c r="I27" i="37"/>
  <c r="K27" i="37"/>
  <c r="E22" i="18"/>
  <c r="K51" i="38" l="1"/>
  <c r="E26" i="38"/>
  <c r="E32" i="38" s="1"/>
  <c r="E43" i="38" s="1"/>
  <c r="K64" i="38" s="1"/>
  <c r="K52" i="38"/>
  <c r="E23" i="18"/>
  <c r="E25" i="18" s="1"/>
  <c r="K51" i="18"/>
  <c r="K66" i="38" l="1"/>
  <c r="E26" i="18"/>
  <c r="E32" i="18" s="1"/>
  <c r="K52" i="18"/>
  <c r="E47" i="38"/>
  <c r="O17" i="37" l="1"/>
  <c r="O26" i="37"/>
  <c r="O18" i="37"/>
  <c r="O22" i="37"/>
  <c r="O16" i="37"/>
  <c r="O20" i="37"/>
  <c r="N26" i="37"/>
  <c r="N18" i="37"/>
  <c r="N23" i="37"/>
  <c r="N20" i="37"/>
  <c r="N24" i="37"/>
  <c r="N16" i="37"/>
  <c r="N22" i="37"/>
  <c r="N17" i="37"/>
  <c r="N25" i="37"/>
  <c r="N21" i="37"/>
  <c r="N19" i="37"/>
  <c r="N15" i="37"/>
  <c r="O24" i="37"/>
  <c r="N14" i="37"/>
  <c r="O25" i="37"/>
  <c r="O14" i="37"/>
  <c r="O15" i="37"/>
  <c r="O21" i="37"/>
  <c r="O23" i="37"/>
  <c r="O19" i="37"/>
  <c r="O13" i="37"/>
  <c r="N13" i="37"/>
  <c r="N27" i="37" s="1"/>
  <c r="F35" i="38"/>
  <c r="F36" i="38"/>
  <c r="F37" i="38"/>
  <c r="F38" i="38"/>
  <c r="F39" i="38"/>
  <c r="F40" i="38"/>
  <c r="F41" i="38"/>
  <c r="E49" i="38"/>
  <c r="K68" i="38" s="1"/>
  <c r="F34" i="38"/>
  <c r="E53" i="38"/>
  <c r="F19" i="38"/>
  <c r="F45" i="38"/>
  <c r="F26" i="38"/>
  <c r="E51" i="38"/>
  <c r="F23" i="38"/>
  <c r="F32" i="38"/>
  <c r="F43" i="38"/>
  <c r="E43" i="18"/>
  <c r="K64" i="18" s="1"/>
  <c r="K66" i="18" s="1"/>
  <c r="O27" i="37" l="1"/>
  <c r="K72" i="38"/>
  <c r="K70" i="38"/>
  <c r="F47" i="38"/>
  <c r="E47" i="18"/>
  <c r="L26" i="37" l="1"/>
  <c r="M22" i="37"/>
  <c r="M16" i="37"/>
  <c r="M23" i="37"/>
  <c r="M18" i="37"/>
  <c r="M20" i="37"/>
  <c r="M26" i="37"/>
  <c r="L18" i="37"/>
  <c r="M17" i="37"/>
  <c r="L24" i="37"/>
  <c r="L25" i="37"/>
  <c r="L16" i="37"/>
  <c r="L20" i="37"/>
  <c r="R20" i="37" s="1"/>
  <c r="S20" i="37" s="1"/>
  <c r="L23" i="37"/>
  <c r="R23" i="37" s="1"/>
  <c r="S23" i="37" s="1"/>
  <c r="L17" i="37"/>
  <c r="L22" i="37"/>
  <c r="L21" i="37"/>
  <c r="L19" i="37"/>
  <c r="M24" i="37"/>
  <c r="L14" i="37"/>
  <c r="M25" i="37"/>
  <c r="L15" i="37"/>
  <c r="M14" i="37"/>
  <c r="M19" i="37"/>
  <c r="M15" i="37"/>
  <c r="M21" i="37"/>
  <c r="L13" i="37"/>
  <c r="M13" i="37"/>
  <c r="E49" i="18"/>
  <c r="F35" i="18"/>
  <c r="F36" i="18"/>
  <c r="F37" i="18"/>
  <c r="F38" i="18"/>
  <c r="F39" i="18"/>
  <c r="F40" i="18"/>
  <c r="F41" i="18"/>
  <c r="F34" i="18"/>
  <c r="F42" i="18"/>
  <c r="E51" i="18"/>
  <c r="F45" i="18"/>
  <c r="F19" i="18"/>
  <c r="F23" i="18"/>
  <c r="F26" i="18"/>
  <c r="E53" i="18"/>
  <c r="F32" i="18"/>
  <c r="F43" i="18"/>
  <c r="R17" i="37" l="1"/>
  <c r="S17" i="37" s="1"/>
  <c r="R18" i="37"/>
  <c r="S18" i="37" s="1"/>
  <c r="R14" i="37"/>
  <c r="S14" i="37" s="1"/>
  <c r="R15" i="37"/>
  <c r="S15" i="37" s="1"/>
  <c r="R24" i="37"/>
  <c r="S24" i="37" s="1"/>
  <c r="M27" i="37"/>
  <c r="R26" i="37"/>
  <c r="S26" i="37" s="1"/>
  <c r="L27" i="37"/>
  <c r="K72" i="18"/>
  <c r="K70" i="18"/>
  <c r="K68" i="18"/>
  <c r="P22" i="37"/>
  <c r="R22" i="37" s="1"/>
  <c r="S22" i="37" s="1"/>
  <c r="F47" i="18"/>
  <c r="P21" i="37" l="1"/>
  <c r="R21" i="37" s="1"/>
  <c r="S21" i="37" s="1"/>
  <c r="P16" i="37"/>
  <c r="R16" i="37" s="1"/>
  <c r="S16" i="37" s="1"/>
  <c r="R13" i="37"/>
  <c r="P19" i="37" l="1"/>
  <c r="R19" i="37" s="1"/>
  <c r="S19" i="37" s="1"/>
  <c r="S13" i="37"/>
  <c r="P25" i="37" l="1"/>
  <c r="R25" i="37" s="1"/>
  <c r="S25" i="37" s="1"/>
  <c r="S27" i="37" l="1"/>
  <c r="F14" i="31"/>
  <c r="R27" i="37" l="1"/>
  <c r="N1" i="37" s="1"/>
  <c r="P27" i="37"/>
  <c r="N2" i="37" l="1"/>
  <c r="N3" i="3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Toorenburgh</author>
  </authors>
  <commentList>
    <comment ref="J8" authorId="0" shapeId="0" xr:uid="{33D90FBF-C492-44BC-9BE4-29144A7A5387}">
      <text>
        <r>
          <rPr>
            <b/>
            <sz val="8"/>
            <color indexed="81"/>
            <rFont val="Tahoma"/>
            <family val="2"/>
          </rPr>
          <t>Voor naloop en weekend wordt alleen de opslag t.o.v. 100% prestatienorm
 opgegeven. Deze percentages worden overgenomen in de ruimtestaat.</t>
        </r>
      </text>
    </comment>
  </commentList>
</comments>
</file>

<file path=xl/sharedStrings.xml><?xml version="1.0" encoding="utf-8"?>
<sst xmlns="http://schemas.openxmlformats.org/spreadsheetml/2006/main" count="5927" uniqueCount="611">
  <si>
    <t>Premie Ouderdomspensioen (OP)</t>
  </si>
  <si>
    <t>Kleedruimten</t>
  </si>
  <si>
    <t>Opmerking:</t>
  </si>
  <si>
    <t>Opleiding</t>
  </si>
  <si>
    <t xml:space="preserve">Sociale verzekeringen </t>
  </si>
  <si>
    <t>Weekenddagen</t>
  </si>
  <si>
    <t>Aantal kalenderdagen</t>
  </si>
  <si>
    <t>Werkdagen per jaar</t>
  </si>
  <si>
    <t>Tapijt sproeiextraheren</t>
  </si>
  <si>
    <t>Totaal</t>
  </si>
  <si>
    <t>B.T.W.</t>
  </si>
  <si>
    <t>Prijspeil</t>
  </si>
  <si>
    <t>Toelichting</t>
  </si>
  <si>
    <t>Bruto uurloon</t>
  </si>
  <si>
    <t>Calculatie onderdeel</t>
  </si>
  <si>
    <t>Specialistentoeslag</t>
  </si>
  <si>
    <t>werkgeversdeel</t>
  </si>
  <si>
    <t>Sanitaire ruimten</t>
  </si>
  <si>
    <t>Methode en eindresultaat omschrijven.</t>
  </si>
  <si>
    <t>Vakantiedagen</t>
  </si>
  <si>
    <t>SV uurloon inclusief toeslagen</t>
  </si>
  <si>
    <t>P.Z. kosten</t>
  </si>
  <si>
    <t>Invoervelden</t>
  </si>
  <si>
    <t>Totale kosten per jaar inclusief B.T.W.</t>
  </si>
  <si>
    <t>Werkbare dagen per jaar</t>
  </si>
  <si>
    <t>Huisvestingskosten</t>
  </si>
  <si>
    <t>Naam opdrachtgever</t>
  </si>
  <si>
    <t>Nat. feestdagen, kort verzuim, bijz. CAO</t>
  </si>
  <si>
    <t>Administratiekosten</t>
  </si>
  <si>
    <t>Managementkosten</t>
  </si>
  <si>
    <t>Opslag niet werkbare dagen</t>
  </si>
  <si>
    <t>OP/NP</t>
  </si>
  <si>
    <t>2 lagen</t>
  </si>
  <si>
    <t>geheel</t>
  </si>
  <si>
    <t>Basisuurloon</t>
  </si>
  <si>
    <t>Bedrijfsgemiddelde</t>
  </si>
  <si>
    <t>Alle prijzen inclusief materialen en middelen, voorrijkosten en overige bijkomende kosten.</t>
  </si>
  <si>
    <t>Ziektedagen</t>
  </si>
  <si>
    <t>[zie premies en opslagen]</t>
  </si>
  <si>
    <t>Totaal eindtarief normale werktijden [06.00-21.30 uur]</t>
  </si>
  <si>
    <t>Grondslag loon voor berekening OP premie</t>
  </si>
  <si>
    <t>Effectieve OP premie</t>
  </si>
  <si>
    <t>Totaal eindtarief weekenden [incl. 50% toeslag]</t>
  </si>
  <si>
    <t>Vorstverlet</t>
  </si>
  <si>
    <t>Bruto uurloon inclusief toeslagen</t>
  </si>
  <si>
    <t>Franchise OP-premie per uur</t>
  </si>
  <si>
    <t>Totaal directe kosten</t>
  </si>
  <si>
    <t>Activiteit</t>
  </si>
  <si>
    <t xml:space="preserve">Vakantietoeslag </t>
  </si>
  <si>
    <t>SV-loon grondslag voor berekening sociale verzekeringen</t>
  </si>
  <si>
    <t>Materiaal/- en middelen</t>
  </si>
  <si>
    <t>Ruimtecategorie</t>
  </si>
  <si>
    <t xml:space="preserve"> </t>
  </si>
  <si>
    <t>Werkkleding en uitrusting</t>
  </si>
  <si>
    <t>Machinekosten</t>
  </si>
  <si>
    <t>Projectgebonden!</t>
  </si>
  <si>
    <t>Subtotaal loonkosten per uur inclusief sociale verzekeringen</t>
  </si>
  <si>
    <t xml:space="preserve">Sociale verzekeringen - Ouderdomspensioen (OP/NP) </t>
  </si>
  <si>
    <t>Nat. feestdagen, kort verzuim, bijz CAO</t>
  </si>
  <si>
    <t>Premies Sociale Verzekeringen</t>
  </si>
  <si>
    <t>Reiskosten/autokosten</t>
  </si>
  <si>
    <t>Totaal indirecte kosten</t>
  </si>
  <si>
    <t>Risico en winst</t>
  </si>
  <si>
    <t>Totaal opslag sociale lasten</t>
  </si>
  <si>
    <t>Kinderopvang</t>
  </si>
  <si>
    <t>Totaal % opslag werkbare dagen</t>
  </si>
  <si>
    <t>Totaal loonkosten per uur</t>
  </si>
  <si>
    <t>Indirect toezicht</t>
  </si>
  <si>
    <t>Schoonmaak</t>
  </si>
  <si>
    <t>Lino-/marmoleum sprayen</t>
  </si>
  <si>
    <t>Steen/PVC schrobben</t>
  </si>
  <si>
    <t>Totaal eindtarief feestdagen [incl. 150% toeslag]</t>
  </si>
  <si>
    <t>Gebouw/plaats</t>
  </si>
  <si>
    <t>Kosten verzuimbegeleiding</t>
  </si>
  <si>
    <t xml:space="preserve">Structurele eindejaarsuitkering </t>
  </si>
  <si>
    <t>Gebouw</t>
  </si>
  <si>
    <t>Verdieping</t>
  </si>
  <si>
    <t>WIA Basispremie</t>
  </si>
  <si>
    <t>ZW-flex</t>
  </si>
  <si>
    <t>WW premie- Algemeen Werkeloosheidsfonds (Awf)</t>
  </si>
  <si>
    <t>Zorgverzekeringswet (Zvw)</t>
  </si>
  <si>
    <t>Ruimte nummer</t>
  </si>
  <si>
    <t>Ruimteomschrijving opdrachtgever</t>
  </si>
  <si>
    <t>Ruimte categorie</t>
  </si>
  <si>
    <t>Vloer soort</t>
  </si>
  <si>
    <t xml:space="preserve">M2 vloer </t>
  </si>
  <si>
    <t>Uren p/j ma t/m vrij</t>
  </si>
  <si>
    <t>VSR code</t>
  </si>
  <si>
    <t>M2 per jaar</t>
  </si>
  <si>
    <t>BG</t>
  </si>
  <si>
    <t>Entree</t>
  </si>
  <si>
    <t>Locatie</t>
  </si>
  <si>
    <t>frequentie per jaar</t>
  </si>
  <si>
    <t>Kosten per beurt</t>
  </si>
  <si>
    <t>Adres</t>
  </si>
  <si>
    <t>Frequentie van uitvoering (per jaar):</t>
  </si>
  <si>
    <t>VSR Code</t>
  </si>
  <si>
    <t>Freq</t>
  </si>
  <si>
    <t>Nio</t>
  </si>
  <si>
    <t>% van reguliere norm</t>
  </si>
  <si>
    <t>Norm ma t/m vr</t>
  </si>
  <si>
    <t>M² prijs</t>
  </si>
  <si>
    <t>B</t>
  </si>
  <si>
    <t>V</t>
  </si>
  <si>
    <t>S</t>
  </si>
  <si>
    <t>Prijs p/m² onder 100m² excl. btw</t>
  </si>
  <si>
    <t>Prijs p/m² boven 100m² excl. btw</t>
  </si>
  <si>
    <t>0-100m²</t>
  </si>
  <si>
    <t>101-500m²</t>
  </si>
  <si>
    <t>501-1000m²</t>
  </si>
  <si>
    <t>&gt; 1000m²</t>
  </si>
  <si>
    <t>Prijs p/m²  excl. btw</t>
  </si>
  <si>
    <t>Prijs p/uur excl. btw</t>
  </si>
  <si>
    <t>Maandag - Vrijdag</t>
  </si>
  <si>
    <t>Feestdagen (incl. 150% toeslag conform cao)</t>
  </si>
  <si>
    <t>Zaterdag - zondag (incl. 50% toeslag conform cao)</t>
  </si>
  <si>
    <t>Prestatienorm in aantal m2 per uur</t>
  </si>
  <si>
    <t>18 jaar</t>
  </si>
  <si>
    <t>19 jaar</t>
  </si>
  <si>
    <t>Vakvolwassen 0 dienstjaren</t>
  </si>
  <si>
    <t>Vakvolwassen 1 dienstjaar</t>
  </si>
  <si>
    <t>Vakvolwassen 2 dienstjaren</t>
  </si>
  <si>
    <t>Vakvolwassen 3 dienstjaren</t>
  </si>
  <si>
    <t>Vakvolwassen 4 dienstjaren</t>
  </si>
  <si>
    <t>Medewerker</t>
  </si>
  <si>
    <t>17 jaar en jonger</t>
  </si>
  <si>
    <t>Totaal per loongroepen</t>
  </si>
  <si>
    <t>Percentage per loongroep voor gemiddeld tarief</t>
  </si>
  <si>
    <t>Opbouw gemiddeld tarief</t>
  </si>
  <si>
    <t>Glazenwasserswerkzaamheden</t>
  </si>
  <si>
    <t>Glassoort</t>
  </si>
  <si>
    <t>Binnenzijde</t>
  </si>
  <si>
    <t>Buitenzijde</t>
  </si>
  <si>
    <t>Separatieglas dubbelzijdig</t>
  </si>
  <si>
    <t>Aantal m2</t>
  </si>
  <si>
    <t>Totaalkosten per jaar</t>
  </si>
  <si>
    <t>kosten per jaar</t>
  </si>
  <si>
    <t>Omschrijving werkzaamheden</t>
  </si>
  <si>
    <t>Vloerenonderhoud  (inclusief uit-/inruimen van het meubilair)</t>
  </si>
  <si>
    <t>Reinigen raambekleding</t>
  </si>
  <si>
    <t>Vitrage</t>
  </si>
  <si>
    <t>Overgordijnen</t>
  </si>
  <si>
    <t>Verticale lamellen stof</t>
  </si>
  <si>
    <t>Regietarieven</t>
  </si>
  <si>
    <t>Schoonmaakonderhoud</t>
  </si>
  <si>
    <t>Tijdstip van uitvoering</t>
  </si>
  <si>
    <t>tarief ma-vr (06.00-21.30 uur)</t>
  </si>
  <si>
    <t>tarief ma-vr nacht (21.30-06.00 uur)</t>
  </si>
  <si>
    <t>Gladheid bestrijding</t>
  </si>
  <si>
    <t>Mits anders aangegeven is de uitvoering op reguliere werktijden: maandag t/m vrijdag [06.00 en 21.30 uur]</t>
  </si>
  <si>
    <t>Totaal m2</t>
  </si>
  <si>
    <t>Toezicht uren per jaar ma t/m vr</t>
  </si>
  <si>
    <t>Kosten Additioneel per jaar</t>
  </si>
  <si>
    <t>Kosten glasbewassing per jaar</t>
  </si>
  <si>
    <t>Totaal kosten per jaar excl. btw</t>
  </si>
  <si>
    <t>Totaal kosten per maand excl. btw</t>
  </si>
  <si>
    <t>Freq. ma-vr naloop</t>
  </si>
  <si>
    <t>Freq. ma-vr</t>
  </si>
  <si>
    <t>Kolom</t>
  </si>
  <si>
    <t>Uren p/j ma t/m vrij naloop</t>
  </si>
  <si>
    <t>Kolom voor matrix</t>
  </si>
  <si>
    <t>Gewogen prestatie</t>
  </si>
  <si>
    <t>m2/uur</t>
  </si>
  <si>
    <t>M2 Totaal</t>
  </si>
  <si>
    <t>WGA</t>
  </si>
  <si>
    <r>
      <t>Kosten per m</t>
    </r>
    <r>
      <rPr>
        <b/>
        <vertAlign val="superscript"/>
        <sz val="10"/>
        <color theme="0"/>
        <rFont val="Century Gothic"/>
        <family val="2"/>
      </rPr>
      <t>2</t>
    </r>
  </si>
  <si>
    <t>Naam dienstverlener</t>
  </si>
  <si>
    <t>Let op -/- bedrag</t>
  </si>
  <si>
    <t>Bijzonderheden / opmerkingen</t>
  </si>
  <si>
    <t>Administratieve ruimten</t>
  </si>
  <si>
    <t>Pantry/keuken</t>
  </si>
  <si>
    <t>Gemiddeld tarief  ma t/m vr</t>
  </si>
  <si>
    <t>Tariefopbouw toezicht</t>
  </si>
  <si>
    <t>Tariefopbouw schoonmaak</t>
  </si>
  <si>
    <t>Gemiddeld tarief ma t/m vr</t>
  </si>
  <si>
    <t>ma t/m vr</t>
  </si>
  <si>
    <t>ma t/m vr naloop</t>
  </si>
  <si>
    <t>RAS premie</t>
  </si>
  <si>
    <t>Frequentie verklaring</t>
  </si>
  <si>
    <t>Totaal eindtarief  [incl. 30% toeslag]</t>
  </si>
  <si>
    <t>Referentie nummer</t>
  </si>
  <si>
    <t>Transitievergoeding</t>
  </si>
  <si>
    <t>Frequentie per jaar</t>
  </si>
  <si>
    <t>Verticale lamellen metaal/kunststof</t>
  </si>
  <si>
    <t>Horizontale lamellen</t>
  </si>
  <si>
    <t>Berekening werkbare dagen</t>
  </si>
  <si>
    <t xml:space="preserve">Het aantal werkbare dagen per jaar is een gemiddelde over 5 jaar. Er vindt geen periodieke verrekening plaats in verband met schrikkeljaren. </t>
  </si>
  <si>
    <t>EINDTOTAAL KOSTEN PER JAAR  EXCLUSIEF BTW         INSCHRIJVINGSBEDRAG</t>
  </si>
  <si>
    <t>Minimale taakgrootte</t>
  </si>
  <si>
    <t>uur per dag</t>
  </si>
  <si>
    <t>Algemeen</t>
  </si>
  <si>
    <t>Toezicht percentage</t>
  </si>
  <si>
    <t>per prod. Uur</t>
  </si>
  <si>
    <t>Hoogste frequentie ma t/m vr</t>
  </si>
  <si>
    <t>Hoogste frequentie ma t/m vr naloop</t>
  </si>
  <si>
    <t>Toezicht uren per jaar ma t/m vr naloop</t>
  </si>
  <si>
    <t>Totaal frequentie</t>
  </si>
  <si>
    <t>Locatie factor</t>
  </si>
  <si>
    <t>MAXIMALE BOVENGRENS PLAFONDBEDRAG INSCHRIJVINGSBEDRAG</t>
  </si>
  <si>
    <t>MAXIMALE ONDERGRENS INSCHRIJVINGSBEDRAG</t>
  </si>
  <si>
    <t xml:space="preserve">Kosten toezicht per jaar ma t/m vr </t>
  </si>
  <si>
    <t>Kosten toezicht per jaar ma t/m vr naloop</t>
  </si>
  <si>
    <t>Naloop opslag ma-vr</t>
  </si>
  <si>
    <t>Uren minimale taakgrootte ma t/m vrij</t>
  </si>
  <si>
    <t>Uren minimale taakgrootte ma t/m vrij naloop</t>
  </si>
  <si>
    <t>Kosten productie per jaar ma t/m vr incl minimale taakgrootte</t>
  </si>
  <si>
    <t>Kosten productie per jaar ma t/m vr naloop incl minimale taakgrootte</t>
  </si>
  <si>
    <t>Lino-/marmoleum re-coaten</t>
  </si>
  <si>
    <t>Lino-/marmoleum top-coaten</t>
  </si>
  <si>
    <t>Tarief componenten samenvatting</t>
  </si>
  <si>
    <t>Versie</t>
  </si>
  <si>
    <t>Aantal</t>
  </si>
  <si>
    <t>Artikel</t>
  </si>
  <si>
    <t>nvt</t>
  </si>
  <si>
    <t>Den Haag</t>
  </si>
  <si>
    <t>Suppletiekosten toeslag</t>
  </si>
  <si>
    <t>entree</t>
  </si>
  <si>
    <t>linoleum</t>
  </si>
  <si>
    <t>inloopmat</t>
  </si>
  <si>
    <t>gietvloer</t>
  </si>
  <si>
    <t>trappenhuis</t>
  </si>
  <si>
    <t>Trappenhuizen</t>
  </si>
  <si>
    <t>tapijt</t>
  </si>
  <si>
    <t>beton</t>
  </si>
  <si>
    <t>hout</t>
  </si>
  <si>
    <t>Peuterspeelzaal</t>
  </si>
  <si>
    <t>kantoor</t>
  </si>
  <si>
    <t>personeelsruimte</t>
  </si>
  <si>
    <t>Gemeenschappeliljke ruimten</t>
  </si>
  <si>
    <t>gang</t>
  </si>
  <si>
    <t>Gangen en hallen</t>
  </si>
  <si>
    <t>werkkast</t>
  </si>
  <si>
    <t>Leslokaal onderbouw</t>
  </si>
  <si>
    <t>steen</t>
  </si>
  <si>
    <t>Doucheruimten</t>
  </si>
  <si>
    <t>Gymzaal</t>
  </si>
  <si>
    <t>Liften</t>
  </si>
  <si>
    <t>1e</t>
  </si>
  <si>
    <t>1e-2e</t>
  </si>
  <si>
    <t>101a</t>
  </si>
  <si>
    <t>Leslokaal bovenbouw</t>
  </si>
  <si>
    <t>keuken</t>
  </si>
  <si>
    <t>serverruimte</t>
  </si>
  <si>
    <t>pantry</t>
  </si>
  <si>
    <t>2e</t>
  </si>
  <si>
    <t>garderobe</t>
  </si>
  <si>
    <t>speelzaal</t>
  </si>
  <si>
    <t>Speellokaal</t>
  </si>
  <si>
    <t>tegel</t>
  </si>
  <si>
    <t>toilet</t>
  </si>
  <si>
    <t>leslokaal onderbouw</t>
  </si>
  <si>
    <t>Entree/ontvangst</t>
  </si>
  <si>
    <t>Verkeersruimten</t>
  </si>
  <si>
    <t>Gemeenschappelijke ruimten</t>
  </si>
  <si>
    <t>mipolan</t>
  </si>
  <si>
    <t>Aanlegpunten</t>
  </si>
  <si>
    <t>Berging/opslag</t>
  </si>
  <si>
    <t>Keukens/Restaurant</t>
  </si>
  <si>
    <t>bg</t>
  </si>
  <si>
    <t>Trap</t>
  </si>
  <si>
    <t>Kantoor</t>
  </si>
  <si>
    <t>Toiletten</t>
  </si>
  <si>
    <t>001p</t>
  </si>
  <si>
    <t>003p</t>
  </si>
  <si>
    <t>004p</t>
  </si>
  <si>
    <t>Teamkamer</t>
  </si>
  <si>
    <t>Werkkast</t>
  </si>
  <si>
    <t>pvc</t>
  </si>
  <si>
    <t>Kantoor directie</t>
  </si>
  <si>
    <t>Berging</t>
  </si>
  <si>
    <t>Pantry</t>
  </si>
  <si>
    <t>Gang</t>
  </si>
  <si>
    <t>1.01</t>
  </si>
  <si>
    <t>1.02</t>
  </si>
  <si>
    <t>002p</t>
  </si>
  <si>
    <t>036p</t>
  </si>
  <si>
    <t>037bso</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</si>
  <si>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</si>
  <si>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</si>
  <si>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</si>
  <si>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</si>
  <si>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</si>
  <si>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</si>
  <si>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</si>
  <si>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</si>
  <si>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</si>
  <si>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</si>
  <si>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</si>
  <si>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</si>
  <si>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</si>
  <si>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</si>
  <si>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</si>
  <si>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</si>
  <si>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</si>
  <si>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</si>
  <si>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</si>
  <si>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</si>
  <si>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</si>
  <si>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</si>
  <si>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</si>
  <si>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1.27</t>
  </si>
  <si>
    <t>1.28</t>
  </si>
  <si>
    <t>1.29</t>
  </si>
  <si>
    <t>1.30</t>
  </si>
  <si>
    <t>1.31</t>
  </si>
  <si>
    <t>1.32</t>
  </si>
  <si>
    <t>lokaal</t>
  </si>
  <si>
    <t>noodtrap</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</si>
  <si>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</si>
  <si>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</si>
  <si>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</si>
  <si>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</si>
  <si>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</si>
  <si>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</si>
  <si>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</si>
  <si>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</si>
  <si>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</si>
  <si>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</si>
  <si>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</si>
  <si>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</si>
  <si>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</si>
  <si>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</si>
  <si>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</si>
  <si>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</si>
  <si>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</si>
  <si>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</si>
  <si>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</si>
  <si>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</si>
  <si>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</si>
  <si>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</si>
  <si>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</si>
  <si>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</si>
  <si>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</si>
  <si>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</si>
  <si>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</si>
  <si>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</si>
  <si>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</si>
  <si>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0.36</t>
  </si>
  <si>
    <t>0.37</t>
  </si>
  <si>
    <t>0.38</t>
  </si>
  <si>
    <t>0.39</t>
  </si>
  <si>
    <t>0.40</t>
  </si>
  <si>
    <t>0.41</t>
  </si>
  <si>
    <t>0.42</t>
  </si>
  <si>
    <t>0.43</t>
  </si>
  <si>
    <t>0.44</t>
  </si>
  <si>
    <t>0.45</t>
  </si>
  <si>
    <t>0.46</t>
  </si>
  <si>
    <t>0.47</t>
  </si>
  <si>
    <t>0.48</t>
  </si>
  <si>
    <t>0.49</t>
  </si>
  <si>
    <t>0.50</t>
  </si>
  <si>
    <t>0.51</t>
  </si>
  <si>
    <t>0.52</t>
  </si>
  <si>
    <t>TD ruimte</t>
  </si>
  <si>
    <t>1.26</t>
  </si>
  <si>
    <t>PVC</t>
  </si>
  <si>
    <t>Opslag</t>
  </si>
  <si>
    <t>nio</t>
  </si>
  <si>
    <t>L</t>
  </si>
  <si>
    <t>5 x per week (40 weken)</t>
  </si>
  <si>
    <t>4 x per week (40 weken)</t>
  </si>
  <si>
    <t>5 x per week (51 weken)</t>
  </si>
  <si>
    <t>2 x per week (40 weken)</t>
  </si>
  <si>
    <t>3 x per week (40 weken)</t>
  </si>
  <si>
    <t>Dakramen dubbelzijdig</t>
  </si>
  <si>
    <t>2</t>
  </si>
  <si>
    <t>3</t>
  </si>
  <si>
    <t>in totaal</t>
  </si>
  <si>
    <t>art. 41.213 papierenhanddoek ZZ-VRC (Gelecon)</t>
  </si>
  <si>
    <t>art. 42049 Toiletpapier mini jumbo rec. Tissue (Gelecon)</t>
  </si>
  <si>
    <t>art. 18183 wc papier tissue 2 laags</t>
  </si>
  <si>
    <t>art. 25417 papierenhanddoekjes 2 laags</t>
  </si>
  <si>
    <t>art. 80569 Tork premium soap Mild mini</t>
  </si>
  <si>
    <t>art. 41.211 papieren handdoekjes</t>
  </si>
  <si>
    <t>art. 57.509 Microburst Floral Delight</t>
  </si>
  <si>
    <t>art. 57.012 Tork Premium soap</t>
  </si>
  <si>
    <t>Merk</t>
  </si>
  <si>
    <t>Satino</t>
  </si>
  <si>
    <t>Tork</t>
  </si>
  <si>
    <t>Euro</t>
  </si>
  <si>
    <t>Verpakkings eenheid</t>
  </si>
  <si>
    <t>Prijs per verpakkings eenheid</t>
  </si>
  <si>
    <t>0 tot 20 stuks</t>
  </si>
  <si>
    <t>21 tot 50 stuks</t>
  </si>
  <si>
    <t>&gt; dan 50 stuks</t>
  </si>
  <si>
    <t>Opdrachtgever heeft geen plicht tot afname.</t>
  </si>
  <si>
    <t>Hygiene boxen (wisseling 1x per 4 weken)</t>
  </si>
  <si>
    <t>CWS</t>
  </si>
  <si>
    <t>art. 44.370 Euro foam lotion zeep (Gelecon)</t>
  </si>
  <si>
    <t>art. 44.375 Euro foamsoap pearl lotion (Gelecon)</t>
  </si>
  <si>
    <t>Perceel</t>
  </si>
  <si>
    <t>Prof. Mr.  A. Anemaschool incl. Peuterspeelzaal Het Anemaatje</t>
  </si>
  <si>
    <t>Einstede 4</t>
  </si>
  <si>
    <t>016p</t>
  </si>
  <si>
    <t>016n</t>
  </si>
  <si>
    <t>Leslokaal</t>
  </si>
  <si>
    <t>017n</t>
  </si>
  <si>
    <t>033p</t>
  </si>
  <si>
    <t>034p</t>
  </si>
  <si>
    <t>035p</t>
  </si>
  <si>
    <t>Buiten toilet</t>
  </si>
  <si>
    <t>Vergaderruimten</t>
  </si>
  <si>
    <t>072 bso</t>
  </si>
  <si>
    <t>076 zwart rubberen vloer</t>
  </si>
  <si>
    <t>090 bso</t>
  </si>
  <si>
    <t>103 serverruimte</t>
  </si>
  <si>
    <t>106 meterkast</t>
  </si>
  <si>
    <t>107 meterkast</t>
  </si>
  <si>
    <t>CBS Comenius Viljoen</t>
  </si>
  <si>
    <t>Viljoen</t>
  </si>
  <si>
    <t>Viljoenstraat 8</t>
  </si>
  <si>
    <t>Bibliotheek</t>
  </si>
  <si>
    <t>CBS Comenius Colenso</t>
  </si>
  <si>
    <t>Colenso incl. peuterspeelzaal</t>
  </si>
  <si>
    <t>Colensostraat 6</t>
  </si>
  <si>
    <t>006p</t>
  </si>
  <si>
    <t>007p</t>
  </si>
  <si>
    <t>Leslokaal onderbouw CC</t>
  </si>
  <si>
    <t>Gymzaal CC</t>
  </si>
  <si>
    <t>Leslokaal onderbouw/studio</t>
  </si>
  <si>
    <t>De Vuurtoren incl. Peuterspeelzaal De Matroosjes</t>
  </si>
  <si>
    <t>Stevinstraat 65 - E</t>
  </si>
  <si>
    <t>005 p2</t>
  </si>
  <si>
    <t>019b</t>
  </si>
  <si>
    <t>024p2</t>
  </si>
  <si>
    <t>Dr. J.A. Gerth van Wijkschool</t>
  </si>
  <si>
    <t>school</t>
  </si>
  <si>
    <t>Withuysstraat 2</t>
  </si>
  <si>
    <t>0.01</t>
  </si>
  <si>
    <t>Centrale hal</t>
  </si>
  <si>
    <t>0.02</t>
  </si>
  <si>
    <t>0.03</t>
  </si>
  <si>
    <t>Berging trap</t>
  </si>
  <si>
    <t xml:space="preserve"> -</t>
  </si>
  <si>
    <t>0.04</t>
  </si>
  <si>
    <t>Kantoor IB</t>
  </si>
  <si>
    <t>0.05</t>
  </si>
  <si>
    <t>Fietsenstalling personeel</t>
  </si>
  <si>
    <t>Berging buitenspelmateriaal</t>
  </si>
  <si>
    <t>Gang entree school onderbouw</t>
  </si>
  <si>
    <t>Toilet personeel</t>
  </si>
  <si>
    <t>Gietvloer</t>
  </si>
  <si>
    <t>Kopieerruimte</t>
  </si>
  <si>
    <t>Miva toilet</t>
  </si>
  <si>
    <t>Congiërge</t>
  </si>
  <si>
    <t>Spreekkamer</t>
  </si>
  <si>
    <t>Schoolmelk</t>
  </si>
  <si>
    <t>Werkkast / magazijn</t>
  </si>
  <si>
    <t>PSZ</t>
  </si>
  <si>
    <t>Leidsters PSZ</t>
  </si>
  <si>
    <t>Berging buitenspelmateriaal PSZ</t>
  </si>
  <si>
    <t>Sanitaire ruimte PSZ / werkkast</t>
  </si>
  <si>
    <t>Berging PSZ</t>
  </si>
  <si>
    <t>Lokaal</t>
  </si>
  <si>
    <t>0.35 (a)</t>
  </si>
  <si>
    <t>Patchkast</t>
  </si>
  <si>
    <t>Sportvloer</t>
  </si>
  <si>
    <t>Berging speellokaal</t>
  </si>
  <si>
    <t>0.39a</t>
  </si>
  <si>
    <t>Berging buitenspelmateriaal incl. buitentoilet school</t>
  </si>
  <si>
    <t xml:space="preserve">Gietvloer
</t>
  </si>
  <si>
    <t>Lokaal MFA</t>
  </si>
  <si>
    <t>Dr. J.A. Gerth van Wijkschool DAK</t>
  </si>
  <si>
    <t>DAK</t>
  </si>
  <si>
    <t>CV ruimte kdv</t>
  </si>
  <si>
    <t>Meterkast E en W school</t>
  </si>
  <si>
    <t>Meterkast E en W kdv</t>
  </si>
  <si>
    <t>Portaal MFA</t>
  </si>
  <si>
    <t>Coral</t>
  </si>
  <si>
    <t>Portaal buggies</t>
  </si>
  <si>
    <t>Speelhal</t>
  </si>
  <si>
    <t>Slaapkamer groep 1</t>
  </si>
  <si>
    <t>Groep 1</t>
  </si>
  <si>
    <t>Groep 2</t>
  </si>
  <si>
    <t>Slaapkamer groep 2</t>
  </si>
  <si>
    <t>Sanitaire ruimte</t>
  </si>
  <si>
    <t>Slaapkamer groep 3</t>
  </si>
  <si>
    <t>0.53</t>
  </si>
  <si>
    <t>Groep 3</t>
  </si>
  <si>
    <t>0.54</t>
  </si>
  <si>
    <t>Groep 4</t>
  </si>
  <si>
    <t>0.55</t>
  </si>
  <si>
    <t>Slaapkamer groep 4</t>
  </si>
  <si>
    <t>0.56</t>
  </si>
  <si>
    <t>0.57</t>
  </si>
  <si>
    <t>0.58</t>
  </si>
  <si>
    <t>Was- en droogruimte</t>
  </si>
  <si>
    <t>0.59</t>
  </si>
  <si>
    <t>0.60</t>
  </si>
  <si>
    <t xml:space="preserve">Berging buitenspelmateriaal </t>
  </si>
  <si>
    <t>0.61</t>
  </si>
  <si>
    <t>Orthoteek</t>
  </si>
  <si>
    <t>SK</t>
  </si>
  <si>
    <t>1.04a</t>
  </si>
  <si>
    <t>RT</t>
  </si>
  <si>
    <t>1.04b</t>
  </si>
  <si>
    <t>Wasruimte kleedkamer</t>
  </si>
  <si>
    <t>Kleedkamer</t>
  </si>
  <si>
    <t>Trappenhuis portaal</t>
  </si>
  <si>
    <t>Gang portaal</t>
  </si>
  <si>
    <t>Berging toestellen</t>
  </si>
  <si>
    <t>Portaal trappenhuis</t>
  </si>
  <si>
    <t>Toiletten MFA</t>
  </si>
  <si>
    <t>Werkkast / Berging</t>
  </si>
  <si>
    <t>Installaties</t>
  </si>
  <si>
    <t>Keuken MFA</t>
  </si>
  <si>
    <t>MFA</t>
  </si>
  <si>
    <t>2.01</t>
  </si>
  <si>
    <t>2.02</t>
  </si>
  <si>
    <t>2.03</t>
  </si>
  <si>
    <t>2.04</t>
  </si>
  <si>
    <t>Toiletten school</t>
  </si>
  <si>
    <t>2.05</t>
  </si>
  <si>
    <t>2.06</t>
  </si>
  <si>
    <t>Rubber</t>
  </si>
  <si>
    <t>Dr. M.M. den Hertogschool incl. Peuterspeelzaal Onze Kleine Wereld</t>
  </si>
  <si>
    <t>A. van Solmsstraat 5</t>
  </si>
  <si>
    <t>020 server</t>
  </si>
  <si>
    <t>050 cv ruimte</t>
  </si>
  <si>
    <t>051 P</t>
  </si>
  <si>
    <t>053 P</t>
  </si>
  <si>
    <t>054 P</t>
  </si>
  <si>
    <t>055 BS opvang</t>
  </si>
  <si>
    <t>056 BS opvang</t>
  </si>
  <si>
    <t>057 BS opvang</t>
  </si>
  <si>
    <t>058 BS opvang</t>
  </si>
  <si>
    <t>KC Wondersteboven</t>
  </si>
  <si>
    <t>Laurens Reaalstraat 10 Den Haag</t>
  </si>
  <si>
    <t>lifthal</t>
  </si>
  <si>
    <t>miva toilet</t>
  </si>
  <si>
    <t>Toilet dames</t>
  </si>
  <si>
    <t>berging / werkkast</t>
  </si>
  <si>
    <t>Toilet heren</t>
  </si>
  <si>
    <t xml:space="preserve">berging  </t>
  </si>
  <si>
    <t>staal / tapijt</t>
  </si>
  <si>
    <t>kelder</t>
  </si>
  <si>
    <t>K02</t>
  </si>
  <si>
    <t>K03</t>
  </si>
  <si>
    <t>K04</t>
  </si>
  <si>
    <t>K05</t>
  </si>
  <si>
    <t>K06</t>
  </si>
  <si>
    <t>K07</t>
  </si>
  <si>
    <t>ICT ruimte</t>
  </si>
  <si>
    <t>K08</t>
  </si>
  <si>
    <t>bg-1e</t>
  </si>
  <si>
    <t>TR1</t>
  </si>
  <si>
    <t>kelder-bg</t>
  </si>
  <si>
    <t>TR-1</t>
  </si>
  <si>
    <t>TR2</t>
  </si>
  <si>
    <t>O.G. Heldringsschool incl. Peuterspeelzaal Vogelijntje</t>
  </si>
  <si>
    <t>Ijsvogelplein 10</t>
  </si>
  <si>
    <t>008p</t>
  </si>
  <si>
    <t>009p</t>
  </si>
  <si>
    <t>010p</t>
  </si>
  <si>
    <t>038bso</t>
  </si>
  <si>
    <t>039bso</t>
  </si>
  <si>
    <t>P. Oosterleeschool</t>
  </si>
  <si>
    <t>Pieter Langendijkstraat 81</t>
  </si>
  <si>
    <t>101b</t>
  </si>
  <si>
    <t>Peuterspeelzaal Pippeloentje</t>
  </si>
  <si>
    <t>Pieter Langendijkstraat 85</t>
  </si>
  <si>
    <t>Prinsehaghe incl. Peuterspeelzaal De Kleine Prins</t>
  </si>
  <si>
    <t>Prinsegracht 182</t>
  </si>
  <si>
    <t>Keukens/Concierge</t>
  </si>
  <si>
    <t>Gang/hal</t>
  </si>
  <si>
    <t>Berging/gymzaal</t>
  </si>
  <si>
    <t xml:space="preserve">SBO Rehobothschool </t>
  </si>
  <si>
    <t>Dr. H. Colijnlaan 3</t>
  </si>
  <si>
    <t>Bewonersruimten</t>
  </si>
  <si>
    <t>Meester Schabergschool incl. Peuterspeelzaal De Peuterheuvel</t>
  </si>
  <si>
    <t>Sirtemastraat 400</t>
  </si>
  <si>
    <t>018p</t>
  </si>
  <si>
    <t>Waalse Louise de Colignyschool</t>
  </si>
  <si>
    <t>Ametisthorst 421</t>
  </si>
  <si>
    <t>Docentenkamer</t>
  </si>
  <si>
    <t>Linoleum</t>
  </si>
  <si>
    <t>1.02a</t>
  </si>
  <si>
    <t>Douche</t>
  </si>
  <si>
    <t>Inloopmat</t>
  </si>
  <si>
    <t>1.01a</t>
  </si>
  <si>
    <t>1.01b</t>
  </si>
  <si>
    <t>0.17a</t>
  </si>
  <si>
    <t>Lift</t>
  </si>
  <si>
    <t>Miva</t>
  </si>
  <si>
    <t>Technisch</t>
  </si>
  <si>
    <t>Toestellenberging</t>
  </si>
  <si>
    <t>Toilet</t>
  </si>
  <si>
    <t>Toiletten 2x</t>
  </si>
  <si>
    <t>1 x per week (40 weken)</t>
  </si>
  <si>
    <t>0</t>
  </si>
  <si>
    <t>Conserveren ruimtenr. 34 (keuken/concerge)</t>
  </si>
  <si>
    <t>prijs per m2</t>
  </si>
  <si>
    <t>Interfold Z vouw handdoek</t>
  </si>
  <si>
    <t>Jumbo rol 180m</t>
  </si>
  <si>
    <t>toiletpapier 400vels</t>
  </si>
  <si>
    <t>tork mild mini liquid soap</t>
  </si>
  <si>
    <t>floral air</t>
  </si>
  <si>
    <t>Zig-Zag handdoekjes - recycled tissue - 2 laags - 24 x 23 cm - WIT</t>
  </si>
  <si>
    <t>Mini Jumbo toiletpapier - recycled tissue - 2 laags - 180 m - WIT</t>
  </si>
  <si>
    <t>Tork Premium Soap Liquid Mini Mild - 420502</t>
  </si>
  <si>
    <t>Microburst vulling Expressions</t>
  </si>
  <si>
    <t>Admire foam soap - 1L</t>
  </si>
  <si>
    <t xml:space="preserve">Luchtroosters in ramen </t>
  </si>
  <si>
    <t>Uitzuigen/reinigen</t>
  </si>
  <si>
    <t>SCOH-EA-DK-RT-2023</t>
  </si>
  <si>
    <t>Stichting Christelijk Onderwijs Haaglanden</t>
  </si>
  <si>
    <t>Uurlonen 1 januari 2024</t>
  </si>
  <si>
    <t>Inloopmat 2,00 x 1,40 wisseling 1x per maand</t>
  </si>
  <si>
    <t>Inloopmat 1,20 x 0,85 wisseling 1x per maand</t>
  </si>
  <si>
    <t>Aanbesteding 23-10-2023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</si>
</sst>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0"/>
    <numFmt numFmtId="175" formatCode="0.0%"/>
    <numFmt numFmtId="176" formatCode="0.0"/>
    <numFmt numFmtId="177" formatCode="0.000%"/>
    <numFmt numFmtId="178" formatCode="_-[$€-2]\ * #,##0.00_ ;_-[$€-2]\ * \-#,##0.00\ ;_-[$€-2]\ * &quot;-&quot;??_ ;_-@_ "/>
    <numFmt numFmtId="179" formatCode="_([$€-2]\ * #,##0.00_);_([$€-2]\ * \(#,##0.00\);_([$€-2]\ * &quot;-&quot;??_);_(@_)"/>
    <numFmt numFmtId="180" formatCode="_ [$€-413]\ * #,##0.00_ ;_ [$€-413]\ * \-#,##0.00_ ;_ [$€-413]\ * &quot;-&quot;??_ ;_ @_ "/>
    <numFmt numFmtId="181" formatCode="0.0000000"/>
    <numFmt numFmtId="182" formatCode="_-* #,##0.0_-;_-* #,##0.0\-;_-* &quot;-&quot;??_-;_-@_-"/>
    <numFmt numFmtId="183" formatCode="_-* #,##0_-;_-* #,##0\-;_-* &quot;-&quot;_-;_-@_-"/>
    <numFmt numFmtId="184" formatCode="_-[$€]\ * #,##0.00_-;_-[$€]\ * #,##0.00\-;_-[$€]\ * &quot;-&quot;??_-;_-@_-"/>
    <numFmt numFmtId="185" formatCode="_-&quot;€&quot;* #,##0.00_-;\-&quot;€&quot;* #,##0.00_-;_-&quot;€&quot;* &quot;-&quot;??_-;_-@_-"/>
    <numFmt numFmtId="186" formatCode="_-[$€-2]\ * #,##0.00_-;_-[$€-2]\ * #,##0.00\-;_-[$€-2]\ * &quot;-&quot;??_-;_-@_-"/>
    <numFmt numFmtId="187" formatCode="_-&quot;ƒ&quot;\ * #,##0.00_-;_-&quot;ƒ&quot;\ * #,##0.00\-;_-&quot;ƒ&quot;\ * &quot;-&quot;??_-;_-@_-"/>
    <numFmt numFmtId="188" formatCode="[$-413]d\ mmmm\ yyyy;@"/>
    <numFmt numFmtId="189" formatCode="&quot;Fl.&quot;#,##0.00;[Red]\-&quot;Fl.&quot;#,##0.00"/>
    <numFmt numFmtId="190" formatCode="&quot;Fl.&quot;#,##0_);[Red]\(&quot;Fl.&quot;#,##0\)"/>
    <numFmt numFmtId="191" formatCode="_-\F* #,##0.00_-;\-\F* #,##0.00_-;_-\F* &quot;-&quot;??_-;_-@_-"/>
    <numFmt numFmtId="192" formatCode="&quot;fl&quot;\ #,##0_-;[Red]&quot;fl&quot;\ #,##0\-"/>
    <numFmt numFmtId="193" formatCode="_-\€\ * #,##0.00"/>
    <numFmt numFmtId="194" formatCode="0\ &quot;m2&quot;"/>
    <numFmt numFmtId="195" formatCode="_-&quot;F&quot;\ * #,##0.00_-;_-&quot;F&quot;\ * #,##0.00\-;_-&quot;F&quot;\ * &quot;-&quot;??_-;_-@_-"/>
  </numFmts>
  <fonts count="112">
    <font>
      <sz val="10"/>
      <name val="MS Sans Serif"/>
    </font>
    <font>
      <sz val="10"/>
      <color theme="1"/>
      <name val="Century Gothic"/>
      <family val="2"/>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8"/>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1"/>
      <name val="Century Gothic"/>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indexed="8"/>
      <name val="Century Gothic"/>
      <family val="2"/>
    </font>
    <font>
      <b/>
      <sz val="10"/>
      <color indexed="10"/>
      <name val="Century Gothic"/>
      <family val="2"/>
    </font>
    <font>
      <b/>
      <sz val="10"/>
      <color rgb="FF0AAAFF"/>
      <name val="Century Gothic"/>
      <family val="2"/>
    </font>
    <font>
      <b/>
      <sz val="12"/>
      <color indexed="18"/>
      <name val="Century Gothic"/>
      <family val="2"/>
    </font>
    <font>
      <sz val="12"/>
      <color indexed="18"/>
      <name val="Century Gothic"/>
      <family val="2"/>
    </font>
    <font>
      <b/>
      <sz val="12"/>
      <color theme="0"/>
      <name val="Century Gothic"/>
      <family val="2"/>
    </font>
    <font>
      <b/>
      <sz val="10"/>
      <color theme="0"/>
      <name val="Century Gothic"/>
      <family val="2"/>
    </font>
    <font>
      <b/>
      <sz val="12"/>
      <name val="Century Gothic"/>
      <family val="2"/>
    </font>
    <font>
      <sz val="12"/>
      <name val="Century Gothic"/>
      <family val="2"/>
    </font>
    <font>
      <b/>
      <sz val="12"/>
      <color rgb="FFFF0000"/>
      <name val="Century Gothic"/>
      <family val="2"/>
    </font>
    <font>
      <sz val="10"/>
      <color theme="0"/>
      <name val="Century Gothic"/>
      <family val="2"/>
    </font>
    <font>
      <sz val="10"/>
      <color theme="1"/>
      <name val="Century Gothic"/>
      <family val="2"/>
    </font>
    <font>
      <b/>
      <sz val="10"/>
      <color theme="1"/>
      <name val="Century Gothic"/>
      <family val="2"/>
    </font>
    <font>
      <b/>
      <sz val="10"/>
      <color rgb="FFFF0000"/>
      <name val="Century Gothic"/>
      <family val="2"/>
    </font>
    <font>
      <b/>
      <sz val="14"/>
      <color theme="0"/>
      <name val="Century Gothic"/>
      <family val="2"/>
    </font>
    <font>
      <b/>
      <sz val="9"/>
      <color indexed="20"/>
      <name val="Century Gothic"/>
      <family val="2"/>
    </font>
    <font>
      <sz val="14"/>
      <name val="Century Gothic"/>
      <family val="2"/>
    </font>
    <font>
      <b/>
      <sz val="9"/>
      <color indexed="18"/>
      <name val="Century Gothic"/>
      <family val="2"/>
    </font>
    <font>
      <b/>
      <sz val="8"/>
      <color indexed="18"/>
      <name val="Century Gothic"/>
      <family val="2"/>
    </font>
    <font>
      <b/>
      <sz val="9"/>
      <color rgb="FFFF0000"/>
      <name val="Century Gothic"/>
      <family val="2"/>
    </font>
    <font>
      <sz val="9"/>
      <color indexed="8"/>
      <name val="Century Gothic"/>
      <family val="2"/>
    </font>
    <font>
      <sz val="9"/>
      <color indexed="10"/>
      <name val="Century Gothic"/>
      <family val="2"/>
    </font>
    <font>
      <sz val="9"/>
      <color indexed="23"/>
      <name val="Century Gothic"/>
      <family val="2"/>
    </font>
    <font>
      <i/>
      <sz val="10"/>
      <color indexed="10"/>
      <name val="Century Gothic"/>
      <family val="2"/>
    </font>
    <font>
      <b/>
      <sz val="9"/>
      <color indexed="10"/>
      <name val="Century Gothic"/>
      <family val="2"/>
    </font>
    <font>
      <sz val="9"/>
      <name val="Century Gothic"/>
      <family val="2"/>
    </font>
    <font>
      <b/>
      <sz val="9"/>
      <name val="Century Gothic"/>
      <family val="2"/>
    </font>
    <font>
      <b/>
      <sz val="12"/>
      <color rgb="FF0AAAFF"/>
      <name val="Century Gothic"/>
      <family val="2"/>
    </font>
    <font>
      <b/>
      <sz val="9"/>
      <color theme="0"/>
      <name val="Century Gothic"/>
      <family val="2"/>
    </font>
    <font>
      <sz val="9"/>
      <color theme="0"/>
      <name val="Century Gothic"/>
      <family val="2"/>
    </font>
    <font>
      <sz val="9"/>
      <color rgb="FF0AAAFF"/>
      <name val="Century Gothic"/>
      <family val="2"/>
    </font>
    <font>
      <sz val="12"/>
      <color theme="1"/>
      <name val="Century Gothic"/>
      <family val="2"/>
    </font>
    <font>
      <b/>
      <vertAlign val="superscript"/>
      <sz val="10"/>
      <color theme="0"/>
      <name val="Century Gothic"/>
      <family val="2"/>
    </font>
    <font>
      <sz val="10"/>
      <color theme="0" tint="-0.499984740745262"/>
      <name val="Century Gothic"/>
      <family val="2"/>
    </font>
    <font>
      <b/>
      <u/>
      <sz val="10"/>
      <name val="Century Gothic"/>
      <family val="2"/>
    </font>
    <font>
      <u/>
      <sz val="9"/>
      <name val="Century Gothic"/>
      <family val="2"/>
    </font>
    <font>
      <b/>
      <sz val="10"/>
      <color rgb="FFFF0000"/>
      <name val="MS Sans Serif"/>
    </font>
  </fonts>
  <fills count="6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2" tint="-0.249977111117893"/>
        <bgColor indexed="64"/>
      </patternFill>
    </fill>
    <fill>
      <patternFill patternType="solid">
        <fgColor theme="2" tint="-0.249977111117893"/>
        <bgColor indexed="24"/>
      </patternFill>
    </fill>
    <fill>
      <patternFill patternType="solid">
        <fgColor theme="1" tint="0.49998474074526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s>
  <cellStyleXfs count="52885">
    <xf numFmtId="0" fontId="0" fillId="0" borderId="0"/>
    <xf numFmtId="164" fontId="5"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71" fontId="5" fillId="0" borderId="0" applyFont="0" applyFill="0" applyBorder="0" applyAlignment="0" applyProtection="0"/>
    <xf numFmtId="168" fontId="7" fillId="0" borderId="0" applyFont="0" applyFill="0" applyBorder="0" applyAlignment="0" applyProtection="0"/>
    <xf numFmtId="168" fontId="5" fillId="0" borderId="0" applyFont="0" applyFill="0" applyBorder="0" applyAlignment="0" applyProtection="0"/>
    <xf numFmtId="0" fontId="13" fillId="0" borderId="0" applyNumberFormat="0" applyFill="0" applyBorder="0" applyAlignment="0" applyProtection="0">
      <alignment vertical="top"/>
      <protection locked="0"/>
    </xf>
    <xf numFmtId="167" fontId="4" fillId="0" borderId="0" applyFont="0" applyFill="0" applyBorder="0" applyAlignment="0" applyProtection="0"/>
    <xf numFmtId="0" fontId="5" fillId="0" borderId="0"/>
    <xf numFmtId="0" fontId="11" fillId="0" borderId="0"/>
    <xf numFmtId="0" fontId="7" fillId="0" borderId="0"/>
    <xf numFmtId="0" fontId="5" fillId="0" borderId="0"/>
    <xf numFmtId="0" fontId="5" fillId="0" borderId="0"/>
    <xf numFmtId="0" fontId="9" fillId="0" borderId="0"/>
    <xf numFmtId="9" fontId="4" fillId="0" borderId="0" applyFont="0" applyFill="0" applyBorder="0" applyAlignment="0" applyProtection="0"/>
    <xf numFmtId="0" fontId="5" fillId="0" borderId="0"/>
    <xf numFmtId="166" fontId="4" fillId="0" borderId="0" applyFont="0" applyFill="0" applyBorder="0" applyAlignment="0" applyProtection="0"/>
    <xf numFmtId="0" fontId="16" fillId="0" borderId="0" applyNumberFormat="0" applyFill="0" applyBorder="0" applyAlignment="0" applyProtection="0"/>
    <xf numFmtId="0" fontId="17" fillId="0" borderId="12" applyNumberFormat="0" applyFill="0" applyAlignment="0" applyProtection="0"/>
    <xf numFmtId="0" fontId="18" fillId="0" borderId="13" applyNumberFormat="0" applyFill="0" applyAlignment="0" applyProtection="0"/>
    <xf numFmtId="0" fontId="19" fillId="0" borderId="14" applyNumberFormat="0" applyFill="0" applyAlignment="0" applyProtection="0"/>
    <xf numFmtId="0" fontId="19" fillId="0" borderId="0" applyNumberFormat="0" applyFill="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15" applyNumberFormat="0" applyAlignment="0" applyProtection="0"/>
    <xf numFmtId="0" fontId="24" fillId="7" borderId="16" applyNumberFormat="0" applyAlignment="0" applyProtection="0"/>
    <xf numFmtId="0" fontId="25" fillId="7" borderId="15" applyNumberFormat="0" applyAlignment="0" applyProtection="0"/>
    <xf numFmtId="0" fontId="26" fillId="0" borderId="17" applyNumberFormat="0" applyFill="0" applyAlignment="0" applyProtection="0"/>
    <xf numFmtId="0" fontId="27" fillId="8" borderId="18"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20" applyNumberFormat="0" applyFill="0" applyAlignment="0" applyProtection="0"/>
    <xf numFmtId="0" fontId="31"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1" fillId="33" borderId="0" applyNumberFormat="0" applyBorder="0" applyAlignment="0" applyProtection="0"/>
    <xf numFmtId="0" fontId="3" fillId="0" borderId="0"/>
    <xf numFmtId="0" fontId="3" fillId="9" borderId="19" applyNumberFormat="0" applyFont="0" applyAlignment="0" applyProtection="0"/>
    <xf numFmtId="0" fontId="8" fillId="0" borderId="0"/>
    <xf numFmtId="0" fontId="32" fillId="0" borderId="0"/>
    <xf numFmtId="0" fontId="32"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84" fontId="33" fillId="0" borderId="0" applyFont="0" applyFill="0" applyBorder="0" applyAlignment="0" applyProtection="0"/>
    <xf numFmtId="184" fontId="33" fillId="0" borderId="0" applyFont="0" applyFill="0" applyBorder="0" applyAlignment="0" applyProtection="0"/>
    <xf numFmtId="185" fontId="8" fillId="0" borderId="0" applyFont="0" applyFill="0" applyBorder="0" applyAlignment="0" applyProtection="0"/>
    <xf numFmtId="183"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3" fontId="2" fillId="0" borderId="0" applyFont="0" applyFill="0" applyBorder="0" applyAlignment="0" applyProtection="0"/>
    <xf numFmtId="0" fontId="34" fillId="34" borderId="0"/>
    <xf numFmtId="186" fontId="4" fillId="0" borderId="0"/>
    <xf numFmtId="0" fontId="11" fillId="0" borderId="0"/>
    <xf numFmtId="0" fontId="9" fillId="0" borderId="0"/>
    <xf numFmtId="9" fontId="4" fillId="0" borderId="0" applyFont="0" applyFill="0" applyBorder="0" applyAlignment="0" applyProtection="0"/>
    <xf numFmtId="9" fontId="8" fillId="0" borderId="0" applyFont="0" applyFill="0" applyBorder="0" applyAlignment="0" applyProtection="0"/>
    <xf numFmtId="0" fontId="4" fillId="0" borderId="0"/>
    <xf numFmtId="0" fontId="4" fillId="0" borderId="0"/>
    <xf numFmtId="0" fontId="35" fillId="0" borderId="0"/>
    <xf numFmtId="0" fontId="8" fillId="0" borderId="0"/>
    <xf numFmtId="0" fontId="2" fillId="0" borderId="0"/>
    <xf numFmtId="0" fontId="4" fillId="0" borderId="0"/>
    <xf numFmtId="0" fontId="36" fillId="0" borderId="0"/>
    <xf numFmtId="0" fontId="36" fillId="0" borderId="0"/>
    <xf numFmtId="0" fontId="4" fillId="0" borderId="0"/>
    <xf numFmtId="0" fontId="4" fillId="0" borderId="0"/>
    <xf numFmtId="0" fontId="36" fillId="0" borderId="0"/>
    <xf numFmtId="0" fontId="36" fillId="0" borderId="0"/>
    <xf numFmtId="0" fontId="8" fillId="0" borderId="0"/>
    <xf numFmtId="0" fontId="4" fillId="0" borderId="0"/>
    <xf numFmtId="0" fontId="14" fillId="0" borderId="0"/>
    <xf numFmtId="0" fontId="6" fillId="0" borderId="0"/>
    <xf numFmtId="187"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0" fontId="8" fillId="0" borderId="0"/>
    <xf numFmtId="166" fontId="8" fillId="0" borderId="0" applyFont="0" applyFill="0" applyBorder="0" applyAlignment="0" applyProtection="0"/>
    <xf numFmtId="167" fontId="8" fillId="0" borderId="0" applyFont="0" applyFill="0" applyBorder="0" applyAlignment="0" applyProtection="0"/>
    <xf numFmtId="0" fontId="36"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36"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8" fillId="46" borderId="0" applyNumberFormat="0" applyBorder="0" applyAlignment="0" applyProtection="0"/>
    <xf numFmtId="0" fontId="38" fillId="43" borderId="0" applyNumberFormat="0" applyBorder="0" applyAlignment="0" applyProtection="0"/>
    <xf numFmtId="0" fontId="38" fillId="44" borderId="0" applyNumberFormat="0" applyBorder="0" applyAlignment="0" applyProtection="0"/>
    <xf numFmtId="0" fontId="38" fillId="47"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47" borderId="0" applyNumberFormat="0" applyBorder="0" applyAlignment="0" applyProtection="0"/>
    <xf numFmtId="0" fontId="38" fillId="48" borderId="0" applyNumberFormat="0" applyBorder="0" applyAlignment="0" applyProtection="0"/>
    <xf numFmtId="0" fontId="38" fillId="53" borderId="0" applyNumberFormat="0" applyBorder="0" applyAlignment="0" applyProtection="0"/>
    <xf numFmtId="0" fontId="39" fillId="39" borderId="0" applyNumberFormat="0" applyBorder="0" applyAlignment="0" applyProtection="0"/>
    <xf numFmtId="0" fontId="40" fillId="4" borderId="0" applyNumberFormat="0" applyBorder="0" applyAlignment="0" applyProtection="0"/>
    <xf numFmtId="0" fontId="41" fillId="54" borderId="22" applyNumberFormat="0" applyAlignment="0" applyProtection="0"/>
    <xf numFmtId="0" fontId="8" fillId="0" borderId="0"/>
    <xf numFmtId="0" fontId="42" fillId="55" borderId="22" applyNumberFormat="0" applyAlignment="0" applyProtection="0"/>
    <xf numFmtId="0" fontId="43" fillId="56" borderId="23" applyNumberFormat="0" applyAlignment="0" applyProtection="0"/>
    <xf numFmtId="0" fontId="43" fillId="56" borderId="23" applyNumberFormat="0" applyAlignment="0" applyProtection="0"/>
    <xf numFmtId="0" fontId="44" fillId="0" borderId="0" applyNumberFormat="0" applyFill="0" applyBorder="0" applyAlignment="0" applyProtection="0"/>
    <xf numFmtId="0" fontId="45" fillId="0" borderId="24" applyNumberFormat="0" applyFill="0" applyAlignment="0" applyProtection="0"/>
    <xf numFmtId="0" fontId="46" fillId="38"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7" fillId="0" borderId="25" applyNumberFormat="0" applyFill="0" applyAlignment="0" applyProtection="0"/>
    <xf numFmtId="0" fontId="48" fillId="0" borderId="26" applyNumberFormat="0" applyFill="0" applyAlignment="0" applyProtection="0"/>
    <xf numFmtId="0" fontId="49" fillId="0" borderId="27" applyNumberFormat="0" applyFill="0" applyAlignment="0" applyProtection="0"/>
    <xf numFmtId="0" fontId="49" fillId="0" borderId="0" applyNumberFormat="0" applyFill="0" applyBorder="0" applyAlignment="0" applyProtection="0"/>
    <xf numFmtId="0" fontId="50" fillId="57" borderId="22" applyNumberFormat="0" applyAlignment="0" applyProtection="0"/>
    <xf numFmtId="0" fontId="37" fillId="58" borderId="1"/>
    <xf numFmtId="0" fontId="51" fillId="0" borderId="28" applyNumberFormat="0" applyFill="0" applyAlignment="0" applyProtection="0"/>
    <xf numFmtId="0" fontId="52" fillId="0" borderId="29" applyNumberFormat="0" applyFill="0" applyAlignment="0" applyProtection="0"/>
    <xf numFmtId="0" fontId="53" fillId="0" borderId="30" applyNumberFormat="0" applyFill="0" applyAlignment="0" applyProtection="0"/>
    <xf numFmtId="0" fontId="53" fillId="0" borderId="0" applyNumberFormat="0" applyFill="0" applyBorder="0" applyAlignment="0" applyProtection="0"/>
    <xf numFmtId="167" fontId="54" fillId="0" borderId="0">
      <alignment horizontal="center" vertical="center" textRotation="90" wrapText="1"/>
    </xf>
    <xf numFmtId="0" fontId="55" fillId="58" borderId="31"/>
    <xf numFmtId="0" fontId="56" fillId="0" borderId="32" applyNumberFormat="0" applyFill="0" applyAlignment="0" applyProtection="0"/>
    <xf numFmtId="189" fontId="4" fillId="0" borderId="0"/>
    <xf numFmtId="0" fontId="57" fillId="57" borderId="0" applyNumberFormat="0" applyBorder="0" applyAlignment="0" applyProtection="0"/>
    <xf numFmtId="0" fontId="57" fillId="57" borderId="0" applyNumberFormat="0" applyBorder="0" applyAlignment="0" applyProtection="0"/>
    <xf numFmtId="0" fontId="35" fillId="0" borderId="0"/>
    <xf numFmtId="0" fontId="4" fillId="59" borderId="33" applyNumberFormat="0" applyFont="0" applyAlignment="0" applyProtection="0"/>
    <xf numFmtId="0" fontId="36" fillId="59" borderId="33" applyNumberFormat="0" applyFont="0" applyAlignment="0" applyProtection="0"/>
    <xf numFmtId="0" fontId="58" fillId="37" borderId="0" applyNumberFormat="0" applyBorder="0" applyAlignment="0" applyProtection="0"/>
    <xf numFmtId="0" fontId="59" fillId="55" borderId="34" applyNumberFormat="0" applyAlignment="0" applyProtection="0"/>
    <xf numFmtId="0" fontId="55" fillId="60" borderId="35" applyNumberFormat="0" applyFont="0" applyBorder="0">
      <alignment horizontal="center"/>
    </xf>
    <xf numFmtId="0" fontId="60" fillId="0" borderId="0" applyNumberFormat="0" applyFill="0" applyBorder="0" applyAlignment="0" applyProtection="0"/>
    <xf numFmtId="0" fontId="61" fillId="0" borderId="0" applyNumberFormat="0" applyFill="0" applyBorder="0" applyAlignment="0" applyProtection="0"/>
    <xf numFmtId="0" fontId="62" fillId="0" borderId="36" applyNumberFormat="0" applyFill="0" applyAlignment="0" applyProtection="0"/>
    <xf numFmtId="0" fontId="62" fillId="0" borderId="37" applyNumberFormat="0" applyFill="0" applyAlignment="0" applyProtection="0"/>
    <xf numFmtId="0" fontId="59" fillId="54" borderId="34" applyNumberFormat="0" applyAlignment="0" applyProtection="0"/>
    <xf numFmtId="190" fontId="4" fillId="0" borderId="0"/>
    <xf numFmtId="191" fontId="8" fillId="0" borderId="0" applyFont="0" applyFill="0" applyBorder="0" applyAlignment="0" applyProtection="0"/>
    <xf numFmtId="170" fontId="4" fillId="0" borderId="0"/>
    <xf numFmtId="0" fontId="4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38" fontId="6" fillId="0" borderId="0" applyFont="0" applyFill="0" applyBorder="0" applyAlignment="0" applyProtection="0"/>
    <xf numFmtId="192" fontId="6"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93" fontId="37" fillId="0" borderId="0"/>
    <xf numFmtId="193" fontId="37" fillId="0" borderId="0"/>
    <xf numFmtId="0" fontId="64" fillId="0" borderId="0" applyNumberFormat="0" applyFill="0" applyBorder="0" applyAlignment="0" applyProtection="0"/>
    <xf numFmtId="167" fontId="8" fillId="0" borderId="0" applyFont="0" applyFill="0" applyBorder="0" applyAlignment="0" applyProtection="0"/>
    <xf numFmtId="43" fontId="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55" fillId="58" borderId="31"/>
    <xf numFmtId="194" fontId="55" fillId="0" borderId="0"/>
    <xf numFmtId="9" fontId="36" fillId="0" borderId="0" applyFont="0" applyFill="0" applyBorder="0" applyAlignment="0" applyProtection="0"/>
    <xf numFmtId="0" fontId="2" fillId="0" borderId="0"/>
    <xf numFmtId="0" fontId="8" fillId="0" borderId="0"/>
    <xf numFmtId="0" fontId="4" fillId="0" borderId="0"/>
    <xf numFmtId="0" fontId="8" fillId="0" borderId="0"/>
    <xf numFmtId="0" fontId="65" fillId="0" borderId="0"/>
    <xf numFmtId="0" fontId="8" fillId="0" borderId="0"/>
    <xf numFmtId="0" fontId="4" fillId="0" borderId="0"/>
    <xf numFmtId="0" fontId="2" fillId="0" borderId="0"/>
    <xf numFmtId="0" fontId="2" fillId="0" borderId="0"/>
    <xf numFmtId="0" fontId="8" fillId="0" borderId="0"/>
    <xf numFmtId="0" fontId="4" fillId="0" borderId="0"/>
    <xf numFmtId="166" fontId="8" fillId="0" borderId="0" applyFont="0" applyFill="0" applyBorder="0" applyAlignment="0" applyProtection="0"/>
    <xf numFmtId="166" fontId="36" fillId="0" borderId="0" applyFont="0" applyFill="0" applyBorder="0" applyAlignment="0" applyProtection="0"/>
    <xf numFmtId="166" fontId="8" fillId="0" borderId="0" applyFont="0" applyFill="0" applyBorder="0" applyAlignment="0" applyProtection="0"/>
    <xf numFmtId="195" fontId="8" fillId="0" borderId="0" applyFont="0" applyFill="0" applyBorder="0" applyAlignment="0" applyProtection="0"/>
  </cellStyleXfs>
  <cellXfs count="485">
    <xf numFmtId="0" fontId="0" fillId="0" borderId="0" xfId="0"/>
    <xf numFmtId="0" fontId="66" fillId="0" borderId="0" xfId="0" applyFont="1"/>
    <xf numFmtId="0" fontId="68" fillId="0" borderId="0" xfId="13" applyFont="1" applyProtection="1">
      <protection hidden="1"/>
    </xf>
    <xf numFmtId="0" fontId="68" fillId="0" borderId="0" xfId="0" applyFont="1"/>
    <xf numFmtId="2" fontId="68" fillId="0" borderId="0" xfId="11" applyNumberFormat="1" applyFont="1" applyProtection="1">
      <protection hidden="1"/>
    </xf>
    <xf numFmtId="0" fontId="68" fillId="0" borderId="0" xfId="13" applyFont="1" applyAlignment="1" applyProtection="1">
      <alignment vertical="center"/>
      <protection hidden="1"/>
    </xf>
    <xf numFmtId="0" fontId="69" fillId="0" borderId="0" xfId="13" applyFont="1" applyAlignment="1" applyProtection="1">
      <alignment horizontal="right" vertical="center"/>
      <protection hidden="1"/>
    </xf>
    <xf numFmtId="176" fontId="68" fillId="0" borderId="0" xfId="13" applyNumberFormat="1" applyFont="1" applyAlignment="1" applyProtection="1">
      <alignment vertical="center"/>
      <protection hidden="1"/>
    </xf>
    <xf numFmtId="0" fontId="67" fillId="0" borderId="0" xfId="13" applyFont="1" applyAlignment="1" applyProtection="1">
      <alignment horizontal="left" vertical="center"/>
      <protection hidden="1"/>
    </xf>
    <xf numFmtId="0" fontId="72" fillId="0" borderId="0" xfId="13" applyFont="1" applyAlignment="1" applyProtection="1">
      <alignment vertical="center"/>
      <protection hidden="1"/>
    </xf>
    <xf numFmtId="2" fontId="68" fillId="0" borderId="0" xfId="0" applyNumberFormat="1" applyFont="1" applyAlignment="1">
      <alignment vertical="center"/>
    </xf>
    <xf numFmtId="176" fontId="74" fillId="0" borderId="0" xfId="13" applyNumberFormat="1" applyFont="1" applyAlignment="1" applyProtection="1">
      <alignment vertical="center"/>
      <protection hidden="1"/>
    </xf>
    <xf numFmtId="177" fontId="68" fillId="0" borderId="0" xfId="13" applyNumberFormat="1" applyFont="1" applyAlignment="1" applyProtection="1">
      <alignment horizontal="right" vertical="center"/>
      <protection hidden="1"/>
    </xf>
    <xf numFmtId="0" fontId="68" fillId="0" borderId="0" xfId="13" applyFont="1" applyAlignment="1" applyProtection="1">
      <alignment horizontal="right" vertical="center"/>
      <protection hidden="1"/>
    </xf>
    <xf numFmtId="0" fontId="76" fillId="0" borderId="0" xfId="13" applyFont="1" applyProtection="1">
      <protection hidden="1"/>
    </xf>
    <xf numFmtId="9" fontId="73" fillId="2" borderId="1" xfId="64" applyFont="1" applyFill="1" applyBorder="1" applyAlignment="1">
      <alignment horizontal="center"/>
    </xf>
    <xf numFmtId="2" fontId="83" fillId="0" borderId="0" xfId="62" applyNumberFormat="1" applyFont="1"/>
    <xf numFmtId="0" fontId="68" fillId="0" borderId="0" xfId="88" applyFont="1"/>
    <xf numFmtId="173" fontId="73" fillId="0" borderId="0" xfId="8" applyNumberFormat="1" applyFont="1" applyAlignment="1">
      <alignment horizontal="center"/>
    </xf>
    <xf numFmtId="2" fontId="78" fillId="0" borderId="0" xfId="12" applyNumberFormat="1" applyFont="1"/>
    <xf numFmtId="2" fontId="73" fillId="0" borderId="0" xfId="88" applyNumberFormat="1" applyFont="1"/>
    <xf numFmtId="0" fontId="70" fillId="0" borderId="0" xfId="88" applyFont="1"/>
    <xf numFmtId="0" fontId="73" fillId="0" borderId="1" xfId="88" applyFont="1" applyBorder="1"/>
    <xf numFmtId="0" fontId="73" fillId="0" borderId="0" xfId="88" applyFont="1"/>
    <xf numFmtId="167" fontId="68" fillId="0" borderId="0" xfId="8" applyFont="1"/>
    <xf numFmtId="167" fontId="81" fillId="61" borderId="38" xfId="8" applyFont="1" applyFill="1" applyBorder="1" applyAlignment="1">
      <alignment horizontal="center" vertical="top" wrapText="1"/>
    </xf>
    <xf numFmtId="2" fontId="82" fillId="0" borderId="0" xfId="12" applyNumberFormat="1" applyFont="1"/>
    <xf numFmtId="188" fontId="84" fillId="0" borderId="0" xfId="62" applyNumberFormat="1" applyFont="1" applyAlignment="1">
      <alignment horizontal="left"/>
    </xf>
    <xf numFmtId="0" fontId="68" fillId="0" borderId="0" xfId="0" applyFont="1" applyAlignment="1">
      <alignment horizontal="center" vertical="center"/>
    </xf>
    <xf numFmtId="0" fontId="68" fillId="0" borderId="0" xfId="16" applyFont="1" applyAlignment="1">
      <alignment horizontal="center"/>
    </xf>
    <xf numFmtId="2" fontId="68" fillId="0" borderId="0" xfId="8" applyNumberFormat="1" applyFont="1" applyAlignment="1">
      <alignment horizontal="left"/>
    </xf>
    <xf numFmtId="172" fontId="68" fillId="0" borderId="0" xfId="16" applyNumberFormat="1" applyFont="1" applyAlignment="1">
      <alignment horizontal="center"/>
    </xf>
    <xf numFmtId="172" fontId="74" fillId="0" borderId="0" xfId="12" applyNumberFormat="1" applyFont="1"/>
    <xf numFmtId="3" fontId="74" fillId="0" borderId="0" xfId="12" applyNumberFormat="1" applyFont="1" applyAlignment="1">
      <alignment horizontal="right"/>
    </xf>
    <xf numFmtId="167" fontId="68" fillId="0" borderId="0" xfId="8" applyFont="1" applyAlignment="1">
      <alignment horizontal="right"/>
    </xf>
    <xf numFmtId="0" fontId="68" fillId="0" borderId="0" xfId="16" applyFont="1"/>
    <xf numFmtId="0" fontId="72" fillId="0" borderId="0" xfId="16" applyFont="1"/>
    <xf numFmtId="0" fontId="68" fillId="0" borderId="1" xfId="0" applyFont="1" applyBorder="1" applyAlignment="1">
      <alignment vertical="center"/>
    </xf>
    <xf numFmtId="0" fontId="68" fillId="0" borderId="1" xfId="0" applyFont="1" applyBorder="1" applyAlignment="1">
      <alignment horizontal="center" vertical="center"/>
    </xf>
    <xf numFmtId="49" fontId="68" fillId="0" borderId="1" xfId="0" applyNumberFormat="1" applyFont="1" applyBorder="1" applyAlignment="1">
      <alignment horizontal="center"/>
    </xf>
    <xf numFmtId="0" fontId="68" fillId="0" borderId="1" xfId="0" applyFont="1" applyBorder="1"/>
    <xf numFmtId="173" fontId="70" fillId="0" borderId="1" xfId="8" applyNumberFormat="1" applyFont="1" applyFill="1" applyBorder="1" applyAlignment="1">
      <alignment horizontal="center"/>
    </xf>
    <xf numFmtId="173" fontId="77" fillId="0" borderId="1" xfId="8" applyNumberFormat="1" applyFont="1" applyFill="1" applyBorder="1" applyAlignment="1">
      <alignment horizontal="center"/>
    </xf>
    <xf numFmtId="49" fontId="77" fillId="0" borderId="1" xfId="16" applyNumberFormat="1" applyFont="1" applyBorder="1" applyAlignment="1">
      <alignment horizontal="center"/>
    </xf>
    <xf numFmtId="0" fontId="77" fillId="0" borderId="1" xfId="16" applyFont="1" applyBorder="1" applyAlignment="1">
      <alignment horizontal="left"/>
    </xf>
    <xf numFmtId="1" fontId="81" fillId="61" borderId="1" xfId="0" applyNumberFormat="1" applyFont="1" applyFill="1" applyBorder="1" applyAlignment="1">
      <alignment horizontal="left"/>
    </xf>
    <xf numFmtId="1" fontId="81" fillId="61" borderId="1" xfId="0" applyNumberFormat="1" applyFont="1" applyFill="1" applyBorder="1" applyAlignment="1">
      <alignment horizontal="center"/>
    </xf>
    <xf numFmtId="2" fontId="81" fillId="61" borderId="1" xfId="0" applyNumberFormat="1" applyFont="1" applyFill="1" applyBorder="1" applyAlignment="1">
      <alignment horizontal="left" vertical="center" wrapText="1"/>
    </xf>
    <xf numFmtId="1" fontId="81" fillId="61" borderId="1" xfId="0" applyNumberFormat="1" applyFont="1" applyFill="1" applyBorder="1" applyAlignment="1">
      <alignment horizontal="center" vertical="center" wrapText="1"/>
    </xf>
    <xf numFmtId="1" fontId="77" fillId="0" borderId="1" xfId="0" applyNumberFormat="1" applyFont="1" applyBorder="1" applyAlignment="1">
      <alignment horizontal="center" vertical="center" wrapText="1"/>
    </xf>
    <xf numFmtId="1" fontId="77" fillId="0" borderId="6" xfId="0" applyNumberFormat="1" applyFont="1" applyBorder="1" applyAlignment="1">
      <alignment horizontal="center" vertical="center" wrapText="1"/>
    </xf>
    <xf numFmtId="1" fontId="77" fillId="0" borderId="7" xfId="0" applyNumberFormat="1" applyFont="1" applyBorder="1" applyAlignment="1">
      <alignment horizontal="center" vertical="center" wrapText="1"/>
    </xf>
    <xf numFmtId="2" fontId="83" fillId="0" borderId="0" xfId="12" applyNumberFormat="1" applyFont="1"/>
    <xf numFmtId="0" fontId="68" fillId="0" borderId="0" xfId="0" applyFont="1" applyAlignment="1">
      <alignment horizontal="center"/>
    </xf>
    <xf numFmtId="0" fontId="70" fillId="0" borderId="0" xfId="0" applyFont="1" applyAlignment="1">
      <alignment horizontal="center"/>
    </xf>
    <xf numFmtId="2" fontId="76" fillId="0" borderId="0" xfId="0" applyNumberFormat="1" applyFont="1"/>
    <xf numFmtId="2" fontId="73" fillId="0" borderId="0" xfId="0" applyNumberFormat="1" applyFont="1" applyAlignment="1">
      <alignment horizontal="center"/>
    </xf>
    <xf numFmtId="2" fontId="73" fillId="0" borderId="0" xfId="0" applyNumberFormat="1" applyFont="1" applyAlignment="1">
      <alignment horizontal="left"/>
    </xf>
    <xf numFmtId="2" fontId="73" fillId="0" borderId="0" xfId="0" applyNumberFormat="1" applyFont="1"/>
    <xf numFmtId="0" fontId="73" fillId="0" borderId="0" xfId="0" applyFont="1"/>
    <xf numFmtId="1" fontId="73" fillId="0" borderId="0" xfId="0" applyNumberFormat="1" applyFont="1" applyAlignment="1">
      <alignment horizontal="center"/>
    </xf>
    <xf numFmtId="0" fontId="87" fillId="0" borderId="0" xfId="0" applyFont="1"/>
    <xf numFmtId="167" fontId="73" fillId="0" borderId="0" xfId="8" applyFont="1"/>
    <xf numFmtId="2" fontId="82" fillId="0" borderId="0" xfId="0" applyNumberFormat="1" applyFont="1" applyAlignment="1">
      <alignment horizontal="left"/>
    </xf>
    <xf numFmtId="2" fontId="78" fillId="0" borderId="0" xfId="12" applyNumberFormat="1" applyFont="1" applyAlignment="1">
      <alignment horizontal="left"/>
    </xf>
    <xf numFmtId="9" fontId="88" fillId="61" borderId="4" xfId="15" applyFont="1" applyFill="1" applyBorder="1" applyAlignment="1">
      <alignment horizontal="center" vertical="top" wrapText="1"/>
    </xf>
    <xf numFmtId="2" fontId="81" fillId="61" borderId="4" xfId="0" applyNumberFormat="1" applyFont="1" applyFill="1" applyBorder="1" applyAlignment="1">
      <alignment horizontal="left" vertical="top" wrapText="1"/>
    </xf>
    <xf numFmtId="2" fontId="81" fillId="61" borderId="4" xfId="0" applyNumberFormat="1" applyFont="1" applyFill="1" applyBorder="1" applyAlignment="1">
      <alignment horizontal="left" vertical="top"/>
    </xf>
    <xf numFmtId="0" fontId="81" fillId="61" borderId="4" xfId="0" applyFont="1" applyFill="1" applyBorder="1" applyAlignment="1">
      <alignment horizontal="left" vertical="top" wrapText="1"/>
    </xf>
    <xf numFmtId="182" fontId="81" fillId="61" borderId="4" xfId="8" applyNumberFormat="1" applyFont="1" applyFill="1" applyBorder="1" applyAlignment="1">
      <alignment horizontal="left" vertical="top" wrapText="1"/>
    </xf>
    <xf numFmtId="167" fontId="81" fillId="61" borderId="4" xfId="8" applyFont="1" applyFill="1" applyBorder="1" applyAlignment="1">
      <alignment horizontal="center" vertical="top" wrapText="1"/>
    </xf>
    <xf numFmtId="167" fontId="88" fillId="61" borderId="4" xfId="8" applyFont="1" applyFill="1" applyBorder="1" applyAlignment="1">
      <alignment horizontal="center" vertical="top" wrapText="1"/>
    </xf>
    <xf numFmtId="2" fontId="68" fillId="0" borderId="1" xfId="0" applyNumberFormat="1" applyFont="1" applyBorder="1"/>
    <xf numFmtId="174" fontId="68" fillId="0" borderId="1" xfId="0" applyNumberFormat="1" applyFont="1" applyBorder="1" applyAlignment="1">
      <alignment horizontal="left"/>
    </xf>
    <xf numFmtId="2" fontId="68" fillId="0" borderId="1" xfId="0" applyNumberFormat="1" applyFont="1" applyBorder="1" applyAlignment="1">
      <alignment horizontal="right"/>
    </xf>
    <xf numFmtId="1" fontId="86" fillId="0" borderId="1" xfId="0" applyNumberFormat="1" applyFont="1" applyBorder="1" applyAlignment="1">
      <alignment horizontal="center"/>
    </xf>
    <xf numFmtId="43" fontId="70" fillId="0" borderId="1" xfId="8" applyNumberFormat="1" applyFont="1" applyFill="1" applyBorder="1" applyAlignment="1">
      <alignment horizontal="center"/>
    </xf>
    <xf numFmtId="1" fontId="70" fillId="0" borderId="1" xfId="8" applyNumberFormat="1" applyFont="1" applyFill="1" applyBorder="1" applyAlignment="1">
      <alignment horizontal="center"/>
    </xf>
    <xf numFmtId="2" fontId="70" fillId="0" borderId="1" xfId="8" applyNumberFormat="1" applyFont="1" applyFill="1" applyBorder="1" applyAlignment="1">
      <alignment horizontal="center"/>
    </xf>
    <xf numFmtId="0" fontId="70" fillId="0" borderId="0" xfId="0" applyFont="1"/>
    <xf numFmtId="0" fontId="68" fillId="0" borderId="4" xfId="0" applyFont="1" applyBorder="1"/>
    <xf numFmtId="0" fontId="68" fillId="0" borderId="7" xfId="0" applyFont="1" applyBorder="1"/>
    <xf numFmtId="174" fontId="68" fillId="0" borderId="9" xfId="0" applyNumberFormat="1" applyFont="1" applyBorder="1" applyAlignment="1">
      <alignment horizontal="left"/>
    </xf>
    <xf numFmtId="0" fontId="68" fillId="0" borderId="9" xfId="0" applyFont="1" applyBorder="1"/>
    <xf numFmtId="1" fontId="68" fillId="0" borderId="1" xfId="0" applyNumberFormat="1" applyFont="1" applyBorder="1" applyAlignment="1">
      <alignment horizontal="right"/>
    </xf>
    <xf numFmtId="2" fontId="68" fillId="0" borderId="7" xfId="0" applyNumberFormat="1" applyFont="1" applyBorder="1" applyAlignment="1">
      <alignment horizontal="right"/>
    </xf>
    <xf numFmtId="0" fontId="68" fillId="0" borderId="21" xfId="0" applyFont="1" applyBorder="1" applyAlignment="1">
      <alignment wrapText="1"/>
    </xf>
    <xf numFmtId="0" fontId="68" fillId="0" borderId="21" xfId="0" applyFont="1" applyBorder="1"/>
    <xf numFmtId="0" fontId="68" fillId="2" borderId="21" xfId="0" applyFont="1" applyFill="1" applyBorder="1" applyAlignment="1">
      <alignment wrapText="1"/>
    </xf>
    <xf numFmtId="0" fontId="86" fillId="0" borderId="21" xfId="58" applyFont="1" applyBorder="1" applyAlignment="1">
      <alignment wrapText="1"/>
    </xf>
    <xf numFmtId="0" fontId="86" fillId="0" borderId="0" xfId="0" applyFont="1"/>
    <xf numFmtId="0" fontId="70" fillId="0" borderId="0" xfId="13" applyFont="1" applyProtection="1">
      <protection hidden="1"/>
    </xf>
    <xf numFmtId="0" fontId="73" fillId="0" borderId="0" xfId="0" applyFont="1" applyAlignment="1">
      <alignment horizontal="center"/>
    </xf>
    <xf numFmtId="0" fontId="68" fillId="0" borderId="0" xfId="0" applyFont="1" applyAlignment="1">
      <alignment vertical="center"/>
    </xf>
    <xf numFmtId="2" fontId="68" fillId="0" borderId="0" xfId="13" applyNumberFormat="1" applyFont="1" applyAlignment="1" applyProtection="1">
      <alignment vertical="center"/>
      <protection hidden="1"/>
    </xf>
    <xf numFmtId="2" fontId="78" fillId="0" borderId="0" xfId="13" applyNumberFormat="1" applyFont="1" applyAlignment="1" applyProtection="1">
      <alignment vertical="center"/>
      <protection locked="0"/>
    </xf>
    <xf numFmtId="2" fontId="68" fillId="0" borderId="3" xfId="11" applyNumberFormat="1" applyFont="1" applyBorder="1" applyProtection="1">
      <protection hidden="1"/>
    </xf>
    <xf numFmtId="2" fontId="68" fillId="0" borderId="5" xfId="11" applyNumberFormat="1" applyFont="1" applyBorder="1" applyProtection="1">
      <protection hidden="1"/>
    </xf>
    <xf numFmtId="2" fontId="68" fillId="0" borderId="7" xfId="11" applyNumberFormat="1" applyFont="1" applyBorder="1" applyProtection="1">
      <protection hidden="1"/>
    </xf>
    <xf numFmtId="0" fontId="68" fillId="0" borderId="5" xfId="0" applyFont="1" applyBorder="1"/>
    <xf numFmtId="177" fontId="68" fillId="2" borderId="0" xfId="11" applyNumberFormat="1" applyFont="1" applyFill="1" applyAlignment="1" applyProtection="1">
      <alignment vertical="center"/>
      <protection hidden="1"/>
    </xf>
    <xf numFmtId="0" fontId="73" fillId="0" borderId="5" xfId="0" applyFont="1" applyBorder="1"/>
    <xf numFmtId="0" fontId="73" fillId="0" borderId="7" xfId="0" applyFont="1" applyBorder="1"/>
    <xf numFmtId="177" fontId="73" fillId="0" borderId="1" xfId="11" applyNumberFormat="1" applyFont="1" applyBorder="1" applyAlignment="1" applyProtection="1">
      <alignment vertical="center"/>
      <protection hidden="1"/>
    </xf>
    <xf numFmtId="177" fontId="68" fillId="0" borderId="1" xfId="11" applyNumberFormat="1" applyFont="1" applyBorder="1" applyAlignment="1" applyProtection="1">
      <alignment vertical="center"/>
      <protection hidden="1"/>
    </xf>
    <xf numFmtId="10" fontId="73" fillId="0" borderId="7" xfId="0" applyNumberFormat="1" applyFont="1" applyBorder="1"/>
    <xf numFmtId="0" fontId="67" fillId="0" borderId="3" xfId="13" applyFont="1" applyBorder="1" applyAlignment="1" applyProtection="1">
      <alignment horizontal="left" vertical="center"/>
      <protection hidden="1"/>
    </xf>
    <xf numFmtId="2" fontId="73" fillId="0" borderId="1" xfId="11" applyNumberFormat="1" applyFont="1" applyBorder="1" applyAlignment="1" applyProtection="1">
      <alignment horizontal="center"/>
      <protection hidden="1"/>
    </xf>
    <xf numFmtId="179" fontId="72" fillId="0" borderId="1" xfId="13" applyNumberFormat="1" applyFont="1" applyBorder="1" applyAlignment="1" applyProtection="1">
      <alignment horizontal="left" vertical="center"/>
      <protection hidden="1"/>
    </xf>
    <xf numFmtId="179" fontId="72" fillId="0" borderId="11" xfId="13" applyNumberFormat="1" applyFont="1" applyBorder="1" applyAlignment="1" applyProtection="1">
      <alignment horizontal="left" vertical="center"/>
      <protection hidden="1"/>
    </xf>
    <xf numFmtId="0" fontId="68" fillId="0" borderId="5" xfId="11" applyFont="1" applyBorder="1" applyAlignment="1" applyProtection="1">
      <alignment vertical="center"/>
      <protection hidden="1"/>
    </xf>
    <xf numFmtId="0" fontId="68" fillId="0" borderId="2" xfId="0" applyFont="1" applyBorder="1"/>
    <xf numFmtId="10" fontId="72" fillId="0" borderId="0" xfId="15" applyNumberFormat="1" applyFont="1" applyFill="1" applyBorder="1" applyAlignment="1" applyProtection="1">
      <alignment horizontal="right" vertical="center"/>
      <protection hidden="1"/>
    </xf>
    <xf numFmtId="0" fontId="68" fillId="0" borderId="6" xfId="0" applyFont="1" applyBorder="1"/>
    <xf numFmtId="181" fontId="68" fillId="0" borderId="0" xfId="11" applyNumberFormat="1" applyFont="1" applyProtection="1">
      <protection hidden="1"/>
    </xf>
    <xf numFmtId="10" fontId="67" fillId="0" borderId="0" xfId="15" applyNumberFormat="1" applyFont="1" applyFill="1" applyBorder="1" applyAlignment="1"/>
    <xf numFmtId="179" fontId="68" fillId="0" borderId="0" xfId="13" applyNumberFormat="1" applyFont="1" applyAlignment="1" applyProtection="1">
      <alignment vertical="center"/>
      <protection hidden="1"/>
    </xf>
    <xf numFmtId="0" fontId="72" fillId="0" borderId="1" xfId="13" applyFont="1" applyBorder="1" applyAlignment="1" applyProtection="1">
      <alignment horizontal="left" vertical="center"/>
      <protection hidden="1"/>
    </xf>
    <xf numFmtId="0" fontId="67" fillId="0" borderId="1" xfId="13" applyFont="1" applyBorder="1" applyAlignment="1" applyProtection="1">
      <alignment vertical="center"/>
      <protection hidden="1"/>
    </xf>
    <xf numFmtId="0" fontId="75" fillId="0" borderId="1" xfId="13" applyFont="1" applyBorder="1" applyAlignment="1" applyProtection="1">
      <alignment vertical="center"/>
      <protection hidden="1"/>
    </xf>
    <xf numFmtId="0" fontId="68" fillId="0" borderId="1" xfId="13" applyFont="1" applyBorder="1" applyAlignment="1" applyProtection="1">
      <alignment vertical="center"/>
      <protection hidden="1"/>
    </xf>
    <xf numFmtId="10" fontId="72" fillId="0" borderId="1" xfId="15" applyNumberFormat="1" applyFont="1" applyFill="1" applyBorder="1" applyAlignment="1" applyProtection="1">
      <alignment vertical="center"/>
      <protection hidden="1"/>
    </xf>
    <xf numFmtId="0" fontId="66" fillId="0" borderId="0" xfId="0" applyFont="1" applyAlignment="1">
      <alignment horizontal="left" indent="3"/>
    </xf>
    <xf numFmtId="0" fontId="66" fillId="0" borderId="0" xfId="0" applyFont="1" applyAlignment="1">
      <alignment horizontal="left" indent="1"/>
    </xf>
    <xf numFmtId="180" fontId="66" fillId="0" borderId="0" xfId="0" applyNumberFormat="1" applyFont="1"/>
    <xf numFmtId="179" fontId="66" fillId="0" borderId="0" xfId="0" applyNumberFormat="1" applyFont="1"/>
    <xf numFmtId="2" fontId="89" fillId="61" borderId="5" xfId="13" applyNumberFormat="1" applyFont="1" applyFill="1" applyBorder="1" applyAlignment="1" applyProtection="1">
      <alignment horizontal="left" vertical="center"/>
      <protection hidden="1"/>
    </xf>
    <xf numFmtId="2" fontId="85" fillId="61" borderId="6" xfId="11" applyNumberFormat="1" applyFont="1" applyFill="1" applyBorder="1" applyProtection="1">
      <protection hidden="1"/>
    </xf>
    <xf numFmtId="2" fontId="85" fillId="61" borderId="7" xfId="11" applyNumberFormat="1" applyFont="1" applyFill="1" applyBorder="1" applyProtection="1">
      <protection hidden="1"/>
    </xf>
    <xf numFmtId="0" fontId="89" fillId="61" borderId="5" xfId="13" applyFont="1" applyFill="1" applyBorder="1" applyAlignment="1" applyProtection="1">
      <alignment horizontal="left" vertical="center"/>
      <protection hidden="1"/>
    </xf>
    <xf numFmtId="0" fontId="80" fillId="61" borderId="6" xfId="13" applyFont="1" applyFill="1" applyBorder="1" applyAlignment="1" applyProtection="1">
      <alignment horizontal="left" vertical="center"/>
      <protection hidden="1"/>
    </xf>
    <xf numFmtId="9" fontId="85" fillId="61" borderId="7" xfId="13" applyNumberFormat="1" applyFont="1" applyFill="1" applyBorder="1" applyAlignment="1" applyProtection="1">
      <alignment vertical="center"/>
      <protection hidden="1"/>
    </xf>
    <xf numFmtId="0" fontId="90" fillId="0" borderId="0" xfId="13" applyFont="1" applyProtection="1">
      <protection hidden="1"/>
    </xf>
    <xf numFmtId="0" fontId="90" fillId="0" borderId="0" xfId="13" applyFont="1" applyAlignment="1" applyProtection="1">
      <alignment horizontal="center"/>
      <protection hidden="1"/>
    </xf>
    <xf numFmtId="0" fontId="90" fillId="0" borderId="0" xfId="13" applyFont="1" applyAlignment="1" applyProtection="1">
      <alignment horizontal="right"/>
      <protection hidden="1"/>
    </xf>
    <xf numFmtId="169" fontId="90" fillId="0" borderId="0" xfId="3" applyFont="1" applyFill="1" applyBorder="1" applyAlignment="1" applyProtection="1">
      <alignment horizontal="center"/>
      <protection hidden="1"/>
    </xf>
    <xf numFmtId="175" fontId="90" fillId="0" borderId="0" xfId="3" applyNumberFormat="1" applyFont="1" applyFill="1" applyBorder="1" applyAlignment="1" applyProtection="1">
      <alignment horizontal="center"/>
      <protection hidden="1"/>
    </xf>
    <xf numFmtId="2" fontId="78" fillId="0" borderId="0" xfId="0" applyNumberFormat="1" applyFont="1"/>
    <xf numFmtId="175" fontId="91" fillId="0" borderId="0" xfId="0" applyNumberFormat="1" applyFont="1" applyAlignment="1">
      <alignment horizontal="center" vertical="center"/>
    </xf>
    <xf numFmtId="1" fontId="79" fillId="0" borderId="0" xfId="0" applyNumberFormat="1" applyFont="1" applyAlignment="1">
      <alignment horizontal="left"/>
    </xf>
    <xf numFmtId="2" fontId="92" fillId="0" borderId="0" xfId="13" applyNumberFormat="1" applyFont="1" applyAlignment="1" applyProtection="1">
      <alignment horizontal="right"/>
      <protection hidden="1"/>
    </xf>
    <xf numFmtId="2" fontId="92" fillId="0" borderId="0" xfId="13" applyNumberFormat="1" applyFont="1" applyAlignment="1" applyProtection="1">
      <alignment horizontal="center"/>
      <protection hidden="1"/>
    </xf>
    <xf numFmtId="0" fontId="68" fillId="0" borderId="0" xfId="0" applyFont="1" applyAlignment="1">
      <alignment vertical="top" wrapText="1"/>
    </xf>
    <xf numFmtId="175" fontId="74" fillId="0" borderId="0" xfId="0" applyNumberFormat="1" applyFont="1" applyAlignment="1">
      <alignment horizontal="center" vertical="center"/>
    </xf>
    <xf numFmtId="2" fontId="92" fillId="0" borderId="0" xfId="13" applyNumberFormat="1" applyFont="1" applyAlignment="1" applyProtection="1">
      <alignment horizontal="center" wrapText="1"/>
      <protection hidden="1"/>
    </xf>
    <xf numFmtId="0" fontId="68" fillId="0" borderId="0" xfId="0" applyFont="1" applyAlignment="1">
      <alignment horizontal="center" wrapText="1"/>
    </xf>
    <xf numFmtId="2" fontId="68" fillId="0" borderId="5" xfId="13" applyNumberFormat="1" applyFont="1" applyBorder="1" applyProtection="1">
      <protection hidden="1"/>
    </xf>
    <xf numFmtId="2" fontId="93" fillId="0" borderId="6" xfId="3" applyNumberFormat="1" applyFont="1" applyFill="1" applyBorder="1" applyAlignment="1" applyProtection="1">
      <alignment horizontal="center" vertical="center"/>
      <protection hidden="1"/>
    </xf>
    <xf numFmtId="2" fontId="93" fillId="0" borderId="7" xfId="3" applyNumberFormat="1" applyFont="1" applyFill="1" applyBorder="1" applyAlignment="1" applyProtection="1">
      <alignment horizontal="right" vertical="center"/>
      <protection hidden="1"/>
    </xf>
    <xf numFmtId="175" fontId="74" fillId="0" borderId="8" xfId="0" applyNumberFormat="1" applyFont="1" applyBorder="1" applyAlignment="1">
      <alignment horizontal="center" vertical="center"/>
    </xf>
    <xf numFmtId="1" fontId="73" fillId="0" borderId="1" xfId="13" applyNumberFormat="1" applyFont="1" applyBorder="1" applyAlignment="1" applyProtection="1">
      <alignment horizontal="center"/>
      <protection hidden="1"/>
    </xf>
    <xf numFmtId="2" fontId="94" fillId="0" borderId="6" xfId="3" applyNumberFormat="1" applyFont="1" applyFill="1" applyBorder="1" applyAlignment="1" applyProtection="1">
      <alignment horizontal="left" vertical="center"/>
      <protection hidden="1"/>
    </xf>
    <xf numFmtId="2" fontId="90" fillId="0" borderId="7" xfId="3" applyNumberFormat="1" applyFont="1" applyFill="1" applyBorder="1" applyAlignment="1" applyProtection="1">
      <alignment horizontal="right" vertical="center"/>
      <protection hidden="1"/>
    </xf>
    <xf numFmtId="175" fontId="74" fillId="0" borderId="10" xfId="0" applyNumberFormat="1" applyFont="1" applyBorder="1" applyAlignment="1">
      <alignment horizontal="center" vertical="center"/>
    </xf>
    <xf numFmtId="2" fontId="95" fillId="0" borderId="6" xfId="13" applyNumberFormat="1" applyFont="1" applyBorder="1" applyProtection="1">
      <protection hidden="1"/>
    </xf>
    <xf numFmtId="10" fontId="96" fillId="0" borderId="7" xfId="15" applyNumberFormat="1" applyFont="1" applyFill="1" applyBorder="1" applyAlignment="1" applyProtection="1">
      <alignment horizontal="right"/>
      <protection hidden="1"/>
    </xf>
    <xf numFmtId="0" fontId="68" fillId="0" borderId="5" xfId="13" applyFont="1" applyBorder="1" applyProtection="1">
      <protection hidden="1"/>
    </xf>
    <xf numFmtId="0" fontId="95" fillId="0" borderId="6" xfId="13" applyFont="1" applyBorder="1" applyProtection="1">
      <protection hidden="1"/>
    </xf>
    <xf numFmtId="0" fontId="95" fillId="0" borderId="7" xfId="13" applyFont="1" applyBorder="1" applyAlignment="1" applyProtection="1">
      <alignment horizontal="right"/>
      <protection hidden="1"/>
    </xf>
    <xf numFmtId="0" fontId="96" fillId="0" borderId="6" xfId="13" applyFont="1" applyBorder="1" applyAlignment="1" applyProtection="1">
      <alignment horizontal="right"/>
      <protection hidden="1"/>
    </xf>
    <xf numFmtId="0" fontId="96" fillId="0" borderId="7" xfId="13" applyFont="1" applyBorder="1" applyAlignment="1" applyProtection="1">
      <alignment horizontal="right"/>
      <protection hidden="1"/>
    </xf>
    <xf numFmtId="0" fontId="72" fillId="0" borderId="5" xfId="13" applyFont="1" applyBorder="1" applyProtection="1">
      <protection hidden="1"/>
    </xf>
    <xf numFmtId="10" fontId="96" fillId="0" borderId="6" xfId="13" applyNumberFormat="1" applyFont="1" applyBorder="1" applyAlignment="1" applyProtection="1">
      <alignment horizontal="right"/>
      <protection hidden="1"/>
    </xf>
    <xf numFmtId="0" fontId="95" fillId="0" borderId="6" xfId="13" applyFont="1" applyBorder="1" applyAlignment="1" applyProtection="1">
      <alignment horizontal="center"/>
      <protection hidden="1"/>
    </xf>
    <xf numFmtId="175" fontId="97" fillId="0" borderId="1" xfId="15" applyNumberFormat="1" applyFont="1" applyFill="1" applyBorder="1" applyAlignment="1" applyProtection="1">
      <alignment horizontal="center"/>
      <protection hidden="1"/>
    </xf>
    <xf numFmtId="0" fontId="98" fillId="0" borderId="5" xfId="13" applyFont="1" applyBorder="1" applyProtection="1">
      <protection hidden="1"/>
    </xf>
    <xf numFmtId="2" fontId="99" fillId="0" borderId="0" xfId="13" applyNumberFormat="1" applyFont="1" applyAlignment="1" applyProtection="1">
      <alignment horizontal="center"/>
      <protection hidden="1"/>
    </xf>
    <xf numFmtId="175" fontId="70" fillId="0" borderId="10" xfId="0" applyNumberFormat="1" applyFont="1" applyBorder="1" applyAlignment="1">
      <alignment horizontal="center" vertical="center"/>
    </xf>
    <xf numFmtId="175" fontId="95" fillId="0" borderId="7" xfId="15" applyNumberFormat="1" applyFont="1" applyFill="1" applyBorder="1" applyAlignment="1" applyProtection="1">
      <alignment horizontal="right"/>
      <protection hidden="1"/>
    </xf>
    <xf numFmtId="169" fontId="95" fillId="0" borderId="6" xfId="13" applyNumberFormat="1" applyFont="1" applyBorder="1" applyAlignment="1" applyProtection="1">
      <alignment horizontal="center"/>
      <protection hidden="1"/>
    </xf>
    <xf numFmtId="165" fontId="95" fillId="0" borderId="6" xfId="13" applyNumberFormat="1" applyFont="1" applyBorder="1" applyAlignment="1" applyProtection="1">
      <alignment horizontal="center"/>
      <protection hidden="1"/>
    </xf>
    <xf numFmtId="167" fontId="95" fillId="0" borderId="7" xfId="8" applyFont="1" applyFill="1" applyBorder="1" applyAlignment="1" applyProtection="1">
      <alignment horizontal="right"/>
      <protection hidden="1"/>
    </xf>
    <xf numFmtId="0" fontId="73" fillId="0" borderId="1" xfId="0" applyFont="1" applyBorder="1"/>
    <xf numFmtId="10" fontId="95" fillId="0" borderId="7" xfId="15" applyNumberFormat="1" applyFont="1" applyFill="1" applyBorder="1" applyAlignment="1" applyProtection="1">
      <alignment horizontal="right"/>
      <protection hidden="1"/>
    </xf>
    <xf numFmtId="175" fontId="68" fillId="0" borderId="10" xfId="0" applyNumberFormat="1" applyFont="1" applyBorder="1"/>
    <xf numFmtId="169" fontId="95" fillId="0" borderId="7" xfId="13" applyNumberFormat="1" applyFont="1" applyBorder="1" applyAlignment="1" applyProtection="1">
      <alignment horizontal="right"/>
      <protection hidden="1"/>
    </xf>
    <xf numFmtId="0" fontId="100" fillId="0" borderId="0" xfId="0" applyFont="1"/>
    <xf numFmtId="0" fontId="100" fillId="0" borderId="8" xfId="0" applyFont="1" applyBorder="1" applyAlignment="1">
      <alignment horizontal="right"/>
    </xf>
    <xf numFmtId="175" fontId="68" fillId="0" borderId="0" xfId="0" applyNumberFormat="1" applyFont="1"/>
    <xf numFmtId="166" fontId="73" fillId="0" borderId="1" xfId="17" applyFont="1" applyBorder="1"/>
    <xf numFmtId="0" fontId="76" fillId="0" borderId="5" xfId="13" applyFont="1" applyBorder="1" applyProtection="1">
      <protection hidden="1"/>
    </xf>
    <xf numFmtId="169" fontId="96" fillId="0" borderId="6" xfId="13" applyNumberFormat="1" applyFont="1" applyBorder="1" applyProtection="1">
      <protection hidden="1"/>
    </xf>
    <xf numFmtId="169" fontId="96" fillId="0" borderId="7" xfId="13" applyNumberFormat="1" applyFont="1" applyBorder="1" applyAlignment="1" applyProtection="1">
      <alignment horizontal="right"/>
      <protection hidden="1"/>
    </xf>
    <xf numFmtId="179" fontId="70" fillId="0" borderId="0" xfId="0" applyNumberFormat="1" applyFont="1"/>
    <xf numFmtId="0" fontId="96" fillId="0" borderId="0" xfId="0" applyFont="1"/>
    <xf numFmtId="0" fontId="96" fillId="0" borderId="10" xfId="0" applyFont="1" applyBorder="1" applyAlignment="1">
      <alignment horizontal="right"/>
    </xf>
    <xf numFmtId="0" fontId="96" fillId="0" borderId="0" xfId="0" applyFont="1" applyAlignment="1">
      <alignment horizontal="right"/>
    </xf>
    <xf numFmtId="175" fontId="70" fillId="0" borderId="0" xfId="0" applyNumberFormat="1" applyFont="1"/>
    <xf numFmtId="0" fontId="70" fillId="0" borderId="0" xfId="0" applyFont="1" applyAlignment="1">
      <alignment horizontal="right"/>
    </xf>
    <xf numFmtId="2" fontId="82" fillId="0" borderId="0" xfId="0" applyNumberFormat="1" applyFont="1"/>
    <xf numFmtId="2" fontId="83" fillId="0" borderId="0" xfId="0" applyNumberFormat="1" applyFont="1"/>
    <xf numFmtId="0" fontId="101" fillId="0" borderId="0" xfId="13" applyFont="1" applyAlignment="1" applyProtection="1">
      <alignment horizontal="right"/>
      <protection hidden="1"/>
    </xf>
    <xf numFmtId="1" fontId="83" fillId="0" borderId="0" xfId="0" applyNumberFormat="1" applyFont="1" applyAlignment="1">
      <alignment horizontal="left"/>
    </xf>
    <xf numFmtId="2" fontId="101" fillId="0" borderId="0" xfId="13" applyNumberFormat="1" applyFont="1" applyAlignment="1" applyProtection="1">
      <alignment horizontal="right"/>
      <protection hidden="1"/>
    </xf>
    <xf numFmtId="2" fontId="80" fillId="61" borderId="5" xfId="13" applyNumberFormat="1" applyFont="1" applyFill="1" applyBorder="1" applyAlignment="1" applyProtection="1">
      <alignment horizontal="left" vertical="center" wrapText="1"/>
      <protection hidden="1"/>
    </xf>
    <xf numFmtId="2" fontId="103" fillId="61" borderId="6" xfId="13" applyNumberFormat="1" applyFont="1" applyFill="1" applyBorder="1" applyAlignment="1" applyProtection="1">
      <alignment horizontal="center" wrapText="1"/>
      <protection hidden="1"/>
    </xf>
    <xf numFmtId="2" fontId="103" fillId="61" borderId="7" xfId="13" applyNumberFormat="1" applyFont="1" applyFill="1" applyBorder="1" applyAlignment="1" applyProtection="1">
      <alignment horizontal="right" wrapText="1"/>
      <protection hidden="1"/>
    </xf>
    <xf numFmtId="2" fontId="103" fillId="61" borderId="5" xfId="13" applyNumberFormat="1" applyFont="1" applyFill="1" applyBorder="1" applyAlignment="1" applyProtection="1">
      <alignment horizontal="left" vertical="center" wrapText="1"/>
      <protection hidden="1"/>
    </xf>
    <xf numFmtId="0" fontId="105" fillId="0" borderId="6" xfId="13" applyFont="1" applyBorder="1" applyAlignment="1" applyProtection="1">
      <alignment horizontal="center"/>
      <protection hidden="1"/>
    </xf>
    <xf numFmtId="9" fontId="73" fillId="61" borderId="1" xfId="64" applyFont="1" applyFill="1" applyBorder="1" applyAlignment="1">
      <alignment horizontal="center"/>
    </xf>
    <xf numFmtId="169" fontId="105" fillId="0" borderId="6" xfId="13" applyNumberFormat="1" applyFont="1" applyBorder="1" applyProtection="1">
      <protection hidden="1"/>
    </xf>
    <xf numFmtId="0" fontId="71" fillId="0" borderId="0" xfId="0" applyFont="1"/>
    <xf numFmtId="0" fontId="71" fillId="0" borderId="0" xfId="0" applyFont="1" applyAlignment="1">
      <alignment wrapText="1"/>
    </xf>
    <xf numFmtId="0" fontId="68" fillId="0" borderId="1" xfId="0" applyFont="1" applyBorder="1" applyAlignment="1">
      <alignment horizontal="center"/>
    </xf>
    <xf numFmtId="166" fontId="68" fillId="0" borderId="1" xfId="17" applyFont="1" applyBorder="1"/>
    <xf numFmtId="0" fontId="73" fillId="0" borderId="6" xfId="0" applyFont="1" applyBorder="1"/>
    <xf numFmtId="0" fontId="81" fillId="61" borderId="1" xfId="58" applyFont="1" applyFill="1" applyBorder="1" applyAlignment="1">
      <alignment horizontal="left" vertical="top" wrapText="1"/>
    </xf>
    <xf numFmtId="0" fontId="100" fillId="0" borderId="0" xfId="10" applyFont="1"/>
    <xf numFmtId="179" fontId="100" fillId="0" borderId="0" xfId="10" applyNumberFormat="1" applyFont="1"/>
    <xf numFmtId="2" fontId="100" fillId="0" borderId="0" xfId="10" applyNumberFormat="1" applyFont="1"/>
    <xf numFmtId="2" fontId="78" fillId="0" borderId="0" xfId="10" applyNumberFormat="1" applyFont="1" applyAlignment="1">
      <alignment vertical="center"/>
    </xf>
    <xf numFmtId="2" fontId="78" fillId="0" borderId="0" xfId="10" applyNumberFormat="1" applyFont="1" applyAlignment="1">
      <alignment horizontal="right" vertical="center"/>
    </xf>
    <xf numFmtId="2" fontId="79" fillId="0" borderId="0" xfId="10" applyNumberFormat="1" applyFont="1" applyAlignment="1">
      <alignment vertical="center"/>
    </xf>
    <xf numFmtId="0" fontId="68" fillId="0" borderId="1" xfId="10" applyFont="1" applyBorder="1"/>
    <xf numFmtId="0" fontId="68" fillId="0" borderId="0" xfId="10" applyFont="1"/>
    <xf numFmtId="0" fontId="68" fillId="0" borderId="6" xfId="10" applyFont="1" applyBorder="1"/>
    <xf numFmtId="0" fontId="68" fillId="0" borderId="2" xfId="10" applyFont="1" applyBorder="1"/>
    <xf numFmtId="0" fontId="68" fillId="0" borderId="0" xfId="0" applyFont="1" applyAlignment="1">
      <alignment horizontal="left" vertical="center" indent="6"/>
    </xf>
    <xf numFmtId="0" fontId="68" fillId="0" borderId="5" xfId="9" applyFont="1" applyBorder="1" applyAlignment="1" applyProtection="1">
      <alignment horizontal="left"/>
      <protection hidden="1"/>
    </xf>
    <xf numFmtId="0" fontId="68" fillId="0" borderId="7" xfId="9" applyFont="1" applyBorder="1" applyAlignment="1" applyProtection="1">
      <alignment horizontal="left"/>
      <protection hidden="1"/>
    </xf>
    <xf numFmtId="0" fontId="68" fillId="0" borderId="1" xfId="9" applyFont="1" applyBorder="1" applyAlignment="1" applyProtection="1">
      <alignment horizontal="left"/>
      <protection hidden="1"/>
    </xf>
    <xf numFmtId="0" fontId="68" fillId="0" borderId="1" xfId="9" applyFont="1" applyBorder="1" applyAlignment="1" applyProtection="1">
      <alignment horizontal="center"/>
      <protection hidden="1"/>
    </xf>
    <xf numFmtId="0" fontId="73" fillId="0" borderId="0" xfId="9" applyFont="1" applyAlignment="1" applyProtection="1">
      <alignment horizontal="left" vertical="center"/>
      <protection hidden="1"/>
    </xf>
    <xf numFmtId="0" fontId="68" fillId="0" borderId="6" xfId="9" applyFont="1" applyBorder="1" applyAlignment="1" applyProtection="1">
      <alignment horizontal="left" vertical="top"/>
      <protection hidden="1"/>
    </xf>
    <xf numFmtId="0" fontId="68" fillId="0" borderId="7" xfId="9" applyFont="1" applyBorder="1" applyAlignment="1" applyProtection="1">
      <alignment horizontal="center" vertical="top"/>
      <protection hidden="1"/>
    </xf>
    <xf numFmtId="0" fontId="68" fillId="0" borderId="1" xfId="9" applyFont="1" applyBorder="1" applyAlignment="1" applyProtection="1">
      <alignment horizontal="left" vertical="center"/>
      <protection hidden="1"/>
    </xf>
    <xf numFmtId="0" fontId="68" fillId="0" borderId="5" xfId="9" applyFont="1" applyBorder="1" applyAlignment="1" applyProtection="1">
      <alignment horizontal="left" vertical="center"/>
      <protection hidden="1"/>
    </xf>
    <xf numFmtId="0" fontId="68" fillId="0" borderId="1" xfId="9" applyFont="1" applyBorder="1" applyAlignment="1" applyProtection="1">
      <alignment horizontal="left" wrapText="1"/>
      <protection hidden="1"/>
    </xf>
    <xf numFmtId="0" fontId="68" fillId="0" borderId="7" xfId="9" applyFont="1" applyBorder="1" applyAlignment="1" applyProtection="1">
      <alignment horizontal="left" wrapText="1"/>
      <protection hidden="1"/>
    </xf>
    <xf numFmtId="0" fontId="68" fillId="0" borderId="1" xfId="9" applyFont="1" applyBorder="1" applyAlignment="1" applyProtection="1">
      <alignment horizontal="right"/>
      <protection hidden="1"/>
    </xf>
    <xf numFmtId="0" fontId="68" fillId="0" borderId="1" xfId="9" applyFont="1" applyBorder="1" applyAlignment="1" applyProtection="1">
      <alignment horizontal="center" wrapText="1"/>
      <protection hidden="1"/>
    </xf>
    <xf numFmtId="0" fontId="102" fillId="0" borderId="0" xfId="9" applyFont="1" applyAlignment="1" applyProtection="1">
      <alignment horizontal="left" vertical="center"/>
      <protection hidden="1"/>
    </xf>
    <xf numFmtId="0" fontId="80" fillId="61" borderId="5" xfId="9" applyFont="1" applyFill="1" applyBorder="1" applyAlignment="1" applyProtection="1">
      <alignment horizontal="left" vertical="center"/>
      <protection hidden="1"/>
    </xf>
    <xf numFmtId="0" fontId="85" fillId="61" borderId="6" xfId="10" applyFont="1" applyFill="1" applyBorder="1"/>
    <xf numFmtId="0" fontId="104" fillId="61" borderId="6" xfId="10" applyFont="1" applyFill="1" applyBorder="1"/>
    <xf numFmtId="0" fontId="104" fillId="61" borderId="7" xfId="10" applyFont="1" applyFill="1" applyBorder="1"/>
    <xf numFmtId="0" fontId="85" fillId="61" borderId="7" xfId="10" applyFont="1" applyFill="1" applyBorder="1"/>
    <xf numFmtId="0" fontId="80" fillId="61" borderId="5" xfId="9" applyFont="1" applyFill="1" applyBorder="1" applyAlignment="1" applyProtection="1">
      <alignment vertical="center"/>
      <protection hidden="1"/>
    </xf>
    <xf numFmtId="0" fontId="70" fillId="0" borderId="0" xfId="13" applyFont="1" applyAlignment="1" applyProtection="1">
      <alignment horizontal="center"/>
      <protection hidden="1"/>
    </xf>
    <xf numFmtId="173" fontId="68" fillId="0" borderId="0" xfId="8" applyNumberFormat="1" applyFont="1" applyFill="1" applyAlignment="1" applyProtection="1">
      <protection hidden="1"/>
    </xf>
    <xf numFmtId="0" fontId="68" fillId="0" borderId="0" xfId="83" applyFont="1"/>
    <xf numFmtId="0" fontId="69" fillId="0" borderId="0" xfId="13" applyFont="1" applyProtection="1">
      <protection hidden="1"/>
    </xf>
    <xf numFmtId="0" fontId="68" fillId="0" borderId="1" xfId="102" applyFont="1" applyBorder="1" applyAlignment="1">
      <alignment vertical="top" wrapText="1"/>
    </xf>
    <xf numFmtId="175" fontId="69" fillId="0" borderId="0" xfId="3" applyNumberFormat="1" applyFont="1" applyFill="1" applyBorder="1" applyAlignment="1" applyProtection="1">
      <alignment horizontal="center"/>
      <protection hidden="1"/>
    </xf>
    <xf numFmtId="169" fontId="69" fillId="0" borderId="0" xfId="3" applyFont="1" applyFill="1" applyBorder="1" applyAlignment="1" applyProtection="1">
      <alignment horizontal="center"/>
      <protection hidden="1"/>
    </xf>
    <xf numFmtId="0" fontId="69" fillId="0" borderId="0" xfId="13" applyFont="1" applyAlignment="1" applyProtection="1">
      <alignment horizontal="center"/>
      <protection hidden="1"/>
    </xf>
    <xf numFmtId="0" fontId="68" fillId="0" borderId="0" xfId="83" applyFont="1" applyAlignment="1">
      <alignment horizontal="center" vertical="center"/>
    </xf>
    <xf numFmtId="175" fontId="68" fillId="0" borderId="0" xfId="83" applyNumberFormat="1" applyFont="1" applyAlignment="1">
      <alignment horizontal="center" vertical="center"/>
    </xf>
    <xf numFmtId="0" fontId="68" fillId="0" borderId="0" xfId="102" applyFont="1"/>
    <xf numFmtId="2" fontId="68" fillId="0" borderId="1" xfId="83" applyNumberFormat="1" applyFont="1" applyBorder="1"/>
    <xf numFmtId="44" fontId="68" fillId="0" borderId="1" xfId="65" applyFont="1" applyBorder="1" applyAlignment="1">
      <alignment vertical="top" wrapText="1"/>
    </xf>
    <xf numFmtId="49" fontId="68" fillId="0" borderId="1" xfId="102" applyNumberFormat="1" applyFont="1" applyBorder="1" applyAlignment="1">
      <alignment horizontal="center" vertical="top" wrapText="1"/>
    </xf>
    <xf numFmtId="0" fontId="68" fillId="0" borderId="1" xfId="83" applyFont="1" applyBorder="1"/>
    <xf numFmtId="0" fontId="68" fillId="0" borderId="1" xfId="102" applyFont="1" applyBorder="1" applyAlignment="1">
      <alignment vertical="top"/>
    </xf>
    <xf numFmtId="0" fontId="68" fillId="0" borderId="0" xfId="102" applyFont="1" applyAlignment="1">
      <alignment horizontal="center"/>
    </xf>
    <xf numFmtId="173" fontId="68" fillId="0" borderId="0" xfId="8" applyNumberFormat="1" applyFont="1"/>
    <xf numFmtId="167" fontId="68" fillId="0" borderId="0" xfId="104" applyFont="1"/>
    <xf numFmtId="173" fontId="81" fillId="61" borderId="4" xfId="8" applyNumberFormat="1" applyFont="1" applyFill="1" applyBorder="1" applyAlignment="1">
      <alignment vertical="top" wrapText="1"/>
    </xf>
    <xf numFmtId="0" fontId="73" fillId="0" borderId="5" xfId="13" applyFont="1" applyBorder="1" applyAlignment="1" applyProtection="1">
      <alignment vertical="center"/>
      <protection hidden="1"/>
    </xf>
    <xf numFmtId="10" fontId="73" fillId="0" borderId="1" xfId="15" applyNumberFormat="1" applyFont="1" applyFill="1" applyBorder="1" applyAlignment="1"/>
    <xf numFmtId="0" fontId="73" fillId="0" borderId="1" xfId="13" applyFont="1" applyBorder="1" applyAlignment="1" applyProtection="1">
      <alignment vertical="center"/>
      <protection hidden="1"/>
    </xf>
    <xf numFmtId="2" fontId="73" fillId="0" borderId="1" xfId="13" applyNumberFormat="1" applyFont="1" applyBorder="1" applyAlignment="1" applyProtection="1">
      <alignment vertical="center"/>
      <protection hidden="1"/>
    </xf>
    <xf numFmtId="10" fontId="73" fillId="0" borderId="1" xfId="15" applyNumberFormat="1" applyFont="1" applyFill="1" applyBorder="1" applyAlignment="1" applyProtection="1">
      <alignment vertical="center"/>
      <protection hidden="1"/>
    </xf>
    <xf numFmtId="0" fontId="73" fillId="0" borderId="5" xfId="13" applyFont="1" applyBorder="1" applyProtection="1">
      <protection hidden="1"/>
    </xf>
    <xf numFmtId="0" fontId="100" fillId="0" borderId="6" xfId="13" applyFont="1" applyBorder="1" applyProtection="1">
      <protection hidden="1"/>
    </xf>
    <xf numFmtId="0" fontId="100" fillId="0" borderId="7" xfId="13" applyFont="1" applyBorder="1" applyAlignment="1" applyProtection="1">
      <alignment horizontal="right"/>
      <protection hidden="1"/>
    </xf>
    <xf numFmtId="2" fontId="101" fillId="0" borderId="0" xfId="13" applyNumberFormat="1" applyFont="1" applyAlignment="1" applyProtection="1">
      <alignment horizontal="center"/>
      <protection hidden="1"/>
    </xf>
    <xf numFmtId="179" fontId="73" fillId="0" borderId="9" xfId="5" applyNumberFormat="1" applyFont="1" applyFill="1" applyBorder="1" applyAlignment="1" applyProtection="1">
      <protection hidden="1"/>
    </xf>
    <xf numFmtId="169" fontId="100" fillId="0" borderId="6" xfId="13" applyNumberFormat="1" applyFont="1" applyBorder="1" applyProtection="1">
      <protection hidden="1"/>
    </xf>
    <xf numFmtId="175" fontId="68" fillId="0" borderId="11" xfId="0" applyNumberFormat="1" applyFont="1" applyBorder="1" applyAlignment="1">
      <alignment horizontal="center" vertical="center"/>
    </xf>
    <xf numFmtId="0" fontId="70" fillId="0" borderId="5" xfId="13" applyFont="1" applyBorder="1" applyProtection="1">
      <protection hidden="1"/>
    </xf>
    <xf numFmtId="175" fontId="68" fillId="0" borderId="10" xfId="0" applyNumberFormat="1" applyFont="1" applyBorder="1" applyAlignment="1">
      <alignment horizontal="center" vertical="center"/>
    </xf>
    <xf numFmtId="0" fontId="81" fillId="61" borderId="1" xfId="13" applyFont="1" applyFill="1" applyBorder="1" applyAlignment="1" applyProtection="1">
      <alignment horizontal="left" vertical="center"/>
      <protection hidden="1"/>
    </xf>
    <xf numFmtId="2" fontId="81" fillId="61" borderId="1" xfId="0" applyNumberFormat="1" applyFont="1" applyFill="1" applyBorder="1" applyAlignment="1">
      <alignment horizontal="center" vertical="center" wrapText="1"/>
    </xf>
    <xf numFmtId="0" fontId="81" fillId="61" borderId="1" xfId="0" applyFont="1" applyFill="1" applyBorder="1" applyAlignment="1">
      <alignment horizontal="left" vertical="center" wrapText="1"/>
    </xf>
    <xf numFmtId="173" fontId="68" fillId="0" borderId="1" xfId="8" applyNumberFormat="1" applyFont="1" applyFill="1" applyBorder="1" applyAlignment="1">
      <alignment horizontal="center" vertical="center"/>
    </xf>
    <xf numFmtId="0" fontId="73" fillId="0" borderId="1" xfId="0" applyFont="1" applyBorder="1" applyAlignment="1">
      <alignment vertical="center"/>
    </xf>
    <xf numFmtId="0" fontId="73" fillId="0" borderId="1" xfId="0" applyFont="1" applyBorder="1" applyAlignment="1">
      <alignment horizontal="center" vertical="center"/>
    </xf>
    <xf numFmtId="173" fontId="73" fillId="0" borderId="1" xfId="8" applyNumberFormat="1" applyFont="1" applyFill="1" applyBorder="1" applyAlignment="1">
      <alignment horizontal="center" vertical="center"/>
    </xf>
    <xf numFmtId="1" fontId="77" fillId="0" borderId="5" xfId="0" applyNumberFormat="1" applyFont="1" applyBorder="1" applyAlignment="1">
      <alignment horizontal="left" vertical="center"/>
    </xf>
    <xf numFmtId="1" fontId="77" fillId="0" borderId="6" xfId="0" applyNumberFormat="1" applyFont="1" applyBorder="1" applyAlignment="1">
      <alignment horizontal="left" vertical="center"/>
    </xf>
    <xf numFmtId="2" fontId="106" fillId="0" borderId="0" xfId="12" applyNumberFormat="1" applyFont="1"/>
    <xf numFmtId="49" fontId="87" fillId="63" borderId="1" xfId="9" applyNumberFormat="1" applyFont="1" applyFill="1" applyBorder="1" applyAlignment="1" applyProtection="1">
      <alignment horizontal="left" vertical="top"/>
      <protection hidden="1"/>
    </xf>
    <xf numFmtId="9" fontId="87" fillId="62" borderId="1" xfId="60" applyNumberFormat="1" applyFont="1" applyFill="1" applyBorder="1" applyAlignment="1">
      <alignment horizontal="center" vertical="center"/>
    </xf>
    <xf numFmtId="49" fontId="87" fillId="63" borderId="1" xfId="61" applyNumberFormat="1" applyFont="1" applyFill="1" applyBorder="1" applyAlignment="1" applyProtection="1">
      <alignment horizontal="left" vertical="top"/>
      <protection hidden="1"/>
    </xf>
    <xf numFmtId="173" fontId="73" fillId="62" borderId="1" xfId="8" applyNumberFormat="1" applyFont="1" applyFill="1" applyBorder="1" applyAlignment="1">
      <alignment horizontal="center"/>
    </xf>
    <xf numFmtId="2" fontId="88" fillId="61" borderId="4" xfId="0" applyNumberFormat="1" applyFont="1" applyFill="1" applyBorder="1" applyAlignment="1">
      <alignment horizontal="center" vertical="top" wrapText="1"/>
    </xf>
    <xf numFmtId="0" fontId="70" fillId="62" borderId="1" xfId="13" applyFont="1" applyFill="1" applyBorder="1" applyProtection="1">
      <protection hidden="1"/>
    </xf>
    <xf numFmtId="177" fontId="68" fillId="62" borderId="1" xfId="11" applyNumberFormat="1" applyFont="1" applyFill="1" applyBorder="1" applyAlignment="1" applyProtection="1">
      <alignment vertical="center"/>
      <protection hidden="1"/>
    </xf>
    <xf numFmtId="166" fontId="72" fillId="62" borderId="1" xfId="17" applyFont="1" applyFill="1" applyBorder="1" applyAlignment="1" applyProtection="1">
      <alignment horizontal="right" vertical="center"/>
      <protection hidden="1"/>
    </xf>
    <xf numFmtId="10" fontId="68" fillId="62" borderId="1" xfId="11" applyNumberFormat="1" applyFont="1" applyFill="1" applyBorder="1" applyAlignment="1" applyProtection="1">
      <alignment vertical="center"/>
      <protection hidden="1"/>
    </xf>
    <xf numFmtId="2" fontId="72" fillId="62" borderId="1" xfId="13" applyNumberFormat="1" applyFont="1" applyFill="1" applyBorder="1" applyAlignment="1" applyProtection="1">
      <alignment horizontal="right" vertical="center"/>
      <protection hidden="1"/>
    </xf>
    <xf numFmtId="10" fontId="95" fillId="62" borderId="1" xfId="15" applyNumberFormat="1" applyFont="1" applyFill="1" applyBorder="1" applyAlignment="1" applyProtection="1">
      <alignment horizontal="right"/>
      <protection hidden="1"/>
    </xf>
    <xf numFmtId="0" fontId="68" fillId="62" borderId="5" xfId="13" applyFont="1" applyFill="1" applyBorder="1" applyProtection="1">
      <protection hidden="1"/>
    </xf>
    <xf numFmtId="9" fontId="72" fillId="62" borderId="1" xfId="15" applyFont="1" applyFill="1" applyBorder="1" applyAlignment="1" applyProtection="1">
      <alignment horizontal="center"/>
      <protection hidden="1"/>
    </xf>
    <xf numFmtId="0" fontId="70" fillId="62" borderId="1" xfId="10" applyFont="1" applyFill="1" applyBorder="1"/>
    <xf numFmtId="44" fontId="68" fillId="63" borderId="1" xfId="65" applyFont="1" applyFill="1" applyBorder="1" applyAlignment="1" applyProtection="1">
      <protection locked="0"/>
    </xf>
    <xf numFmtId="0" fontId="68" fillId="62" borderId="1" xfId="10" applyFont="1" applyFill="1" applyBorder="1"/>
    <xf numFmtId="0" fontId="68" fillId="62" borderId="2" xfId="10" applyFont="1" applyFill="1" applyBorder="1"/>
    <xf numFmtId="179" fontId="100" fillId="62" borderId="1" xfId="10" applyNumberFormat="1" applyFont="1" applyFill="1" applyBorder="1"/>
    <xf numFmtId="0" fontId="68" fillId="62" borderId="6" xfId="10" applyFont="1" applyFill="1" applyBorder="1"/>
    <xf numFmtId="0" fontId="68" fillId="62" borderId="5" xfId="10" applyFont="1" applyFill="1" applyBorder="1"/>
    <xf numFmtId="167" fontId="68" fillId="2" borderId="1" xfId="8" applyFont="1" applyFill="1" applyBorder="1" applyAlignment="1">
      <alignment horizontal="center"/>
    </xf>
    <xf numFmtId="166" fontId="68" fillId="2" borderId="1" xfId="17" applyFont="1" applyFill="1" applyBorder="1" applyAlignment="1">
      <alignment horizontal="center"/>
    </xf>
    <xf numFmtId="3" fontId="68" fillId="0" borderId="1" xfId="8" applyNumberFormat="1" applyFont="1" applyFill="1" applyBorder="1" applyAlignment="1">
      <alignment horizontal="center" vertical="top" wrapText="1"/>
    </xf>
    <xf numFmtId="2" fontId="73" fillId="2" borderId="5" xfId="83" applyNumberFormat="1" applyFont="1" applyFill="1" applyBorder="1" applyAlignment="1">
      <alignment vertical="top" wrapText="1"/>
    </xf>
    <xf numFmtId="2" fontId="73" fillId="2" borderId="7" xfId="83" applyNumberFormat="1" applyFont="1" applyFill="1" applyBorder="1" applyAlignment="1">
      <alignment vertical="top" wrapText="1"/>
    </xf>
    <xf numFmtId="3" fontId="73" fillId="2" borderId="6" xfId="8" applyNumberFormat="1" applyFont="1" applyFill="1" applyBorder="1" applyAlignment="1">
      <alignment horizontal="center" vertical="top" wrapText="1"/>
    </xf>
    <xf numFmtId="180" fontId="73" fillId="2" borderId="7" xfId="83" applyNumberFormat="1" applyFont="1" applyFill="1" applyBorder="1" applyAlignment="1">
      <alignment vertical="top" wrapText="1"/>
    </xf>
    <xf numFmtId="180" fontId="73" fillId="2" borderId="5" xfId="83" applyNumberFormat="1" applyFont="1" applyFill="1" applyBorder="1" applyAlignment="1">
      <alignment vertical="top" wrapText="1"/>
    </xf>
    <xf numFmtId="2" fontId="73" fillId="2" borderId="6" xfId="83" applyNumberFormat="1" applyFont="1" applyFill="1" applyBorder="1" applyAlignment="1">
      <alignment vertical="top" wrapText="1"/>
    </xf>
    <xf numFmtId="2" fontId="68" fillId="0" borderId="0" xfId="13" applyNumberFormat="1" applyFont="1" applyProtection="1">
      <protection hidden="1"/>
    </xf>
    <xf numFmtId="166" fontId="68" fillId="0" borderId="0" xfId="17" applyFont="1" applyFill="1" applyBorder="1" applyAlignment="1" applyProtection="1">
      <protection hidden="1"/>
    </xf>
    <xf numFmtId="2" fontId="68" fillId="0" borderId="5" xfId="13" applyNumberFormat="1" applyFont="1" applyBorder="1" applyAlignment="1" applyProtection="1">
      <alignment vertical="center"/>
      <protection hidden="1"/>
    </xf>
    <xf numFmtId="9" fontId="73" fillId="0" borderId="1" xfId="0" applyNumberFormat="1" applyFont="1" applyBorder="1" applyAlignment="1">
      <alignment horizontal="center"/>
    </xf>
    <xf numFmtId="9" fontId="73" fillId="0" borderId="1" xfId="15" applyFont="1" applyBorder="1" applyAlignment="1">
      <alignment horizontal="center"/>
    </xf>
    <xf numFmtId="166" fontId="68" fillId="0" borderId="1" xfId="17" applyFont="1" applyBorder="1" applyAlignment="1">
      <alignment horizontal="center" vertical="top" wrapText="1"/>
    </xf>
    <xf numFmtId="2" fontId="81" fillId="61" borderId="4" xfId="83" applyNumberFormat="1" applyFont="1" applyFill="1" applyBorder="1" applyAlignment="1">
      <alignment horizontal="left" vertical="top" wrapText="1"/>
    </xf>
    <xf numFmtId="2" fontId="81" fillId="61" borderId="4" xfId="83" applyNumberFormat="1" applyFont="1" applyFill="1" applyBorder="1" applyAlignment="1">
      <alignment vertical="top" wrapText="1"/>
    </xf>
    <xf numFmtId="0" fontId="73" fillId="0" borderId="0" xfId="102" applyFont="1"/>
    <xf numFmtId="0" fontId="71" fillId="0" borderId="41" xfId="0" applyFont="1" applyBorder="1"/>
    <xf numFmtId="2" fontId="103" fillId="61" borderId="42" xfId="13" applyNumberFormat="1" applyFont="1" applyFill="1" applyBorder="1" applyAlignment="1" applyProtection="1">
      <alignment horizontal="left" vertical="center" wrapText="1"/>
      <protection hidden="1"/>
    </xf>
    <xf numFmtId="2" fontId="68" fillId="0" borderId="42" xfId="13" applyNumberFormat="1" applyFont="1" applyBorder="1" applyProtection="1">
      <protection hidden="1"/>
    </xf>
    <xf numFmtId="1" fontId="73" fillId="0" borderId="43" xfId="13" applyNumberFormat="1" applyFont="1" applyBorder="1" applyAlignment="1" applyProtection="1">
      <alignment horizontal="center"/>
      <protection hidden="1"/>
    </xf>
    <xf numFmtId="166" fontId="68" fillId="0" borderId="42" xfId="17" applyFont="1" applyFill="1" applyBorder="1" applyAlignment="1" applyProtection="1">
      <protection hidden="1"/>
    </xf>
    <xf numFmtId="166" fontId="68" fillId="0" borderId="43" xfId="17" applyFont="1" applyFill="1" applyBorder="1" applyAlignment="1" applyProtection="1">
      <protection hidden="1"/>
    </xf>
    <xf numFmtId="0" fontId="73" fillId="0" borderId="43" xfId="0" applyFont="1" applyBorder="1"/>
    <xf numFmtId="166" fontId="73" fillId="0" borderId="43" xfId="17" applyFont="1" applyBorder="1"/>
    <xf numFmtId="2" fontId="88" fillId="61" borderId="38" xfId="0" applyNumberFormat="1" applyFont="1" applyFill="1" applyBorder="1" applyAlignment="1">
      <alignment horizontal="center" vertical="top" wrapText="1"/>
    </xf>
    <xf numFmtId="173" fontId="73" fillId="0" borderId="1" xfId="8" applyNumberFormat="1" applyFont="1" applyFill="1" applyBorder="1" applyAlignment="1">
      <alignment horizontal="center"/>
    </xf>
    <xf numFmtId="0" fontId="68" fillId="2" borderId="1" xfId="0" applyFont="1" applyFill="1" applyBorder="1" applyAlignment="1">
      <alignment vertical="center"/>
    </xf>
    <xf numFmtId="2" fontId="81" fillId="61" borderId="1" xfId="88" applyNumberFormat="1" applyFont="1" applyFill="1" applyBorder="1" applyAlignment="1">
      <alignment vertical="top" wrapText="1"/>
    </xf>
    <xf numFmtId="173" fontId="81" fillId="61" borderId="1" xfId="8" applyNumberFormat="1" applyFont="1" applyFill="1" applyBorder="1" applyAlignment="1">
      <alignment vertical="top" wrapText="1"/>
    </xf>
    <xf numFmtId="167" fontId="81" fillId="61" borderId="1" xfId="8" applyFont="1" applyFill="1" applyBorder="1" applyAlignment="1">
      <alignment horizontal="center" vertical="top" wrapText="1"/>
    </xf>
    <xf numFmtId="0" fontId="88" fillId="0" borderId="0" xfId="13" applyFont="1" applyProtection="1">
      <protection hidden="1"/>
    </xf>
    <xf numFmtId="0" fontId="95" fillId="2" borderId="6" xfId="13" applyFont="1" applyFill="1" applyBorder="1" applyProtection="1">
      <protection hidden="1"/>
    </xf>
    <xf numFmtId="0" fontId="95" fillId="62" borderId="6" xfId="13" applyFont="1" applyFill="1" applyBorder="1" applyAlignment="1" applyProtection="1">
      <alignment horizontal="center"/>
      <protection hidden="1"/>
    </xf>
    <xf numFmtId="0" fontId="95" fillId="62" borderId="7" xfId="13" applyFont="1" applyFill="1" applyBorder="1" applyAlignment="1" applyProtection="1">
      <alignment horizontal="right"/>
      <protection hidden="1"/>
    </xf>
    <xf numFmtId="10" fontId="95" fillId="62" borderId="7" xfId="15" applyNumberFormat="1" applyFont="1" applyFill="1" applyBorder="1" applyAlignment="1" applyProtection="1">
      <alignment horizontal="right"/>
      <protection hidden="1"/>
    </xf>
    <xf numFmtId="0" fontId="88" fillId="0" borderId="0" xfId="13" applyFont="1" applyAlignment="1" applyProtection="1">
      <alignment horizontal="right" vertical="center"/>
      <protection hidden="1"/>
    </xf>
    <xf numFmtId="2" fontId="88" fillId="0" borderId="0" xfId="13" applyNumberFormat="1" applyFont="1" applyAlignment="1" applyProtection="1">
      <alignment vertical="center"/>
      <protection hidden="1"/>
    </xf>
    <xf numFmtId="0" fontId="88" fillId="0" borderId="0" xfId="13" applyFont="1" applyAlignment="1" applyProtection="1">
      <alignment vertical="center"/>
      <protection hidden="1"/>
    </xf>
    <xf numFmtId="0" fontId="88" fillId="0" borderId="0" xfId="0" applyFont="1"/>
    <xf numFmtId="0" fontId="68" fillId="0" borderId="41" xfId="0" applyFont="1" applyBorder="1" applyAlignment="1">
      <alignment horizontal="left"/>
    </xf>
    <xf numFmtId="177" fontId="68" fillId="62" borderId="43" xfId="11" applyNumberFormat="1" applyFont="1" applyFill="1" applyBorder="1" applyAlignment="1" applyProtection="1">
      <alignment vertical="center"/>
      <protection hidden="1"/>
    </xf>
    <xf numFmtId="0" fontId="68" fillId="0" borderId="42" xfId="0" applyFont="1" applyBorder="1"/>
    <xf numFmtId="175" fontId="108" fillId="0" borderId="10" xfId="0" applyNumberFormat="1" applyFont="1" applyBorder="1" applyAlignment="1">
      <alignment horizontal="center" vertical="center"/>
    </xf>
    <xf numFmtId="2" fontId="72" fillId="2" borderId="1" xfId="13" applyNumberFormat="1" applyFont="1" applyFill="1" applyBorder="1" applyAlignment="1" applyProtection="1">
      <alignment horizontal="right" vertical="center"/>
      <protection hidden="1"/>
    </xf>
    <xf numFmtId="173" fontId="81" fillId="61" borderId="43" xfId="8" applyNumberFormat="1" applyFont="1" applyFill="1" applyBorder="1" applyAlignment="1">
      <alignment vertical="top" wrapText="1"/>
    </xf>
    <xf numFmtId="167" fontId="73" fillId="2" borderId="43" xfId="8" applyFont="1" applyFill="1" applyBorder="1"/>
    <xf numFmtId="0" fontId="91" fillId="0" borderId="0" xfId="0" applyFont="1" applyAlignment="1">
      <alignment horizontal="center" vertical="center"/>
    </xf>
    <xf numFmtId="2" fontId="74" fillId="0" borderId="0" xfId="0" applyNumberFormat="1" applyFont="1" applyAlignment="1">
      <alignment horizontal="center" vertical="center"/>
    </xf>
    <xf numFmtId="2" fontId="72" fillId="0" borderId="43" xfId="3" applyNumberFormat="1" applyFont="1" applyFill="1" applyBorder="1" applyAlignment="1" applyProtection="1">
      <protection hidden="1"/>
    </xf>
    <xf numFmtId="166" fontId="72" fillId="35" borderId="43" xfId="17" applyFont="1" applyFill="1" applyBorder="1" applyAlignment="1" applyProtection="1">
      <protection locked="0"/>
    </xf>
    <xf numFmtId="166" fontId="72" fillId="63" borderId="43" xfId="17" applyFont="1" applyFill="1" applyBorder="1" applyAlignment="1" applyProtection="1">
      <protection locked="0"/>
    </xf>
    <xf numFmtId="179" fontId="73" fillId="0" borderId="43" xfId="3" applyNumberFormat="1" applyFont="1" applyFill="1" applyBorder="1" applyAlignment="1" applyProtection="1">
      <protection hidden="1"/>
    </xf>
    <xf numFmtId="169" fontId="72" fillId="0" borderId="43" xfId="3" applyFont="1" applyFill="1" applyBorder="1" applyAlignment="1" applyProtection="1">
      <protection hidden="1"/>
    </xf>
    <xf numFmtId="166" fontId="72" fillId="0" borderId="43" xfId="17" applyFont="1" applyFill="1" applyBorder="1" applyAlignment="1" applyProtection="1">
      <protection locked="0"/>
    </xf>
    <xf numFmtId="169" fontId="72" fillId="0" borderId="43" xfId="3" applyFont="1" applyFill="1" applyBorder="1" applyAlignment="1" applyProtection="1">
      <protection locked="0"/>
    </xf>
    <xf numFmtId="166" fontId="98" fillId="2" borderId="43" xfId="17" applyFont="1" applyFill="1" applyBorder="1" applyAlignment="1" applyProtection="1">
      <alignment horizontal="right"/>
      <protection locked="0"/>
    </xf>
    <xf numFmtId="179" fontId="76" fillId="0" borderId="43" xfId="5" applyNumberFormat="1" applyFont="1" applyFill="1" applyBorder="1" applyAlignment="1" applyProtection="1">
      <protection hidden="1"/>
    </xf>
    <xf numFmtId="0" fontId="68" fillId="0" borderId="44" xfId="62" applyFont="1" applyBorder="1"/>
    <xf numFmtId="49" fontId="73" fillId="0" borderId="44" xfId="62" applyNumberFormat="1" applyFont="1" applyBorder="1"/>
    <xf numFmtId="0" fontId="68" fillId="0" borderId="0" xfId="62" applyFont="1"/>
    <xf numFmtId="49" fontId="81" fillId="61" borderId="42" xfId="62" applyNumberFormat="1" applyFont="1" applyFill="1" applyBorder="1"/>
    <xf numFmtId="0" fontId="81" fillId="61" borderId="44" xfId="62" applyFont="1" applyFill="1" applyBorder="1"/>
    <xf numFmtId="173" fontId="81" fillId="61" borderId="42" xfId="8" applyNumberFormat="1" applyFont="1" applyFill="1" applyBorder="1" applyAlignment="1">
      <alignment horizontal="left"/>
    </xf>
    <xf numFmtId="167" fontId="81" fillId="61" borderId="41" xfId="8" applyFont="1" applyFill="1" applyBorder="1"/>
    <xf numFmtId="167" fontId="68" fillId="62" borderId="43" xfId="8" applyFont="1" applyFill="1" applyBorder="1" applyAlignment="1">
      <alignment horizontal="left"/>
    </xf>
    <xf numFmtId="167" fontId="68" fillId="0" borderId="41" xfId="8" applyFont="1" applyBorder="1"/>
    <xf numFmtId="2" fontId="68" fillId="62" borderId="43" xfId="8" applyNumberFormat="1" applyFont="1" applyFill="1" applyBorder="1" applyAlignment="1">
      <alignment horizontal="center"/>
    </xf>
    <xf numFmtId="167" fontId="68" fillId="2" borderId="43" xfId="8" applyFont="1" applyFill="1" applyBorder="1" applyAlignment="1">
      <alignment horizontal="center"/>
    </xf>
    <xf numFmtId="0" fontId="1" fillId="0" borderId="1" xfId="0" applyFont="1" applyBorder="1"/>
    <xf numFmtId="1" fontId="71" fillId="0" borderId="1" xfId="0" applyNumberFormat="1" applyFont="1" applyBorder="1" applyAlignment="1">
      <alignment horizontal="center"/>
    </xf>
    <xf numFmtId="173" fontId="73" fillId="2" borderId="43" xfId="8" applyNumberFormat="1" applyFont="1" applyFill="1" applyBorder="1"/>
    <xf numFmtId="2" fontId="82" fillId="62" borderId="0" xfId="12" applyNumberFormat="1" applyFont="1" applyFill="1"/>
    <xf numFmtId="10" fontId="96" fillId="0" borderId="2" xfId="13" applyNumberFormat="1" applyFont="1" applyBorder="1" applyAlignment="1" applyProtection="1">
      <alignment horizontal="right"/>
      <protection hidden="1"/>
    </xf>
    <xf numFmtId="175" fontId="95" fillId="0" borderId="11" xfId="15" applyNumberFormat="1" applyFont="1" applyFill="1" applyBorder="1" applyAlignment="1" applyProtection="1">
      <alignment horizontal="right"/>
      <protection hidden="1"/>
    </xf>
    <xf numFmtId="0" fontId="72" fillId="0" borderId="40" xfId="13" applyFont="1" applyBorder="1" applyProtection="1">
      <protection hidden="1"/>
    </xf>
    <xf numFmtId="0" fontId="109" fillId="0" borderId="42" xfId="13" applyFont="1" applyBorder="1" applyProtection="1">
      <protection hidden="1"/>
    </xf>
    <xf numFmtId="0" fontId="110" fillId="0" borderId="44" xfId="13" applyFont="1" applyBorder="1" applyProtection="1">
      <protection hidden="1"/>
    </xf>
    <xf numFmtId="0" fontId="110" fillId="0" borderId="41" xfId="13" applyFont="1" applyBorder="1" applyAlignment="1" applyProtection="1">
      <alignment horizontal="right"/>
      <protection hidden="1"/>
    </xf>
    <xf numFmtId="2" fontId="103" fillId="61" borderId="43" xfId="3" applyNumberFormat="1" applyFont="1" applyFill="1" applyBorder="1" applyAlignment="1" applyProtection="1">
      <alignment vertical="center" wrapText="1"/>
      <protection hidden="1"/>
    </xf>
    <xf numFmtId="2" fontId="83" fillId="62" borderId="0" xfId="12" applyNumberFormat="1" applyFont="1" applyFill="1"/>
    <xf numFmtId="173" fontId="81" fillId="61" borderId="43" xfId="8" applyNumberFormat="1" applyFont="1" applyFill="1" applyBorder="1" applyAlignment="1">
      <alignment horizontal="center" vertical="top" wrapText="1"/>
    </xf>
    <xf numFmtId="1" fontId="73" fillId="2" borderId="43" xfId="8" applyNumberFormat="1" applyFont="1" applyFill="1" applyBorder="1" applyAlignment="1">
      <alignment horizontal="center"/>
    </xf>
    <xf numFmtId="2" fontId="82" fillId="0" borderId="0" xfId="62" applyNumberFormat="1" applyFont="1"/>
    <xf numFmtId="166" fontId="68" fillId="2" borderId="43" xfId="17" applyFont="1" applyFill="1" applyBorder="1" applyAlignment="1">
      <alignment horizontal="center"/>
    </xf>
    <xf numFmtId="166" fontId="68" fillId="2" borderId="1" xfId="17" applyFont="1" applyFill="1" applyBorder="1" applyAlignment="1">
      <alignment horizontal="right"/>
    </xf>
    <xf numFmtId="166" fontId="68" fillId="2" borderId="43" xfId="17" applyFont="1" applyFill="1" applyBorder="1" applyAlignment="1">
      <alignment horizontal="right"/>
    </xf>
    <xf numFmtId="173" fontId="68" fillId="0" borderId="0" xfId="0" applyNumberFormat="1" applyFont="1"/>
    <xf numFmtId="49" fontId="88" fillId="0" borderId="42" xfId="62" applyNumberFormat="1" applyFont="1" applyBorder="1"/>
    <xf numFmtId="49" fontId="71" fillId="0" borderId="0" xfId="62" applyNumberFormat="1" applyFont="1"/>
    <xf numFmtId="0" fontId="71" fillId="0" borderId="0" xfId="62" applyFont="1"/>
    <xf numFmtId="10" fontId="71" fillId="0" borderId="0" xfId="62" applyNumberFormat="1" applyFont="1" applyAlignment="1">
      <alignment horizontal="left"/>
    </xf>
    <xf numFmtId="178" fontId="71" fillId="0" borderId="2" xfId="6" applyNumberFormat="1" applyFont="1" applyFill="1" applyBorder="1" applyAlignment="1">
      <alignment horizontal="left"/>
    </xf>
    <xf numFmtId="44" fontId="71" fillId="0" borderId="0" xfId="62" applyNumberFormat="1" applyFont="1"/>
    <xf numFmtId="166" fontId="88" fillId="2" borderId="41" xfId="17" applyFont="1" applyFill="1" applyBorder="1" applyAlignment="1"/>
    <xf numFmtId="0" fontId="81" fillId="61" borderId="43" xfId="0" applyFont="1" applyFill="1" applyBorder="1" applyAlignment="1">
      <alignment wrapText="1"/>
    </xf>
    <xf numFmtId="0" fontId="81" fillId="61" borderId="43" xfId="0" applyFont="1" applyFill="1" applyBorder="1"/>
    <xf numFmtId="1" fontId="68" fillId="0" borderId="43" xfId="60" applyNumberFormat="1" applyFont="1" applyBorder="1" applyAlignment="1">
      <alignment horizontal="center"/>
    </xf>
    <xf numFmtId="1" fontId="77" fillId="0" borderId="43" xfId="60" applyNumberFormat="1" applyFont="1" applyBorder="1" applyAlignment="1">
      <alignment horizontal="center"/>
    </xf>
    <xf numFmtId="1" fontId="72" fillId="0" borderId="43" xfId="60" applyNumberFormat="1" applyFont="1" applyBorder="1" applyAlignment="1">
      <alignment horizontal="center"/>
    </xf>
    <xf numFmtId="0" fontId="68" fillId="0" borderId="43" xfId="0" applyFont="1" applyBorder="1"/>
    <xf numFmtId="2" fontId="83" fillId="2" borderId="0" xfId="12" applyNumberFormat="1" applyFont="1" applyFill="1"/>
    <xf numFmtId="0" fontId="111" fillId="0" borderId="0" xfId="0" applyFont="1"/>
    <xf numFmtId="14" fontId="83" fillId="0" borderId="0" xfId="62" applyNumberFormat="1" applyFont="1" applyAlignment="1">
      <alignment horizontal="left"/>
    </xf>
    <xf numFmtId="14" fontId="83" fillId="0" borderId="0" xfId="12" applyNumberFormat="1" applyFont="1" applyAlignment="1">
      <alignment horizontal="left"/>
    </xf>
    <xf numFmtId="14" fontId="83" fillId="0" borderId="0" xfId="0" applyNumberFormat="1" applyFont="1" applyAlignment="1">
      <alignment horizontal="left"/>
    </xf>
    <xf numFmtId="2" fontId="84" fillId="0" borderId="0" xfId="12" applyNumberFormat="1" applyFont="1"/>
    <xf numFmtId="0" fontId="68" fillId="0" borderId="42" xfId="13" applyFont="1" applyBorder="1" applyProtection="1">
      <protection hidden="1"/>
    </xf>
    <xf numFmtId="2" fontId="68" fillId="0" borderId="43" xfId="0" applyNumberFormat="1" applyFont="1" applyBorder="1"/>
    <xf numFmtId="0" fontId="68" fillId="0" borderId="0" xfId="0" applyFont="1" applyAlignment="1">
      <alignment horizontal="left"/>
    </xf>
    <xf numFmtId="1" fontId="68" fillId="0" borderId="1" xfId="0" applyNumberFormat="1" applyFont="1" applyBorder="1" applyAlignment="1">
      <alignment horizontal="left"/>
    </xf>
    <xf numFmtId="1" fontId="68" fillId="0" borderId="9" xfId="0" applyNumberFormat="1" applyFont="1" applyBorder="1" applyAlignment="1">
      <alignment horizontal="left"/>
    </xf>
    <xf numFmtId="0" fontId="68" fillId="0" borderId="21" xfId="0" applyFont="1" applyBorder="1" applyAlignment="1">
      <alignment horizontal="left" wrapText="1"/>
    </xf>
    <xf numFmtId="0" fontId="86" fillId="0" borderId="21" xfId="58" applyFont="1" applyBorder="1" applyAlignment="1">
      <alignment horizontal="left" wrapText="1"/>
    </xf>
    <xf numFmtId="0" fontId="68" fillId="0" borderId="43" xfId="0" applyFont="1" applyBorder="1" applyAlignment="1">
      <alignment vertical="center"/>
    </xf>
    <xf numFmtId="1" fontId="81" fillId="61" borderId="43" xfId="0" applyNumberFormat="1" applyFont="1" applyFill="1" applyBorder="1" applyAlignment="1">
      <alignment horizontal="center" vertical="center" wrapText="1"/>
    </xf>
    <xf numFmtId="0" fontId="68" fillId="0" borderId="43" xfId="0" applyFont="1" applyBorder="1" applyAlignment="1">
      <alignment horizontal="center" vertical="center"/>
    </xf>
    <xf numFmtId="2" fontId="68" fillId="2" borderId="43" xfId="88" applyNumberFormat="1" applyFont="1" applyFill="1" applyBorder="1"/>
    <xf numFmtId="2" fontId="68" fillId="2" borderId="43" xfId="0" applyNumberFormat="1" applyFont="1" applyFill="1" applyBorder="1"/>
    <xf numFmtId="166" fontId="73" fillId="2" borderId="1" xfId="17" applyFont="1" applyFill="1" applyBorder="1" applyAlignment="1">
      <alignment horizontal="center"/>
    </xf>
    <xf numFmtId="0" fontId="68" fillId="0" borderId="43" xfId="0" applyFont="1" applyBorder="1" applyAlignment="1">
      <alignment horizontal="center"/>
    </xf>
    <xf numFmtId="44" fontId="72" fillId="63" borderId="1" xfId="65" applyFont="1" applyFill="1" applyBorder="1" applyAlignment="1" applyProtection="1">
      <protection locked="0"/>
    </xf>
    <xf numFmtId="2" fontId="84" fillId="0" borderId="0" xfId="10" applyNumberFormat="1" applyFont="1" applyAlignment="1">
      <alignment horizontal="left" vertical="center"/>
    </xf>
    <xf numFmtId="167" fontId="73" fillId="2" borderId="1" xfId="8" applyFont="1" applyFill="1" applyBorder="1" applyAlignment="1">
      <alignment horizontal="center"/>
    </xf>
    <xf numFmtId="173" fontId="68" fillId="2" borderId="1" xfId="8" applyNumberFormat="1" applyFont="1" applyFill="1" applyBorder="1" applyAlignment="1">
      <alignment horizontal="center"/>
    </xf>
    <xf numFmtId="173" fontId="73" fillId="2" borderId="1" xfId="8" applyNumberFormat="1" applyFont="1" applyFill="1" applyBorder="1" applyAlignment="1">
      <alignment horizontal="center"/>
    </xf>
    <xf numFmtId="10" fontId="68" fillId="62" borderId="43" xfId="15" applyNumberFormat="1" applyFont="1" applyFill="1" applyBorder="1" applyAlignment="1">
      <alignment horizontal="center"/>
    </xf>
    <xf numFmtId="166" fontId="68" fillId="62" borderId="1" xfId="17" applyFont="1" applyFill="1" applyBorder="1" applyAlignment="1">
      <alignment horizontal="center" vertical="top" wrapText="1"/>
    </xf>
    <xf numFmtId="2" fontId="68" fillId="0" borderId="1" xfId="83" applyNumberFormat="1" applyFont="1" applyBorder="1" applyAlignment="1">
      <alignment vertical="center"/>
    </xf>
    <xf numFmtId="166" fontId="68" fillId="62" borderId="1" xfId="17" applyFont="1" applyFill="1" applyBorder="1" applyAlignment="1">
      <alignment horizontal="center" vertical="center" wrapText="1"/>
    </xf>
    <xf numFmtId="0" fontId="68" fillId="0" borderId="0" xfId="102" applyFont="1" applyAlignment="1">
      <alignment vertical="center"/>
    </xf>
    <xf numFmtId="0" fontId="88" fillId="0" borderId="0" xfId="102" applyFont="1"/>
    <xf numFmtId="49" fontId="84" fillId="0" borderId="0" xfId="62" applyNumberFormat="1" applyFont="1" applyAlignment="1">
      <alignment horizontal="center" vertical="center"/>
    </xf>
    <xf numFmtId="166" fontId="68" fillId="64" borderId="43" xfId="17" applyFont="1" applyFill="1" applyBorder="1" applyAlignment="1">
      <alignment horizontal="center"/>
    </xf>
    <xf numFmtId="2" fontId="68" fillId="0" borderId="43" xfId="88" applyNumberFormat="1" applyFont="1" applyBorder="1"/>
    <xf numFmtId="0" fontId="68" fillId="0" borderId="1" xfId="88" applyFont="1" applyBorder="1" applyAlignment="1">
      <alignment vertical="center"/>
    </xf>
    <xf numFmtId="2" fontId="68" fillId="0" borderId="1" xfId="62" applyNumberFormat="1" applyFont="1" applyBorder="1"/>
    <xf numFmtId="188" fontId="68" fillId="0" borderId="1" xfId="62" applyNumberFormat="1" applyFont="1" applyBorder="1"/>
    <xf numFmtId="2" fontId="68" fillId="0" borderId="1" xfId="83" applyNumberFormat="1" applyFont="1" applyBorder="1" applyAlignment="1">
      <alignment vertical="center" wrapText="1"/>
    </xf>
    <xf numFmtId="0" fontId="68" fillId="0" borderId="1" xfId="88" applyFont="1" applyBorder="1" applyAlignment="1">
      <alignment vertical="center" wrapText="1"/>
    </xf>
    <xf numFmtId="0" fontId="68" fillId="2" borderId="1" xfId="10" applyFont="1" applyFill="1" applyBorder="1"/>
    <xf numFmtId="0" fontId="68" fillId="2" borderId="5" xfId="10" applyFont="1" applyFill="1" applyBorder="1"/>
    <xf numFmtId="0" fontId="68" fillId="2" borderId="6" xfId="10" applyFont="1" applyFill="1" applyBorder="1"/>
    <xf numFmtId="44" fontId="81" fillId="61" borderId="7" xfId="62" applyNumberFormat="1" applyFont="1" applyFill="1" applyBorder="1"/>
    <xf numFmtId="2" fontId="82" fillId="2" borderId="0" xfId="12" applyNumberFormat="1" applyFont="1" applyFill="1"/>
    <xf numFmtId="166" fontId="68" fillId="62" borderId="1" xfId="17" applyFont="1" applyFill="1" applyBorder="1" applyAlignment="1" applyProtection="1">
      <alignment vertical="center"/>
      <protection hidden="1"/>
    </xf>
    <xf numFmtId="1" fontId="73" fillId="0" borderId="1" xfId="13" applyNumberFormat="1" applyFont="1" applyBorder="1" applyAlignment="1" applyProtection="1">
      <alignment horizontal="center" vertical="center"/>
      <protection hidden="1"/>
    </xf>
    <xf numFmtId="2" fontId="81" fillId="61" borderId="38" xfId="83" applyNumberFormat="1" applyFont="1" applyFill="1" applyBorder="1" applyAlignment="1">
      <alignment horizontal="left" vertical="top" wrapText="1"/>
    </xf>
    <xf numFmtId="2" fontId="81" fillId="61" borderId="38" xfId="83" applyNumberFormat="1" applyFont="1" applyFill="1" applyBorder="1" applyAlignment="1">
      <alignment vertical="top" wrapText="1"/>
    </xf>
    <xf numFmtId="179" fontId="81" fillId="61" borderId="1" xfId="88" applyNumberFormat="1" applyFont="1" applyFill="1" applyBorder="1" applyAlignment="1" applyProtection="1">
      <alignment horizontal="center" vertical="top" wrapText="1"/>
      <protection hidden="1"/>
    </xf>
    <xf numFmtId="0" fontId="68" fillId="62" borderId="1" xfId="102" applyFont="1" applyFill="1" applyBorder="1" applyAlignment="1">
      <alignment vertical="center" wrapText="1"/>
    </xf>
    <xf numFmtId="0" fontId="68" fillId="62" borderId="1" xfId="102" applyFont="1" applyFill="1" applyBorder="1" applyAlignment="1">
      <alignment vertical="top" wrapText="1"/>
    </xf>
    <xf numFmtId="0" fontId="68" fillId="62" borderId="1" xfId="102" applyFont="1" applyFill="1" applyBorder="1" applyAlignment="1">
      <alignment vertical="top"/>
    </xf>
    <xf numFmtId="166" fontId="68" fillId="2" borderId="1" xfId="17" applyFont="1" applyFill="1" applyBorder="1" applyAlignment="1">
      <alignment horizontal="center" vertical="top" wrapText="1"/>
    </xf>
    <xf numFmtId="0" fontId="68" fillId="2" borderId="1" xfId="83" applyFont="1" applyFill="1" applyBorder="1"/>
    <xf numFmtId="0" fontId="68" fillId="2" borderId="0" xfId="102" applyFont="1" applyFill="1"/>
    <xf numFmtId="2" fontId="81" fillId="61" borderId="42" xfId="0" applyNumberFormat="1" applyFont="1" applyFill="1" applyBorder="1" applyAlignment="1">
      <alignment horizontal="center" vertical="center" wrapText="1"/>
    </xf>
    <xf numFmtId="2" fontId="81" fillId="61" borderId="44" xfId="0" applyNumberFormat="1" applyFont="1" applyFill="1" applyBorder="1" applyAlignment="1">
      <alignment horizontal="center" vertical="center" wrapText="1"/>
    </xf>
    <xf numFmtId="167" fontId="88" fillId="61" borderId="39" xfId="8" applyFont="1" applyFill="1" applyBorder="1" applyAlignment="1">
      <alignment horizontal="center" vertical="top" wrapText="1"/>
    </xf>
    <xf numFmtId="167" fontId="88" fillId="61" borderId="40" xfId="8" applyFont="1" applyFill="1" applyBorder="1" applyAlignment="1">
      <alignment horizontal="center" vertical="top" wrapText="1"/>
    </xf>
    <xf numFmtId="49" fontId="81" fillId="61" borderId="42" xfId="62" applyNumberFormat="1" applyFont="1" applyFill="1" applyBorder="1" applyAlignment="1">
      <alignment horizontal="left" vertical="top" wrapText="1"/>
    </xf>
    <xf numFmtId="49" fontId="81" fillId="61" borderId="44" xfId="62" applyNumberFormat="1" applyFont="1" applyFill="1" applyBorder="1" applyAlignment="1">
      <alignment horizontal="left" vertical="top" wrapText="1"/>
    </xf>
    <xf numFmtId="49" fontId="81" fillId="61" borderId="41" xfId="62" applyNumberFormat="1" applyFont="1" applyFill="1" applyBorder="1" applyAlignment="1">
      <alignment horizontal="left" vertical="top" wrapText="1"/>
    </xf>
    <xf numFmtId="0" fontId="68" fillId="0" borderId="5" xfId="0" applyFont="1" applyBorder="1" applyAlignment="1">
      <alignment horizontal="left"/>
    </xf>
    <xf numFmtId="0" fontId="68" fillId="0" borderId="7" xfId="0" applyFont="1" applyBorder="1" applyAlignment="1">
      <alignment horizontal="left"/>
    </xf>
    <xf numFmtId="0" fontId="73" fillId="0" borderId="5" xfId="13" applyFont="1" applyBorder="1" applyAlignment="1" applyProtection="1">
      <alignment horizontal="left" vertical="center"/>
      <protection hidden="1"/>
    </xf>
    <xf numFmtId="0" fontId="73" fillId="0" borderId="7" xfId="13" applyFont="1" applyBorder="1" applyAlignment="1" applyProtection="1">
      <alignment horizontal="left" vertical="center"/>
      <protection hidden="1"/>
    </xf>
    <xf numFmtId="2" fontId="103" fillId="61" borderId="43" xfId="13" applyNumberFormat="1" applyFont="1" applyFill="1" applyBorder="1" applyAlignment="1" applyProtection="1">
      <alignment horizontal="center" vertical="center" wrapText="1"/>
      <protection hidden="1"/>
    </xf>
    <xf numFmtId="2" fontId="103" fillId="61" borderId="5" xfId="3" applyNumberFormat="1" applyFont="1" applyFill="1" applyBorder="1" applyAlignment="1" applyProtection="1">
      <alignment horizontal="center" vertical="center" wrapText="1"/>
      <protection hidden="1"/>
    </xf>
    <xf numFmtId="0" fontId="81" fillId="61" borderId="7" xfId="0" applyFont="1" applyFill="1" applyBorder="1" applyAlignment="1">
      <alignment horizontal="center" vertical="center" wrapText="1"/>
    </xf>
    <xf numFmtId="0" fontId="68" fillId="0" borderId="0" xfId="0" applyFont="1" applyAlignment="1">
      <alignment horizontal="left" vertical="top" wrapText="1"/>
    </xf>
    <xf numFmtId="2" fontId="103" fillId="61" borderId="1" xfId="13" applyNumberFormat="1" applyFont="1" applyFill="1" applyBorder="1" applyAlignment="1" applyProtection="1">
      <alignment horizontal="center" vertical="center" wrapText="1"/>
      <protection hidden="1"/>
    </xf>
    <xf numFmtId="2" fontId="103" fillId="61" borderId="42" xfId="13" applyNumberFormat="1" applyFont="1" applyFill="1" applyBorder="1" applyAlignment="1" applyProtection="1">
      <alignment horizontal="center" vertical="center" wrapText="1"/>
      <protection hidden="1"/>
    </xf>
    <xf numFmtId="2" fontId="103" fillId="61" borderId="44" xfId="13" applyNumberFormat="1" applyFont="1" applyFill="1" applyBorder="1" applyAlignment="1" applyProtection="1">
      <alignment horizontal="center" vertical="center" wrapText="1"/>
      <protection hidden="1"/>
    </xf>
    <xf numFmtId="2" fontId="103" fillId="61" borderId="41" xfId="13" applyNumberFormat="1" applyFont="1" applyFill="1" applyBorder="1" applyAlignment="1" applyProtection="1">
      <alignment horizontal="center" vertical="center" wrapText="1"/>
      <protection hidden="1"/>
    </xf>
    <xf numFmtId="0" fontId="85" fillId="61" borderId="7" xfId="0" applyFont="1" applyFill="1" applyBorder="1" applyAlignment="1">
      <alignment horizontal="center" vertical="center" wrapText="1"/>
    </xf>
    <xf numFmtId="0" fontId="68" fillId="0" borderId="5" xfId="9" applyFont="1" applyBorder="1" applyAlignment="1" applyProtection="1">
      <alignment horizontal="center"/>
      <protection hidden="1"/>
    </xf>
    <xf numFmtId="0" fontId="68" fillId="0" borderId="6" xfId="9" applyFont="1" applyBorder="1" applyAlignment="1" applyProtection="1">
      <alignment horizontal="center"/>
      <protection hidden="1"/>
    </xf>
    <xf numFmtId="0" fontId="68" fillId="0" borderId="7" xfId="9" applyFont="1" applyBorder="1" applyAlignment="1" applyProtection="1">
      <alignment horizontal="center"/>
      <protection hidden="1"/>
    </xf>
    <xf numFmtId="179" fontId="81" fillId="61" borderId="42" xfId="88" applyNumberFormat="1" applyFont="1" applyFill="1" applyBorder="1" applyAlignment="1" applyProtection="1">
      <alignment horizontal="center" vertical="top" wrapText="1"/>
      <protection hidden="1"/>
    </xf>
    <xf numFmtId="179" fontId="81" fillId="61" borderId="44" xfId="88" applyNumberFormat="1" applyFont="1" applyFill="1" applyBorder="1" applyAlignment="1" applyProtection="1">
      <alignment horizontal="center" vertical="top" wrapText="1"/>
      <protection hidden="1"/>
    </xf>
    <xf numFmtId="179" fontId="81" fillId="61" borderId="41" xfId="88" applyNumberFormat="1" applyFont="1" applyFill="1" applyBorder="1" applyAlignment="1" applyProtection="1">
      <alignment horizontal="center" vertical="top" wrapText="1"/>
      <protection hidden="1"/>
    </xf>
  </cellXfs>
  <cellStyles count="52885">
    <cellStyle name="20% - Accent1" xfId="35" builtinId="30" customBuiltin="1"/>
    <cellStyle name="20% - Accent1 10" xfId="198" xr:uid="{00000000-0005-0000-0000-000001000000}"/>
    <cellStyle name="20% - Accent1 10 10" xfId="199" xr:uid="{00000000-0005-0000-0000-000002000000}"/>
    <cellStyle name="20% - Accent1 10 10 2" xfId="200" xr:uid="{00000000-0005-0000-0000-000003000000}"/>
    <cellStyle name="20% - Accent1 10 11" xfId="201" xr:uid="{00000000-0005-0000-0000-000004000000}"/>
    <cellStyle name="20% - Accent1 10 11 2" xfId="202" xr:uid="{00000000-0005-0000-0000-000005000000}"/>
    <cellStyle name="20% - Accent1 10 12" xfId="203" xr:uid="{00000000-0005-0000-0000-000006000000}"/>
    <cellStyle name="20% - Accent1 10 2" xfId="204" xr:uid="{00000000-0005-0000-0000-000007000000}"/>
    <cellStyle name="20% - Accent1 10 2 10" xfId="205" xr:uid="{00000000-0005-0000-0000-000008000000}"/>
    <cellStyle name="20% - Accent1 10 2 10 2" xfId="206" xr:uid="{00000000-0005-0000-0000-000009000000}"/>
    <cellStyle name="20% - Accent1 10 2 11" xfId="207" xr:uid="{00000000-0005-0000-0000-00000A000000}"/>
    <cellStyle name="20% - Accent1 10 2 2" xfId="208" xr:uid="{00000000-0005-0000-0000-00000B000000}"/>
    <cellStyle name="20% - Accent1 10 2 2 2" xfId="209" xr:uid="{00000000-0005-0000-0000-00000C000000}"/>
    <cellStyle name="20% - Accent1 10 2 2 2 2" xfId="210" xr:uid="{00000000-0005-0000-0000-00000D000000}"/>
    <cellStyle name="20% - Accent1 10 2 2 2 2 2" xfId="211" xr:uid="{00000000-0005-0000-0000-00000E000000}"/>
    <cellStyle name="20% - Accent1 10 2 2 2 2 2 2" xfId="212" xr:uid="{00000000-0005-0000-0000-00000F000000}"/>
    <cellStyle name="20% - Accent1 10 2 2 2 2 3" xfId="213" xr:uid="{00000000-0005-0000-0000-000010000000}"/>
    <cellStyle name="20% - Accent1 10 2 2 2 3" xfId="214" xr:uid="{00000000-0005-0000-0000-000011000000}"/>
    <cellStyle name="20% - Accent1 10 2 2 2 3 2" xfId="215" xr:uid="{00000000-0005-0000-0000-000012000000}"/>
    <cellStyle name="20% - Accent1 10 2 2 2 4" xfId="216" xr:uid="{00000000-0005-0000-0000-000013000000}"/>
    <cellStyle name="20% - Accent1 10 2 2 3" xfId="217" xr:uid="{00000000-0005-0000-0000-000014000000}"/>
    <cellStyle name="20% - Accent1 10 2 2 3 2" xfId="218" xr:uid="{00000000-0005-0000-0000-000015000000}"/>
    <cellStyle name="20% - Accent1 10 2 2 3 2 2" xfId="219" xr:uid="{00000000-0005-0000-0000-000016000000}"/>
    <cellStyle name="20% - Accent1 10 2 2 3 2 2 2" xfId="220" xr:uid="{00000000-0005-0000-0000-000017000000}"/>
    <cellStyle name="20% - Accent1 10 2 2 3 2 3" xfId="221" xr:uid="{00000000-0005-0000-0000-000018000000}"/>
    <cellStyle name="20% - Accent1 10 2 2 3 3" xfId="222" xr:uid="{00000000-0005-0000-0000-000019000000}"/>
    <cellStyle name="20% - Accent1 10 2 2 3 3 2" xfId="223" xr:uid="{00000000-0005-0000-0000-00001A000000}"/>
    <cellStyle name="20% - Accent1 10 2 2 3 4" xfId="224" xr:uid="{00000000-0005-0000-0000-00001B000000}"/>
    <cellStyle name="20% - Accent1 10 2 2 4" xfId="225" xr:uid="{00000000-0005-0000-0000-00001C000000}"/>
    <cellStyle name="20% - Accent1 10 2 2 4 2" xfId="226" xr:uid="{00000000-0005-0000-0000-00001D000000}"/>
    <cellStyle name="20% - Accent1 10 2 2 4 2 2" xfId="227" xr:uid="{00000000-0005-0000-0000-00001E000000}"/>
    <cellStyle name="20% - Accent1 10 2 2 4 2 2 2" xfId="228" xr:uid="{00000000-0005-0000-0000-00001F000000}"/>
    <cellStyle name="20% - Accent1 10 2 2 4 2 3" xfId="229" xr:uid="{00000000-0005-0000-0000-000020000000}"/>
    <cellStyle name="20% - Accent1 10 2 2 4 3" xfId="230" xr:uid="{00000000-0005-0000-0000-000021000000}"/>
    <cellStyle name="20% - Accent1 10 2 2 4 3 2" xfId="231" xr:uid="{00000000-0005-0000-0000-000022000000}"/>
    <cellStyle name="20% - Accent1 10 2 2 4 4" xfId="232" xr:uid="{00000000-0005-0000-0000-000023000000}"/>
    <cellStyle name="20% - Accent1 10 2 2 5" xfId="233" xr:uid="{00000000-0005-0000-0000-000024000000}"/>
    <cellStyle name="20% - Accent1 10 2 2 5 2" xfId="234" xr:uid="{00000000-0005-0000-0000-000025000000}"/>
    <cellStyle name="20% - Accent1 10 2 2 5 2 2" xfId="235" xr:uid="{00000000-0005-0000-0000-000026000000}"/>
    <cellStyle name="20% - Accent1 10 2 2 5 3" xfId="236" xr:uid="{00000000-0005-0000-0000-000027000000}"/>
    <cellStyle name="20% - Accent1 10 2 2 6" xfId="237" xr:uid="{00000000-0005-0000-0000-000028000000}"/>
    <cellStyle name="20% - Accent1 10 2 2 6 2" xfId="238" xr:uid="{00000000-0005-0000-0000-000029000000}"/>
    <cellStyle name="20% - Accent1 10 2 2 6 2 2" xfId="239" xr:uid="{00000000-0005-0000-0000-00002A000000}"/>
    <cellStyle name="20% - Accent1 10 2 2 6 3" xfId="240" xr:uid="{00000000-0005-0000-0000-00002B000000}"/>
    <cellStyle name="20% - Accent1 10 2 2 7" xfId="241" xr:uid="{00000000-0005-0000-0000-00002C000000}"/>
    <cellStyle name="20% - Accent1 10 2 2 7 2" xfId="242" xr:uid="{00000000-0005-0000-0000-00002D000000}"/>
    <cellStyle name="20% - Accent1 10 2 2 8" xfId="243" xr:uid="{00000000-0005-0000-0000-00002E000000}"/>
    <cellStyle name="20% - Accent1 10 2 2 8 2" xfId="244" xr:uid="{00000000-0005-0000-0000-00002F000000}"/>
    <cellStyle name="20% - Accent1 10 2 2 9" xfId="245" xr:uid="{00000000-0005-0000-0000-000030000000}"/>
    <cellStyle name="20% - Accent1 10 2 3" xfId="246" xr:uid="{00000000-0005-0000-0000-000031000000}"/>
    <cellStyle name="20% - Accent1 10 2 3 2" xfId="247" xr:uid="{00000000-0005-0000-0000-000032000000}"/>
    <cellStyle name="20% - Accent1 10 2 3 2 2" xfId="248" xr:uid="{00000000-0005-0000-0000-000033000000}"/>
    <cellStyle name="20% - Accent1 10 2 3 2 2 2" xfId="249" xr:uid="{00000000-0005-0000-0000-000034000000}"/>
    <cellStyle name="20% - Accent1 10 2 3 2 2 2 2" xfId="250" xr:uid="{00000000-0005-0000-0000-000035000000}"/>
    <cellStyle name="20% - Accent1 10 2 3 2 2 3" xfId="251" xr:uid="{00000000-0005-0000-0000-000036000000}"/>
    <cellStyle name="20% - Accent1 10 2 3 2 3" xfId="252" xr:uid="{00000000-0005-0000-0000-000037000000}"/>
    <cellStyle name="20% - Accent1 10 2 3 2 3 2" xfId="253" xr:uid="{00000000-0005-0000-0000-000038000000}"/>
    <cellStyle name="20% - Accent1 10 2 3 2 4" xfId="254" xr:uid="{00000000-0005-0000-0000-000039000000}"/>
    <cellStyle name="20% - Accent1 10 2 3 3" xfId="255" xr:uid="{00000000-0005-0000-0000-00003A000000}"/>
    <cellStyle name="20% - Accent1 10 2 3 3 2" xfId="256" xr:uid="{00000000-0005-0000-0000-00003B000000}"/>
    <cellStyle name="20% - Accent1 10 2 3 3 2 2" xfId="257" xr:uid="{00000000-0005-0000-0000-00003C000000}"/>
    <cellStyle name="20% - Accent1 10 2 3 3 2 2 2" xfId="258" xr:uid="{00000000-0005-0000-0000-00003D000000}"/>
    <cellStyle name="20% - Accent1 10 2 3 3 2 3" xfId="259" xr:uid="{00000000-0005-0000-0000-00003E000000}"/>
    <cellStyle name="20% - Accent1 10 2 3 3 3" xfId="260" xr:uid="{00000000-0005-0000-0000-00003F000000}"/>
    <cellStyle name="20% - Accent1 10 2 3 3 3 2" xfId="261" xr:uid="{00000000-0005-0000-0000-000040000000}"/>
    <cellStyle name="20% - Accent1 10 2 3 3 4" xfId="262" xr:uid="{00000000-0005-0000-0000-000041000000}"/>
    <cellStyle name="20% - Accent1 10 2 3 4" xfId="263" xr:uid="{00000000-0005-0000-0000-000042000000}"/>
    <cellStyle name="20% - Accent1 10 2 3 4 2" xfId="264" xr:uid="{00000000-0005-0000-0000-000043000000}"/>
    <cellStyle name="20% - Accent1 10 2 3 4 2 2" xfId="265" xr:uid="{00000000-0005-0000-0000-000044000000}"/>
    <cellStyle name="20% - Accent1 10 2 3 4 2 2 2" xfId="266" xr:uid="{00000000-0005-0000-0000-000045000000}"/>
    <cellStyle name="20% - Accent1 10 2 3 4 2 3" xfId="267" xr:uid="{00000000-0005-0000-0000-000046000000}"/>
    <cellStyle name="20% - Accent1 10 2 3 4 3" xfId="268" xr:uid="{00000000-0005-0000-0000-000047000000}"/>
    <cellStyle name="20% - Accent1 10 2 3 4 3 2" xfId="269" xr:uid="{00000000-0005-0000-0000-000048000000}"/>
    <cellStyle name="20% - Accent1 10 2 3 4 4" xfId="270" xr:uid="{00000000-0005-0000-0000-000049000000}"/>
    <cellStyle name="20% - Accent1 10 2 3 5" xfId="271" xr:uid="{00000000-0005-0000-0000-00004A000000}"/>
    <cellStyle name="20% - Accent1 10 2 3 5 2" xfId="272" xr:uid="{00000000-0005-0000-0000-00004B000000}"/>
    <cellStyle name="20% - Accent1 10 2 3 5 2 2" xfId="273" xr:uid="{00000000-0005-0000-0000-00004C000000}"/>
    <cellStyle name="20% - Accent1 10 2 3 5 3" xfId="274" xr:uid="{00000000-0005-0000-0000-00004D000000}"/>
    <cellStyle name="20% - Accent1 10 2 3 6" xfId="275" xr:uid="{00000000-0005-0000-0000-00004E000000}"/>
    <cellStyle name="20% - Accent1 10 2 3 6 2" xfId="276" xr:uid="{00000000-0005-0000-0000-00004F000000}"/>
    <cellStyle name="20% - Accent1 10 2 3 6 2 2" xfId="277" xr:uid="{00000000-0005-0000-0000-000050000000}"/>
    <cellStyle name="20% - Accent1 10 2 3 6 3" xfId="278" xr:uid="{00000000-0005-0000-0000-000051000000}"/>
    <cellStyle name="20% - Accent1 10 2 3 7" xfId="279" xr:uid="{00000000-0005-0000-0000-000052000000}"/>
    <cellStyle name="20% - Accent1 10 2 3 7 2" xfId="280" xr:uid="{00000000-0005-0000-0000-000053000000}"/>
    <cellStyle name="20% - Accent1 10 2 3 8" xfId="281" xr:uid="{00000000-0005-0000-0000-000054000000}"/>
    <cellStyle name="20% - Accent1 10 2 3 8 2" xfId="282" xr:uid="{00000000-0005-0000-0000-000055000000}"/>
    <cellStyle name="20% - Accent1 10 2 3 9" xfId="283" xr:uid="{00000000-0005-0000-0000-000056000000}"/>
    <cellStyle name="20% - Accent1 10 2 4" xfId="284" xr:uid="{00000000-0005-0000-0000-000057000000}"/>
    <cellStyle name="20% - Accent1 10 2 4 2" xfId="285" xr:uid="{00000000-0005-0000-0000-000058000000}"/>
    <cellStyle name="20% - Accent1 10 2 4 2 2" xfId="286" xr:uid="{00000000-0005-0000-0000-000059000000}"/>
    <cellStyle name="20% - Accent1 10 2 4 2 2 2" xfId="287" xr:uid="{00000000-0005-0000-0000-00005A000000}"/>
    <cellStyle name="20% - Accent1 10 2 4 2 3" xfId="288" xr:uid="{00000000-0005-0000-0000-00005B000000}"/>
    <cellStyle name="20% - Accent1 10 2 4 3" xfId="289" xr:uid="{00000000-0005-0000-0000-00005C000000}"/>
    <cellStyle name="20% - Accent1 10 2 4 3 2" xfId="290" xr:uid="{00000000-0005-0000-0000-00005D000000}"/>
    <cellStyle name="20% - Accent1 10 2 4 4" xfId="291" xr:uid="{00000000-0005-0000-0000-00005E000000}"/>
    <cellStyle name="20% - Accent1 10 2 5" xfId="292" xr:uid="{00000000-0005-0000-0000-00005F000000}"/>
    <cellStyle name="20% - Accent1 10 2 5 2" xfId="293" xr:uid="{00000000-0005-0000-0000-000060000000}"/>
    <cellStyle name="20% - Accent1 10 2 5 2 2" xfId="294" xr:uid="{00000000-0005-0000-0000-000061000000}"/>
    <cellStyle name="20% - Accent1 10 2 5 2 2 2" xfId="295" xr:uid="{00000000-0005-0000-0000-000062000000}"/>
    <cellStyle name="20% - Accent1 10 2 5 2 3" xfId="296" xr:uid="{00000000-0005-0000-0000-000063000000}"/>
    <cellStyle name="20% - Accent1 10 2 5 3" xfId="297" xr:uid="{00000000-0005-0000-0000-000064000000}"/>
    <cellStyle name="20% - Accent1 10 2 5 3 2" xfId="298" xr:uid="{00000000-0005-0000-0000-000065000000}"/>
    <cellStyle name="20% - Accent1 10 2 5 4" xfId="299" xr:uid="{00000000-0005-0000-0000-000066000000}"/>
    <cellStyle name="20% - Accent1 10 2 6" xfId="300" xr:uid="{00000000-0005-0000-0000-000067000000}"/>
    <cellStyle name="20% - Accent1 10 2 6 2" xfId="301" xr:uid="{00000000-0005-0000-0000-000068000000}"/>
    <cellStyle name="20% - Accent1 10 2 6 2 2" xfId="302" xr:uid="{00000000-0005-0000-0000-000069000000}"/>
    <cellStyle name="20% - Accent1 10 2 6 2 2 2" xfId="303" xr:uid="{00000000-0005-0000-0000-00006A000000}"/>
    <cellStyle name="20% - Accent1 10 2 6 2 3" xfId="304" xr:uid="{00000000-0005-0000-0000-00006B000000}"/>
    <cellStyle name="20% - Accent1 10 2 6 3" xfId="305" xr:uid="{00000000-0005-0000-0000-00006C000000}"/>
    <cellStyle name="20% - Accent1 10 2 6 3 2" xfId="306" xr:uid="{00000000-0005-0000-0000-00006D000000}"/>
    <cellStyle name="20% - Accent1 10 2 6 4" xfId="307" xr:uid="{00000000-0005-0000-0000-00006E000000}"/>
    <cellStyle name="20% - Accent1 10 2 7" xfId="308" xr:uid="{00000000-0005-0000-0000-00006F000000}"/>
    <cellStyle name="20% - Accent1 10 2 7 2" xfId="309" xr:uid="{00000000-0005-0000-0000-000070000000}"/>
    <cellStyle name="20% - Accent1 10 2 7 2 2" xfId="310" xr:uid="{00000000-0005-0000-0000-000071000000}"/>
    <cellStyle name="20% - Accent1 10 2 7 3" xfId="311" xr:uid="{00000000-0005-0000-0000-000072000000}"/>
    <cellStyle name="20% - Accent1 10 2 8" xfId="312" xr:uid="{00000000-0005-0000-0000-000073000000}"/>
    <cellStyle name="20% - Accent1 10 2 8 2" xfId="313" xr:uid="{00000000-0005-0000-0000-000074000000}"/>
    <cellStyle name="20% - Accent1 10 2 8 2 2" xfId="314" xr:uid="{00000000-0005-0000-0000-000075000000}"/>
    <cellStyle name="20% - Accent1 10 2 8 3" xfId="315" xr:uid="{00000000-0005-0000-0000-000076000000}"/>
    <cellStyle name="20% - Accent1 10 2 9" xfId="316" xr:uid="{00000000-0005-0000-0000-000077000000}"/>
    <cellStyle name="20% - Accent1 10 2 9 2" xfId="317" xr:uid="{00000000-0005-0000-0000-000078000000}"/>
    <cellStyle name="20% - Accent1 10 3" xfId="318" xr:uid="{00000000-0005-0000-0000-000079000000}"/>
    <cellStyle name="20% - Accent1 10 3 2" xfId="319" xr:uid="{00000000-0005-0000-0000-00007A000000}"/>
    <cellStyle name="20% - Accent1 10 3 2 2" xfId="320" xr:uid="{00000000-0005-0000-0000-00007B000000}"/>
    <cellStyle name="20% - Accent1 10 3 2 2 2" xfId="321" xr:uid="{00000000-0005-0000-0000-00007C000000}"/>
    <cellStyle name="20% - Accent1 10 3 2 2 2 2" xfId="322" xr:uid="{00000000-0005-0000-0000-00007D000000}"/>
    <cellStyle name="20% - Accent1 10 3 2 2 3" xfId="323" xr:uid="{00000000-0005-0000-0000-00007E000000}"/>
    <cellStyle name="20% - Accent1 10 3 2 3" xfId="324" xr:uid="{00000000-0005-0000-0000-00007F000000}"/>
    <cellStyle name="20% - Accent1 10 3 2 3 2" xfId="325" xr:uid="{00000000-0005-0000-0000-000080000000}"/>
    <cellStyle name="20% - Accent1 10 3 2 4" xfId="326" xr:uid="{00000000-0005-0000-0000-000081000000}"/>
    <cellStyle name="20% - Accent1 10 3 3" xfId="327" xr:uid="{00000000-0005-0000-0000-000082000000}"/>
    <cellStyle name="20% - Accent1 10 3 3 2" xfId="328" xr:uid="{00000000-0005-0000-0000-000083000000}"/>
    <cellStyle name="20% - Accent1 10 3 3 2 2" xfId="329" xr:uid="{00000000-0005-0000-0000-000084000000}"/>
    <cellStyle name="20% - Accent1 10 3 3 2 2 2" xfId="330" xr:uid="{00000000-0005-0000-0000-000085000000}"/>
    <cellStyle name="20% - Accent1 10 3 3 2 3" xfId="331" xr:uid="{00000000-0005-0000-0000-000086000000}"/>
    <cellStyle name="20% - Accent1 10 3 3 3" xfId="332" xr:uid="{00000000-0005-0000-0000-000087000000}"/>
    <cellStyle name="20% - Accent1 10 3 3 3 2" xfId="333" xr:uid="{00000000-0005-0000-0000-000088000000}"/>
    <cellStyle name="20% - Accent1 10 3 3 4" xfId="334" xr:uid="{00000000-0005-0000-0000-000089000000}"/>
    <cellStyle name="20% - Accent1 10 3 4" xfId="335" xr:uid="{00000000-0005-0000-0000-00008A000000}"/>
    <cellStyle name="20% - Accent1 10 3 4 2" xfId="336" xr:uid="{00000000-0005-0000-0000-00008B000000}"/>
    <cellStyle name="20% - Accent1 10 3 4 2 2" xfId="337" xr:uid="{00000000-0005-0000-0000-00008C000000}"/>
    <cellStyle name="20% - Accent1 10 3 4 2 2 2" xfId="338" xr:uid="{00000000-0005-0000-0000-00008D000000}"/>
    <cellStyle name="20% - Accent1 10 3 4 2 3" xfId="339" xr:uid="{00000000-0005-0000-0000-00008E000000}"/>
    <cellStyle name="20% - Accent1 10 3 4 3" xfId="340" xr:uid="{00000000-0005-0000-0000-00008F000000}"/>
    <cellStyle name="20% - Accent1 10 3 4 3 2" xfId="341" xr:uid="{00000000-0005-0000-0000-000090000000}"/>
    <cellStyle name="20% - Accent1 10 3 4 4" xfId="342" xr:uid="{00000000-0005-0000-0000-000091000000}"/>
    <cellStyle name="20% - Accent1 10 3 5" xfId="343" xr:uid="{00000000-0005-0000-0000-000092000000}"/>
    <cellStyle name="20% - Accent1 10 3 5 2" xfId="344" xr:uid="{00000000-0005-0000-0000-000093000000}"/>
    <cellStyle name="20% - Accent1 10 3 5 2 2" xfId="345" xr:uid="{00000000-0005-0000-0000-000094000000}"/>
    <cellStyle name="20% - Accent1 10 3 5 3" xfId="346" xr:uid="{00000000-0005-0000-0000-000095000000}"/>
    <cellStyle name="20% - Accent1 10 3 6" xfId="347" xr:uid="{00000000-0005-0000-0000-000096000000}"/>
    <cellStyle name="20% - Accent1 10 3 6 2" xfId="348" xr:uid="{00000000-0005-0000-0000-000097000000}"/>
    <cellStyle name="20% - Accent1 10 3 6 2 2" xfId="349" xr:uid="{00000000-0005-0000-0000-000098000000}"/>
    <cellStyle name="20% - Accent1 10 3 6 3" xfId="350" xr:uid="{00000000-0005-0000-0000-000099000000}"/>
    <cellStyle name="20% - Accent1 10 3 7" xfId="351" xr:uid="{00000000-0005-0000-0000-00009A000000}"/>
    <cellStyle name="20% - Accent1 10 3 7 2" xfId="352" xr:uid="{00000000-0005-0000-0000-00009B000000}"/>
    <cellStyle name="20% - Accent1 10 3 8" xfId="353" xr:uid="{00000000-0005-0000-0000-00009C000000}"/>
    <cellStyle name="20% - Accent1 10 3 8 2" xfId="354" xr:uid="{00000000-0005-0000-0000-00009D000000}"/>
    <cellStyle name="20% - Accent1 10 3 9" xfId="355" xr:uid="{00000000-0005-0000-0000-00009E000000}"/>
    <cellStyle name="20% - Accent1 10 4" xfId="356" xr:uid="{00000000-0005-0000-0000-00009F000000}"/>
    <cellStyle name="20% - Accent1 10 4 2" xfId="357" xr:uid="{00000000-0005-0000-0000-0000A0000000}"/>
    <cellStyle name="20% - Accent1 10 4 2 2" xfId="358" xr:uid="{00000000-0005-0000-0000-0000A1000000}"/>
    <cellStyle name="20% - Accent1 10 4 2 2 2" xfId="359" xr:uid="{00000000-0005-0000-0000-0000A2000000}"/>
    <cellStyle name="20% - Accent1 10 4 2 2 2 2" xfId="360" xr:uid="{00000000-0005-0000-0000-0000A3000000}"/>
    <cellStyle name="20% - Accent1 10 4 2 2 3" xfId="361" xr:uid="{00000000-0005-0000-0000-0000A4000000}"/>
    <cellStyle name="20% - Accent1 10 4 2 3" xfId="362" xr:uid="{00000000-0005-0000-0000-0000A5000000}"/>
    <cellStyle name="20% - Accent1 10 4 2 3 2" xfId="363" xr:uid="{00000000-0005-0000-0000-0000A6000000}"/>
    <cellStyle name="20% - Accent1 10 4 2 4" xfId="364" xr:uid="{00000000-0005-0000-0000-0000A7000000}"/>
    <cellStyle name="20% - Accent1 10 4 3" xfId="365" xr:uid="{00000000-0005-0000-0000-0000A8000000}"/>
    <cellStyle name="20% - Accent1 10 4 3 2" xfId="366" xr:uid="{00000000-0005-0000-0000-0000A9000000}"/>
    <cellStyle name="20% - Accent1 10 4 3 2 2" xfId="367" xr:uid="{00000000-0005-0000-0000-0000AA000000}"/>
    <cellStyle name="20% - Accent1 10 4 3 2 2 2" xfId="368" xr:uid="{00000000-0005-0000-0000-0000AB000000}"/>
    <cellStyle name="20% - Accent1 10 4 3 2 3" xfId="369" xr:uid="{00000000-0005-0000-0000-0000AC000000}"/>
    <cellStyle name="20% - Accent1 10 4 3 3" xfId="370" xr:uid="{00000000-0005-0000-0000-0000AD000000}"/>
    <cellStyle name="20% - Accent1 10 4 3 3 2" xfId="371" xr:uid="{00000000-0005-0000-0000-0000AE000000}"/>
    <cellStyle name="20% - Accent1 10 4 3 4" xfId="372" xr:uid="{00000000-0005-0000-0000-0000AF000000}"/>
    <cellStyle name="20% - Accent1 10 4 4" xfId="373" xr:uid="{00000000-0005-0000-0000-0000B0000000}"/>
    <cellStyle name="20% - Accent1 10 4 4 2" xfId="374" xr:uid="{00000000-0005-0000-0000-0000B1000000}"/>
    <cellStyle name="20% - Accent1 10 4 4 2 2" xfId="375" xr:uid="{00000000-0005-0000-0000-0000B2000000}"/>
    <cellStyle name="20% - Accent1 10 4 4 2 2 2" xfId="376" xr:uid="{00000000-0005-0000-0000-0000B3000000}"/>
    <cellStyle name="20% - Accent1 10 4 4 2 3" xfId="377" xr:uid="{00000000-0005-0000-0000-0000B4000000}"/>
    <cellStyle name="20% - Accent1 10 4 4 3" xfId="378" xr:uid="{00000000-0005-0000-0000-0000B5000000}"/>
    <cellStyle name="20% - Accent1 10 4 4 3 2" xfId="379" xr:uid="{00000000-0005-0000-0000-0000B6000000}"/>
    <cellStyle name="20% - Accent1 10 4 4 4" xfId="380" xr:uid="{00000000-0005-0000-0000-0000B7000000}"/>
    <cellStyle name="20% - Accent1 10 4 5" xfId="381" xr:uid="{00000000-0005-0000-0000-0000B8000000}"/>
    <cellStyle name="20% - Accent1 10 4 5 2" xfId="382" xr:uid="{00000000-0005-0000-0000-0000B9000000}"/>
    <cellStyle name="20% - Accent1 10 4 5 2 2" xfId="383" xr:uid="{00000000-0005-0000-0000-0000BA000000}"/>
    <cellStyle name="20% - Accent1 10 4 5 3" xfId="384" xr:uid="{00000000-0005-0000-0000-0000BB000000}"/>
    <cellStyle name="20% - Accent1 10 4 6" xfId="385" xr:uid="{00000000-0005-0000-0000-0000BC000000}"/>
    <cellStyle name="20% - Accent1 10 4 6 2" xfId="386" xr:uid="{00000000-0005-0000-0000-0000BD000000}"/>
    <cellStyle name="20% - Accent1 10 4 6 2 2" xfId="387" xr:uid="{00000000-0005-0000-0000-0000BE000000}"/>
    <cellStyle name="20% - Accent1 10 4 6 3" xfId="388" xr:uid="{00000000-0005-0000-0000-0000BF000000}"/>
    <cellStyle name="20% - Accent1 10 4 7" xfId="389" xr:uid="{00000000-0005-0000-0000-0000C0000000}"/>
    <cellStyle name="20% - Accent1 10 4 7 2" xfId="390" xr:uid="{00000000-0005-0000-0000-0000C1000000}"/>
    <cellStyle name="20% - Accent1 10 4 8" xfId="391" xr:uid="{00000000-0005-0000-0000-0000C2000000}"/>
    <cellStyle name="20% - Accent1 10 4 8 2" xfId="392" xr:uid="{00000000-0005-0000-0000-0000C3000000}"/>
    <cellStyle name="20% - Accent1 10 4 9" xfId="393" xr:uid="{00000000-0005-0000-0000-0000C4000000}"/>
    <cellStyle name="20% - Accent1 10 5" xfId="394" xr:uid="{00000000-0005-0000-0000-0000C5000000}"/>
    <cellStyle name="20% - Accent1 10 5 2" xfId="395" xr:uid="{00000000-0005-0000-0000-0000C6000000}"/>
    <cellStyle name="20% - Accent1 10 5 2 2" xfId="396" xr:uid="{00000000-0005-0000-0000-0000C7000000}"/>
    <cellStyle name="20% - Accent1 10 5 2 2 2" xfId="397" xr:uid="{00000000-0005-0000-0000-0000C8000000}"/>
    <cellStyle name="20% - Accent1 10 5 2 3" xfId="398" xr:uid="{00000000-0005-0000-0000-0000C9000000}"/>
    <cellStyle name="20% - Accent1 10 5 3" xfId="399" xr:uid="{00000000-0005-0000-0000-0000CA000000}"/>
    <cellStyle name="20% - Accent1 10 5 3 2" xfId="400" xr:uid="{00000000-0005-0000-0000-0000CB000000}"/>
    <cellStyle name="20% - Accent1 10 5 4" xfId="401" xr:uid="{00000000-0005-0000-0000-0000CC000000}"/>
    <cellStyle name="20% - Accent1 10 6" xfId="402" xr:uid="{00000000-0005-0000-0000-0000CD000000}"/>
    <cellStyle name="20% - Accent1 10 6 2" xfId="403" xr:uid="{00000000-0005-0000-0000-0000CE000000}"/>
    <cellStyle name="20% - Accent1 10 6 2 2" xfId="404" xr:uid="{00000000-0005-0000-0000-0000CF000000}"/>
    <cellStyle name="20% - Accent1 10 6 2 2 2" xfId="405" xr:uid="{00000000-0005-0000-0000-0000D0000000}"/>
    <cellStyle name="20% - Accent1 10 6 2 3" xfId="406" xr:uid="{00000000-0005-0000-0000-0000D1000000}"/>
    <cellStyle name="20% - Accent1 10 6 3" xfId="407" xr:uid="{00000000-0005-0000-0000-0000D2000000}"/>
    <cellStyle name="20% - Accent1 10 6 3 2" xfId="408" xr:uid="{00000000-0005-0000-0000-0000D3000000}"/>
    <cellStyle name="20% - Accent1 10 6 4" xfId="409" xr:uid="{00000000-0005-0000-0000-0000D4000000}"/>
    <cellStyle name="20% - Accent1 10 7" xfId="410" xr:uid="{00000000-0005-0000-0000-0000D5000000}"/>
    <cellStyle name="20% - Accent1 10 7 2" xfId="411" xr:uid="{00000000-0005-0000-0000-0000D6000000}"/>
    <cellStyle name="20% - Accent1 10 7 2 2" xfId="412" xr:uid="{00000000-0005-0000-0000-0000D7000000}"/>
    <cellStyle name="20% - Accent1 10 7 2 2 2" xfId="413" xr:uid="{00000000-0005-0000-0000-0000D8000000}"/>
    <cellStyle name="20% - Accent1 10 7 2 3" xfId="414" xr:uid="{00000000-0005-0000-0000-0000D9000000}"/>
    <cellStyle name="20% - Accent1 10 7 3" xfId="415" xr:uid="{00000000-0005-0000-0000-0000DA000000}"/>
    <cellStyle name="20% - Accent1 10 7 3 2" xfId="416" xr:uid="{00000000-0005-0000-0000-0000DB000000}"/>
    <cellStyle name="20% - Accent1 10 7 4" xfId="417" xr:uid="{00000000-0005-0000-0000-0000DC000000}"/>
    <cellStyle name="20% - Accent1 10 8" xfId="418" xr:uid="{00000000-0005-0000-0000-0000DD000000}"/>
    <cellStyle name="20% - Accent1 10 8 2" xfId="419" xr:uid="{00000000-0005-0000-0000-0000DE000000}"/>
    <cellStyle name="20% - Accent1 10 8 2 2" xfId="420" xr:uid="{00000000-0005-0000-0000-0000DF000000}"/>
    <cellStyle name="20% - Accent1 10 8 3" xfId="421" xr:uid="{00000000-0005-0000-0000-0000E0000000}"/>
    <cellStyle name="20% - Accent1 10 9" xfId="422" xr:uid="{00000000-0005-0000-0000-0000E1000000}"/>
    <cellStyle name="20% - Accent1 10 9 2" xfId="423" xr:uid="{00000000-0005-0000-0000-0000E2000000}"/>
    <cellStyle name="20% - Accent1 10 9 2 2" xfId="424" xr:uid="{00000000-0005-0000-0000-0000E3000000}"/>
    <cellStyle name="20% - Accent1 10 9 3" xfId="425" xr:uid="{00000000-0005-0000-0000-0000E4000000}"/>
    <cellStyle name="20% - Accent1 11" xfId="426" xr:uid="{00000000-0005-0000-0000-0000E5000000}"/>
    <cellStyle name="20% - Accent1 11 10" xfId="427" xr:uid="{00000000-0005-0000-0000-0000E6000000}"/>
    <cellStyle name="20% - Accent1 11 10 2" xfId="428" xr:uid="{00000000-0005-0000-0000-0000E7000000}"/>
    <cellStyle name="20% - Accent1 11 11" xfId="429" xr:uid="{00000000-0005-0000-0000-0000E8000000}"/>
    <cellStyle name="20% - Accent1 11 2" xfId="430" xr:uid="{00000000-0005-0000-0000-0000E9000000}"/>
    <cellStyle name="20% - Accent1 11 2 2" xfId="431" xr:uid="{00000000-0005-0000-0000-0000EA000000}"/>
    <cellStyle name="20% - Accent1 11 2 2 2" xfId="432" xr:uid="{00000000-0005-0000-0000-0000EB000000}"/>
    <cellStyle name="20% - Accent1 11 2 2 2 2" xfId="433" xr:uid="{00000000-0005-0000-0000-0000EC000000}"/>
    <cellStyle name="20% - Accent1 11 2 2 2 2 2" xfId="434" xr:uid="{00000000-0005-0000-0000-0000ED000000}"/>
    <cellStyle name="20% - Accent1 11 2 2 2 3" xfId="435" xr:uid="{00000000-0005-0000-0000-0000EE000000}"/>
    <cellStyle name="20% - Accent1 11 2 2 3" xfId="436" xr:uid="{00000000-0005-0000-0000-0000EF000000}"/>
    <cellStyle name="20% - Accent1 11 2 2 3 2" xfId="437" xr:uid="{00000000-0005-0000-0000-0000F0000000}"/>
    <cellStyle name="20% - Accent1 11 2 2 4" xfId="438" xr:uid="{00000000-0005-0000-0000-0000F1000000}"/>
    <cellStyle name="20% - Accent1 11 2 3" xfId="439" xr:uid="{00000000-0005-0000-0000-0000F2000000}"/>
    <cellStyle name="20% - Accent1 11 2 3 2" xfId="440" xr:uid="{00000000-0005-0000-0000-0000F3000000}"/>
    <cellStyle name="20% - Accent1 11 2 3 2 2" xfId="441" xr:uid="{00000000-0005-0000-0000-0000F4000000}"/>
    <cellStyle name="20% - Accent1 11 2 3 2 2 2" xfId="442" xr:uid="{00000000-0005-0000-0000-0000F5000000}"/>
    <cellStyle name="20% - Accent1 11 2 3 2 3" xfId="443" xr:uid="{00000000-0005-0000-0000-0000F6000000}"/>
    <cellStyle name="20% - Accent1 11 2 3 3" xfId="444" xr:uid="{00000000-0005-0000-0000-0000F7000000}"/>
    <cellStyle name="20% - Accent1 11 2 3 3 2" xfId="445" xr:uid="{00000000-0005-0000-0000-0000F8000000}"/>
    <cellStyle name="20% - Accent1 11 2 3 4" xfId="446" xr:uid="{00000000-0005-0000-0000-0000F9000000}"/>
    <cellStyle name="20% - Accent1 11 2 4" xfId="447" xr:uid="{00000000-0005-0000-0000-0000FA000000}"/>
    <cellStyle name="20% - Accent1 11 2 4 2" xfId="448" xr:uid="{00000000-0005-0000-0000-0000FB000000}"/>
    <cellStyle name="20% - Accent1 11 2 4 2 2" xfId="449" xr:uid="{00000000-0005-0000-0000-0000FC000000}"/>
    <cellStyle name="20% - Accent1 11 2 4 2 2 2" xfId="450" xr:uid="{00000000-0005-0000-0000-0000FD000000}"/>
    <cellStyle name="20% - Accent1 11 2 4 2 3" xfId="451" xr:uid="{00000000-0005-0000-0000-0000FE000000}"/>
    <cellStyle name="20% - Accent1 11 2 4 3" xfId="452" xr:uid="{00000000-0005-0000-0000-0000FF000000}"/>
    <cellStyle name="20% - Accent1 11 2 4 3 2" xfId="453" xr:uid="{00000000-0005-0000-0000-000000010000}"/>
    <cellStyle name="20% - Accent1 11 2 4 4" xfId="454" xr:uid="{00000000-0005-0000-0000-000001010000}"/>
    <cellStyle name="20% - Accent1 11 2 5" xfId="455" xr:uid="{00000000-0005-0000-0000-000002010000}"/>
    <cellStyle name="20% - Accent1 11 2 5 2" xfId="456" xr:uid="{00000000-0005-0000-0000-000003010000}"/>
    <cellStyle name="20% - Accent1 11 2 5 2 2" xfId="457" xr:uid="{00000000-0005-0000-0000-000004010000}"/>
    <cellStyle name="20% - Accent1 11 2 5 3" xfId="458" xr:uid="{00000000-0005-0000-0000-000005010000}"/>
    <cellStyle name="20% - Accent1 11 2 6" xfId="459" xr:uid="{00000000-0005-0000-0000-000006010000}"/>
    <cellStyle name="20% - Accent1 11 2 6 2" xfId="460" xr:uid="{00000000-0005-0000-0000-000007010000}"/>
    <cellStyle name="20% - Accent1 11 2 6 2 2" xfId="461" xr:uid="{00000000-0005-0000-0000-000008010000}"/>
    <cellStyle name="20% - Accent1 11 2 6 3" xfId="462" xr:uid="{00000000-0005-0000-0000-000009010000}"/>
    <cellStyle name="20% - Accent1 11 2 7" xfId="463" xr:uid="{00000000-0005-0000-0000-00000A010000}"/>
    <cellStyle name="20% - Accent1 11 2 7 2" xfId="464" xr:uid="{00000000-0005-0000-0000-00000B010000}"/>
    <cellStyle name="20% - Accent1 11 2 8" xfId="465" xr:uid="{00000000-0005-0000-0000-00000C010000}"/>
    <cellStyle name="20% - Accent1 11 2 8 2" xfId="466" xr:uid="{00000000-0005-0000-0000-00000D010000}"/>
    <cellStyle name="20% - Accent1 11 2 9" xfId="467" xr:uid="{00000000-0005-0000-0000-00000E010000}"/>
    <cellStyle name="20% - Accent1 11 3" xfId="468" xr:uid="{00000000-0005-0000-0000-00000F010000}"/>
    <cellStyle name="20% - Accent1 11 3 2" xfId="469" xr:uid="{00000000-0005-0000-0000-000010010000}"/>
    <cellStyle name="20% - Accent1 11 3 2 2" xfId="470" xr:uid="{00000000-0005-0000-0000-000011010000}"/>
    <cellStyle name="20% - Accent1 11 3 2 2 2" xfId="471" xr:uid="{00000000-0005-0000-0000-000012010000}"/>
    <cellStyle name="20% - Accent1 11 3 2 2 2 2" xfId="472" xr:uid="{00000000-0005-0000-0000-000013010000}"/>
    <cellStyle name="20% - Accent1 11 3 2 2 3" xfId="473" xr:uid="{00000000-0005-0000-0000-000014010000}"/>
    <cellStyle name="20% - Accent1 11 3 2 3" xfId="474" xr:uid="{00000000-0005-0000-0000-000015010000}"/>
    <cellStyle name="20% - Accent1 11 3 2 3 2" xfId="475" xr:uid="{00000000-0005-0000-0000-000016010000}"/>
    <cellStyle name="20% - Accent1 11 3 2 4" xfId="476" xr:uid="{00000000-0005-0000-0000-000017010000}"/>
    <cellStyle name="20% - Accent1 11 3 3" xfId="477" xr:uid="{00000000-0005-0000-0000-000018010000}"/>
    <cellStyle name="20% - Accent1 11 3 3 2" xfId="478" xr:uid="{00000000-0005-0000-0000-000019010000}"/>
    <cellStyle name="20% - Accent1 11 3 3 2 2" xfId="479" xr:uid="{00000000-0005-0000-0000-00001A010000}"/>
    <cellStyle name="20% - Accent1 11 3 3 2 2 2" xfId="480" xr:uid="{00000000-0005-0000-0000-00001B010000}"/>
    <cellStyle name="20% - Accent1 11 3 3 2 3" xfId="481" xr:uid="{00000000-0005-0000-0000-00001C010000}"/>
    <cellStyle name="20% - Accent1 11 3 3 3" xfId="482" xr:uid="{00000000-0005-0000-0000-00001D010000}"/>
    <cellStyle name="20% - Accent1 11 3 3 3 2" xfId="483" xr:uid="{00000000-0005-0000-0000-00001E010000}"/>
    <cellStyle name="20% - Accent1 11 3 3 4" xfId="484" xr:uid="{00000000-0005-0000-0000-00001F010000}"/>
    <cellStyle name="20% - Accent1 11 3 4" xfId="485" xr:uid="{00000000-0005-0000-0000-000020010000}"/>
    <cellStyle name="20% - Accent1 11 3 4 2" xfId="486" xr:uid="{00000000-0005-0000-0000-000021010000}"/>
    <cellStyle name="20% - Accent1 11 3 4 2 2" xfId="487" xr:uid="{00000000-0005-0000-0000-000022010000}"/>
    <cellStyle name="20% - Accent1 11 3 4 2 2 2" xfId="488" xr:uid="{00000000-0005-0000-0000-000023010000}"/>
    <cellStyle name="20% - Accent1 11 3 4 2 3" xfId="489" xr:uid="{00000000-0005-0000-0000-000024010000}"/>
    <cellStyle name="20% - Accent1 11 3 4 3" xfId="490" xr:uid="{00000000-0005-0000-0000-000025010000}"/>
    <cellStyle name="20% - Accent1 11 3 4 3 2" xfId="491" xr:uid="{00000000-0005-0000-0000-000026010000}"/>
    <cellStyle name="20% - Accent1 11 3 4 4" xfId="492" xr:uid="{00000000-0005-0000-0000-000027010000}"/>
    <cellStyle name="20% - Accent1 11 3 5" xfId="493" xr:uid="{00000000-0005-0000-0000-000028010000}"/>
    <cellStyle name="20% - Accent1 11 3 5 2" xfId="494" xr:uid="{00000000-0005-0000-0000-000029010000}"/>
    <cellStyle name="20% - Accent1 11 3 5 2 2" xfId="495" xr:uid="{00000000-0005-0000-0000-00002A010000}"/>
    <cellStyle name="20% - Accent1 11 3 5 3" xfId="496" xr:uid="{00000000-0005-0000-0000-00002B010000}"/>
    <cellStyle name="20% - Accent1 11 3 6" xfId="497" xr:uid="{00000000-0005-0000-0000-00002C010000}"/>
    <cellStyle name="20% - Accent1 11 3 6 2" xfId="498" xr:uid="{00000000-0005-0000-0000-00002D010000}"/>
    <cellStyle name="20% - Accent1 11 3 6 2 2" xfId="499" xr:uid="{00000000-0005-0000-0000-00002E010000}"/>
    <cellStyle name="20% - Accent1 11 3 6 3" xfId="500" xr:uid="{00000000-0005-0000-0000-00002F010000}"/>
    <cellStyle name="20% - Accent1 11 3 7" xfId="501" xr:uid="{00000000-0005-0000-0000-000030010000}"/>
    <cellStyle name="20% - Accent1 11 3 7 2" xfId="502" xr:uid="{00000000-0005-0000-0000-000031010000}"/>
    <cellStyle name="20% - Accent1 11 3 8" xfId="503" xr:uid="{00000000-0005-0000-0000-000032010000}"/>
    <cellStyle name="20% - Accent1 11 3 8 2" xfId="504" xr:uid="{00000000-0005-0000-0000-000033010000}"/>
    <cellStyle name="20% - Accent1 11 3 9" xfId="505" xr:uid="{00000000-0005-0000-0000-000034010000}"/>
    <cellStyle name="20% - Accent1 11 4" xfId="506" xr:uid="{00000000-0005-0000-0000-000035010000}"/>
    <cellStyle name="20% - Accent1 11 4 2" xfId="507" xr:uid="{00000000-0005-0000-0000-000036010000}"/>
    <cellStyle name="20% - Accent1 11 4 2 2" xfId="508" xr:uid="{00000000-0005-0000-0000-000037010000}"/>
    <cellStyle name="20% - Accent1 11 4 2 2 2" xfId="509" xr:uid="{00000000-0005-0000-0000-000038010000}"/>
    <cellStyle name="20% - Accent1 11 4 2 3" xfId="510" xr:uid="{00000000-0005-0000-0000-000039010000}"/>
    <cellStyle name="20% - Accent1 11 4 3" xfId="511" xr:uid="{00000000-0005-0000-0000-00003A010000}"/>
    <cellStyle name="20% - Accent1 11 4 3 2" xfId="512" xr:uid="{00000000-0005-0000-0000-00003B010000}"/>
    <cellStyle name="20% - Accent1 11 4 4" xfId="513" xr:uid="{00000000-0005-0000-0000-00003C010000}"/>
    <cellStyle name="20% - Accent1 11 5" xfId="514" xr:uid="{00000000-0005-0000-0000-00003D010000}"/>
    <cellStyle name="20% - Accent1 11 5 2" xfId="515" xr:uid="{00000000-0005-0000-0000-00003E010000}"/>
    <cellStyle name="20% - Accent1 11 5 2 2" xfId="516" xr:uid="{00000000-0005-0000-0000-00003F010000}"/>
    <cellStyle name="20% - Accent1 11 5 2 2 2" xfId="517" xr:uid="{00000000-0005-0000-0000-000040010000}"/>
    <cellStyle name="20% - Accent1 11 5 2 3" xfId="518" xr:uid="{00000000-0005-0000-0000-000041010000}"/>
    <cellStyle name="20% - Accent1 11 5 3" xfId="519" xr:uid="{00000000-0005-0000-0000-000042010000}"/>
    <cellStyle name="20% - Accent1 11 5 3 2" xfId="520" xr:uid="{00000000-0005-0000-0000-000043010000}"/>
    <cellStyle name="20% - Accent1 11 5 4" xfId="521" xr:uid="{00000000-0005-0000-0000-000044010000}"/>
    <cellStyle name="20% - Accent1 11 6" xfId="522" xr:uid="{00000000-0005-0000-0000-000045010000}"/>
    <cellStyle name="20% - Accent1 11 6 2" xfId="523" xr:uid="{00000000-0005-0000-0000-000046010000}"/>
    <cellStyle name="20% - Accent1 11 6 2 2" xfId="524" xr:uid="{00000000-0005-0000-0000-000047010000}"/>
    <cellStyle name="20% - Accent1 11 6 2 2 2" xfId="525" xr:uid="{00000000-0005-0000-0000-000048010000}"/>
    <cellStyle name="20% - Accent1 11 6 2 3" xfId="526" xr:uid="{00000000-0005-0000-0000-000049010000}"/>
    <cellStyle name="20% - Accent1 11 6 3" xfId="527" xr:uid="{00000000-0005-0000-0000-00004A010000}"/>
    <cellStyle name="20% - Accent1 11 6 3 2" xfId="528" xr:uid="{00000000-0005-0000-0000-00004B010000}"/>
    <cellStyle name="20% - Accent1 11 6 4" xfId="529" xr:uid="{00000000-0005-0000-0000-00004C010000}"/>
    <cellStyle name="20% - Accent1 11 7" xfId="530" xr:uid="{00000000-0005-0000-0000-00004D010000}"/>
    <cellStyle name="20% - Accent1 11 7 2" xfId="531" xr:uid="{00000000-0005-0000-0000-00004E010000}"/>
    <cellStyle name="20% - Accent1 11 7 2 2" xfId="532" xr:uid="{00000000-0005-0000-0000-00004F010000}"/>
    <cellStyle name="20% - Accent1 11 7 3" xfId="533" xr:uid="{00000000-0005-0000-0000-000050010000}"/>
    <cellStyle name="20% - Accent1 11 8" xfId="534" xr:uid="{00000000-0005-0000-0000-000051010000}"/>
    <cellStyle name="20% - Accent1 11 8 2" xfId="535" xr:uid="{00000000-0005-0000-0000-000052010000}"/>
    <cellStyle name="20% - Accent1 11 8 2 2" xfId="536" xr:uid="{00000000-0005-0000-0000-000053010000}"/>
    <cellStyle name="20% - Accent1 11 8 3" xfId="537" xr:uid="{00000000-0005-0000-0000-000054010000}"/>
    <cellStyle name="20% - Accent1 11 9" xfId="538" xr:uid="{00000000-0005-0000-0000-000055010000}"/>
    <cellStyle name="20% - Accent1 11 9 2" xfId="539" xr:uid="{00000000-0005-0000-0000-000056010000}"/>
    <cellStyle name="20% - Accent1 12" xfId="540" xr:uid="{00000000-0005-0000-0000-000057010000}"/>
    <cellStyle name="20% - Accent1 12 10" xfId="541" xr:uid="{00000000-0005-0000-0000-000058010000}"/>
    <cellStyle name="20% - Accent1 12 10 2" xfId="542" xr:uid="{00000000-0005-0000-0000-000059010000}"/>
    <cellStyle name="20% - Accent1 12 11" xfId="543" xr:uid="{00000000-0005-0000-0000-00005A010000}"/>
    <cellStyle name="20% - Accent1 12 2" xfId="544" xr:uid="{00000000-0005-0000-0000-00005B010000}"/>
    <cellStyle name="20% - Accent1 12 2 2" xfId="545" xr:uid="{00000000-0005-0000-0000-00005C010000}"/>
    <cellStyle name="20% - Accent1 12 2 2 2" xfId="546" xr:uid="{00000000-0005-0000-0000-00005D010000}"/>
    <cellStyle name="20% - Accent1 12 2 2 2 2" xfId="547" xr:uid="{00000000-0005-0000-0000-00005E010000}"/>
    <cellStyle name="20% - Accent1 12 2 2 2 2 2" xfId="548" xr:uid="{00000000-0005-0000-0000-00005F010000}"/>
    <cellStyle name="20% - Accent1 12 2 2 2 3" xfId="549" xr:uid="{00000000-0005-0000-0000-000060010000}"/>
    <cellStyle name="20% - Accent1 12 2 2 3" xfId="550" xr:uid="{00000000-0005-0000-0000-000061010000}"/>
    <cellStyle name="20% - Accent1 12 2 2 3 2" xfId="551" xr:uid="{00000000-0005-0000-0000-000062010000}"/>
    <cellStyle name="20% - Accent1 12 2 2 4" xfId="552" xr:uid="{00000000-0005-0000-0000-000063010000}"/>
    <cellStyle name="20% - Accent1 12 2 3" xfId="553" xr:uid="{00000000-0005-0000-0000-000064010000}"/>
    <cellStyle name="20% - Accent1 12 2 3 2" xfId="554" xr:uid="{00000000-0005-0000-0000-000065010000}"/>
    <cellStyle name="20% - Accent1 12 2 3 2 2" xfId="555" xr:uid="{00000000-0005-0000-0000-000066010000}"/>
    <cellStyle name="20% - Accent1 12 2 3 2 2 2" xfId="556" xr:uid="{00000000-0005-0000-0000-000067010000}"/>
    <cellStyle name="20% - Accent1 12 2 3 2 3" xfId="557" xr:uid="{00000000-0005-0000-0000-000068010000}"/>
    <cellStyle name="20% - Accent1 12 2 3 3" xfId="558" xr:uid="{00000000-0005-0000-0000-000069010000}"/>
    <cellStyle name="20% - Accent1 12 2 3 3 2" xfId="559" xr:uid="{00000000-0005-0000-0000-00006A010000}"/>
    <cellStyle name="20% - Accent1 12 2 3 4" xfId="560" xr:uid="{00000000-0005-0000-0000-00006B010000}"/>
    <cellStyle name="20% - Accent1 12 2 4" xfId="561" xr:uid="{00000000-0005-0000-0000-00006C010000}"/>
    <cellStyle name="20% - Accent1 12 2 4 2" xfId="562" xr:uid="{00000000-0005-0000-0000-00006D010000}"/>
    <cellStyle name="20% - Accent1 12 2 4 2 2" xfId="563" xr:uid="{00000000-0005-0000-0000-00006E010000}"/>
    <cellStyle name="20% - Accent1 12 2 4 2 2 2" xfId="564" xr:uid="{00000000-0005-0000-0000-00006F010000}"/>
    <cellStyle name="20% - Accent1 12 2 4 2 3" xfId="565" xr:uid="{00000000-0005-0000-0000-000070010000}"/>
    <cellStyle name="20% - Accent1 12 2 4 3" xfId="566" xr:uid="{00000000-0005-0000-0000-000071010000}"/>
    <cellStyle name="20% - Accent1 12 2 4 3 2" xfId="567" xr:uid="{00000000-0005-0000-0000-000072010000}"/>
    <cellStyle name="20% - Accent1 12 2 4 4" xfId="568" xr:uid="{00000000-0005-0000-0000-000073010000}"/>
    <cellStyle name="20% - Accent1 12 2 5" xfId="569" xr:uid="{00000000-0005-0000-0000-000074010000}"/>
    <cellStyle name="20% - Accent1 12 2 5 2" xfId="570" xr:uid="{00000000-0005-0000-0000-000075010000}"/>
    <cellStyle name="20% - Accent1 12 2 5 2 2" xfId="571" xr:uid="{00000000-0005-0000-0000-000076010000}"/>
    <cellStyle name="20% - Accent1 12 2 5 3" xfId="572" xr:uid="{00000000-0005-0000-0000-000077010000}"/>
    <cellStyle name="20% - Accent1 12 2 6" xfId="573" xr:uid="{00000000-0005-0000-0000-000078010000}"/>
    <cellStyle name="20% - Accent1 12 2 6 2" xfId="574" xr:uid="{00000000-0005-0000-0000-000079010000}"/>
    <cellStyle name="20% - Accent1 12 2 6 2 2" xfId="575" xr:uid="{00000000-0005-0000-0000-00007A010000}"/>
    <cellStyle name="20% - Accent1 12 2 6 3" xfId="576" xr:uid="{00000000-0005-0000-0000-00007B010000}"/>
    <cellStyle name="20% - Accent1 12 2 7" xfId="577" xr:uid="{00000000-0005-0000-0000-00007C010000}"/>
    <cellStyle name="20% - Accent1 12 2 7 2" xfId="578" xr:uid="{00000000-0005-0000-0000-00007D010000}"/>
    <cellStyle name="20% - Accent1 12 2 8" xfId="579" xr:uid="{00000000-0005-0000-0000-00007E010000}"/>
    <cellStyle name="20% - Accent1 12 2 8 2" xfId="580" xr:uid="{00000000-0005-0000-0000-00007F010000}"/>
    <cellStyle name="20% - Accent1 12 2 9" xfId="581" xr:uid="{00000000-0005-0000-0000-000080010000}"/>
    <cellStyle name="20% - Accent1 12 3" xfId="582" xr:uid="{00000000-0005-0000-0000-000081010000}"/>
    <cellStyle name="20% - Accent1 12 3 2" xfId="583" xr:uid="{00000000-0005-0000-0000-000082010000}"/>
    <cellStyle name="20% - Accent1 12 3 2 2" xfId="584" xr:uid="{00000000-0005-0000-0000-000083010000}"/>
    <cellStyle name="20% - Accent1 12 3 2 2 2" xfId="585" xr:uid="{00000000-0005-0000-0000-000084010000}"/>
    <cellStyle name="20% - Accent1 12 3 2 2 2 2" xfId="586" xr:uid="{00000000-0005-0000-0000-000085010000}"/>
    <cellStyle name="20% - Accent1 12 3 2 2 3" xfId="587" xr:uid="{00000000-0005-0000-0000-000086010000}"/>
    <cellStyle name="20% - Accent1 12 3 2 3" xfId="588" xr:uid="{00000000-0005-0000-0000-000087010000}"/>
    <cellStyle name="20% - Accent1 12 3 2 3 2" xfId="589" xr:uid="{00000000-0005-0000-0000-000088010000}"/>
    <cellStyle name="20% - Accent1 12 3 2 4" xfId="590" xr:uid="{00000000-0005-0000-0000-000089010000}"/>
    <cellStyle name="20% - Accent1 12 3 3" xfId="591" xr:uid="{00000000-0005-0000-0000-00008A010000}"/>
    <cellStyle name="20% - Accent1 12 3 3 2" xfId="592" xr:uid="{00000000-0005-0000-0000-00008B010000}"/>
    <cellStyle name="20% - Accent1 12 3 3 2 2" xfId="593" xr:uid="{00000000-0005-0000-0000-00008C010000}"/>
    <cellStyle name="20% - Accent1 12 3 3 2 2 2" xfId="594" xr:uid="{00000000-0005-0000-0000-00008D010000}"/>
    <cellStyle name="20% - Accent1 12 3 3 2 3" xfId="595" xr:uid="{00000000-0005-0000-0000-00008E010000}"/>
    <cellStyle name="20% - Accent1 12 3 3 3" xfId="596" xr:uid="{00000000-0005-0000-0000-00008F010000}"/>
    <cellStyle name="20% - Accent1 12 3 3 3 2" xfId="597" xr:uid="{00000000-0005-0000-0000-000090010000}"/>
    <cellStyle name="20% - Accent1 12 3 3 4" xfId="598" xr:uid="{00000000-0005-0000-0000-000091010000}"/>
    <cellStyle name="20% - Accent1 12 3 4" xfId="599" xr:uid="{00000000-0005-0000-0000-000092010000}"/>
    <cellStyle name="20% - Accent1 12 3 4 2" xfId="600" xr:uid="{00000000-0005-0000-0000-000093010000}"/>
    <cellStyle name="20% - Accent1 12 3 4 2 2" xfId="601" xr:uid="{00000000-0005-0000-0000-000094010000}"/>
    <cellStyle name="20% - Accent1 12 3 4 2 2 2" xfId="602" xr:uid="{00000000-0005-0000-0000-000095010000}"/>
    <cellStyle name="20% - Accent1 12 3 4 2 3" xfId="603" xr:uid="{00000000-0005-0000-0000-000096010000}"/>
    <cellStyle name="20% - Accent1 12 3 4 3" xfId="604" xr:uid="{00000000-0005-0000-0000-000097010000}"/>
    <cellStyle name="20% - Accent1 12 3 4 3 2" xfId="605" xr:uid="{00000000-0005-0000-0000-000098010000}"/>
    <cellStyle name="20% - Accent1 12 3 4 4" xfId="606" xr:uid="{00000000-0005-0000-0000-000099010000}"/>
    <cellStyle name="20% - Accent1 12 3 5" xfId="607" xr:uid="{00000000-0005-0000-0000-00009A010000}"/>
    <cellStyle name="20% - Accent1 12 3 5 2" xfId="608" xr:uid="{00000000-0005-0000-0000-00009B010000}"/>
    <cellStyle name="20% - Accent1 12 3 5 2 2" xfId="609" xr:uid="{00000000-0005-0000-0000-00009C010000}"/>
    <cellStyle name="20% - Accent1 12 3 5 3" xfId="610" xr:uid="{00000000-0005-0000-0000-00009D010000}"/>
    <cellStyle name="20% - Accent1 12 3 6" xfId="611" xr:uid="{00000000-0005-0000-0000-00009E010000}"/>
    <cellStyle name="20% - Accent1 12 3 6 2" xfId="612" xr:uid="{00000000-0005-0000-0000-00009F010000}"/>
    <cellStyle name="20% - Accent1 12 3 6 2 2" xfId="613" xr:uid="{00000000-0005-0000-0000-0000A0010000}"/>
    <cellStyle name="20% - Accent1 12 3 6 3" xfId="614" xr:uid="{00000000-0005-0000-0000-0000A1010000}"/>
    <cellStyle name="20% - Accent1 12 3 7" xfId="615" xr:uid="{00000000-0005-0000-0000-0000A2010000}"/>
    <cellStyle name="20% - Accent1 12 3 7 2" xfId="616" xr:uid="{00000000-0005-0000-0000-0000A3010000}"/>
    <cellStyle name="20% - Accent1 12 3 8" xfId="617" xr:uid="{00000000-0005-0000-0000-0000A4010000}"/>
    <cellStyle name="20% - Accent1 12 3 8 2" xfId="618" xr:uid="{00000000-0005-0000-0000-0000A5010000}"/>
    <cellStyle name="20% - Accent1 12 3 9" xfId="619" xr:uid="{00000000-0005-0000-0000-0000A6010000}"/>
    <cellStyle name="20% - Accent1 12 4" xfId="620" xr:uid="{00000000-0005-0000-0000-0000A7010000}"/>
    <cellStyle name="20% - Accent1 12 4 2" xfId="621" xr:uid="{00000000-0005-0000-0000-0000A8010000}"/>
    <cellStyle name="20% - Accent1 12 4 2 2" xfId="622" xr:uid="{00000000-0005-0000-0000-0000A9010000}"/>
    <cellStyle name="20% - Accent1 12 4 2 2 2" xfId="623" xr:uid="{00000000-0005-0000-0000-0000AA010000}"/>
    <cellStyle name="20% - Accent1 12 4 2 3" xfId="624" xr:uid="{00000000-0005-0000-0000-0000AB010000}"/>
    <cellStyle name="20% - Accent1 12 4 3" xfId="625" xr:uid="{00000000-0005-0000-0000-0000AC010000}"/>
    <cellStyle name="20% - Accent1 12 4 3 2" xfId="626" xr:uid="{00000000-0005-0000-0000-0000AD010000}"/>
    <cellStyle name="20% - Accent1 12 4 4" xfId="627" xr:uid="{00000000-0005-0000-0000-0000AE010000}"/>
    <cellStyle name="20% - Accent1 12 5" xfId="628" xr:uid="{00000000-0005-0000-0000-0000AF010000}"/>
    <cellStyle name="20% - Accent1 12 5 2" xfId="629" xr:uid="{00000000-0005-0000-0000-0000B0010000}"/>
    <cellStyle name="20% - Accent1 12 5 2 2" xfId="630" xr:uid="{00000000-0005-0000-0000-0000B1010000}"/>
    <cellStyle name="20% - Accent1 12 5 2 2 2" xfId="631" xr:uid="{00000000-0005-0000-0000-0000B2010000}"/>
    <cellStyle name="20% - Accent1 12 5 2 3" xfId="632" xr:uid="{00000000-0005-0000-0000-0000B3010000}"/>
    <cellStyle name="20% - Accent1 12 5 3" xfId="633" xr:uid="{00000000-0005-0000-0000-0000B4010000}"/>
    <cellStyle name="20% - Accent1 12 5 3 2" xfId="634" xr:uid="{00000000-0005-0000-0000-0000B5010000}"/>
    <cellStyle name="20% - Accent1 12 5 4" xfId="635" xr:uid="{00000000-0005-0000-0000-0000B6010000}"/>
    <cellStyle name="20% - Accent1 12 6" xfId="636" xr:uid="{00000000-0005-0000-0000-0000B7010000}"/>
    <cellStyle name="20% - Accent1 12 6 2" xfId="637" xr:uid="{00000000-0005-0000-0000-0000B8010000}"/>
    <cellStyle name="20% - Accent1 12 6 2 2" xfId="638" xr:uid="{00000000-0005-0000-0000-0000B9010000}"/>
    <cellStyle name="20% - Accent1 12 6 2 2 2" xfId="639" xr:uid="{00000000-0005-0000-0000-0000BA010000}"/>
    <cellStyle name="20% - Accent1 12 6 2 3" xfId="640" xr:uid="{00000000-0005-0000-0000-0000BB010000}"/>
    <cellStyle name="20% - Accent1 12 6 3" xfId="641" xr:uid="{00000000-0005-0000-0000-0000BC010000}"/>
    <cellStyle name="20% - Accent1 12 6 3 2" xfId="642" xr:uid="{00000000-0005-0000-0000-0000BD010000}"/>
    <cellStyle name="20% - Accent1 12 6 4" xfId="643" xr:uid="{00000000-0005-0000-0000-0000BE010000}"/>
    <cellStyle name="20% - Accent1 12 7" xfId="644" xr:uid="{00000000-0005-0000-0000-0000BF010000}"/>
    <cellStyle name="20% - Accent1 12 7 2" xfId="645" xr:uid="{00000000-0005-0000-0000-0000C0010000}"/>
    <cellStyle name="20% - Accent1 12 7 2 2" xfId="646" xr:uid="{00000000-0005-0000-0000-0000C1010000}"/>
    <cellStyle name="20% - Accent1 12 7 3" xfId="647" xr:uid="{00000000-0005-0000-0000-0000C2010000}"/>
    <cellStyle name="20% - Accent1 12 8" xfId="648" xr:uid="{00000000-0005-0000-0000-0000C3010000}"/>
    <cellStyle name="20% - Accent1 12 8 2" xfId="649" xr:uid="{00000000-0005-0000-0000-0000C4010000}"/>
    <cellStyle name="20% - Accent1 12 8 2 2" xfId="650" xr:uid="{00000000-0005-0000-0000-0000C5010000}"/>
    <cellStyle name="20% - Accent1 12 8 3" xfId="651" xr:uid="{00000000-0005-0000-0000-0000C6010000}"/>
    <cellStyle name="20% - Accent1 12 9" xfId="652" xr:uid="{00000000-0005-0000-0000-0000C7010000}"/>
    <cellStyle name="20% - Accent1 12 9 2" xfId="653" xr:uid="{00000000-0005-0000-0000-0000C8010000}"/>
    <cellStyle name="20% - Accent1 13" xfId="654" xr:uid="{00000000-0005-0000-0000-0000C9010000}"/>
    <cellStyle name="20% - Accent1 13 10" xfId="655" xr:uid="{00000000-0005-0000-0000-0000CA010000}"/>
    <cellStyle name="20% - Accent1 13 10 2" xfId="656" xr:uid="{00000000-0005-0000-0000-0000CB010000}"/>
    <cellStyle name="20% - Accent1 13 11" xfId="657" xr:uid="{00000000-0005-0000-0000-0000CC010000}"/>
    <cellStyle name="20% - Accent1 13 2" xfId="658" xr:uid="{00000000-0005-0000-0000-0000CD010000}"/>
    <cellStyle name="20% - Accent1 13 2 2" xfId="659" xr:uid="{00000000-0005-0000-0000-0000CE010000}"/>
    <cellStyle name="20% - Accent1 13 2 2 2" xfId="660" xr:uid="{00000000-0005-0000-0000-0000CF010000}"/>
    <cellStyle name="20% - Accent1 13 2 2 2 2" xfId="661" xr:uid="{00000000-0005-0000-0000-0000D0010000}"/>
    <cellStyle name="20% - Accent1 13 2 2 2 2 2" xfId="662" xr:uid="{00000000-0005-0000-0000-0000D1010000}"/>
    <cellStyle name="20% - Accent1 13 2 2 2 3" xfId="663" xr:uid="{00000000-0005-0000-0000-0000D2010000}"/>
    <cellStyle name="20% - Accent1 13 2 2 3" xfId="664" xr:uid="{00000000-0005-0000-0000-0000D3010000}"/>
    <cellStyle name="20% - Accent1 13 2 2 3 2" xfId="665" xr:uid="{00000000-0005-0000-0000-0000D4010000}"/>
    <cellStyle name="20% - Accent1 13 2 2 4" xfId="666" xr:uid="{00000000-0005-0000-0000-0000D5010000}"/>
    <cellStyle name="20% - Accent1 13 2 3" xfId="667" xr:uid="{00000000-0005-0000-0000-0000D6010000}"/>
    <cellStyle name="20% - Accent1 13 2 3 2" xfId="668" xr:uid="{00000000-0005-0000-0000-0000D7010000}"/>
    <cellStyle name="20% - Accent1 13 2 3 2 2" xfId="669" xr:uid="{00000000-0005-0000-0000-0000D8010000}"/>
    <cellStyle name="20% - Accent1 13 2 3 2 2 2" xfId="670" xr:uid="{00000000-0005-0000-0000-0000D9010000}"/>
    <cellStyle name="20% - Accent1 13 2 3 2 3" xfId="671" xr:uid="{00000000-0005-0000-0000-0000DA010000}"/>
    <cellStyle name="20% - Accent1 13 2 3 3" xfId="672" xr:uid="{00000000-0005-0000-0000-0000DB010000}"/>
    <cellStyle name="20% - Accent1 13 2 3 3 2" xfId="673" xr:uid="{00000000-0005-0000-0000-0000DC010000}"/>
    <cellStyle name="20% - Accent1 13 2 3 4" xfId="674" xr:uid="{00000000-0005-0000-0000-0000DD010000}"/>
    <cellStyle name="20% - Accent1 13 2 4" xfId="675" xr:uid="{00000000-0005-0000-0000-0000DE010000}"/>
    <cellStyle name="20% - Accent1 13 2 4 2" xfId="676" xr:uid="{00000000-0005-0000-0000-0000DF010000}"/>
    <cellStyle name="20% - Accent1 13 2 4 2 2" xfId="677" xr:uid="{00000000-0005-0000-0000-0000E0010000}"/>
    <cellStyle name="20% - Accent1 13 2 4 2 2 2" xfId="678" xr:uid="{00000000-0005-0000-0000-0000E1010000}"/>
    <cellStyle name="20% - Accent1 13 2 4 2 3" xfId="679" xr:uid="{00000000-0005-0000-0000-0000E2010000}"/>
    <cellStyle name="20% - Accent1 13 2 4 3" xfId="680" xr:uid="{00000000-0005-0000-0000-0000E3010000}"/>
    <cellStyle name="20% - Accent1 13 2 4 3 2" xfId="681" xr:uid="{00000000-0005-0000-0000-0000E4010000}"/>
    <cellStyle name="20% - Accent1 13 2 4 4" xfId="682" xr:uid="{00000000-0005-0000-0000-0000E5010000}"/>
    <cellStyle name="20% - Accent1 13 2 5" xfId="683" xr:uid="{00000000-0005-0000-0000-0000E6010000}"/>
    <cellStyle name="20% - Accent1 13 2 5 2" xfId="684" xr:uid="{00000000-0005-0000-0000-0000E7010000}"/>
    <cellStyle name="20% - Accent1 13 2 5 2 2" xfId="685" xr:uid="{00000000-0005-0000-0000-0000E8010000}"/>
    <cellStyle name="20% - Accent1 13 2 5 3" xfId="686" xr:uid="{00000000-0005-0000-0000-0000E9010000}"/>
    <cellStyle name="20% - Accent1 13 2 6" xfId="687" xr:uid="{00000000-0005-0000-0000-0000EA010000}"/>
    <cellStyle name="20% - Accent1 13 2 6 2" xfId="688" xr:uid="{00000000-0005-0000-0000-0000EB010000}"/>
    <cellStyle name="20% - Accent1 13 2 6 2 2" xfId="689" xr:uid="{00000000-0005-0000-0000-0000EC010000}"/>
    <cellStyle name="20% - Accent1 13 2 6 3" xfId="690" xr:uid="{00000000-0005-0000-0000-0000ED010000}"/>
    <cellStyle name="20% - Accent1 13 2 7" xfId="691" xr:uid="{00000000-0005-0000-0000-0000EE010000}"/>
    <cellStyle name="20% - Accent1 13 2 7 2" xfId="692" xr:uid="{00000000-0005-0000-0000-0000EF010000}"/>
    <cellStyle name="20% - Accent1 13 2 8" xfId="693" xr:uid="{00000000-0005-0000-0000-0000F0010000}"/>
    <cellStyle name="20% - Accent1 13 2 8 2" xfId="694" xr:uid="{00000000-0005-0000-0000-0000F1010000}"/>
    <cellStyle name="20% - Accent1 13 2 9" xfId="695" xr:uid="{00000000-0005-0000-0000-0000F2010000}"/>
    <cellStyle name="20% - Accent1 13 3" xfId="696" xr:uid="{00000000-0005-0000-0000-0000F3010000}"/>
    <cellStyle name="20% - Accent1 13 3 2" xfId="697" xr:uid="{00000000-0005-0000-0000-0000F4010000}"/>
    <cellStyle name="20% - Accent1 13 3 2 2" xfId="698" xr:uid="{00000000-0005-0000-0000-0000F5010000}"/>
    <cellStyle name="20% - Accent1 13 3 2 2 2" xfId="699" xr:uid="{00000000-0005-0000-0000-0000F6010000}"/>
    <cellStyle name="20% - Accent1 13 3 2 2 2 2" xfId="700" xr:uid="{00000000-0005-0000-0000-0000F7010000}"/>
    <cellStyle name="20% - Accent1 13 3 2 2 3" xfId="701" xr:uid="{00000000-0005-0000-0000-0000F8010000}"/>
    <cellStyle name="20% - Accent1 13 3 2 3" xfId="702" xr:uid="{00000000-0005-0000-0000-0000F9010000}"/>
    <cellStyle name="20% - Accent1 13 3 2 3 2" xfId="703" xr:uid="{00000000-0005-0000-0000-0000FA010000}"/>
    <cellStyle name="20% - Accent1 13 3 2 4" xfId="704" xr:uid="{00000000-0005-0000-0000-0000FB010000}"/>
    <cellStyle name="20% - Accent1 13 3 3" xfId="705" xr:uid="{00000000-0005-0000-0000-0000FC010000}"/>
    <cellStyle name="20% - Accent1 13 3 3 2" xfId="706" xr:uid="{00000000-0005-0000-0000-0000FD010000}"/>
    <cellStyle name="20% - Accent1 13 3 3 2 2" xfId="707" xr:uid="{00000000-0005-0000-0000-0000FE010000}"/>
    <cellStyle name="20% - Accent1 13 3 3 2 2 2" xfId="708" xr:uid="{00000000-0005-0000-0000-0000FF010000}"/>
    <cellStyle name="20% - Accent1 13 3 3 2 3" xfId="709" xr:uid="{00000000-0005-0000-0000-000000020000}"/>
    <cellStyle name="20% - Accent1 13 3 3 3" xfId="710" xr:uid="{00000000-0005-0000-0000-000001020000}"/>
    <cellStyle name="20% - Accent1 13 3 3 3 2" xfId="711" xr:uid="{00000000-0005-0000-0000-000002020000}"/>
    <cellStyle name="20% - Accent1 13 3 3 4" xfId="712" xr:uid="{00000000-0005-0000-0000-000003020000}"/>
    <cellStyle name="20% - Accent1 13 3 4" xfId="713" xr:uid="{00000000-0005-0000-0000-000004020000}"/>
    <cellStyle name="20% - Accent1 13 3 4 2" xfId="714" xr:uid="{00000000-0005-0000-0000-000005020000}"/>
    <cellStyle name="20% - Accent1 13 3 4 2 2" xfId="715" xr:uid="{00000000-0005-0000-0000-000006020000}"/>
    <cellStyle name="20% - Accent1 13 3 4 2 2 2" xfId="716" xr:uid="{00000000-0005-0000-0000-000007020000}"/>
    <cellStyle name="20% - Accent1 13 3 4 2 3" xfId="717" xr:uid="{00000000-0005-0000-0000-000008020000}"/>
    <cellStyle name="20% - Accent1 13 3 4 3" xfId="718" xr:uid="{00000000-0005-0000-0000-000009020000}"/>
    <cellStyle name="20% - Accent1 13 3 4 3 2" xfId="719" xr:uid="{00000000-0005-0000-0000-00000A020000}"/>
    <cellStyle name="20% - Accent1 13 3 4 4" xfId="720" xr:uid="{00000000-0005-0000-0000-00000B020000}"/>
    <cellStyle name="20% - Accent1 13 3 5" xfId="721" xr:uid="{00000000-0005-0000-0000-00000C020000}"/>
    <cellStyle name="20% - Accent1 13 3 5 2" xfId="722" xr:uid="{00000000-0005-0000-0000-00000D020000}"/>
    <cellStyle name="20% - Accent1 13 3 5 2 2" xfId="723" xr:uid="{00000000-0005-0000-0000-00000E020000}"/>
    <cellStyle name="20% - Accent1 13 3 5 3" xfId="724" xr:uid="{00000000-0005-0000-0000-00000F020000}"/>
    <cellStyle name="20% - Accent1 13 3 6" xfId="725" xr:uid="{00000000-0005-0000-0000-000010020000}"/>
    <cellStyle name="20% - Accent1 13 3 6 2" xfId="726" xr:uid="{00000000-0005-0000-0000-000011020000}"/>
    <cellStyle name="20% - Accent1 13 3 6 2 2" xfId="727" xr:uid="{00000000-0005-0000-0000-000012020000}"/>
    <cellStyle name="20% - Accent1 13 3 6 3" xfId="728" xr:uid="{00000000-0005-0000-0000-000013020000}"/>
    <cellStyle name="20% - Accent1 13 3 7" xfId="729" xr:uid="{00000000-0005-0000-0000-000014020000}"/>
    <cellStyle name="20% - Accent1 13 3 7 2" xfId="730" xr:uid="{00000000-0005-0000-0000-000015020000}"/>
    <cellStyle name="20% - Accent1 13 3 8" xfId="731" xr:uid="{00000000-0005-0000-0000-000016020000}"/>
    <cellStyle name="20% - Accent1 13 3 8 2" xfId="732" xr:uid="{00000000-0005-0000-0000-000017020000}"/>
    <cellStyle name="20% - Accent1 13 3 9" xfId="733" xr:uid="{00000000-0005-0000-0000-000018020000}"/>
    <cellStyle name="20% - Accent1 13 4" xfId="734" xr:uid="{00000000-0005-0000-0000-000019020000}"/>
    <cellStyle name="20% - Accent1 13 4 2" xfId="735" xr:uid="{00000000-0005-0000-0000-00001A020000}"/>
    <cellStyle name="20% - Accent1 13 4 2 2" xfId="736" xr:uid="{00000000-0005-0000-0000-00001B020000}"/>
    <cellStyle name="20% - Accent1 13 4 2 2 2" xfId="737" xr:uid="{00000000-0005-0000-0000-00001C020000}"/>
    <cellStyle name="20% - Accent1 13 4 2 3" xfId="738" xr:uid="{00000000-0005-0000-0000-00001D020000}"/>
    <cellStyle name="20% - Accent1 13 4 3" xfId="739" xr:uid="{00000000-0005-0000-0000-00001E020000}"/>
    <cellStyle name="20% - Accent1 13 4 3 2" xfId="740" xr:uid="{00000000-0005-0000-0000-00001F020000}"/>
    <cellStyle name="20% - Accent1 13 4 4" xfId="741" xr:uid="{00000000-0005-0000-0000-000020020000}"/>
    <cellStyle name="20% - Accent1 13 5" xfId="742" xr:uid="{00000000-0005-0000-0000-000021020000}"/>
    <cellStyle name="20% - Accent1 13 5 2" xfId="743" xr:uid="{00000000-0005-0000-0000-000022020000}"/>
    <cellStyle name="20% - Accent1 13 5 2 2" xfId="744" xr:uid="{00000000-0005-0000-0000-000023020000}"/>
    <cellStyle name="20% - Accent1 13 5 2 2 2" xfId="745" xr:uid="{00000000-0005-0000-0000-000024020000}"/>
    <cellStyle name="20% - Accent1 13 5 2 3" xfId="746" xr:uid="{00000000-0005-0000-0000-000025020000}"/>
    <cellStyle name="20% - Accent1 13 5 3" xfId="747" xr:uid="{00000000-0005-0000-0000-000026020000}"/>
    <cellStyle name="20% - Accent1 13 5 3 2" xfId="748" xr:uid="{00000000-0005-0000-0000-000027020000}"/>
    <cellStyle name="20% - Accent1 13 5 4" xfId="749" xr:uid="{00000000-0005-0000-0000-000028020000}"/>
    <cellStyle name="20% - Accent1 13 6" xfId="750" xr:uid="{00000000-0005-0000-0000-000029020000}"/>
    <cellStyle name="20% - Accent1 13 6 2" xfId="751" xr:uid="{00000000-0005-0000-0000-00002A020000}"/>
    <cellStyle name="20% - Accent1 13 6 2 2" xfId="752" xr:uid="{00000000-0005-0000-0000-00002B020000}"/>
    <cellStyle name="20% - Accent1 13 6 2 2 2" xfId="753" xr:uid="{00000000-0005-0000-0000-00002C020000}"/>
    <cellStyle name="20% - Accent1 13 6 2 3" xfId="754" xr:uid="{00000000-0005-0000-0000-00002D020000}"/>
    <cellStyle name="20% - Accent1 13 6 3" xfId="755" xr:uid="{00000000-0005-0000-0000-00002E020000}"/>
    <cellStyle name="20% - Accent1 13 6 3 2" xfId="756" xr:uid="{00000000-0005-0000-0000-00002F020000}"/>
    <cellStyle name="20% - Accent1 13 6 4" xfId="757" xr:uid="{00000000-0005-0000-0000-000030020000}"/>
    <cellStyle name="20% - Accent1 13 7" xfId="758" xr:uid="{00000000-0005-0000-0000-000031020000}"/>
    <cellStyle name="20% - Accent1 13 7 2" xfId="759" xr:uid="{00000000-0005-0000-0000-000032020000}"/>
    <cellStyle name="20% - Accent1 13 7 2 2" xfId="760" xr:uid="{00000000-0005-0000-0000-000033020000}"/>
    <cellStyle name="20% - Accent1 13 7 3" xfId="761" xr:uid="{00000000-0005-0000-0000-000034020000}"/>
    <cellStyle name="20% - Accent1 13 8" xfId="762" xr:uid="{00000000-0005-0000-0000-000035020000}"/>
    <cellStyle name="20% - Accent1 13 8 2" xfId="763" xr:uid="{00000000-0005-0000-0000-000036020000}"/>
    <cellStyle name="20% - Accent1 13 8 2 2" xfId="764" xr:uid="{00000000-0005-0000-0000-000037020000}"/>
    <cellStyle name="20% - Accent1 13 8 3" xfId="765" xr:uid="{00000000-0005-0000-0000-000038020000}"/>
    <cellStyle name="20% - Accent1 13 9" xfId="766" xr:uid="{00000000-0005-0000-0000-000039020000}"/>
    <cellStyle name="20% - Accent1 13 9 2" xfId="767" xr:uid="{00000000-0005-0000-0000-00003A020000}"/>
    <cellStyle name="20% - Accent1 14" xfId="768" xr:uid="{00000000-0005-0000-0000-00003B020000}"/>
    <cellStyle name="20% - Accent1 14 2" xfId="769" xr:uid="{00000000-0005-0000-0000-00003C020000}"/>
    <cellStyle name="20% - Accent1 14 2 2" xfId="770" xr:uid="{00000000-0005-0000-0000-00003D020000}"/>
    <cellStyle name="20% - Accent1 14 2 2 2" xfId="771" xr:uid="{00000000-0005-0000-0000-00003E020000}"/>
    <cellStyle name="20% - Accent1 14 2 2 2 2" xfId="772" xr:uid="{00000000-0005-0000-0000-00003F020000}"/>
    <cellStyle name="20% - Accent1 14 2 2 3" xfId="773" xr:uid="{00000000-0005-0000-0000-000040020000}"/>
    <cellStyle name="20% - Accent1 14 2 3" xfId="774" xr:uid="{00000000-0005-0000-0000-000041020000}"/>
    <cellStyle name="20% - Accent1 14 2 3 2" xfId="775" xr:uid="{00000000-0005-0000-0000-000042020000}"/>
    <cellStyle name="20% - Accent1 14 2 4" xfId="776" xr:uid="{00000000-0005-0000-0000-000043020000}"/>
    <cellStyle name="20% - Accent1 14 3" xfId="777" xr:uid="{00000000-0005-0000-0000-000044020000}"/>
    <cellStyle name="20% - Accent1 14 3 2" xfId="778" xr:uid="{00000000-0005-0000-0000-000045020000}"/>
    <cellStyle name="20% - Accent1 14 3 2 2" xfId="779" xr:uid="{00000000-0005-0000-0000-000046020000}"/>
    <cellStyle name="20% - Accent1 14 3 2 2 2" xfId="780" xr:uid="{00000000-0005-0000-0000-000047020000}"/>
    <cellStyle name="20% - Accent1 14 3 2 3" xfId="781" xr:uid="{00000000-0005-0000-0000-000048020000}"/>
    <cellStyle name="20% - Accent1 14 3 3" xfId="782" xr:uid="{00000000-0005-0000-0000-000049020000}"/>
    <cellStyle name="20% - Accent1 14 3 3 2" xfId="783" xr:uid="{00000000-0005-0000-0000-00004A020000}"/>
    <cellStyle name="20% - Accent1 14 3 4" xfId="784" xr:uid="{00000000-0005-0000-0000-00004B020000}"/>
    <cellStyle name="20% - Accent1 14 4" xfId="785" xr:uid="{00000000-0005-0000-0000-00004C020000}"/>
    <cellStyle name="20% - Accent1 14 4 2" xfId="786" xr:uid="{00000000-0005-0000-0000-00004D020000}"/>
    <cellStyle name="20% - Accent1 14 4 2 2" xfId="787" xr:uid="{00000000-0005-0000-0000-00004E020000}"/>
    <cellStyle name="20% - Accent1 14 4 2 2 2" xfId="788" xr:uid="{00000000-0005-0000-0000-00004F020000}"/>
    <cellStyle name="20% - Accent1 14 4 2 3" xfId="789" xr:uid="{00000000-0005-0000-0000-000050020000}"/>
    <cellStyle name="20% - Accent1 14 4 3" xfId="790" xr:uid="{00000000-0005-0000-0000-000051020000}"/>
    <cellStyle name="20% - Accent1 14 4 3 2" xfId="791" xr:uid="{00000000-0005-0000-0000-000052020000}"/>
    <cellStyle name="20% - Accent1 14 4 4" xfId="792" xr:uid="{00000000-0005-0000-0000-000053020000}"/>
    <cellStyle name="20% - Accent1 14 5" xfId="793" xr:uid="{00000000-0005-0000-0000-000054020000}"/>
    <cellStyle name="20% - Accent1 14 5 2" xfId="794" xr:uid="{00000000-0005-0000-0000-000055020000}"/>
    <cellStyle name="20% - Accent1 14 5 2 2" xfId="795" xr:uid="{00000000-0005-0000-0000-000056020000}"/>
    <cellStyle name="20% - Accent1 14 5 3" xfId="796" xr:uid="{00000000-0005-0000-0000-000057020000}"/>
    <cellStyle name="20% - Accent1 14 6" xfId="797" xr:uid="{00000000-0005-0000-0000-000058020000}"/>
    <cellStyle name="20% - Accent1 14 6 2" xfId="798" xr:uid="{00000000-0005-0000-0000-000059020000}"/>
    <cellStyle name="20% - Accent1 14 6 2 2" xfId="799" xr:uid="{00000000-0005-0000-0000-00005A020000}"/>
    <cellStyle name="20% - Accent1 14 6 3" xfId="800" xr:uid="{00000000-0005-0000-0000-00005B020000}"/>
    <cellStyle name="20% - Accent1 14 7" xfId="801" xr:uid="{00000000-0005-0000-0000-00005C020000}"/>
    <cellStyle name="20% - Accent1 14 7 2" xfId="802" xr:uid="{00000000-0005-0000-0000-00005D020000}"/>
    <cellStyle name="20% - Accent1 14 8" xfId="803" xr:uid="{00000000-0005-0000-0000-00005E020000}"/>
    <cellStyle name="20% - Accent1 14 8 2" xfId="804" xr:uid="{00000000-0005-0000-0000-00005F020000}"/>
    <cellStyle name="20% - Accent1 14 9" xfId="805" xr:uid="{00000000-0005-0000-0000-000060020000}"/>
    <cellStyle name="20% - Accent1 15" xfId="806" xr:uid="{00000000-0005-0000-0000-000061020000}"/>
    <cellStyle name="20% - Accent1 15 2" xfId="807" xr:uid="{00000000-0005-0000-0000-000062020000}"/>
    <cellStyle name="20% - Accent1 15 2 2" xfId="808" xr:uid="{00000000-0005-0000-0000-000063020000}"/>
    <cellStyle name="20% - Accent1 15 2 2 2" xfId="809" xr:uid="{00000000-0005-0000-0000-000064020000}"/>
    <cellStyle name="20% - Accent1 15 2 2 2 2" xfId="810" xr:uid="{00000000-0005-0000-0000-000065020000}"/>
    <cellStyle name="20% - Accent1 15 2 2 3" xfId="811" xr:uid="{00000000-0005-0000-0000-000066020000}"/>
    <cellStyle name="20% - Accent1 15 2 3" xfId="812" xr:uid="{00000000-0005-0000-0000-000067020000}"/>
    <cellStyle name="20% - Accent1 15 2 3 2" xfId="813" xr:uid="{00000000-0005-0000-0000-000068020000}"/>
    <cellStyle name="20% - Accent1 15 2 4" xfId="814" xr:uid="{00000000-0005-0000-0000-000069020000}"/>
    <cellStyle name="20% - Accent1 15 3" xfId="815" xr:uid="{00000000-0005-0000-0000-00006A020000}"/>
    <cellStyle name="20% - Accent1 15 3 2" xfId="816" xr:uid="{00000000-0005-0000-0000-00006B020000}"/>
    <cellStyle name="20% - Accent1 15 3 2 2" xfId="817" xr:uid="{00000000-0005-0000-0000-00006C020000}"/>
    <cellStyle name="20% - Accent1 15 3 2 2 2" xfId="818" xr:uid="{00000000-0005-0000-0000-00006D020000}"/>
    <cellStyle name="20% - Accent1 15 3 2 3" xfId="819" xr:uid="{00000000-0005-0000-0000-00006E020000}"/>
    <cellStyle name="20% - Accent1 15 3 3" xfId="820" xr:uid="{00000000-0005-0000-0000-00006F020000}"/>
    <cellStyle name="20% - Accent1 15 3 3 2" xfId="821" xr:uid="{00000000-0005-0000-0000-000070020000}"/>
    <cellStyle name="20% - Accent1 15 3 4" xfId="822" xr:uid="{00000000-0005-0000-0000-000071020000}"/>
    <cellStyle name="20% - Accent1 15 4" xfId="823" xr:uid="{00000000-0005-0000-0000-000072020000}"/>
    <cellStyle name="20% - Accent1 15 4 2" xfId="824" xr:uid="{00000000-0005-0000-0000-000073020000}"/>
    <cellStyle name="20% - Accent1 15 4 2 2" xfId="825" xr:uid="{00000000-0005-0000-0000-000074020000}"/>
    <cellStyle name="20% - Accent1 15 4 2 2 2" xfId="826" xr:uid="{00000000-0005-0000-0000-000075020000}"/>
    <cellStyle name="20% - Accent1 15 4 2 3" xfId="827" xr:uid="{00000000-0005-0000-0000-000076020000}"/>
    <cellStyle name="20% - Accent1 15 4 3" xfId="828" xr:uid="{00000000-0005-0000-0000-000077020000}"/>
    <cellStyle name="20% - Accent1 15 4 3 2" xfId="829" xr:uid="{00000000-0005-0000-0000-000078020000}"/>
    <cellStyle name="20% - Accent1 15 4 4" xfId="830" xr:uid="{00000000-0005-0000-0000-000079020000}"/>
    <cellStyle name="20% - Accent1 15 5" xfId="831" xr:uid="{00000000-0005-0000-0000-00007A020000}"/>
    <cellStyle name="20% - Accent1 15 5 2" xfId="832" xr:uid="{00000000-0005-0000-0000-00007B020000}"/>
    <cellStyle name="20% - Accent1 15 5 2 2" xfId="833" xr:uid="{00000000-0005-0000-0000-00007C020000}"/>
    <cellStyle name="20% - Accent1 15 5 3" xfId="834" xr:uid="{00000000-0005-0000-0000-00007D020000}"/>
    <cellStyle name="20% - Accent1 15 6" xfId="835" xr:uid="{00000000-0005-0000-0000-00007E020000}"/>
    <cellStyle name="20% - Accent1 15 6 2" xfId="836" xr:uid="{00000000-0005-0000-0000-00007F020000}"/>
    <cellStyle name="20% - Accent1 15 6 2 2" xfId="837" xr:uid="{00000000-0005-0000-0000-000080020000}"/>
    <cellStyle name="20% - Accent1 15 6 3" xfId="838" xr:uid="{00000000-0005-0000-0000-000081020000}"/>
    <cellStyle name="20% - Accent1 15 7" xfId="839" xr:uid="{00000000-0005-0000-0000-000082020000}"/>
    <cellStyle name="20% - Accent1 15 7 2" xfId="840" xr:uid="{00000000-0005-0000-0000-000083020000}"/>
    <cellStyle name="20% - Accent1 15 8" xfId="841" xr:uid="{00000000-0005-0000-0000-000084020000}"/>
    <cellStyle name="20% - Accent1 15 8 2" xfId="842" xr:uid="{00000000-0005-0000-0000-000085020000}"/>
    <cellStyle name="20% - Accent1 15 9" xfId="843" xr:uid="{00000000-0005-0000-0000-000086020000}"/>
    <cellStyle name="20% - Accent1 16" xfId="844" xr:uid="{00000000-0005-0000-0000-000087020000}"/>
    <cellStyle name="20% - Accent1 16 2" xfId="845" xr:uid="{00000000-0005-0000-0000-000088020000}"/>
    <cellStyle name="20% - Accent1 16 2 2" xfId="846" xr:uid="{00000000-0005-0000-0000-000089020000}"/>
    <cellStyle name="20% - Accent1 16 2 2 2" xfId="847" xr:uid="{00000000-0005-0000-0000-00008A020000}"/>
    <cellStyle name="20% - Accent1 16 2 3" xfId="848" xr:uid="{00000000-0005-0000-0000-00008B020000}"/>
    <cellStyle name="20% - Accent1 16 3" xfId="849" xr:uid="{00000000-0005-0000-0000-00008C020000}"/>
    <cellStyle name="20% - Accent1 16 3 2" xfId="850" xr:uid="{00000000-0005-0000-0000-00008D020000}"/>
    <cellStyle name="20% - Accent1 16 4" xfId="851" xr:uid="{00000000-0005-0000-0000-00008E020000}"/>
    <cellStyle name="20% - Accent1 17" xfId="852" xr:uid="{00000000-0005-0000-0000-00008F020000}"/>
    <cellStyle name="20% - Accent1 17 2" xfId="853" xr:uid="{00000000-0005-0000-0000-000090020000}"/>
    <cellStyle name="20% - Accent1 17 2 2" xfId="854" xr:uid="{00000000-0005-0000-0000-000091020000}"/>
    <cellStyle name="20% - Accent1 17 2 2 2" xfId="855" xr:uid="{00000000-0005-0000-0000-000092020000}"/>
    <cellStyle name="20% - Accent1 17 2 3" xfId="856" xr:uid="{00000000-0005-0000-0000-000093020000}"/>
    <cellStyle name="20% - Accent1 17 3" xfId="857" xr:uid="{00000000-0005-0000-0000-000094020000}"/>
    <cellStyle name="20% - Accent1 17 3 2" xfId="858" xr:uid="{00000000-0005-0000-0000-000095020000}"/>
    <cellStyle name="20% - Accent1 17 4" xfId="859" xr:uid="{00000000-0005-0000-0000-000096020000}"/>
    <cellStyle name="20% - Accent1 18" xfId="860" xr:uid="{00000000-0005-0000-0000-000097020000}"/>
    <cellStyle name="20% - Accent1 18 2" xfId="861" xr:uid="{00000000-0005-0000-0000-000098020000}"/>
    <cellStyle name="20% - Accent1 18 2 2" xfId="862" xr:uid="{00000000-0005-0000-0000-000099020000}"/>
    <cellStyle name="20% - Accent1 18 2 2 2" xfId="863" xr:uid="{00000000-0005-0000-0000-00009A020000}"/>
    <cellStyle name="20% - Accent1 18 2 3" xfId="864" xr:uid="{00000000-0005-0000-0000-00009B020000}"/>
    <cellStyle name="20% - Accent1 18 3" xfId="865" xr:uid="{00000000-0005-0000-0000-00009C020000}"/>
    <cellStyle name="20% - Accent1 18 3 2" xfId="866" xr:uid="{00000000-0005-0000-0000-00009D020000}"/>
    <cellStyle name="20% - Accent1 18 4" xfId="867" xr:uid="{00000000-0005-0000-0000-00009E020000}"/>
    <cellStyle name="20% - Accent1 19" xfId="868" xr:uid="{00000000-0005-0000-0000-00009F020000}"/>
    <cellStyle name="20% - Accent1 19 2" xfId="869" xr:uid="{00000000-0005-0000-0000-0000A0020000}"/>
    <cellStyle name="20% - Accent1 19 2 2" xfId="870" xr:uid="{00000000-0005-0000-0000-0000A1020000}"/>
    <cellStyle name="20% - Accent1 19 3" xfId="871" xr:uid="{00000000-0005-0000-0000-0000A2020000}"/>
    <cellStyle name="20% - Accent1 2" xfId="105" xr:uid="{00000000-0005-0000-0000-0000A3020000}"/>
    <cellStyle name="20% - Accent1 2 10" xfId="872" xr:uid="{00000000-0005-0000-0000-0000A4020000}"/>
    <cellStyle name="20% - Accent1 2 10 10" xfId="873" xr:uid="{00000000-0005-0000-0000-0000A5020000}"/>
    <cellStyle name="20% - Accent1 2 10 10 2" xfId="874" xr:uid="{00000000-0005-0000-0000-0000A6020000}"/>
    <cellStyle name="20% - Accent1 2 10 11" xfId="875" xr:uid="{00000000-0005-0000-0000-0000A7020000}"/>
    <cellStyle name="20% - Accent1 2 10 2" xfId="876" xr:uid="{00000000-0005-0000-0000-0000A8020000}"/>
    <cellStyle name="20% - Accent1 2 10 2 2" xfId="877" xr:uid="{00000000-0005-0000-0000-0000A9020000}"/>
    <cellStyle name="20% - Accent1 2 10 2 2 2" xfId="878" xr:uid="{00000000-0005-0000-0000-0000AA020000}"/>
    <cellStyle name="20% - Accent1 2 10 2 2 2 2" xfId="879" xr:uid="{00000000-0005-0000-0000-0000AB020000}"/>
    <cellStyle name="20% - Accent1 2 10 2 2 2 2 2" xfId="880" xr:uid="{00000000-0005-0000-0000-0000AC020000}"/>
    <cellStyle name="20% - Accent1 2 10 2 2 2 3" xfId="881" xr:uid="{00000000-0005-0000-0000-0000AD020000}"/>
    <cellStyle name="20% - Accent1 2 10 2 2 3" xfId="882" xr:uid="{00000000-0005-0000-0000-0000AE020000}"/>
    <cellStyle name="20% - Accent1 2 10 2 2 3 2" xfId="883" xr:uid="{00000000-0005-0000-0000-0000AF020000}"/>
    <cellStyle name="20% - Accent1 2 10 2 2 4" xfId="884" xr:uid="{00000000-0005-0000-0000-0000B0020000}"/>
    <cellStyle name="20% - Accent1 2 10 2 3" xfId="885" xr:uid="{00000000-0005-0000-0000-0000B1020000}"/>
    <cellStyle name="20% - Accent1 2 10 2 3 2" xfId="886" xr:uid="{00000000-0005-0000-0000-0000B2020000}"/>
    <cellStyle name="20% - Accent1 2 10 2 3 2 2" xfId="887" xr:uid="{00000000-0005-0000-0000-0000B3020000}"/>
    <cellStyle name="20% - Accent1 2 10 2 3 2 2 2" xfId="888" xr:uid="{00000000-0005-0000-0000-0000B4020000}"/>
    <cellStyle name="20% - Accent1 2 10 2 3 2 3" xfId="889" xr:uid="{00000000-0005-0000-0000-0000B5020000}"/>
    <cellStyle name="20% - Accent1 2 10 2 3 3" xfId="890" xr:uid="{00000000-0005-0000-0000-0000B6020000}"/>
    <cellStyle name="20% - Accent1 2 10 2 3 3 2" xfId="891" xr:uid="{00000000-0005-0000-0000-0000B7020000}"/>
    <cellStyle name="20% - Accent1 2 10 2 3 4" xfId="892" xr:uid="{00000000-0005-0000-0000-0000B8020000}"/>
    <cellStyle name="20% - Accent1 2 10 2 4" xfId="893" xr:uid="{00000000-0005-0000-0000-0000B9020000}"/>
    <cellStyle name="20% - Accent1 2 10 2 4 2" xfId="894" xr:uid="{00000000-0005-0000-0000-0000BA020000}"/>
    <cellStyle name="20% - Accent1 2 10 2 4 2 2" xfId="895" xr:uid="{00000000-0005-0000-0000-0000BB020000}"/>
    <cellStyle name="20% - Accent1 2 10 2 4 2 2 2" xfId="896" xr:uid="{00000000-0005-0000-0000-0000BC020000}"/>
    <cellStyle name="20% - Accent1 2 10 2 4 2 3" xfId="897" xr:uid="{00000000-0005-0000-0000-0000BD020000}"/>
    <cellStyle name="20% - Accent1 2 10 2 4 3" xfId="898" xr:uid="{00000000-0005-0000-0000-0000BE020000}"/>
    <cellStyle name="20% - Accent1 2 10 2 4 3 2" xfId="899" xr:uid="{00000000-0005-0000-0000-0000BF020000}"/>
    <cellStyle name="20% - Accent1 2 10 2 4 4" xfId="900" xr:uid="{00000000-0005-0000-0000-0000C0020000}"/>
    <cellStyle name="20% - Accent1 2 10 2 5" xfId="901" xr:uid="{00000000-0005-0000-0000-0000C1020000}"/>
    <cellStyle name="20% - Accent1 2 10 2 5 2" xfId="902" xr:uid="{00000000-0005-0000-0000-0000C2020000}"/>
    <cellStyle name="20% - Accent1 2 10 2 5 2 2" xfId="903" xr:uid="{00000000-0005-0000-0000-0000C3020000}"/>
    <cellStyle name="20% - Accent1 2 10 2 5 3" xfId="904" xr:uid="{00000000-0005-0000-0000-0000C4020000}"/>
    <cellStyle name="20% - Accent1 2 10 2 6" xfId="106" xr:uid="{00000000-0005-0000-0000-0000C5020000}"/>
    <cellStyle name="20% - Accent1 2 10 2 6 2" xfId="107" xr:uid="{00000000-0005-0000-0000-0000C6020000}"/>
    <cellStyle name="20% - Accent1 2 10 2 6 2 2" xfId="905" xr:uid="{00000000-0005-0000-0000-0000C7020000}"/>
    <cellStyle name="20% - Accent1 2 10 2 6 3" xfId="108" xr:uid="{00000000-0005-0000-0000-0000C8020000}"/>
    <cellStyle name="20% - Accent1 2 10 2 6 4" xfId="906" xr:uid="{00000000-0005-0000-0000-0000C9020000}"/>
    <cellStyle name="20% - Accent1 2 10 2 7" xfId="109" xr:uid="{00000000-0005-0000-0000-0000CA020000}"/>
    <cellStyle name="20% - Accent1 2 10 2 7 2" xfId="110" xr:uid="{00000000-0005-0000-0000-0000CB020000}"/>
    <cellStyle name="20% - Accent1 2 10 2 7 3" xfId="111" xr:uid="{00000000-0005-0000-0000-0000CC020000}"/>
    <cellStyle name="20% - Accent1 2 10 2 8" xfId="907" xr:uid="{00000000-0005-0000-0000-0000CD020000}"/>
    <cellStyle name="20% - Accent1 2 10 2 8 2" xfId="908" xr:uid="{00000000-0005-0000-0000-0000CE020000}"/>
    <cellStyle name="20% - Accent1 2 10 2 9" xfId="909" xr:uid="{00000000-0005-0000-0000-0000CF020000}"/>
    <cellStyle name="20% - Accent1 2 10 3" xfId="910" xr:uid="{00000000-0005-0000-0000-0000D0020000}"/>
    <cellStyle name="20% - Accent1 2 10 3 2" xfId="911" xr:uid="{00000000-0005-0000-0000-0000D1020000}"/>
    <cellStyle name="20% - Accent1 2 10 3 2 2" xfId="912" xr:uid="{00000000-0005-0000-0000-0000D2020000}"/>
    <cellStyle name="20% - Accent1 2 10 3 2 2 2" xfId="913" xr:uid="{00000000-0005-0000-0000-0000D3020000}"/>
    <cellStyle name="20% - Accent1 2 10 3 2 2 2 2" xfId="914" xr:uid="{00000000-0005-0000-0000-0000D4020000}"/>
    <cellStyle name="20% - Accent1 2 10 3 2 2 3" xfId="915" xr:uid="{00000000-0005-0000-0000-0000D5020000}"/>
    <cellStyle name="20% - Accent1 2 10 3 2 3" xfId="916" xr:uid="{00000000-0005-0000-0000-0000D6020000}"/>
    <cellStyle name="20% - Accent1 2 10 3 2 3 2" xfId="917" xr:uid="{00000000-0005-0000-0000-0000D7020000}"/>
    <cellStyle name="20% - Accent1 2 10 3 2 4" xfId="918" xr:uid="{00000000-0005-0000-0000-0000D8020000}"/>
    <cellStyle name="20% - Accent1 2 10 3 3" xfId="919" xr:uid="{00000000-0005-0000-0000-0000D9020000}"/>
    <cellStyle name="20% - Accent1 2 10 3 3 2" xfId="920" xr:uid="{00000000-0005-0000-0000-0000DA020000}"/>
    <cellStyle name="20% - Accent1 2 10 3 3 2 2" xfId="921" xr:uid="{00000000-0005-0000-0000-0000DB020000}"/>
    <cellStyle name="20% - Accent1 2 10 3 3 2 2 2" xfId="922" xr:uid="{00000000-0005-0000-0000-0000DC020000}"/>
    <cellStyle name="20% - Accent1 2 10 3 3 2 3" xfId="923" xr:uid="{00000000-0005-0000-0000-0000DD020000}"/>
    <cellStyle name="20% - Accent1 2 10 3 3 3" xfId="924" xr:uid="{00000000-0005-0000-0000-0000DE020000}"/>
    <cellStyle name="20% - Accent1 2 10 3 3 3 2" xfId="925" xr:uid="{00000000-0005-0000-0000-0000DF020000}"/>
    <cellStyle name="20% - Accent1 2 10 3 3 4" xfId="926" xr:uid="{00000000-0005-0000-0000-0000E0020000}"/>
    <cellStyle name="20% - Accent1 2 10 3 4" xfId="927" xr:uid="{00000000-0005-0000-0000-0000E1020000}"/>
    <cellStyle name="20% - Accent1 2 10 3 4 2" xfId="928" xr:uid="{00000000-0005-0000-0000-0000E2020000}"/>
    <cellStyle name="20% - Accent1 2 10 3 4 2 2" xfId="929" xr:uid="{00000000-0005-0000-0000-0000E3020000}"/>
    <cellStyle name="20% - Accent1 2 10 3 4 2 2 2" xfId="930" xr:uid="{00000000-0005-0000-0000-0000E4020000}"/>
    <cellStyle name="20% - Accent1 2 10 3 4 2 3" xfId="931" xr:uid="{00000000-0005-0000-0000-0000E5020000}"/>
    <cellStyle name="20% - Accent1 2 10 3 4 3" xfId="932" xr:uid="{00000000-0005-0000-0000-0000E6020000}"/>
    <cellStyle name="20% - Accent1 2 10 3 4 3 2" xfId="933" xr:uid="{00000000-0005-0000-0000-0000E7020000}"/>
    <cellStyle name="20% - Accent1 2 10 3 4 4" xfId="934" xr:uid="{00000000-0005-0000-0000-0000E8020000}"/>
    <cellStyle name="20% - Accent1 2 10 3 5" xfId="935" xr:uid="{00000000-0005-0000-0000-0000E9020000}"/>
    <cellStyle name="20% - Accent1 2 10 3 5 2" xfId="936" xr:uid="{00000000-0005-0000-0000-0000EA020000}"/>
    <cellStyle name="20% - Accent1 2 10 3 5 2 2" xfId="937" xr:uid="{00000000-0005-0000-0000-0000EB020000}"/>
    <cellStyle name="20% - Accent1 2 10 3 5 3" xfId="938" xr:uid="{00000000-0005-0000-0000-0000EC020000}"/>
    <cellStyle name="20% - Accent1 2 10 3 6" xfId="939" xr:uid="{00000000-0005-0000-0000-0000ED020000}"/>
    <cellStyle name="20% - Accent1 2 10 3 6 2" xfId="940" xr:uid="{00000000-0005-0000-0000-0000EE020000}"/>
    <cellStyle name="20% - Accent1 2 10 3 6 2 2" xfId="941" xr:uid="{00000000-0005-0000-0000-0000EF020000}"/>
    <cellStyle name="20% - Accent1 2 10 3 6 3" xfId="942" xr:uid="{00000000-0005-0000-0000-0000F0020000}"/>
    <cellStyle name="20% - Accent1 2 10 3 7" xfId="943" xr:uid="{00000000-0005-0000-0000-0000F1020000}"/>
    <cellStyle name="20% - Accent1 2 10 3 7 2" xfId="944" xr:uid="{00000000-0005-0000-0000-0000F2020000}"/>
    <cellStyle name="20% - Accent1 2 10 3 8" xfId="945" xr:uid="{00000000-0005-0000-0000-0000F3020000}"/>
    <cellStyle name="20% - Accent1 2 10 3 8 2" xfId="946" xr:uid="{00000000-0005-0000-0000-0000F4020000}"/>
    <cellStyle name="20% - Accent1 2 10 3 9" xfId="947" xr:uid="{00000000-0005-0000-0000-0000F5020000}"/>
    <cellStyle name="20% - Accent1 2 10 4" xfId="948" xr:uid="{00000000-0005-0000-0000-0000F6020000}"/>
    <cellStyle name="20% - Accent1 2 10 4 2" xfId="949" xr:uid="{00000000-0005-0000-0000-0000F7020000}"/>
    <cellStyle name="20% - Accent1 2 10 4 2 2" xfId="950" xr:uid="{00000000-0005-0000-0000-0000F8020000}"/>
    <cellStyle name="20% - Accent1 2 10 4 2 2 2" xfId="951" xr:uid="{00000000-0005-0000-0000-0000F9020000}"/>
    <cellStyle name="20% - Accent1 2 10 4 2 3" xfId="952" xr:uid="{00000000-0005-0000-0000-0000FA020000}"/>
    <cellStyle name="20% - Accent1 2 10 4 3" xfId="953" xr:uid="{00000000-0005-0000-0000-0000FB020000}"/>
    <cellStyle name="20% - Accent1 2 10 4 3 2" xfId="954" xr:uid="{00000000-0005-0000-0000-0000FC020000}"/>
    <cellStyle name="20% - Accent1 2 10 4 4" xfId="955" xr:uid="{00000000-0005-0000-0000-0000FD020000}"/>
    <cellStyle name="20% - Accent1 2 10 5" xfId="956" xr:uid="{00000000-0005-0000-0000-0000FE020000}"/>
    <cellStyle name="20% - Accent1 2 10 5 2" xfId="957" xr:uid="{00000000-0005-0000-0000-0000FF020000}"/>
    <cellStyle name="20% - Accent1 2 10 5 2 2" xfId="958" xr:uid="{00000000-0005-0000-0000-000000030000}"/>
    <cellStyle name="20% - Accent1 2 10 5 2 2 2" xfId="959" xr:uid="{00000000-0005-0000-0000-000001030000}"/>
    <cellStyle name="20% - Accent1 2 10 5 2 3" xfId="960" xr:uid="{00000000-0005-0000-0000-000002030000}"/>
    <cellStyle name="20% - Accent1 2 10 5 3" xfId="961" xr:uid="{00000000-0005-0000-0000-000003030000}"/>
    <cellStyle name="20% - Accent1 2 10 5 3 2" xfId="962" xr:uid="{00000000-0005-0000-0000-000004030000}"/>
    <cellStyle name="20% - Accent1 2 10 5 4" xfId="963" xr:uid="{00000000-0005-0000-0000-000005030000}"/>
    <cellStyle name="20% - Accent1 2 10 6" xfId="964" xr:uid="{00000000-0005-0000-0000-000006030000}"/>
    <cellStyle name="20% - Accent1 2 10 6 2" xfId="965" xr:uid="{00000000-0005-0000-0000-000007030000}"/>
    <cellStyle name="20% - Accent1 2 10 6 2 2" xfId="966" xr:uid="{00000000-0005-0000-0000-000008030000}"/>
    <cellStyle name="20% - Accent1 2 10 6 2 2 2" xfId="967" xr:uid="{00000000-0005-0000-0000-000009030000}"/>
    <cellStyle name="20% - Accent1 2 10 6 2 3" xfId="968" xr:uid="{00000000-0005-0000-0000-00000A030000}"/>
    <cellStyle name="20% - Accent1 2 10 6 3" xfId="969" xr:uid="{00000000-0005-0000-0000-00000B030000}"/>
    <cellStyle name="20% - Accent1 2 10 6 3 2" xfId="970" xr:uid="{00000000-0005-0000-0000-00000C030000}"/>
    <cellStyle name="20% - Accent1 2 10 6 4" xfId="971" xr:uid="{00000000-0005-0000-0000-00000D030000}"/>
    <cellStyle name="20% - Accent1 2 10 7" xfId="972" xr:uid="{00000000-0005-0000-0000-00000E030000}"/>
    <cellStyle name="20% - Accent1 2 10 7 2" xfId="973" xr:uid="{00000000-0005-0000-0000-00000F030000}"/>
    <cellStyle name="20% - Accent1 2 10 7 2 2" xfId="974" xr:uid="{00000000-0005-0000-0000-000010030000}"/>
    <cellStyle name="20% - Accent1 2 10 7 3" xfId="975" xr:uid="{00000000-0005-0000-0000-000011030000}"/>
    <cellStyle name="20% - Accent1 2 10 8" xfId="976" xr:uid="{00000000-0005-0000-0000-000012030000}"/>
    <cellStyle name="20% - Accent1 2 10 8 2" xfId="977" xr:uid="{00000000-0005-0000-0000-000013030000}"/>
    <cellStyle name="20% - Accent1 2 10 8 2 2" xfId="978" xr:uid="{00000000-0005-0000-0000-000014030000}"/>
    <cellStyle name="20% - Accent1 2 10 8 3" xfId="979" xr:uid="{00000000-0005-0000-0000-000015030000}"/>
    <cellStyle name="20% - Accent1 2 10 9" xfId="980" xr:uid="{00000000-0005-0000-0000-000016030000}"/>
    <cellStyle name="20% - Accent1 2 10 9 2" xfId="981" xr:uid="{00000000-0005-0000-0000-000017030000}"/>
    <cellStyle name="20% - Accent1 2 11" xfId="982" xr:uid="{00000000-0005-0000-0000-000018030000}"/>
    <cellStyle name="20% - Accent1 2 11 10" xfId="983" xr:uid="{00000000-0005-0000-0000-000019030000}"/>
    <cellStyle name="20% - Accent1 2 11 10 2" xfId="984" xr:uid="{00000000-0005-0000-0000-00001A030000}"/>
    <cellStyle name="20% - Accent1 2 11 11" xfId="985" xr:uid="{00000000-0005-0000-0000-00001B030000}"/>
    <cellStyle name="20% - Accent1 2 11 2" xfId="986" xr:uid="{00000000-0005-0000-0000-00001C030000}"/>
    <cellStyle name="20% - Accent1 2 11 2 2" xfId="987" xr:uid="{00000000-0005-0000-0000-00001D030000}"/>
    <cellStyle name="20% - Accent1 2 11 2 2 2" xfId="988" xr:uid="{00000000-0005-0000-0000-00001E030000}"/>
    <cellStyle name="20% - Accent1 2 11 2 2 2 2" xfId="989" xr:uid="{00000000-0005-0000-0000-00001F030000}"/>
    <cellStyle name="20% - Accent1 2 11 2 2 2 2 2" xfId="990" xr:uid="{00000000-0005-0000-0000-000020030000}"/>
    <cellStyle name="20% - Accent1 2 11 2 2 2 3" xfId="991" xr:uid="{00000000-0005-0000-0000-000021030000}"/>
    <cellStyle name="20% - Accent1 2 11 2 2 3" xfId="992" xr:uid="{00000000-0005-0000-0000-000022030000}"/>
    <cellStyle name="20% - Accent1 2 11 2 2 3 2" xfId="993" xr:uid="{00000000-0005-0000-0000-000023030000}"/>
    <cellStyle name="20% - Accent1 2 11 2 2 4" xfId="994" xr:uid="{00000000-0005-0000-0000-000024030000}"/>
    <cellStyle name="20% - Accent1 2 11 2 3" xfId="995" xr:uid="{00000000-0005-0000-0000-000025030000}"/>
    <cellStyle name="20% - Accent1 2 11 2 3 2" xfId="996" xr:uid="{00000000-0005-0000-0000-000026030000}"/>
    <cellStyle name="20% - Accent1 2 11 2 3 2 2" xfId="997" xr:uid="{00000000-0005-0000-0000-000027030000}"/>
    <cellStyle name="20% - Accent1 2 11 2 3 2 2 2" xfId="998" xr:uid="{00000000-0005-0000-0000-000028030000}"/>
    <cellStyle name="20% - Accent1 2 11 2 3 2 3" xfId="999" xr:uid="{00000000-0005-0000-0000-000029030000}"/>
    <cellStyle name="20% - Accent1 2 11 2 3 3" xfId="1000" xr:uid="{00000000-0005-0000-0000-00002A030000}"/>
    <cellStyle name="20% - Accent1 2 11 2 3 3 2" xfId="1001" xr:uid="{00000000-0005-0000-0000-00002B030000}"/>
    <cellStyle name="20% - Accent1 2 11 2 3 4" xfId="1002" xr:uid="{00000000-0005-0000-0000-00002C030000}"/>
    <cellStyle name="20% - Accent1 2 11 2 4" xfId="1003" xr:uid="{00000000-0005-0000-0000-00002D030000}"/>
    <cellStyle name="20% - Accent1 2 11 2 4 2" xfId="1004" xr:uid="{00000000-0005-0000-0000-00002E030000}"/>
    <cellStyle name="20% - Accent1 2 11 2 4 2 2" xfId="1005" xr:uid="{00000000-0005-0000-0000-00002F030000}"/>
    <cellStyle name="20% - Accent1 2 11 2 4 2 2 2" xfId="1006" xr:uid="{00000000-0005-0000-0000-000030030000}"/>
    <cellStyle name="20% - Accent1 2 11 2 4 2 3" xfId="1007" xr:uid="{00000000-0005-0000-0000-000031030000}"/>
    <cellStyle name="20% - Accent1 2 11 2 4 3" xfId="1008" xr:uid="{00000000-0005-0000-0000-000032030000}"/>
    <cellStyle name="20% - Accent1 2 11 2 4 3 2" xfId="1009" xr:uid="{00000000-0005-0000-0000-000033030000}"/>
    <cellStyle name="20% - Accent1 2 11 2 4 4" xfId="1010" xr:uid="{00000000-0005-0000-0000-000034030000}"/>
    <cellStyle name="20% - Accent1 2 11 2 5" xfId="1011" xr:uid="{00000000-0005-0000-0000-000035030000}"/>
    <cellStyle name="20% - Accent1 2 11 2 5 2" xfId="1012" xr:uid="{00000000-0005-0000-0000-000036030000}"/>
    <cellStyle name="20% - Accent1 2 11 2 5 2 2" xfId="1013" xr:uid="{00000000-0005-0000-0000-000037030000}"/>
    <cellStyle name="20% - Accent1 2 11 2 5 3" xfId="1014" xr:uid="{00000000-0005-0000-0000-000038030000}"/>
    <cellStyle name="20% - Accent1 2 11 2 6" xfId="1015" xr:uid="{00000000-0005-0000-0000-000039030000}"/>
    <cellStyle name="20% - Accent1 2 11 2 6 2" xfId="1016" xr:uid="{00000000-0005-0000-0000-00003A030000}"/>
    <cellStyle name="20% - Accent1 2 11 2 6 2 2" xfId="1017" xr:uid="{00000000-0005-0000-0000-00003B030000}"/>
    <cellStyle name="20% - Accent1 2 11 2 6 3" xfId="1018" xr:uid="{00000000-0005-0000-0000-00003C030000}"/>
    <cellStyle name="20% - Accent1 2 11 2 7" xfId="1019" xr:uid="{00000000-0005-0000-0000-00003D030000}"/>
    <cellStyle name="20% - Accent1 2 11 2 7 2" xfId="1020" xr:uid="{00000000-0005-0000-0000-00003E030000}"/>
    <cellStyle name="20% - Accent1 2 11 2 8" xfId="1021" xr:uid="{00000000-0005-0000-0000-00003F030000}"/>
    <cellStyle name="20% - Accent1 2 11 2 8 2" xfId="1022" xr:uid="{00000000-0005-0000-0000-000040030000}"/>
    <cellStyle name="20% - Accent1 2 11 2 9" xfId="1023" xr:uid="{00000000-0005-0000-0000-000041030000}"/>
    <cellStyle name="20% - Accent1 2 11 3" xfId="1024" xr:uid="{00000000-0005-0000-0000-000042030000}"/>
    <cellStyle name="20% - Accent1 2 11 3 2" xfId="1025" xr:uid="{00000000-0005-0000-0000-000043030000}"/>
    <cellStyle name="20% - Accent1 2 11 3 2 2" xfId="1026" xr:uid="{00000000-0005-0000-0000-000044030000}"/>
    <cellStyle name="20% - Accent1 2 11 3 2 2 2" xfId="1027" xr:uid="{00000000-0005-0000-0000-000045030000}"/>
    <cellStyle name="20% - Accent1 2 11 3 2 2 2 2" xfId="1028" xr:uid="{00000000-0005-0000-0000-000046030000}"/>
    <cellStyle name="20% - Accent1 2 11 3 2 2 3" xfId="1029" xr:uid="{00000000-0005-0000-0000-000047030000}"/>
    <cellStyle name="20% - Accent1 2 11 3 2 3" xfId="1030" xr:uid="{00000000-0005-0000-0000-000048030000}"/>
    <cellStyle name="20% - Accent1 2 11 3 2 3 2" xfId="1031" xr:uid="{00000000-0005-0000-0000-000049030000}"/>
    <cellStyle name="20% - Accent1 2 11 3 2 4" xfId="1032" xr:uid="{00000000-0005-0000-0000-00004A030000}"/>
    <cellStyle name="20% - Accent1 2 11 3 3" xfId="1033" xr:uid="{00000000-0005-0000-0000-00004B030000}"/>
    <cellStyle name="20% - Accent1 2 11 3 3 2" xfId="1034" xr:uid="{00000000-0005-0000-0000-00004C030000}"/>
    <cellStyle name="20% - Accent1 2 11 3 3 2 2" xfId="1035" xr:uid="{00000000-0005-0000-0000-00004D030000}"/>
    <cellStyle name="20% - Accent1 2 11 3 3 2 2 2" xfId="1036" xr:uid="{00000000-0005-0000-0000-00004E030000}"/>
    <cellStyle name="20% - Accent1 2 11 3 3 2 3" xfId="1037" xr:uid="{00000000-0005-0000-0000-00004F030000}"/>
    <cellStyle name="20% - Accent1 2 11 3 3 3" xfId="1038" xr:uid="{00000000-0005-0000-0000-000050030000}"/>
    <cellStyle name="20% - Accent1 2 11 3 3 3 2" xfId="1039" xr:uid="{00000000-0005-0000-0000-000051030000}"/>
    <cellStyle name="20% - Accent1 2 11 3 3 4" xfId="1040" xr:uid="{00000000-0005-0000-0000-000052030000}"/>
    <cellStyle name="20% - Accent1 2 11 3 4" xfId="1041" xr:uid="{00000000-0005-0000-0000-000053030000}"/>
    <cellStyle name="20% - Accent1 2 11 3 4 2" xfId="1042" xr:uid="{00000000-0005-0000-0000-000054030000}"/>
    <cellStyle name="20% - Accent1 2 11 3 4 2 2" xfId="1043" xr:uid="{00000000-0005-0000-0000-000055030000}"/>
    <cellStyle name="20% - Accent1 2 11 3 4 2 2 2" xfId="1044" xr:uid="{00000000-0005-0000-0000-000056030000}"/>
    <cellStyle name="20% - Accent1 2 11 3 4 2 3" xfId="1045" xr:uid="{00000000-0005-0000-0000-000057030000}"/>
    <cellStyle name="20% - Accent1 2 11 3 4 3" xfId="1046" xr:uid="{00000000-0005-0000-0000-000058030000}"/>
    <cellStyle name="20% - Accent1 2 11 3 4 3 2" xfId="1047" xr:uid="{00000000-0005-0000-0000-000059030000}"/>
    <cellStyle name="20% - Accent1 2 11 3 4 4" xfId="1048" xr:uid="{00000000-0005-0000-0000-00005A030000}"/>
    <cellStyle name="20% - Accent1 2 11 3 5" xfId="1049" xr:uid="{00000000-0005-0000-0000-00005B030000}"/>
    <cellStyle name="20% - Accent1 2 11 3 5 2" xfId="1050" xr:uid="{00000000-0005-0000-0000-00005C030000}"/>
    <cellStyle name="20% - Accent1 2 11 3 5 2 2" xfId="1051" xr:uid="{00000000-0005-0000-0000-00005D030000}"/>
    <cellStyle name="20% - Accent1 2 11 3 5 3" xfId="1052" xr:uid="{00000000-0005-0000-0000-00005E030000}"/>
    <cellStyle name="20% - Accent1 2 11 3 6" xfId="1053" xr:uid="{00000000-0005-0000-0000-00005F030000}"/>
    <cellStyle name="20% - Accent1 2 11 3 6 2" xfId="1054" xr:uid="{00000000-0005-0000-0000-000060030000}"/>
    <cellStyle name="20% - Accent1 2 11 3 6 2 2" xfId="1055" xr:uid="{00000000-0005-0000-0000-000061030000}"/>
    <cellStyle name="20% - Accent1 2 11 3 6 3" xfId="1056" xr:uid="{00000000-0005-0000-0000-000062030000}"/>
    <cellStyle name="20% - Accent1 2 11 3 7" xfId="1057" xr:uid="{00000000-0005-0000-0000-000063030000}"/>
    <cellStyle name="20% - Accent1 2 11 3 7 2" xfId="1058" xr:uid="{00000000-0005-0000-0000-000064030000}"/>
    <cellStyle name="20% - Accent1 2 11 3 8" xfId="1059" xr:uid="{00000000-0005-0000-0000-000065030000}"/>
    <cellStyle name="20% - Accent1 2 11 3 8 2" xfId="1060" xr:uid="{00000000-0005-0000-0000-000066030000}"/>
    <cellStyle name="20% - Accent1 2 11 3 9" xfId="1061" xr:uid="{00000000-0005-0000-0000-000067030000}"/>
    <cellStyle name="20% - Accent1 2 11 4" xfId="1062" xr:uid="{00000000-0005-0000-0000-000068030000}"/>
    <cellStyle name="20% - Accent1 2 11 4 2" xfId="1063" xr:uid="{00000000-0005-0000-0000-000069030000}"/>
    <cellStyle name="20% - Accent1 2 11 4 2 2" xfId="1064" xr:uid="{00000000-0005-0000-0000-00006A030000}"/>
    <cellStyle name="20% - Accent1 2 11 4 2 2 2" xfId="1065" xr:uid="{00000000-0005-0000-0000-00006B030000}"/>
    <cellStyle name="20% - Accent1 2 11 4 2 3" xfId="1066" xr:uid="{00000000-0005-0000-0000-00006C030000}"/>
    <cellStyle name="20% - Accent1 2 11 4 3" xfId="1067" xr:uid="{00000000-0005-0000-0000-00006D030000}"/>
    <cellStyle name="20% - Accent1 2 11 4 3 2" xfId="1068" xr:uid="{00000000-0005-0000-0000-00006E030000}"/>
    <cellStyle name="20% - Accent1 2 11 4 4" xfId="1069" xr:uid="{00000000-0005-0000-0000-00006F030000}"/>
    <cellStyle name="20% - Accent1 2 11 5" xfId="1070" xr:uid="{00000000-0005-0000-0000-000070030000}"/>
    <cellStyle name="20% - Accent1 2 11 5 2" xfId="1071" xr:uid="{00000000-0005-0000-0000-000071030000}"/>
    <cellStyle name="20% - Accent1 2 11 5 2 2" xfId="1072" xr:uid="{00000000-0005-0000-0000-000072030000}"/>
    <cellStyle name="20% - Accent1 2 11 5 2 2 2" xfId="1073" xr:uid="{00000000-0005-0000-0000-000073030000}"/>
    <cellStyle name="20% - Accent1 2 11 5 2 3" xfId="1074" xr:uid="{00000000-0005-0000-0000-000074030000}"/>
    <cellStyle name="20% - Accent1 2 11 5 3" xfId="1075" xr:uid="{00000000-0005-0000-0000-000075030000}"/>
    <cellStyle name="20% - Accent1 2 11 5 3 2" xfId="1076" xr:uid="{00000000-0005-0000-0000-000076030000}"/>
    <cellStyle name="20% - Accent1 2 11 5 4" xfId="1077" xr:uid="{00000000-0005-0000-0000-000077030000}"/>
    <cellStyle name="20% - Accent1 2 11 6" xfId="1078" xr:uid="{00000000-0005-0000-0000-000078030000}"/>
    <cellStyle name="20% - Accent1 2 11 6 2" xfId="1079" xr:uid="{00000000-0005-0000-0000-000079030000}"/>
    <cellStyle name="20% - Accent1 2 11 6 2 2" xfId="1080" xr:uid="{00000000-0005-0000-0000-00007A030000}"/>
    <cellStyle name="20% - Accent1 2 11 6 2 2 2" xfId="1081" xr:uid="{00000000-0005-0000-0000-00007B030000}"/>
    <cellStyle name="20% - Accent1 2 11 6 2 3" xfId="1082" xr:uid="{00000000-0005-0000-0000-00007C030000}"/>
    <cellStyle name="20% - Accent1 2 11 6 3" xfId="1083" xr:uid="{00000000-0005-0000-0000-00007D030000}"/>
    <cellStyle name="20% - Accent1 2 11 6 3 2" xfId="1084" xr:uid="{00000000-0005-0000-0000-00007E030000}"/>
    <cellStyle name="20% - Accent1 2 11 6 4" xfId="1085" xr:uid="{00000000-0005-0000-0000-00007F030000}"/>
    <cellStyle name="20% - Accent1 2 11 7" xfId="1086" xr:uid="{00000000-0005-0000-0000-000080030000}"/>
    <cellStyle name="20% - Accent1 2 11 7 2" xfId="1087" xr:uid="{00000000-0005-0000-0000-000081030000}"/>
    <cellStyle name="20% - Accent1 2 11 7 2 2" xfId="1088" xr:uid="{00000000-0005-0000-0000-000082030000}"/>
    <cellStyle name="20% - Accent1 2 11 7 3" xfId="1089" xr:uid="{00000000-0005-0000-0000-000083030000}"/>
    <cellStyle name="20% - Accent1 2 11 8" xfId="1090" xr:uid="{00000000-0005-0000-0000-000084030000}"/>
    <cellStyle name="20% - Accent1 2 11 8 2" xfId="1091" xr:uid="{00000000-0005-0000-0000-000085030000}"/>
    <cellStyle name="20% - Accent1 2 11 8 2 2" xfId="1092" xr:uid="{00000000-0005-0000-0000-000086030000}"/>
    <cellStyle name="20% - Accent1 2 11 8 3" xfId="1093" xr:uid="{00000000-0005-0000-0000-000087030000}"/>
    <cellStyle name="20% - Accent1 2 11 9" xfId="1094" xr:uid="{00000000-0005-0000-0000-000088030000}"/>
    <cellStyle name="20% - Accent1 2 11 9 2" xfId="1095" xr:uid="{00000000-0005-0000-0000-000089030000}"/>
    <cellStyle name="20% - Accent1 2 12" xfId="1096" xr:uid="{00000000-0005-0000-0000-00008A030000}"/>
    <cellStyle name="20% - Accent1 2 12 2" xfId="1097" xr:uid="{00000000-0005-0000-0000-00008B030000}"/>
    <cellStyle name="20% - Accent1 2 12 2 2" xfId="1098" xr:uid="{00000000-0005-0000-0000-00008C030000}"/>
    <cellStyle name="20% - Accent1 2 12 2 2 2" xfId="1099" xr:uid="{00000000-0005-0000-0000-00008D030000}"/>
    <cellStyle name="20% - Accent1 2 12 2 2 2 2" xfId="1100" xr:uid="{00000000-0005-0000-0000-00008E030000}"/>
    <cellStyle name="20% - Accent1 2 12 2 2 3" xfId="1101" xr:uid="{00000000-0005-0000-0000-00008F030000}"/>
    <cellStyle name="20% - Accent1 2 12 2 3" xfId="1102" xr:uid="{00000000-0005-0000-0000-000090030000}"/>
    <cellStyle name="20% - Accent1 2 12 2 3 2" xfId="1103" xr:uid="{00000000-0005-0000-0000-000091030000}"/>
    <cellStyle name="20% - Accent1 2 12 2 4" xfId="1104" xr:uid="{00000000-0005-0000-0000-000092030000}"/>
    <cellStyle name="20% - Accent1 2 12 3" xfId="1105" xr:uid="{00000000-0005-0000-0000-000093030000}"/>
    <cellStyle name="20% - Accent1 2 12 3 2" xfId="1106" xr:uid="{00000000-0005-0000-0000-000094030000}"/>
    <cellStyle name="20% - Accent1 2 12 3 2 2" xfId="1107" xr:uid="{00000000-0005-0000-0000-000095030000}"/>
    <cellStyle name="20% - Accent1 2 12 3 2 2 2" xfId="1108" xr:uid="{00000000-0005-0000-0000-000096030000}"/>
    <cellStyle name="20% - Accent1 2 12 3 2 3" xfId="1109" xr:uid="{00000000-0005-0000-0000-000097030000}"/>
    <cellStyle name="20% - Accent1 2 12 3 3" xfId="1110" xr:uid="{00000000-0005-0000-0000-000098030000}"/>
    <cellStyle name="20% - Accent1 2 12 3 3 2" xfId="1111" xr:uid="{00000000-0005-0000-0000-000099030000}"/>
    <cellStyle name="20% - Accent1 2 12 3 4" xfId="1112" xr:uid="{00000000-0005-0000-0000-00009A030000}"/>
    <cellStyle name="20% - Accent1 2 12 4" xfId="1113" xr:uid="{00000000-0005-0000-0000-00009B030000}"/>
    <cellStyle name="20% - Accent1 2 12 4 2" xfId="1114" xr:uid="{00000000-0005-0000-0000-00009C030000}"/>
    <cellStyle name="20% - Accent1 2 12 4 2 2" xfId="1115" xr:uid="{00000000-0005-0000-0000-00009D030000}"/>
    <cellStyle name="20% - Accent1 2 12 4 2 2 2" xfId="1116" xr:uid="{00000000-0005-0000-0000-00009E030000}"/>
    <cellStyle name="20% - Accent1 2 12 4 2 3" xfId="1117" xr:uid="{00000000-0005-0000-0000-00009F030000}"/>
    <cellStyle name="20% - Accent1 2 12 4 3" xfId="1118" xr:uid="{00000000-0005-0000-0000-0000A0030000}"/>
    <cellStyle name="20% - Accent1 2 12 4 3 2" xfId="1119" xr:uid="{00000000-0005-0000-0000-0000A1030000}"/>
    <cellStyle name="20% - Accent1 2 12 4 4" xfId="1120" xr:uid="{00000000-0005-0000-0000-0000A2030000}"/>
    <cellStyle name="20% - Accent1 2 12 5" xfId="1121" xr:uid="{00000000-0005-0000-0000-0000A3030000}"/>
    <cellStyle name="20% - Accent1 2 12 5 2" xfId="1122" xr:uid="{00000000-0005-0000-0000-0000A4030000}"/>
    <cellStyle name="20% - Accent1 2 12 5 2 2" xfId="1123" xr:uid="{00000000-0005-0000-0000-0000A5030000}"/>
    <cellStyle name="20% - Accent1 2 12 5 3" xfId="1124" xr:uid="{00000000-0005-0000-0000-0000A6030000}"/>
    <cellStyle name="20% - Accent1 2 12 6" xfId="1125" xr:uid="{00000000-0005-0000-0000-0000A7030000}"/>
    <cellStyle name="20% - Accent1 2 12 6 2" xfId="1126" xr:uid="{00000000-0005-0000-0000-0000A8030000}"/>
    <cellStyle name="20% - Accent1 2 12 6 2 2" xfId="1127" xr:uid="{00000000-0005-0000-0000-0000A9030000}"/>
    <cellStyle name="20% - Accent1 2 12 6 3" xfId="1128" xr:uid="{00000000-0005-0000-0000-0000AA030000}"/>
    <cellStyle name="20% - Accent1 2 12 7" xfId="1129" xr:uid="{00000000-0005-0000-0000-0000AB030000}"/>
    <cellStyle name="20% - Accent1 2 12 7 2" xfId="1130" xr:uid="{00000000-0005-0000-0000-0000AC030000}"/>
    <cellStyle name="20% - Accent1 2 12 8" xfId="1131" xr:uid="{00000000-0005-0000-0000-0000AD030000}"/>
    <cellStyle name="20% - Accent1 2 12 8 2" xfId="1132" xr:uid="{00000000-0005-0000-0000-0000AE030000}"/>
    <cellStyle name="20% - Accent1 2 12 9" xfId="1133" xr:uid="{00000000-0005-0000-0000-0000AF030000}"/>
    <cellStyle name="20% - Accent1 2 13" xfId="1134" xr:uid="{00000000-0005-0000-0000-0000B0030000}"/>
    <cellStyle name="20% - Accent1 2 13 2" xfId="1135" xr:uid="{00000000-0005-0000-0000-0000B1030000}"/>
    <cellStyle name="20% - Accent1 2 13 2 2" xfId="1136" xr:uid="{00000000-0005-0000-0000-0000B2030000}"/>
    <cellStyle name="20% - Accent1 2 13 2 2 2" xfId="1137" xr:uid="{00000000-0005-0000-0000-0000B3030000}"/>
    <cellStyle name="20% - Accent1 2 13 2 2 2 2" xfId="1138" xr:uid="{00000000-0005-0000-0000-0000B4030000}"/>
    <cellStyle name="20% - Accent1 2 13 2 2 3" xfId="1139" xr:uid="{00000000-0005-0000-0000-0000B5030000}"/>
    <cellStyle name="20% - Accent1 2 13 2 3" xfId="1140" xr:uid="{00000000-0005-0000-0000-0000B6030000}"/>
    <cellStyle name="20% - Accent1 2 13 2 3 2" xfId="1141" xr:uid="{00000000-0005-0000-0000-0000B7030000}"/>
    <cellStyle name="20% - Accent1 2 13 2 4" xfId="1142" xr:uid="{00000000-0005-0000-0000-0000B8030000}"/>
    <cellStyle name="20% - Accent1 2 13 3" xfId="1143" xr:uid="{00000000-0005-0000-0000-0000B9030000}"/>
    <cellStyle name="20% - Accent1 2 13 3 2" xfId="1144" xr:uid="{00000000-0005-0000-0000-0000BA030000}"/>
    <cellStyle name="20% - Accent1 2 13 3 2 2" xfId="1145" xr:uid="{00000000-0005-0000-0000-0000BB030000}"/>
    <cellStyle name="20% - Accent1 2 13 3 2 2 2" xfId="1146" xr:uid="{00000000-0005-0000-0000-0000BC030000}"/>
    <cellStyle name="20% - Accent1 2 13 3 2 3" xfId="1147" xr:uid="{00000000-0005-0000-0000-0000BD030000}"/>
    <cellStyle name="20% - Accent1 2 13 3 3" xfId="1148" xr:uid="{00000000-0005-0000-0000-0000BE030000}"/>
    <cellStyle name="20% - Accent1 2 13 3 3 2" xfId="1149" xr:uid="{00000000-0005-0000-0000-0000BF030000}"/>
    <cellStyle name="20% - Accent1 2 13 3 4" xfId="1150" xr:uid="{00000000-0005-0000-0000-0000C0030000}"/>
    <cellStyle name="20% - Accent1 2 13 4" xfId="1151" xr:uid="{00000000-0005-0000-0000-0000C1030000}"/>
    <cellStyle name="20% - Accent1 2 13 4 2" xfId="1152" xr:uid="{00000000-0005-0000-0000-0000C2030000}"/>
    <cellStyle name="20% - Accent1 2 13 4 2 2" xfId="1153" xr:uid="{00000000-0005-0000-0000-0000C3030000}"/>
    <cellStyle name="20% - Accent1 2 13 4 2 2 2" xfId="1154" xr:uid="{00000000-0005-0000-0000-0000C4030000}"/>
    <cellStyle name="20% - Accent1 2 13 4 2 3" xfId="1155" xr:uid="{00000000-0005-0000-0000-0000C5030000}"/>
    <cellStyle name="20% - Accent1 2 13 4 3" xfId="1156" xr:uid="{00000000-0005-0000-0000-0000C6030000}"/>
    <cellStyle name="20% - Accent1 2 13 4 3 2" xfId="1157" xr:uid="{00000000-0005-0000-0000-0000C7030000}"/>
    <cellStyle name="20% - Accent1 2 13 4 4" xfId="1158" xr:uid="{00000000-0005-0000-0000-0000C8030000}"/>
    <cellStyle name="20% - Accent1 2 13 5" xfId="1159" xr:uid="{00000000-0005-0000-0000-0000C9030000}"/>
    <cellStyle name="20% - Accent1 2 13 5 2" xfId="1160" xr:uid="{00000000-0005-0000-0000-0000CA030000}"/>
    <cellStyle name="20% - Accent1 2 13 5 2 2" xfId="1161" xr:uid="{00000000-0005-0000-0000-0000CB030000}"/>
    <cellStyle name="20% - Accent1 2 13 5 3" xfId="1162" xr:uid="{00000000-0005-0000-0000-0000CC030000}"/>
    <cellStyle name="20% - Accent1 2 13 6" xfId="1163" xr:uid="{00000000-0005-0000-0000-0000CD030000}"/>
    <cellStyle name="20% - Accent1 2 13 6 2" xfId="1164" xr:uid="{00000000-0005-0000-0000-0000CE030000}"/>
    <cellStyle name="20% - Accent1 2 13 6 2 2" xfId="1165" xr:uid="{00000000-0005-0000-0000-0000CF030000}"/>
    <cellStyle name="20% - Accent1 2 13 6 3" xfId="1166" xr:uid="{00000000-0005-0000-0000-0000D0030000}"/>
    <cellStyle name="20% - Accent1 2 13 7" xfId="1167" xr:uid="{00000000-0005-0000-0000-0000D1030000}"/>
    <cellStyle name="20% - Accent1 2 13 7 2" xfId="1168" xr:uid="{00000000-0005-0000-0000-0000D2030000}"/>
    <cellStyle name="20% - Accent1 2 13 8" xfId="1169" xr:uid="{00000000-0005-0000-0000-0000D3030000}"/>
    <cellStyle name="20% - Accent1 2 13 8 2" xfId="1170" xr:uid="{00000000-0005-0000-0000-0000D4030000}"/>
    <cellStyle name="20% - Accent1 2 13 9" xfId="1171" xr:uid="{00000000-0005-0000-0000-0000D5030000}"/>
    <cellStyle name="20% - Accent1 2 14" xfId="1172" xr:uid="{00000000-0005-0000-0000-0000D6030000}"/>
    <cellStyle name="20% - Accent1 2 14 2" xfId="1173" xr:uid="{00000000-0005-0000-0000-0000D7030000}"/>
    <cellStyle name="20% - Accent1 2 14 2 2" xfId="1174" xr:uid="{00000000-0005-0000-0000-0000D8030000}"/>
    <cellStyle name="20% - Accent1 2 14 2 2 2" xfId="1175" xr:uid="{00000000-0005-0000-0000-0000D9030000}"/>
    <cellStyle name="20% - Accent1 2 14 2 3" xfId="1176" xr:uid="{00000000-0005-0000-0000-0000DA030000}"/>
    <cellStyle name="20% - Accent1 2 14 3" xfId="1177" xr:uid="{00000000-0005-0000-0000-0000DB030000}"/>
    <cellStyle name="20% - Accent1 2 14 3 2" xfId="1178" xr:uid="{00000000-0005-0000-0000-0000DC030000}"/>
    <cellStyle name="20% - Accent1 2 14 4" xfId="1179" xr:uid="{00000000-0005-0000-0000-0000DD030000}"/>
    <cellStyle name="20% - Accent1 2 15" xfId="1180" xr:uid="{00000000-0005-0000-0000-0000DE030000}"/>
    <cellStyle name="20% - Accent1 2 15 2" xfId="1181" xr:uid="{00000000-0005-0000-0000-0000DF030000}"/>
    <cellStyle name="20% - Accent1 2 15 2 2" xfId="1182" xr:uid="{00000000-0005-0000-0000-0000E0030000}"/>
    <cellStyle name="20% - Accent1 2 15 2 2 2" xfId="1183" xr:uid="{00000000-0005-0000-0000-0000E1030000}"/>
    <cellStyle name="20% - Accent1 2 15 2 3" xfId="1184" xr:uid="{00000000-0005-0000-0000-0000E2030000}"/>
    <cellStyle name="20% - Accent1 2 15 3" xfId="1185" xr:uid="{00000000-0005-0000-0000-0000E3030000}"/>
    <cellStyle name="20% - Accent1 2 15 3 2" xfId="1186" xr:uid="{00000000-0005-0000-0000-0000E4030000}"/>
    <cellStyle name="20% - Accent1 2 15 4" xfId="1187" xr:uid="{00000000-0005-0000-0000-0000E5030000}"/>
    <cellStyle name="20% - Accent1 2 16" xfId="1188" xr:uid="{00000000-0005-0000-0000-0000E6030000}"/>
    <cellStyle name="20% - Accent1 2 16 2" xfId="1189" xr:uid="{00000000-0005-0000-0000-0000E7030000}"/>
    <cellStyle name="20% - Accent1 2 16 2 2" xfId="1190" xr:uid="{00000000-0005-0000-0000-0000E8030000}"/>
    <cellStyle name="20% - Accent1 2 16 2 2 2" xfId="1191" xr:uid="{00000000-0005-0000-0000-0000E9030000}"/>
    <cellStyle name="20% - Accent1 2 16 2 3" xfId="1192" xr:uid="{00000000-0005-0000-0000-0000EA030000}"/>
    <cellStyle name="20% - Accent1 2 16 3" xfId="1193" xr:uid="{00000000-0005-0000-0000-0000EB030000}"/>
    <cellStyle name="20% - Accent1 2 16 3 2" xfId="1194" xr:uid="{00000000-0005-0000-0000-0000EC030000}"/>
    <cellStyle name="20% - Accent1 2 16 4" xfId="1195" xr:uid="{00000000-0005-0000-0000-0000ED030000}"/>
    <cellStyle name="20% - Accent1 2 17" xfId="1196" xr:uid="{00000000-0005-0000-0000-0000EE030000}"/>
    <cellStyle name="20% - Accent1 2 17 2" xfId="1197" xr:uid="{00000000-0005-0000-0000-0000EF030000}"/>
    <cellStyle name="20% - Accent1 2 17 2 2" xfId="1198" xr:uid="{00000000-0005-0000-0000-0000F0030000}"/>
    <cellStyle name="20% - Accent1 2 17 3" xfId="1199" xr:uid="{00000000-0005-0000-0000-0000F1030000}"/>
    <cellStyle name="20% - Accent1 2 18" xfId="112" xr:uid="{00000000-0005-0000-0000-0000F2030000}"/>
    <cellStyle name="20% - Accent1 2 18 2" xfId="113" xr:uid="{00000000-0005-0000-0000-0000F3030000}"/>
    <cellStyle name="20% - Accent1 2 18 2 2" xfId="1200" xr:uid="{00000000-0005-0000-0000-0000F4030000}"/>
    <cellStyle name="20% - Accent1 2 18 3" xfId="114" xr:uid="{00000000-0005-0000-0000-0000F5030000}"/>
    <cellStyle name="20% - Accent1 2 18 4" xfId="1201" xr:uid="{00000000-0005-0000-0000-0000F6030000}"/>
    <cellStyle name="20% - Accent1 2 19" xfId="1202" xr:uid="{00000000-0005-0000-0000-0000F7030000}"/>
    <cellStyle name="20% - Accent1 2 19 2" xfId="1203" xr:uid="{00000000-0005-0000-0000-0000F8030000}"/>
    <cellStyle name="20% - Accent1 2 2" xfId="1204" xr:uid="{00000000-0005-0000-0000-0000F9030000}"/>
    <cellStyle name="20% - Accent1 2 2 10" xfId="1205" xr:uid="{00000000-0005-0000-0000-0000FA030000}"/>
    <cellStyle name="20% - Accent1 2 2 10 10" xfId="1206" xr:uid="{00000000-0005-0000-0000-0000FB030000}"/>
    <cellStyle name="20% - Accent1 2 2 10 10 2" xfId="1207" xr:uid="{00000000-0005-0000-0000-0000FC030000}"/>
    <cellStyle name="20% - Accent1 2 2 10 11" xfId="1208" xr:uid="{00000000-0005-0000-0000-0000FD030000}"/>
    <cellStyle name="20% - Accent1 2 2 10 2" xfId="1209" xr:uid="{00000000-0005-0000-0000-0000FE030000}"/>
    <cellStyle name="20% - Accent1 2 2 10 2 2" xfId="1210" xr:uid="{00000000-0005-0000-0000-0000FF030000}"/>
    <cellStyle name="20% - Accent1 2 2 10 2 2 2" xfId="1211" xr:uid="{00000000-0005-0000-0000-000000040000}"/>
    <cellStyle name="20% - Accent1 2 2 10 2 2 2 2" xfId="1212" xr:uid="{00000000-0005-0000-0000-000001040000}"/>
    <cellStyle name="20% - Accent1 2 2 10 2 2 2 2 2" xfId="1213" xr:uid="{00000000-0005-0000-0000-000002040000}"/>
    <cellStyle name="20% - Accent1 2 2 10 2 2 2 3" xfId="1214" xr:uid="{00000000-0005-0000-0000-000003040000}"/>
    <cellStyle name="20% - Accent1 2 2 10 2 2 3" xfId="1215" xr:uid="{00000000-0005-0000-0000-000004040000}"/>
    <cellStyle name="20% - Accent1 2 2 10 2 2 3 2" xfId="1216" xr:uid="{00000000-0005-0000-0000-000005040000}"/>
    <cellStyle name="20% - Accent1 2 2 10 2 2 4" xfId="1217" xr:uid="{00000000-0005-0000-0000-000006040000}"/>
    <cellStyle name="20% - Accent1 2 2 10 2 3" xfId="1218" xr:uid="{00000000-0005-0000-0000-000007040000}"/>
    <cellStyle name="20% - Accent1 2 2 10 2 3 2" xfId="1219" xr:uid="{00000000-0005-0000-0000-000008040000}"/>
    <cellStyle name="20% - Accent1 2 2 10 2 3 2 2" xfId="1220" xr:uid="{00000000-0005-0000-0000-000009040000}"/>
    <cellStyle name="20% - Accent1 2 2 10 2 3 2 2 2" xfId="1221" xr:uid="{00000000-0005-0000-0000-00000A040000}"/>
    <cellStyle name="20% - Accent1 2 2 10 2 3 2 3" xfId="1222" xr:uid="{00000000-0005-0000-0000-00000B040000}"/>
    <cellStyle name="20% - Accent1 2 2 10 2 3 3" xfId="1223" xr:uid="{00000000-0005-0000-0000-00000C040000}"/>
    <cellStyle name="20% - Accent1 2 2 10 2 3 3 2" xfId="1224" xr:uid="{00000000-0005-0000-0000-00000D040000}"/>
    <cellStyle name="20% - Accent1 2 2 10 2 3 4" xfId="1225" xr:uid="{00000000-0005-0000-0000-00000E040000}"/>
    <cellStyle name="20% - Accent1 2 2 10 2 4" xfId="1226" xr:uid="{00000000-0005-0000-0000-00000F040000}"/>
    <cellStyle name="20% - Accent1 2 2 10 2 4 2" xfId="1227" xr:uid="{00000000-0005-0000-0000-000010040000}"/>
    <cellStyle name="20% - Accent1 2 2 10 2 4 2 2" xfId="1228" xr:uid="{00000000-0005-0000-0000-000011040000}"/>
    <cellStyle name="20% - Accent1 2 2 10 2 4 2 2 2" xfId="1229" xr:uid="{00000000-0005-0000-0000-000012040000}"/>
    <cellStyle name="20% - Accent1 2 2 10 2 4 2 3" xfId="1230" xr:uid="{00000000-0005-0000-0000-000013040000}"/>
    <cellStyle name="20% - Accent1 2 2 10 2 4 3" xfId="1231" xr:uid="{00000000-0005-0000-0000-000014040000}"/>
    <cellStyle name="20% - Accent1 2 2 10 2 4 3 2" xfId="1232" xr:uid="{00000000-0005-0000-0000-000015040000}"/>
    <cellStyle name="20% - Accent1 2 2 10 2 4 4" xfId="1233" xr:uid="{00000000-0005-0000-0000-000016040000}"/>
    <cellStyle name="20% - Accent1 2 2 10 2 5" xfId="1234" xr:uid="{00000000-0005-0000-0000-000017040000}"/>
    <cellStyle name="20% - Accent1 2 2 10 2 5 2" xfId="1235" xr:uid="{00000000-0005-0000-0000-000018040000}"/>
    <cellStyle name="20% - Accent1 2 2 10 2 5 2 2" xfId="1236" xr:uid="{00000000-0005-0000-0000-000019040000}"/>
    <cellStyle name="20% - Accent1 2 2 10 2 5 3" xfId="1237" xr:uid="{00000000-0005-0000-0000-00001A040000}"/>
    <cellStyle name="20% - Accent1 2 2 10 2 6" xfId="1238" xr:uid="{00000000-0005-0000-0000-00001B040000}"/>
    <cellStyle name="20% - Accent1 2 2 10 2 6 2" xfId="1239" xr:uid="{00000000-0005-0000-0000-00001C040000}"/>
    <cellStyle name="20% - Accent1 2 2 10 2 6 2 2" xfId="1240" xr:uid="{00000000-0005-0000-0000-00001D040000}"/>
    <cellStyle name="20% - Accent1 2 2 10 2 6 3" xfId="1241" xr:uid="{00000000-0005-0000-0000-00001E040000}"/>
    <cellStyle name="20% - Accent1 2 2 10 2 7" xfId="1242" xr:uid="{00000000-0005-0000-0000-00001F040000}"/>
    <cellStyle name="20% - Accent1 2 2 10 2 7 2" xfId="1243" xr:uid="{00000000-0005-0000-0000-000020040000}"/>
    <cellStyle name="20% - Accent1 2 2 10 2 8" xfId="1244" xr:uid="{00000000-0005-0000-0000-000021040000}"/>
    <cellStyle name="20% - Accent1 2 2 10 2 8 2" xfId="1245" xr:uid="{00000000-0005-0000-0000-000022040000}"/>
    <cellStyle name="20% - Accent1 2 2 10 2 9" xfId="1246" xr:uid="{00000000-0005-0000-0000-000023040000}"/>
    <cellStyle name="20% - Accent1 2 2 10 3" xfId="1247" xr:uid="{00000000-0005-0000-0000-000024040000}"/>
    <cellStyle name="20% - Accent1 2 2 10 3 2" xfId="1248" xr:uid="{00000000-0005-0000-0000-000025040000}"/>
    <cellStyle name="20% - Accent1 2 2 10 3 2 2" xfId="1249" xr:uid="{00000000-0005-0000-0000-000026040000}"/>
    <cellStyle name="20% - Accent1 2 2 10 3 2 2 2" xfId="1250" xr:uid="{00000000-0005-0000-0000-000027040000}"/>
    <cellStyle name="20% - Accent1 2 2 10 3 2 2 2 2" xfId="1251" xr:uid="{00000000-0005-0000-0000-000028040000}"/>
    <cellStyle name="20% - Accent1 2 2 10 3 2 2 3" xfId="1252" xr:uid="{00000000-0005-0000-0000-000029040000}"/>
    <cellStyle name="20% - Accent1 2 2 10 3 2 3" xfId="1253" xr:uid="{00000000-0005-0000-0000-00002A040000}"/>
    <cellStyle name="20% - Accent1 2 2 10 3 2 3 2" xfId="1254" xr:uid="{00000000-0005-0000-0000-00002B040000}"/>
    <cellStyle name="20% - Accent1 2 2 10 3 2 4" xfId="1255" xr:uid="{00000000-0005-0000-0000-00002C040000}"/>
    <cellStyle name="20% - Accent1 2 2 10 3 3" xfId="1256" xr:uid="{00000000-0005-0000-0000-00002D040000}"/>
    <cellStyle name="20% - Accent1 2 2 10 3 3 2" xfId="1257" xr:uid="{00000000-0005-0000-0000-00002E040000}"/>
    <cellStyle name="20% - Accent1 2 2 10 3 3 2 2" xfId="1258" xr:uid="{00000000-0005-0000-0000-00002F040000}"/>
    <cellStyle name="20% - Accent1 2 2 10 3 3 2 2 2" xfId="1259" xr:uid="{00000000-0005-0000-0000-000030040000}"/>
    <cellStyle name="20% - Accent1 2 2 10 3 3 2 3" xfId="1260" xr:uid="{00000000-0005-0000-0000-000031040000}"/>
    <cellStyle name="20% - Accent1 2 2 10 3 3 3" xfId="1261" xr:uid="{00000000-0005-0000-0000-000032040000}"/>
    <cellStyle name="20% - Accent1 2 2 10 3 3 3 2" xfId="1262" xr:uid="{00000000-0005-0000-0000-000033040000}"/>
    <cellStyle name="20% - Accent1 2 2 10 3 3 4" xfId="1263" xr:uid="{00000000-0005-0000-0000-000034040000}"/>
    <cellStyle name="20% - Accent1 2 2 10 3 4" xfId="1264" xr:uid="{00000000-0005-0000-0000-000035040000}"/>
    <cellStyle name="20% - Accent1 2 2 10 3 4 2" xfId="1265" xr:uid="{00000000-0005-0000-0000-000036040000}"/>
    <cellStyle name="20% - Accent1 2 2 10 3 4 2 2" xfId="1266" xr:uid="{00000000-0005-0000-0000-000037040000}"/>
    <cellStyle name="20% - Accent1 2 2 10 3 4 2 2 2" xfId="1267" xr:uid="{00000000-0005-0000-0000-000038040000}"/>
    <cellStyle name="20% - Accent1 2 2 10 3 4 2 3" xfId="1268" xr:uid="{00000000-0005-0000-0000-000039040000}"/>
    <cellStyle name="20% - Accent1 2 2 10 3 4 3" xfId="1269" xr:uid="{00000000-0005-0000-0000-00003A040000}"/>
    <cellStyle name="20% - Accent1 2 2 10 3 4 3 2" xfId="1270" xr:uid="{00000000-0005-0000-0000-00003B040000}"/>
    <cellStyle name="20% - Accent1 2 2 10 3 4 4" xfId="1271" xr:uid="{00000000-0005-0000-0000-00003C040000}"/>
    <cellStyle name="20% - Accent1 2 2 10 3 5" xfId="1272" xr:uid="{00000000-0005-0000-0000-00003D040000}"/>
    <cellStyle name="20% - Accent1 2 2 10 3 5 2" xfId="1273" xr:uid="{00000000-0005-0000-0000-00003E040000}"/>
    <cellStyle name="20% - Accent1 2 2 10 3 5 2 2" xfId="1274" xr:uid="{00000000-0005-0000-0000-00003F040000}"/>
    <cellStyle name="20% - Accent1 2 2 10 3 5 3" xfId="1275" xr:uid="{00000000-0005-0000-0000-000040040000}"/>
    <cellStyle name="20% - Accent1 2 2 10 3 6" xfId="1276" xr:uid="{00000000-0005-0000-0000-000041040000}"/>
    <cellStyle name="20% - Accent1 2 2 10 3 6 2" xfId="1277" xr:uid="{00000000-0005-0000-0000-000042040000}"/>
    <cellStyle name="20% - Accent1 2 2 10 3 6 2 2" xfId="1278" xr:uid="{00000000-0005-0000-0000-000043040000}"/>
    <cellStyle name="20% - Accent1 2 2 10 3 6 3" xfId="1279" xr:uid="{00000000-0005-0000-0000-000044040000}"/>
    <cellStyle name="20% - Accent1 2 2 10 3 7" xfId="1280" xr:uid="{00000000-0005-0000-0000-000045040000}"/>
    <cellStyle name="20% - Accent1 2 2 10 3 7 2" xfId="1281" xr:uid="{00000000-0005-0000-0000-000046040000}"/>
    <cellStyle name="20% - Accent1 2 2 10 3 8" xfId="1282" xr:uid="{00000000-0005-0000-0000-000047040000}"/>
    <cellStyle name="20% - Accent1 2 2 10 3 8 2" xfId="1283" xr:uid="{00000000-0005-0000-0000-000048040000}"/>
    <cellStyle name="20% - Accent1 2 2 10 3 9" xfId="1284" xr:uid="{00000000-0005-0000-0000-000049040000}"/>
    <cellStyle name="20% - Accent1 2 2 10 4" xfId="1285" xr:uid="{00000000-0005-0000-0000-00004A040000}"/>
    <cellStyle name="20% - Accent1 2 2 10 4 2" xfId="1286" xr:uid="{00000000-0005-0000-0000-00004B040000}"/>
    <cellStyle name="20% - Accent1 2 2 10 4 2 2" xfId="1287" xr:uid="{00000000-0005-0000-0000-00004C040000}"/>
    <cellStyle name="20% - Accent1 2 2 10 4 2 2 2" xfId="1288" xr:uid="{00000000-0005-0000-0000-00004D040000}"/>
    <cellStyle name="20% - Accent1 2 2 10 4 2 3" xfId="1289" xr:uid="{00000000-0005-0000-0000-00004E040000}"/>
    <cellStyle name="20% - Accent1 2 2 10 4 3" xfId="1290" xr:uid="{00000000-0005-0000-0000-00004F040000}"/>
    <cellStyle name="20% - Accent1 2 2 10 4 3 2" xfId="1291" xr:uid="{00000000-0005-0000-0000-000050040000}"/>
    <cellStyle name="20% - Accent1 2 2 10 4 4" xfId="1292" xr:uid="{00000000-0005-0000-0000-000051040000}"/>
    <cellStyle name="20% - Accent1 2 2 10 5" xfId="1293" xr:uid="{00000000-0005-0000-0000-000052040000}"/>
    <cellStyle name="20% - Accent1 2 2 10 5 2" xfId="1294" xr:uid="{00000000-0005-0000-0000-000053040000}"/>
    <cellStyle name="20% - Accent1 2 2 10 5 2 2" xfId="1295" xr:uid="{00000000-0005-0000-0000-000054040000}"/>
    <cellStyle name="20% - Accent1 2 2 10 5 2 2 2" xfId="1296" xr:uid="{00000000-0005-0000-0000-000055040000}"/>
    <cellStyle name="20% - Accent1 2 2 10 5 2 3" xfId="1297" xr:uid="{00000000-0005-0000-0000-000056040000}"/>
    <cellStyle name="20% - Accent1 2 2 10 5 3" xfId="1298" xr:uid="{00000000-0005-0000-0000-000057040000}"/>
    <cellStyle name="20% - Accent1 2 2 10 5 3 2" xfId="1299" xr:uid="{00000000-0005-0000-0000-000058040000}"/>
    <cellStyle name="20% - Accent1 2 2 10 5 4" xfId="1300" xr:uid="{00000000-0005-0000-0000-000059040000}"/>
    <cellStyle name="20% - Accent1 2 2 10 6" xfId="1301" xr:uid="{00000000-0005-0000-0000-00005A040000}"/>
    <cellStyle name="20% - Accent1 2 2 10 6 2" xfId="1302" xr:uid="{00000000-0005-0000-0000-00005B040000}"/>
    <cellStyle name="20% - Accent1 2 2 10 6 2 2" xfId="1303" xr:uid="{00000000-0005-0000-0000-00005C040000}"/>
    <cellStyle name="20% - Accent1 2 2 10 6 2 2 2" xfId="1304" xr:uid="{00000000-0005-0000-0000-00005D040000}"/>
    <cellStyle name="20% - Accent1 2 2 10 6 2 3" xfId="1305" xr:uid="{00000000-0005-0000-0000-00005E040000}"/>
    <cellStyle name="20% - Accent1 2 2 10 6 3" xfId="1306" xr:uid="{00000000-0005-0000-0000-00005F040000}"/>
    <cellStyle name="20% - Accent1 2 2 10 6 3 2" xfId="1307" xr:uid="{00000000-0005-0000-0000-000060040000}"/>
    <cellStyle name="20% - Accent1 2 2 10 6 4" xfId="1308" xr:uid="{00000000-0005-0000-0000-000061040000}"/>
    <cellStyle name="20% - Accent1 2 2 10 7" xfId="1309" xr:uid="{00000000-0005-0000-0000-000062040000}"/>
    <cellStyle name="20% - Accent1 2 2 10 7 2" xfId="1310" xr:uid="{00000000-0005-0000-0000-000063040000}"/>
    <cellStyle name="20% - Accent1 2 2 10 7 2 2" xfId="1311" xr:uid="{00000000-0005-0000-0000-000064040000}"/>
    <cellStyle name="20% - Accent1 2 2 10 7 3" xfId="1312" xr:uid="{00000000-0005-0000-0000-000065040000}"/>
    <cellStyle name="20% - Accent1 2 2 10 8" xfId="1313" xr:uid="{00000000-0005-0000-0000-000066040000}"/>
    <cellStyle name="20% - Accent1 2 2 10 8 2" xfId="1314" xr:uid="{00000000-0005-0000-0000-000067040000}"/>
    <cellStyle name="20% - Accent1 2 2 10 8 2 2" xfId="1315" xr:uid="{00000000-0005-0000-0000-000068040000}"/>
    <cellStyle name="20% - Accent1 2 2 10 8 3" xfId="1316" xr:uid="{00000000-0005-0000-0000-000069040000}"/>
    <cellStyle name="20% - Accent1 2 2 10 9" xfId="1317" xr:uid="{00000000-0005-0000-0000-00006A040000}"/>
    <cellStyle name="20% - Accent1 2 2 10 9 2" xfId="1318" xr:uid="{00000000-0005-0000-0000-00006B040000}"/>
    <cellStyle name="20% - Accent1 2 2 11" xfId="1319" xr:uid="{00000000-0005-0000-0000-00006C040000}"/>
    <cellStyle name="20% - Accent1 2 2 11 2" xfId="1320" xr:uid="{00000000-0005-0000-0000-00006D040000}"/>
    <cellStyle name="20% - Accent1 2 2 11 2 2" xfId="1321" xr:uid="{00000000-0005-0000-0000-00006E040000}"/>
    <cellStyle name="20% - Accent1 2 2 11 2 2 2" xfId="1322" xr:uid="{00000000-0005-0000-0000-00006F040000}"/>
    <cellStyle name="20% - Accent1 2 2 11 2 2 2 2" xfId="1323" xr:uid="{00000000-0005-0000-0000-000070040000}"/>
    <cellStyle name="20% - Accent1 2 2 11 2 2 3" xfId="1324" xr:uid="{00000000-0005-0000-0000-000071040000}"/>
    <cellStyle name="20% - Accent1 2 2 11 2 3" xfId="1325" xr:uid="{00000000-0005-0000-0000-000072040000}"/>
    <cellStyle name="20% - Accent1 2 2 11 2 3 2" xfId="1326" xr:uid="{00000000-0005-0000-0000-000073040000}"/>
    <cellStyle name="20% - Accent1 2 2 11 2 4" xfId="1327" xr:uid="{00000000-0005-0000-0000-000074040000}"/>
    <cellStyle name="20% - Accent1 2 2 11 3" xfId="1328" xr:uid="{00000000-0005-0000-0000-000075040000}"/>
    <cellStyle name="20% - Accent1 2 2 11 3 2" xfId="1329" xr:uid="{00000000-0005-0000-0000-000076040000}"/>
    <cellStyle name="20% - Accent1 2 2 11 3 2 2" xfId="1330" xr:uid="{00000000-0005-0000-0000-000077040000}"/>
    <cellStyle name="20% - Accent1 2 2 11 3 2 2 2" xfId="1331" xr:uid="{00000000-0005-0000-0000-000078040000}"/>
    <cellStyle name="20% - Accent1 2 2 11 3 2 3" xfId="1332" xr:uid="{00000000-0005-0000-0000-000079040000}"/>
    <cellStyle name="20% - Accent1 2 2 11 3 3" xfId="1333" xr:uid="{00000000-0005-0000-0000-00007A040000}"/>
    <cellStyle name="20% - Accent1 2 2 11 3 3 2" xfId="1334" xr:uid="{00000000-0005-0000-0000-00007B040000}"/>
    <cellStyle name="20% - Accent1 2 2 11 3 4" xfId="1335" xr:uid="{00000000-0005-0000-0000-00007C040000}"/>
    <cellStyle name="20% - Accent1 2 2 11 4" xfId="1336" xr:uid="{00000000-0005-0000-0000-00007D040000}"/>
    <cellStyle name="20% - Accent1 2 2 11 4 2" xfId="1337" xr:uid="{00000000-0005-0000-0000-00007E040000}"/>
    <cellStyle name="20% - Accent1 2 2 11 4 2 2" xfId="1338" xr:uid="{00000000-0005-0000-0000-00007F040000}"/>
    <cellStyle name="20% - Accent1 2 2 11 4 2 2 2" xfId="1339" xr:uid="{00000000-0005-0000-0000-000080040000}"/>
    <cellStyle name="20% - Accent1 2 2 11 4 2 3" xfId="1340" xr:uid="{00000000-0005-0000-0000-000081040000}"/>
    <cellStyle name="20% - Accent1 2 2 11 4 3" xfId="1341" xr:uid="{00000000-0005-0000-0000-000082040000}"/>
    <cellStyle name="20% - Accent1 2 2 11 4 3 2" xfId="1342" xr:uid="{00000000-0005-0000-0000-000083040000}"/>
    <cellStyle name="20% - Accent1 2 2 11 4 4" xfId="1343" xr:uid="{00000000-0005-0000-0000-000084040000}"/>
    <cellStyle name="20% - Accent1 2 2 11 5" xfId="1344" xr:uid="{00000000-0005-0000-0000-000085040000}"/>
    <cellStyle name="20% - Accent1 2 2 11 5 2" xfId="1345" xr:uid="{00000000-0005-0000-0000-000086040000}"/>
    <cellStyle name="20% - Accent1 2 2 11 5 2 2" xfId="1346" xr:uid="{00000000-0005-0000-0000-000087040000}"/>
    <cellStyle name="20% - Accent1 2 2 11 5 3" xfId="1347" xr:uid="{00000000-0005-0000-0000-000088040000}"/>
    <cellStyle name="20% - Accent1 2 2 11 6" xfId="1348" xr:uid="{00000000-0005-0000-0000-000089040000}"/>
    <cellStyle name="20% - Accent1 2 2 11 6 2" xfId="1349" xr:uid="{00000000-0005-0000-0000-00008A040000}"/>
    <cellStyle name="20% - Accent1 2 2 11 6 2 2" xfId="1350" xr:uid="{00000000-0005-0000-0000-00008B040000}"/>
    <cellStyle name="20% - Accent1 2 2 11 6 3" xfId="1351" xr:uid="{00000000-0005-0000-0000-00008C040000}"/>
    <cellStyle name="20% - Accent1 2 2 11 7" xfId="1352" xr:uid="{00000000-0005-0000-0000-00008D040000}"/>
    <cellStyle name="20% - Accent1 2 2 11 7 2" xfId="1353" xr:uid="{00000000-0005-0000-0000-00008E040000}"/>
    <cellStyle name="20% - Accent1 2 2 11 8" xfId="1354" xr:uid="{00000000-0005-0000-0000-00008F040000}"/>
    <cellStyle name="20% - Accent1 2 2 11 8 2" xfId="1355" xr:uid="{00000000-0005-0000-0000-000090040000}"/>
    <cellStyle name="20% - Accent1 2 2 11 9" xfId="1356" xr:uid="{00000000-0005-0000-0000-000091040000}"/>
    <cellStyle name="20% - Accent1 2 2 12" xfId="1357" xr:uid="{00000000-0005-0000-0000-000092040000}"/>
    <cellStyle name="20% - Accent1 2 2 12 2" xfId="1358" xr:uid="{00000000-0005-0000-0000-000093040000}"/>
    <cellStyle name="20% - Accent1 2 2 12 2 2" xfId="1359" xr:uid="{00000000-0005-0000-0000-000094040000}"/>
    <cellStyle name="20% - Accent1 2 2 12 2 2 2" xfId="1360" xr:uid="{00000000-0005-0000-0000-000095040000}"/>
    <cellStyle name="20% - Accent1 2 2 12 2 2 2 2" xfId="1361" xr:uid="{00000000-0005-0000-0000-000096040000}"/>
    <cellStyle name="20% - Accent1 2 2 12 2 2 3" xfId="1362" xr:uid="{00000000-0005-0000-0000-000097040000}"/>
    <cellStyle name="20% - Accent1 2 2 12 2 3" xfId="1363" xr:uid="{00000000-0005-0000-0000-000098040000}"/>
    <cellStyle name="20% - Accent1 2 2 12 2 3 2" xfId="1364" xr:uid="{00000000-0005-0000-0000-000099040000}"/>
    <cellStyle name="20% - Accent1 2 2 12 2 4" xfId="1365" xr:uid="{00000000-0005-0000-0000-00009A040000}"/>
    <cellStyle name="20% - Accent1 2 2 12 3" xfId="1366" xr:uid="{00000000-0005-0000-0000-00009B040000}"/>
    <cellStyle name="20% - Accent1 2 2 12 3 2" xfId="1367" xr:uid="{00000000-0005-0000-0000-00009C040000}"/>
    <cellStyle name="20% - Accent1 2 2 12 3 2 2" xfId="1368" xr:uid="{00000000-0005-0000-0000-00009D040000}"/>
    <cellStyle name="20% - Accent1 2 2 12 3 2 2 2" xfId="1369" xr:uid="{00000000-0005-0000-0000-00009E040000}"/>
    <cellStyle name="20% - Accent1 2 2 12 3 2 3" xfId="1370" xr:uid="{00000000-0005-0000-0000-00009F040000}"/>
    <cellStyle name="20% - Accent1 2 2 12 3 3" xfId="1371" xr:uid="{00000000-0005-0000-0000-0000A0040000}"/>
    <cellStyle name="20% - Accent1 2 2 12 3 3 2" xfId="1372" xr:uid="{00000000-0005-0000-0000-0000A1040000}"/>
    <cellStyle name="20% - Accent1 2 2 12 3 4" xfId="1373" xr:uid="{00000000-0005-0000-0000-0000A2040000}"/>
    <cellStyle name="20% - Accent1 2 2 12 4" xfId="1374" xr:uid="{00000000-0005-0000-0000-0000A3040000}"/>
    <cellStyle name="20% - Accent1 2 2 12 4 2" xfId="1375" xr:uid="{00000000-0005-0000-0000-0000A4040000}"/>
    <cellStyle name="20% - Accent1 2 2 12 4 2 2" xfId="1376" xr:uid="{00000000-0005-0000-0000-0000A5040000}"/>
    <cellStyle name="20% - Accent1 2 2 12 4 2 2 2" xfId="1377" xr:uid="{00000000-0005-0000-0000-0000A6040000}"/>
    <cellStyle name="20% - Accent1 2 2 12 4 2 3" xfId="1378" xr:uid="{00000000-0005-0000-0000-0000A7040000}"/>
    <cellStyle name="20% - Accent1 2 2 12 4 3" xfId="1379" xr:uid="{00000000-0005-0000-0000-0000A8040000}"/>
    <cellStyle name="20% - Accent1 2 2 12 4 3 2" xfId="1380" xr:uid="{00000000-0005-0000-0000-0000A9040000}"/>
    <cellStyle name="20% - Accent1 2 2 12 4 4" xfId="1381" xr:uid="{00000000-0005-0000-0000-0000AA040000}"/>
    <cellStyle name="20% - Accent1 2 2 12 5" xfId="1382" xr:uid="{00000000-0005-0000-0000-0000AB040000}"/>
    <cellStyle name="20% - Accent1 2 2 12 5 2" xfId="1383" xr:uid="{00000000-0005-0000-0000-0000AC040000}"/>
    <cellStyle name="20% - Accent1 2 2 12 5 2 2" xfId="1384" xr:uid="{00000000-0005-0000-0000-0000AD040000}"/>
    <cellStyle name="20% - Accent1 2 2 12 5 3" xfId="1385" xr:uid="{00000000-0005-0000-0000-0000AE040000}"/>
    <cellStyle name="20% - Accent1 2 2 12 6" xfId="1386" xr:uid="{00000000-0005-0000-0000-0000AF040000}"/>
    <cellStyle name="20% - Accent1 2 2 12 6 2" xfId="1387" xr:uid="{00000000-0005-0000-0000-0000B0040000}"/>
    <cellStyle name="20% - Accent1 2 2 12 6 2 2" xfId="1388" xr:uid="{00000000-0005-0000-0000-0000B1040000}"/>
    <cellStyle name="20% - Accent1 2 2 12 6 3" xfId="1389" xr:uid="{00000000-0005-0000-0000-0000B2040000}"/>
    <cellStyle name="20% - Accent1 2 2 12 7" xfId="1390" xr:uid="{00000000-0005-0000-0000-0000B3040000}"/>
    <cellStyle name="20% - Accent1 2 2 12 7 2" xfId="1391" xr:uid="{00000000-0005-0000-0000-0000B4040000}"/>
    <cellStyle name="20% - Accent1 2 2 12 8" xfId="1392" xr:uid="{00000000-0005-0000-0000-0000B5040000}"/>
    <cellStyle name="20% - Accent1 2 2 12 8 2" xfId="1393" xr:uid="{00000000-0005-0000-0000-0000B6040000}"/>
    <cellStyle name="20% - Accent1 2 2 12 9" xfId="1394" xr:uid="{00000000-0005-0000-0000-0000B7040000}"/>
    <cellStyle name="20% - Accent1 2 2 13" xfId="1395" xr:uid="{00000000-0005-0000-0000-0000B8040000}"/>
    <cellStyle name="20% - Accent1 2 2 13 2" xfId="1396" xr:uid="{00000000-0005-0000-0000-0000B9040000}"/>
    <cellStyle name="20% - Accent1 2 2 13 2 2" xfId="1397" xr:uid="{00000000-0005-0000-0000-0000BA040000}"/>
    <cellStyle name="20% - Accent1 2 2 13 2 2 2" xfId="1398" xr:uid="{00000000-0005-0000-0000-0000BB040000}"/>
    <cellStyle name="20% - Accent1 2 2 13 2 3" xfId="1399" xr:uid="{00000000-0005-0000-0000-0000BC040000}"/>
    <cellStyle name="20% - Accent1 2 2 13 3" xfId="1400" xr:uid="{00000000-0005-0000-0000-0000BD040000}"/>
    <cellStyle name="20% - Accent1 2 2 13 3 2" xfId="1401" xr:uid="{00000000-0005-0000-0000-0000BE040000}"/>
    <cellStyle name="20% - Accent1 2 2 13 4" xfId="1402" xr:uid="{00000000-0005-0000-0000-0000BF040000}"/>
    <cellStyle name="20% - Accent1 2 2 14" xfId="1403" xr:uid="{00000000-0005-0000-0000-0000C0040000}"/>
    <cellStyle name="20% - Accent1 2 2 14 2" xfId="1404" xr:uid="{00000000-0005-0000-0000-0000C1040000}"/>
    <cellStyle name="20% - Accent1 2 2 14 2 2" xfId="1405" xr:uid="{00000000-0005-0000-0000-0000C2040000}"/>
    <cellStyle name="20% - Accent1 2 2 14 2 2 2" xfId="1406" xr:uid="{00000000-0005-0000-0000-0000C3040000}"/>
    <cellStyle name="20% - Accent1 2 2 14 2 3" xfId="1407" xr:uid="{00000000-0005-0000-0000-0000C4040000}"/>
    <cellStyle name="20% - Accent1 2 2 14 3" xfId="1408" xr:uid="{00000000-0005-0000-0000-0000C5040000}"/>
    <cellStyle name="20% - Accent1 2 2 14 3 2" xfId="1409" xr:uid="{00000000-0005-0000-0000-0000C6040000}"/>
    <cellStyle name="20% - Accent1 2 2 14 4" xfId="1410" xr:uid="{00000000-0005-0000-0000-0000C7040000}"/>
    <cellStyle name="20% - Accent1 2 2 15" xfId="1411" xr:uid="{00000000-0005-0000-0000-0000C8040000}"/>
    <cellStyle name="20% - Accent1 2 2 15 2" xfId="1412" xr:uid="{00000000-0005-0000-0000-0000C9040000}"/>
    <cellStyle name="20% - Accent1 2 2 15 2 2" xfId="1413" xr:uid="{00000000-0005-0000-0000-0000CA040000}"/>
    <cellStyle name="20% - Accent1 2 2 15 2 2 2" xfId="1414" xr:uid="{00000000-0005-0000-0000-0000CB040000}"/>
    <cellStyle name="20% - Accent1 2 2 15 2 3" xfId="1415" xr:uid="{00000000-0005-0000-0000-0000CC040000}"/>
    <cellStyle name="20% - Accent1 2 2 15 3" xfId="1416" xr:uid="{00000000-0005-0000-0000-0000CD040000}"/>
    <cellStyle name="20% - Accent1 2 2 15 3 2" xfId="1417" xr:uid="{00000000-0005-0000-0000-0000CE040000}"/>
    <cellStyle name="20% - Accent1 2 2 15 4" xfId="1418" xr:uid="{00000000-0005-0000-0000-0000CF040000}"/>
    <cellStyle name="20% - Accent1 2 2 16" xfId="1419" xr:uid="{00000000-0005-0000-0000-0000D0040000}"/>
    <cellStyle name="20% - Accent1 2 2 16 2" xfId="1420" xr:uid="{00000000-0005-0000-0000-0000D1040000}"/>
    <cellStyle name="20% - Accent1 2 2 16 2 2" xfId="1421" xr:uid="{00000000-0005-0000-0000-0000D2040000}"/>
    <cellStyle name="20% - Accent1 2 2 16 3" xfId="1422" xr:uid="{00000000-0005-0000-0000-0000D3040000}"/>
    <cellStyle name="20% - Accent1 2 2 17" xfId="1423" xr:uid="{00000000-0005-0000-0000-0000D4040000}"/>
    <cellStyle name="20% - Accent1 2 2 17 2" xfId="1424" xr:uid="{00000000-0005-0000-0000-0000D5040000}"/>
    <cellStyle name="20% - Accent1 2 2 17 2 2" xfId="1425" xr:uid="{00000000-0005-0000-0000-0000D6040000}"/>
    <cellStyle name="20% - Accent1 2 2 17 3" xfId="1426" xr:uid="{00000000-0005-0000-0000-0000D7040000}"/>
    <cellStyle name="20% - Accent1 2 2 18" xfId="1427" xr:uid="{00000000-0005-0000-0000-0000D8040000}"/>
    <cellStyle name="20% - Accent1 2 2 18 2" xfId="1428" xr:uid="{00000000-0005-0000-0000-0000D9040000}"/>
    <cellStyle name="20% - Accent1 2 2 19" xfId="1429" xr:uid="{00000000-0005-0000-0000-0000DA040000}"/>
    <cellStyle name="20% - Accent1 2 2 19 2" xfId="1430" xr:uid="{00000000-0005-0000-0000-0000DB040000}"/>
    <cellStyle name="20% - Accent1 2 2 2" xfId="1431" xr:uid="{00000000-0005-0000-0000-0000DC040000}"/>
    <cellStyle name="20% - Accent1 2 2 2 10" xfId="1432" xr:uid="{00000000-0005-0000-0000-0000DD040000}"/>
    <cellStyle name="20% - Accent1 2 2 2 10 2" xfId="1433" xr:uid="{00000000-0005-0000-0000-0000DE040000}"/>
    <cellStyle name="20% - Accent1 2 2 2 10 2 2" xfId="1434" xr:uid="{00000000-0005-0000-0000-0000DF040000}"/>
    <cellStyle name="20% - Accent1 2 2 2 10 2 2 2" xfId="1435" xr:uid="{00000000-0005-0000-0000-0000E0040000}"/>
    <cellStyle name="20% - Accent1 2 2 2 10 2 3" xfId="1436" xr:uid="{00000000-0005-0000-0000-0000E1040000}"/>
    <cellStyle name="20% - Accent1 2 2 2 10 3" xfId="1437" xr:uid="{00000000-0005-0000-0000-0000E2040000}"/>
    <cellStyle name="20% - Accent1 2 2 2 10 3 2" xfId="1438" xr:uid="{00000000-0005-0000-0000-0000E3040000}"/>
    <cellStyle name="20% - Accent1 2 2 2 10 4" xfId="1439" xr:uid="{00000000-0005-0000-0000-0000E4040000}"/>
    <cellStyle name="20% - Accent1 2 2 2 11" xfId="1440" xr:uid="{00000000-0005-0000-0000-0000E5040000}"/>
    <cellStyle name="20% - Accent1 2 2 2 11 2" xfId="1441" xr:uid="{00000000-0005-0000-0000-0000E6040000}"/>
    <cellStyle name="20% - Accent1 2 2 2 11 2 2" xfId="1442" xr:uid="{00000000-0005-0000-0000-0000E7040000}"/>
    <cellStyle name="20% - Accent1 2 2 2 11 2 2 2" xfId="1443" xr:uid="{00000000-0005-0000-0000-0000E8040000}"/>
    <cellStyle name="20% - Accent1 2 2 2 11 2 3" xfId="1444" xr:uid="{00000000-0005-0000-0000-0000E9040000}"/>
    <cellStyle name="20% - Accent1 2 2 2 11 3" xfId="1445" xr:uid="{00000000-0005-0000-0000-0000EA040000}"/>
    <cellStyle name="20% - Accent1 2 2 2 11 3 2" xfId="1446" xr:uid="{00000000-0005-0000-0000-0000EB040000}"/>
    <cellStyle name="20% - Accent1 2 2 2 11 4" xfId="1447" xr:uid="{00000000-0005-0000-0000-0000EC040000}"/>
    <cellStyle name="20% - Accent1 2 2 2 12" xfId="1448" xr:uid="{00000000-0005-0000-0000-0000ED040000}"/>
    <cellStyle name="20% - Accent1 2 2 2 12 2" xfId="1449" xr:uid="{00000000-0005-0000-0000-0000EE040000}"/>
    <cellStyle name="20% - Accent1 2 2 2 12 2 2" xfId="1450" xr:uid="{00000000-0005-0000-0000-0000EF040000}"/>
    <cellStyle name="20% - Accent1 2 2 2 12 3" xfId="1451" xr:uid="{00000000-0005-0000-0000-0000F0040000}"/>
    <cellStyle name="20% - Accent1 2 2 2 13" xfId="1452" xr:uid="{00000000-0005-0000-0000-0000F1040000}"/>
    <cellStyle name="20% - Accent1 2 2 2 13 2" xfId="1453" xr:uid="{00000000-0005-0000-0000-0000F2040000}"/>
    <cellStyle name="20% - Accent1 2 2 2 13 2 2" xfId="1454" xr:uid="{00000000-0005-0000-0000-0000F3040000}"/>
    <cellStyle name="20% - Accent1 2 2 2 13 3" xfId="1455" xr:uid="{00000000-0005-0000-0000-0000F4040000}"/>
    <cellStyle name="20% - Accent1 2 2 2 14" xfId="1456" xr:uid="{00000000-0005-0000-0000-0000F5040000}"/>
    <cellStyle name="20% - Accent1 2 2 2 14 2" xfId="1457" xr:uid="{00000000-0005-0000-0000-0000F6040000}"/>
    <cellStyle name="20% - Accent1 2 2 2 15" xfId="1458" xr:uid="{00000000-0005-0000-0000-0000F7040000}"/>
    <cellStyle name="20% - Accent1 2 2 2 15 2" xfId="1459" xr:uid="{00000000-0005-0000-0000-0000F8040000}"/>
    <cellStyle name="20% - Accent1 2 2 2 16" xfId="1460" xr:uid="{00000000-0005-0000-0000-0000F9040000}"/>
    <cellStyle name="20% - Accent1 2 2 2 2" xfId="1461" xr:uid="{00000000-0005-0000-0000-0000FA040000}"/>
    <cellStyle name="20% - Accent1 2 2 2 2 10" xfId="1462" xr:uid="{00000000-0005-0000-0000-0000FB040000}"/>
    <cellStyle name="20% - Accent1 2 2 2 2 10 2" xfId="1463" xr:uid="{00000000-0005-0000-0000-0000FC040000}"/>
    <cellStyle name="20% - Accent1 2 2 2 2 10 2 2" xfId="1464" xr:uid="{00000000-0005-0000-0000-0000FD040000}"/>
    <cellStyle name="20% - Accent1 2 2 2 2 10 2 2 2" xfId="1465" xr:uid="{00000000-0005-0000-0000-0000FE040000}"/>
    <cellStyle name="20% - Accent1 2 2 2 2 10 2 3" xfId="1466" xr:uid="{00000000-0005-0000-0000-0000FF040000}"/>
    <cellStyle name="20% - Accent1 2 2 2 2 10 3" xfId="1467" xr:uid="{00000000-0005-0000-0000-000000050000}"/>
    <cellStyle name="20% - Accent1 2 2 2 2 10 3 2" xfId="1468" xr:uid="{00000000-0005-0000-0000-000001050000}"/>
    <cellStyle name="20% - Accent1 2 2 2 2 10 4" xfId="1469" xr:uid="{00000000-0005-0000-0000-000002050000}"/>
    <cellStyle name="20% - Accent1 2 2 2 2 11" xfId="1470" xr:uid="{00000000-0005-0000-0000-000003050000}"/>
    <cellStyle name="20% - Accent1 2 2 2 2 11 2" xfId="1471" xr:uid="{00000000-0005-0000-0000-000004050000}"/>
    <cellStyle name="20% - Accent1 2 2 2 2 11 2 2" xfId="1472" xr:uid="{00000000-0005-0000-0000-000005050000}"/>
    <cellStyle name="20% - Accent1 2 2 2 2 11 3" xfId="1473" xr:uid="{00000000-0005-0000-0000-000006050000}"/>
    <cellStyle name="20% - Accent1 2 2 2 2 12" xfId="1474" xr:uid="{00000000-0005-0000-0000-000007050000}"/>
    <cellStyle name="20% - Accent1 2 2 2 2 12 2" xfId="1475" xr:uid="{00000000-0005-0000-0000-000008050000}"/>
    <cellStyle name="20% - Accent1 2 2 2 2 12 2 2" xfId="1476" xr:uid="{00000000-0005-0000-0000-000009050000}"/>
    <cellStyle name="20% - Accent1 2 2 2 2 12 3" xfId="1477" xr:uid="{00000000-0005-0000-0000-00000A050000}"/>
    <cellStyle name="20% - Accent1 2 2 2 2 13" xfId="1478" xr:uid="{00000000-0005-0000-0000-00000B050000}"/>
    <cellStyle name="20% - Accent1 2 2 2 2 13 2" xfId="1479" xr:uid="{00000000-0005-0000-0000-00000C050000}"/>
    <cellStyle name="20% - Accent1 2 2 2 2 14" xfId="1480" xr:uid="{00000000-0005-0000-0000-00000D050000}"/>
    <cellStyle name="20% - Accent1 2 2 2 2 14 2" xfId="1481" xr:uid="{00000000-0005-0000-0000-00000E050000}"/>
    <cellStyle name="20% - Accent1 2 2 2 2 15" xfId="1482" xr:uid="{00000000-0005-0000-0000-00000F050000}"/>
    <cellStyle name="20% - Accent1 2 2 2 2 2" xfId="1483" xr:uid="{00000000-0005-0000-0000-000010050000}"/>
    <cellStyle name="20% - Accent1 2 2 2 2 2 10" xfId="1484" xr:uid="{00000000-0005-0000-0000-000011050000}"/>
    <cellStyle name="20% - Accent1 2 2 2 2 2 10 2" xfId="1485" xr:uid="{00000000-0005-0000-0000-000012050000}"/>
    <cellStyle name="20% - Accent1 2 2 2 2 2 10 2 2" xfId="1486" xr:uid="{00000000-0005-0000-0000-000013050000}"/>
    <cellStyle name="20% - Accent1 2 2 2 2 2 10 3" xfId="1487" xr:uid="{00000000-0005-0000-0000-000014050000}"/>
    <cellStyle name="20% - Accent1 2 2 2 2 2 11" xfId="1488" xr:uid="{00000000-0005-0000-0000-000015050000}"/>
    <cellStyle name="20% - Accent1 2 2 2 2 2 11 2" xfId="1489" xr:uid="{00000000-0005-0000-0000-000016050000}"/>
    <cellStyle name="20% - Accent1 2 2 2 2 2 11 2 2" xfId="1490" xr:uid="{00000000-0005-0000-0000-000017050000}"/>
    <cellStyle name="20% - Accent1 2 2 2 2 2 11 3" xfId="1491" xr:uid="{00000000-0005-0000-0000-000018050000}"/>
    <cellStyle name="20% - Accent1 2 2 2 2 2 12" xfId="1492" xr:uid="{00000000-0005-0000-0000-000019050000}"/>
    <cellStyle name="20% - Accent1 2 2 2 2 2 12 2" xfId="1493" xr:uid="{00000000-0005-0000-0000-00001A050000}"/>
    <cellStyle name="20% - Accent1 2 2 2 2 2 13" xfId="1494" xr:uid="{00000000-0005-0000-0000-00001B050000}"/>
    <cellStyle name="20% - Accent1 2 2 2 2 2 13 2" xfId="1495" xr:uid="{00000000-0005-0000-0000-00001C050000}"/>
    <cellStyle name="20% - Accent1 2 2 2 2 2 14" xfId="1496" xr:uid="{00000000-0005-0000-0000-00001D050000}"/>
    <cellStyle name="20% - Accent1 2 2 2 2 2 2" xfId="1497" xr:uid="{00000000-0005-0000-0000-00001E050000}"/>
    <cellStyle name="20% - Accent1 2 2 2 2 2 2 10" xfId="1498" xr:uid="{00000000-0005-0000-0000-00001F050000}"/>
    <cellStyle name="20% - Accent1 2 2 2 2 2 2 10 2" xfId="1499" xr:uid="{00000000-0005-0000-0000-000020050000}"/>
    <cellStyle name="20% - Accent1 2 2 2 2 2 2 11" xfId="1500" xr:uid="{00000000-0005-0000-0000-000021050000}"/>
    <cellStyle name="20% - Accent1 2 2 2 2 2 2 2" xfId="1501" xr:uid="{00000000-0005-0000-0000-000022050000}"/>
    <cellStyle name="20% - Accent1 2 2 2 2 2 2 2 2" xfId="1502" xr:uid="{00000000-0005-0000-0000-000023050000}"/>
    <cellStyle name="20% - Accent1 2 2 2 2 2 2 2 2 2" xfId="1503" xr:uid="{00000000-0005-0000-0000-000024050000}"/>
    <cellStyle name="20% - Accent1 2 2 2 2 2 2 2 2 2 2" xfId="1504" xr:uid="{00000000-0005-0000-0000-000025050000}"/>
    <cellStyle name="20% - Accent1 2 2 2 2 2 2 2 2 2 2 2" xfId="1505" xr:uid="{00000000-0005-0000-0000-000026050000}"/>
    <cellStyle name="20% - Accent1 2 2 2 2 2 2 2 2 2 3" xfId="1506" xr:uid="{00000000-0005-0000-0000-000027050000}"/>
    <cellStyle name="20% - Accent1 2 2 2 2 2 2 2 2 3" xfId="1507" xr:uid="{00000000-0005-0000-0000-000028050000}"/>
    <cellStyle name="20% - Accent1 2 2 2 2 2 2 2 2 3 2" xfId="1508" xr:uid="{00000000-0005-0000-0000-000029050000}"/>
    <cellStyle name="20% - Accent1 2 2 2 2 2 2 2 2 4" xfId="1509" xr:uid="{00000000-0005-0000-0000-00002A050000}"/>
    <cellStyle name="20% - Accent1 2 2 2 2 2 2 2 3" xfId="1510" xr:uid="{00000000-0005-0000-0000-00002B050000}"/>
    <cellStyle name="20% - Accent1 2 2 2 2 2 2 2 3 2" xfId="1511" xr:uid="{00000000-0005-0000-0000-00002C050000}"/>
    <cellStyle name="20% - Accent1 2 2 2 2 2 2 2 3 2 2" xfId="1512" xr:uid="{00000000-0005-0000-0000-00002D050000}"/>
    <cellStyle name="20% - Accent1 2 2 2 2 2 2 2 3 2 2 2" xfId="1513" xr:uid="{00000000-0005-0000-0000-00002E050000}"/>
    <cellStyle name="20% - Accent1 2 2 2 2 2 2 2 3 2 3" xfId="1514" xr:uid="{00000000-0005-0000-0000-00002F050000}"/>
    <cellStyle name="20% - Accent1 2 2 2 2 2 2 2 3 3" xfId="1515" xr:uid="{00000000-0005-0000-0000-000030050000}"/>
    <cellStyle name="20% - Accent1 2 2 2 2 2 2 2 3 3 2" xfId="1516" xr:uid="{00000000-0005-0000-0000-000031050000}"/>
    <cellStyle name="20% - Accent1 2 2 2 2 2 2 2 3 4" xfId="1517" xr:uid="{00000000-0005-0000-0000-000032050000}"/>
    <cellStyle name="20% - Accent1 2 2 2 2 2 2 2 4" xfId="1518" xr:uid="{00000000-0005-0000-0000-000033050000}"/>
    <cellStyle name="20% - Accent1 2 2 2 2 2 2 2 4 2" xfId="1519" xr:uid="{00000000-0005-0000-0000-000034050000}"/>
    <cellStyle name="20% - Accent1 2 2 2 2 2 2 2 4 2 2" xfId="1520" xr:uid="{00000000-0005-0000-0000-000035050000}"/>
    <cellStyle name="20% - Accent1 2 2 2 2 2 2 2 4 2 2 2" xfId="1521" xr:uid="{00000000-0005-0000-0000-000036050000}"/>
    <cellStyle name="20% - Accent1 2 2 2 2 2 2 2 4 2 3" xfId="1522" xr:uid="{00000000-0005-0000-0000-000037050000}"/>
    <cellStyle name="20% - Accent1 2 2 2 2 2 2 2 4 3" xfId="1523" xr:uid="{00000000-0005-0000-0000-000038050000}"/>
    <cellStyle name="20% - Accent1 2 2 2 2 2 2 2 4 3 2" xfId="1524" xr:uid="{00000000-0005-0000-0000-000039050000}"/>
    <cellStyle name="20% - Accent1 2 2 2 2 2 2 2 4 4" xfId="1525" xr:uid="{00000000-0005-0000-0000-00003A050000}"/>
    <cellStyle name="20% - Accent1 2 2 2 2 2 2 2 5" xfId="1526" xr:uid="{00000000-0005-0000-0000-00003B050000}"/>
    <cellStyle name="20% - Accent1 2 2 2 2 2 2 2 5 2" xfId="1527" xr:uid="{00000000-0005-0000-0000-00003C050000}"/>
    <cellStyle name="20% - Accent1 2 2 2 2 2 2 2 5 2 2" xfId="1528" xr:uid="{00000000-0005-0000-0000-00003D050000}"/>
    <cellStyle name="20% - Accent1 2 2 2 2 2 2 2 5 3" xfId="1529" xr:uid="{00000000-0005-0000-0000-00003E050000}"/>
    <cellStyle name="20% - Accent1 2 2 2 2 2 2 2 6" xfId="1530" xr:uid="{00000000-0005-0000-0000-00003F050000}"/>
    <cellStyle name="20% - Accent1 2 2 2 2 2 2 2 6 2" xfId="1531" xr:uid="{00000000-0005-0000-0000-000040050000}"/>
    <cellStyle name="20% - Accent1 2 2 2 2 2 2 2 6 2 2" xfId="1532" xr:uid="{00000000-0005-0000-0000-000041050000}"/>
    <cellStyle name="20% - Accent1 2 2 2 2 2 2 2 6 3" xfId="1533" xr:uid="{00000000-0005-0000-0000-000042050000}"/>
    <cellStyle name="20% - Accent1 2 2 2 2 2 2 2 7" xfId="1534" xr:uid="{00000000-0005-0000-0000-000043050000}"/>
    <cellStyle name="20% - Accent1 2 2 2 2 2 2 2 7 2" xfId="1535" xr:uid="{00000000-0005-0000-0000-000044050000}"/>
    <cellStyle name="20% - Accent1 2 2 2 2 2 2 2 8" xfId="1536" xr:uid="{00000000-0005-0000-0000-000045050000}"/>
    <cellStyle name="20% - Accent1 2 2 2 2 2 2 2 8 2" xfId="1537" xr:uid="{00000000-0005-0000-0000-000046050000}"/>
    <cellStyle name="20% - Accent1 2 2 2 2 2 2 2 9" xfId="1538" xr:uid="{00000000-0005-0000-0000-000047050000}"/>
    <cellStyle name="20% - Accent1 2 2 2 2 2 2 3" xfId="1539" xr:uid="{00000000-0005-0000-0000-000048050000}"/>
    <cellStyle name="20% - Accent1 2 2 2 2 2 2 3 2" xfId="1540" xr:uid="{00000000-0005-0000-0000-000049050000}"/>
    <cellStyle name="20% - Accent1 2 2 2 2 2 2 3 2 2" xfId="1541" xr:uid="{00000000-0005-0000-0000-00004A050000}"/>
    <cellStyle name="20% - Accent1 2 2 2 2 2 2 3 2 2 2" xfId="1542" xr:uid="{00000000-0005-0000-0000-00004B050000}"/>
    <cellStyle name="20% - Accent1 2 2 2 2 2 2 3 2 2 2 2" xfId="1543" xr:uid="{00000000-0005-0000-0000-00004C050000}"/>
    <cellStyle name="20% - Accent1 2 2 2 2 2 2 3 2 2 3" xfId="1544" xr:uid="{00000000-0005-0000-0000-00004D050000}"/>
    <cellStyle name="20% - Accent1 2 2 2 2 2 2 3 2 3" xfId="1545" xr:uid="{00000000-0005-0000-0000-00004E050000}"/>
    <cellStyle name="20% - Accent1 2 2 2 2 2 2 3 2 3 2" xfId="1546" xr:uid="{00000000-0005-0000-0000-00004F050000}"/>
    <cellStyle name="20% - Accent1 2 2 2 2 2 2 3 2 4" xfId="1547" xr:uid="{00000000-0005-0000-0000-000050050000}"/>
    <cellStyle name="20% - Accent1 2 2 2 2 2 2 3 3" xfId="1548" xr:uid="{00000000-0005-0000-0000-000051050000}"/>
    <cellStyle name="20% - Accent1 2 2 2 2 2 2 3 3 2" xfId="1549" xr:uid="{00000000-0005-0000-0000-000052050000}"/>
    <cellStyle name="20% - Accent1 2 2 2 2 2 2 3 3 2 2" xfId="1550" xr:uid="{00000000-0005-0000-0000-000053050000}"/>
    <cellStyle name="20% - Accent1 2 2 2 2 2 2 3 3 2 2 2" xfId="1551" xr:uid="{00000000-0005-0000-0000-000054050000}"/>
    <cellStyle name="20% - Accent1 2 2 2 2 2 2 3 3 2 3" xfId="1552" xr:uid="{00000000-0005-0000-0000-000055050000}"/>
    <cellStyle name="20% - Accent1 2 2 2 2 2 2 3 3 3" xfId="1553" xr:uid="{00000000-0005-0000-0000-000056050000}"/>
    <cellStyle name="20% - Accent1 2 2 2 2 2 2 3 3 3 2" xfId="1554" xr:uid="{00000000-0005-0000-0000-000057050000}"/>
    <cellStyle name="20% - Accent1 2 2 2 2 2 2 3 3 4" xfId="1555" xr:uid="{00000000-0005-0000-0000-000058050000}"/>
    <cellStyle name="20% - Accent1 2 2 2 2 2 2 3 4" xfId="1556" xr:uid="{00000000-0005-0000-0000-000059050000}"/>
    <cellStyle name="20% - Accent1 2 2 2 2 2 2 3 4 2" xfId="1557" xr:uid="{00000000-0005-0000-0000-00005A050000}"/>
    <cellStyle name="20% - Accent1 2 2 2 2 2 2 3 4 2 2" xfId="1558" xr:uid="{00000000-0005-0000-0000-00005B050000}"/>
    <cellStyle name="20% - Accent1 2 2 2 2 2 2 3 4 2 2 2" xfId="1559" xr:uid="{00000000-0005-0000-0000-00005C050000}"/>
    <cellStyle name="20% - Accent1 2 2 2 2 2 2 3 4 2 3" xfId="1560" xr:uid="{00000000-0005-0000-0000-00005D050000}"/>
    <cellStyle name="20% - Accent1 2 2 2 2 2 2 3 4 3" xfId="1561" xr:uid="{00000000-0005-0000-0000-00005E050000}"/>
    <cellStyle name="20% - Accent1 2 2 2 2 2 2 3 4 3 2" xfId="1562" xr:uid="{00000000-0005-0000-0000-00005F050000}"/>
    <cellStyle name="20% - Accent1 2 2 2 2 2 2 3 4 4" xfId="1563" xr:uid="{00000000-0005-0000-0000-000060050000}"/>
    <cellStyle name="20% - Accent1 2 2 2 2 2 2 3 5" xfId="1564" xr:uid="{00000000-0005-0000-0000-000061050000}"/>
    <cellStyle name="20% - Accent1 2 2 2 2 2 2 3 5 2" xfId="1565" xr:uid="{00000000-0005-0000-0000-000062050000}"/>
    <cellStyle name="20% - Accent1 2 2 2 2 2 2 3 5 2 2" xfId="1566" xr:uid="{00000000-0005-0000-0000-000063050000}"/>
    <cellStyle name="20% - Accent1 2 2 2 2 2 2 3 5 3" xfId="1567" xr:uid="{00000000-0005-0000-0000-000064050000}"/>
    <cellStyle name="20% - Accent1 2 2 2 2 2 2 3 6" xfId="1568" xr:uid="{00000000-0005-0000-0000-000065050000}"/>
    <cellStyle name="20% - Accent1 2 2 2 2 2 2 3 6 2" xfId="1569" xr:uid="{00000000-0005-0000-0000-000066050000}"/>
    <cellStyle name="20% - Accent1 2 2 2 2 2 2 3 6 2 2" xfId="1570" xr:uid="{00000000-0005-0000-0000-000067050000}"/>
    <cellStyle name="20% - Accent1 2 2 2 2 2 2 3 6 3" xfId="1571" xr:uid="{00000000-0005-0000-0000-000068050000}"/>
    <cellStyle name="20% - Accent1 2 2 2 2 2 2 3 7" xfId="1572" xr:uid="{00000000-0005-0000-0000-000069050000}"/>
    <cellStyle name="20% - Accent1 2 2 2 2 2 2 3 7 2" xfId="1573" xr:uid="{00000000-0005-0000-0000-00006A050000}"/>
    <cellStyle name="20% - Accent1 2 2 2 2 2 2 3 8" xfId="1574" xr:uid="{00000000-0005-0000-0000-00006B050000}"/>
    <cellStyle name="20% - Accent1 2 2 2 2 2 2 3 8 2" xfId="1575" xr:uid="{00000000-0005-0000-0000-00006C050000}"/>
    <cellStyle name="20% - Accent1 2 2 2 2 2 2 3 9" xfId="1576" xr:uid="{00000000-0005-0000-0000-00006D050000}"/>
    <cellStyle name="20% - Accent1 2 2 2 2 2 2 4" xfId="1577" xr:uid="{00000000-0005-0000-0000-00006E050000}"/>
    <cellStyle name="20% - Accent1 2 2 2 2 2 2 4 2" xfId="1578" xr:uid="{00000000-0005-0000-0000-00006F050000}"/>
    <cellStyle name="20% - Accent1 2 2 2 2 2 2 4 2 2" xfId="1579" xr:uid="{00000000-0005-0000-0000-000070050000}"/>
    <cellStyle name="20% - Accent1 2 2 2 2 2 2 4 2 2 2" xfId="1580" xr:uid="{00000000-0005-0000-0000-000071050000}"/>
    <cellStyle name="20% - Accent1 2 2 2 2 2 2 4 2 3" xfId="1581" xr:uid="{00000000-0005-0000-0000-000072050000}"/>
    <cellStyle name="20% - Accent1 2 2 2 2 2 2 4 3" xfId="1582" xr:uid="{00000000-0005-0000-0000-000073050000}"/>
    <cellStyle name="20% - Accent1 2 2 2 2 2 2 4 3 2" xfId="1583" xr:uid="{00000000-0005-0000-0000-000074050000}"/>
    <cellStyle name="20% - Accent1 2 2 2 2 2 2 4 4" xfId="1584" xr:uid="{00000000-0005-0000-0000-000075050000}"/>
    <cellStyle name="20% - Accent1 2 2 2 2 2 2 5" xfId="1585" xr:uid="{00000000-0005-0000-0000-000076050000}"/>
    <cellStyle name="20% - Accent1 2 2 2 2 2 2 5 2" xfId="1586" xr:uid="{00000000-0005-0000-0000-000077050000}"/>
    <cellStyle name="20% - Accent1 2 2 2 2 2 2 5 2 2" xfId="1587" xr:uid="{00000000-0005-0000-0000-000078050000}"/>
    <cellStyle name="20% - Accent1 2 2 2 2 2 2 5 2 2 2" xfId="1588" xr:uid="{00000000-0005-0000-0000-000079050000}"/>
    <cellStyle name="20% - Accent1 2 2 2 2 2 2 5 2 3" xfId="1589" xr:uid="{00000000-0005-0000-0000-00007A050000}"/>
    <cellStyle name="20% - Accent1 2 2 2 2 2 2 5 3" xfId="1590" xr:uid="{00000000-0005-0000-0000-00007B050000}"/>
    <cellStyle name="20% - Accent1 2 2 2 2 2 2 5 3 2" xfId="1591" xr:uid="{00000000-0005-0000-0000-00007C050000}"/>
    <cellStyle name="20% - Accent1 2 2 2 2 2 2 5 4" xfId="1592" xr:uid="{00000000-0005-0000-0000-00007D050000}"/>
    <cellStyle name="20% - Accent1 2 2 2 2 2 2 6" xfId="1593" xr:uid="{00000000-0005-0000-0000-00007E050000}"/>
    <cellStyle name="20% - Accent1 2 2 2 2 2 2 6 2" xfId="1594" xr:uid="{00000000-0005-0000-0000-00007F050000}"/>
    <cellStyle name="20% - Accent1 2 2 2 2 2 2 6 2 2" xfId="1595" xr:uid="{00000000-0005-0000-0000-000080050000}"/>
    <cellStyle name="20% - Accent1 2 2 2 2 2 2 6 2 2 2" xfId="1596" xr:uid="{00000000-0005-0000-0000-000081050000}"/>
    <cellStyle name="20% - Accent1 2 2 2 2 2 2 6 2 3" xfId="1597" xr:uid="{00000000-0005-0000-0000-000082050000}"/>
    <cellStyle name="20% - Accent1 2 2 2 2 2 2 6 3" xfId="1598" xr:uid="{00000000-0005-0000-0000-000083050000}"/>
    <cellStyle name="20% - Accent1 2 2 2 2 2 2 6 3 2" xfId="1599" xr:uid="{00000000-0005-0000-0000-000084050000}"/>
    <cellStyle name="20% - Accent1 2 2 2 2 2 2 6 4" xfId="1600" xr:uid="{00000000-0005-0000-0000-000085050000}"/>
    <cellStyle name="20% - Accent1 2 2 2 2 2 2 7" xfId="1601" xr:uid="{00000000-0005-0000-0000-000086050000}"/>
    <cellStyle name="20% - Accent1 2 2 2 2 2 2 7 2" xfId="1602" xr:uid="{00000000-0005-0000-0000-000087050000}"/>
    <cellStyle name="20% - Accent1 2 2 2 2 2 2 7 2 2" xfId="1603" xr:uid="{00000000-0005-0000-0000-000088050000}"/>
    <cellStyle name="20% - Accent1 2 2 2 2 2 2 7 3" xfId="1604" xr:uid="{00000000-0005-0000-0000-000089050000}"/>
    <cellStyle name="20% - Accent1 2 2 2 2 2 2 8" xfId="1605" xr:uid="{00000000-0005-0000-0000-00008A050000}"/>
    <cellStyle name="20% - Accent1 2 2 2 2 2 2 8 2" xfId="1606" xr:uid="{00000000-0005-0000-0000-00008B050000}"/>
    <cellStyle name="20% - Accent1 2 2 2 2 2 2 8 2 2" xfId="1607" xr:uid="{00000000-0005-0000-0000-00008C050000}"/>
    <cellStyle name="20% - Accent1 2 2 2 2 2 2 8 3" xfId="1608" xr:uid="{00000000-0005-0000-0000-00008D050000}"/>
    <cellStyle name="20% - Accent1 2 2 2 2 2 2 9" xfId="1609" xr:uid="{00000000-0005-0000-0000-00008E050000}"/>
    <cellStyle name="20% - Accent1 2 2 2 2 2 2 9 2" xfId="1610" xr:uid="{00000000-0005-0000-0000-00008F050000}"/>
    <cellStyle name="20% - Accent1 2 2 2 2 2 3" xfId="1611" xr:uid="{00000000-0005-0000-0000-000090050000}"/>
    <cellStyle name="20% - Accent1 2 2 2 2 2 3 10" xfId="1612" xr:uid="{00000000-0005-0000-0000-000091050000}"/>
    <cellStyle name="20% - Accent1 2 2 2 2 2 3 10 2" xfId="1613" xr:uid="{00000000-0005-0000-0000-000092050000}"/>
    <cellStyle name="20% - Accent1 2 2 2 2 2 3 11" xfId="1614" xr:uid="{00000000-0005-0000-0000-000093050000}"/>
    <cellStyle name="20% - Accent1 2 2 2 2 2 3 2" xfId="1615" xr:uid="{00000000-0005-0000-0000-000094050000}"/>
    <cellStyle name="20% - Accent1 2 2 2 2 2 3 2 2" xfId="1616" xr:uid="{00000000-0005-0000-0000-000095050000}"/>
    <cellStyle name="20% - Accent1 2 2 2 2 2 3 2 2 2" xfId="1617" xr:uid="{00000000-0005-0000-0000-000096050000}"/>
    <cellStyle name="20% - Accent1 2 2 2 2 2 3 2 2 2 2" xfId="1618" xr:uid="{00000000-0005-0000-0000-000097050000}"/>
    <cellStyle name="20% - Accent1 2 2 2 2 2 3 2 2 2 2 2" xfId="1619" xr:uid="{00000000-0005-0000-0000-000098050000}"/>
    <cellStyle name="20% - Accent1 2 2 2 2 2 3 2 2 2 3" xfId="1620" xr:uid="{00000000-0005-0000-0000-000099050000}"/>
    <cellStyle name="20% - Accent1 2 2 2 2 2 3 2 2 3" xfId="1621" xr:uid="{00000000-0005-0000-0000-00009A050000}"/>
    <cellStyle name="20% - Accent1 2 2 2 2 2 3 2 2 3 2" xfId="1622" xr:uid="{00000000-0005-0000-0000-00009B050000}"/>
    <cellStyle name="20% - Accent1 2 2 2 2 2 3 2 2 4" xfId="1623" xr:uid="{00000000-0005-0000-0000-00009C050000}"/>
    <cellStyle name="20% - Accent1 2 2 2 2 2 3 2 3" xfId="1624" xr:uid="{00000000-0005-0000-0000-00009D050000}"/>
    <cellStyle name="20% - Accent1 2 2 2 2 2 3 2 3 2" xfId="1625" xr:uid="{00000000-0005-0000-0000-00009E050000}"/>
    <cellStyle name="20% - Accent1 2 2 2 2 2 3 2 3 2 2" xfId="1626" xr:uid="{00000000-0005-0000-0000-00009F050000}"/>
    <cellStyle name="20% - Accent1 2 2 2 2 2 3 2 3 2 2 2" xfId="1627" xr:uid="{00000000-0005-0000-0000-0000A0050000}"/>
    <cellStyle name="20% - Accent1 2 2 2 2 2 3 2 3 2 3" xfId="1628" xr:uid="{00000000-0005-0000-0000-0000A1050000}"/>
    <cellStyle name="20% - Accent1 2 2 2 2 2 3 2 3 3" xfId="1629" xr:uid="{00000000-0005-0000-0000-0000A2050000}"/>
    <cellStyle name="20% - Accent1 2 2 2 2 2 3 2 3 3 2" xfId="1630" xr:uid="{00000000-0005-0000-0000-0000A3050000}"/>
    <cellStyle name="20% - Accent1 2 2 2 2 2 3 2 3 4" xfId="1631" xr:uid="{00000000-0005-0000-0000-0000A4050000}"/>
    <cellStyle name="20% - Accent1 2 2 2 2 2 3 2 4" xfId="1632" xr:uid="{00000000-0005-0000-0000-0000A5050000}"/>
    <cellStyle name="20% - Accent1 2 2 2 2 2 3 2 4 2" xfId="1633" xr:uid="{00000000-0005-0000-0000-0000A6050000}"/>
    <cellStyle name="20% - Accent1 2 2 2 2 2 3 2 4 2 2" xfId="1634" xr:uid="{00000000-0005-0000-0000-0000A7050000}"/>
    <cellStyle name="20% - Accent1 2 2 2 2 2 3 2 4 2 2 2" xfId="1635" xr:uid="{00000000-0005-0000-0000-0000A8050000}"/>
    <cellStyle name="20% - Accent1 2 2 2 2 2 3 2 4 2 3" xfId="1636" xr:uid="{00000000-0005-0000-0000-0000A9050000}"/>
    <cellStyle name="20% - Accent1 2 2 2 2 2 3 2 4 3" xfId="1637" xr:uid="{00000000-0005-0000-0000-0000AA050000}"/>
    <cellStyle name="20% - Accent1 2 2 2 2 2 3 2 4 3 2" xfId="1638" xr:uid="{00000000-0005-0000-0000-0000AB050000}"/>
    <cellStyle name="20% - Accent1 2 2 2 2 2 3 2 4 4" xfId="1639" xr:uid="{00000000-0005-0000-0000-0000AC050000}"/>
    <cellStyle name="20% - Accent1 2 2 2 2 2 3 2 5" xfId="1640" xr:uid="{00000000-0005-0000-0000-0000AD050000}"/>
    <cellStyle name="20% - Accent1 2 2 2 2 2 3 2 5 2" xfId="1641" xr:uid="{00000000-0005-0000-0000-0000AE050000}"/>
    <cellStyle name="20% - Accent1 2 2 2 2 2 3 2 5 2 2" xfId="1642" xr:uid="{00000000-0005-0000-0000-0000AF050000}"/>
    <cellStyle name="20% - Accent1 2 2 2 2 2 3 2 5 3" xfId="1643" xr:uid="{00000000-0005-0000-0000-0000B0050000}"/>
    <cellStyle name="20% - Accent1 2 2 2 2 2 3 2 6" xfId="1644" xr:uid="{00000000-0005-0000-0000-0000B1050000}"/>
    <cellStyle name="20% - Accent1 2 2 2 2 2 3 2 6 2" xfId="1645" xr:uid="{00000000-0005-0000-0000-0000B2050000}"/>
    <cellStyle name="20% - Accent1 2 2 2 2 2 3 2 6 2 2" xfId="1646" xr:uid="{00000000-0005-0000-0000-0000B3050000}"/>
    <cellStyle name="20% - Accent1 2 2 2 2 2 3 2 6 3" xfId="1647" xr:uid="{00000000-0005-0000-0000-0000B4050000}"/>
    <cellStyle name="20% - Accent1 2 2 2 2 2 3 2 7" xfId="1648" xr:uid="{00000000-0005-0000-0000-0000B5050000}"/>
    <cellStyle name="20% - Accent1 2 2 2 2 2 3 2 7 2" xfId="1649" xr:uid="{00000000-0005-0000-0000-0000B6050000}"/>
    <cellStyle name="20% - Accent1 2 2 2 2 2 3 2 8" xfId="1650" xr:uid="{00000000-0005-0000-0000-0000B7050000}"/>
    <cellStyle name="20% - Accent1 2 2 2 2 2 3 2 8 2" xfId="1651" xr:uid="{00000000-0005-0000-0000-0000B8050000}"/>
    <cellStyle name="20% - Accent1 2 2 2 2 2 3 2 9" xfId="1652" xr:uid="{00000000-0005-0000-0000-0000B9050000}"/>
    <cellStyle name="20% - Accent1 2 2 2 2 2 3 3" xfId="1653" xr:uid="{00000000-0005-0000-0000-0000BA050000}"/>
    <cellStyle name="20% - Accent1 2 2 2 2 2 3 3 2" xfId="1654" xr:uid="{00000000-0005-0000-0000-0000BB050000}"/>
    <cellStyle name="20% - Accent1 2 2 2 2 2 3 3 2 2" xfId="1655" xr:uid="{00000000-0005-0000-0000-0000BC050000}"/>
    <cellStyle name="20% - Accent1 2 2 2 2 2 3 3 2 2 2" xfId="1656" xr:uid="{00000000-0005-0000-0000-0000BD050000}"/>
    <cellStyle name="20% - Accent1 2 2 2 2 2 3 3 2 2 2 2" xfId="1657" xr:uid="{00000000-0005-0000-0000-0000BE050000}"/>
    <cellStyle name="20% - Accent1 2 2 2 2 2 3 3 2 2 3" xfId="1658" xr:uid="{00000000-0005-0000-0000-0000BF050000}"/>
    <cellStyle name="20% - Accent1 2 2 2 2 2 3 3 2 3" xfId="1659" xr:uid="{00000000-0005-0000-0000-0000C0050000}"/>
    <cellStyle name="20% - Accent1 2 2 2 2 2 3 3 2 3 2" xfId="1660" xr:uid="{00000000-0005-0000-0000-0000C1050000}"/>
    <cellStyle name="20% - Accent1 2 2 2 2 2 3 3 2 4" xfId="1661" xr:uid="{00000000-0005-0000-0000-0000C2050000}"/>
    <cellStyle name="20% - Accent1 2 2 2 2 2 3 3 3" xfId="1662" xr:uid="{00000000-0005-0000-0000-0000C3050000}"/>
    <cellStyle name="20% - Accent1 2 2 2 2 2 3 3 3 2" xfId="1663" xr:uid="{00000000-0005-0000-0000-0000C4050000}"/>
    <cellStyle name="20% - Accent1 2 2 2 2 2 3 3 3 2 2" xfId="1664" xr:uid="{00000000-0005-0000-0000-0000C5050000}"/>
    <cellStyle name="20% - Accent1 2 2 2 2 2 3 3 3 2 2 2" xfId="1665" xr:uid="{00000000-0005-0000-0000-0000C6050000}"/>
    <cellStyle name="20% - Accent1 2 2 2 2 2 3 3 3 2 3" xfId="1666" xr:uid="{00000000-0005-0000-0000-0000C7050000}"/>
    <cellStyle name="20% - Accent1 2 2 2 2 2 3 3 3 3" xfId="1667" xr:uid="{00000000-0005-0000-0000-0000C8050000}"/>
    <cellStyle name="20% - Accent1 2 2 2 2 2 3 3 3 3 2" xfId="1668" xr:uid="{00000000-0005-0000-0000-0000C9050000}"/>
    <cellStyle name="20% - Accent1 2 2 2 2 2 3 3 3 4" xfId="1669" xr:uid="{00000000-0005-0000-0000-0000CA050000}"/>
    <cellStyle name="20% - Accent1 2 2 2 2 2 3 3 4" xfId="1670" xr:uid="{00000000-0005-0000-0000-0000CB050000}"/>
    <cellStyle name="20% - Accent1 2 2 2 2 2 3 3 4 2" xfId="1671" xr:uid="{00000000-0005-0000-0000-0000CC050000}"/>
    <cellStyle name="20% - Accent1 2 2 2 2 2 3 3 4 2 2" xfId="1672" xr:uid="{00000000-0005-0000-0000-0000CD050000}"/>
    <cellStyle name="20% - Accent1 2 2 2 2 2 3 3 4 2 2 2" xfId="1673" xr:uid="{00000000-0005-0000-0000-0000CE050000}"/>
    <cellStyle name="20% - Accent1 2 2 2 2 2 3 3 4 2 3" xfId="1674" xr:uid="{00000000-0005-0000-0000-0000CF050000}"/>
    <cellStyle name="20% - Accent1 2 2 2 2 2 3 3 4 3" xfId="1675" xr:uid="{00000000-0005-0000-0000-0000D0050000}"/>
    <cellStyle name="20% - Accent1 2 2 2 2 2 3 3 4 3 2" xfId="1676" xr:uid="{00000000-0005-0000-0000-0000D1050000}"/>
    <cellStyle name="20% - Accent1 2 2 2 2 2 3 3 4 4" xfId="1677" xr:uid="{00000000-0005-0000-0000-0000D2050000}"/>
    <cellStyle name="20% - Accent1 2 2 2 2 2 3 3 5" xfId="1678" xr:uid="{00000000-0005-0000-0000-0000D3050000}"/>
    <cellStyle name="20% - Accent1 2 2 2 2 2 3 3 5 2" xfId="1679" xr:uid="{00000000-0005-0000-0000-0000D4050000}"/>
    <cellStyle name="20% - Accent1 2 2 2 2 2 3 3 5 2 2" xfId="1680" xr:uid="{00000000-0005-0000-0000-0000D5050000}"/>
    <cellStyle name="20% - Accent1 2 2 2 2 2 3 3 5 3" xfId="1681" xr:uid="{00000000-0005-0000-0000-0000D6050000}"/>
    <cellStyle name="20% - Accent1 2 2 2 2 2 3 3 6" xfId="1682" xr:uid="{00000000-0005-0000-0000-0000D7050000}"/>
    <cellStyle name="20% - Accent1 2 2 2 2 2 3 3 6 2" xfId="1683" xr:uid="{00000000-0005-0000-0000-0000D8050000}"/>
    <cellStyle name="20% - Accent1 2 2 2 2 2 3 3 6 2 2" xfId="1684" xr:uid="{00000000-0005-0000-0000-0000D9050000}"/>
    <cellStyle name="20% - Accent1 2 2 2 2 2 3 3 6 3" xfId="1685" xr:uid="{00000000-0005-0000-0000-0000DA050000}"/>
    <cellStyle name="20% - Accent1 2 2 2 2 2 3 3 7" xfId="1686" xr:uid="{00000000-0005-0000-0000-0000DB050000}"/>
    <cellStyle name="20% - Accent1 2 2 2 2 2 3 3 7 2" xfId="1687" xr:uid="{00000000-0005-0000-0000-0000DC050000}"/>
    <cellStyle name="20% - Accent1 2 2 2 2 2 3 3 8" xfId="1688" xr:uid="{00000000-0005-0000-0000-0000DD050000}"/>
    <cellStyle name="20% - Accent1 2 2 2 2 2 3 3 8 2" xfId="1689" xr:uid="{00000000-0005-0000-0000-0000DE050000}"/>
    <cellStyle name="20% - Accent1 2 2 2 2 2 3 3 9" xfId="1690" xr:uid="{00000000-0005-0000-0000-0000DF050000}"/>
    <cellStyle name="20% - Accent1 2 2 2 2 2 3 4" xfId="1691" xr:uid="{00000000-0005-0000-0000-0000E0050000}"/>
    <cellStyle name="20% - Accent1 2 2 2 2 2 3 4 2" xfId="1692" xr:uid="{00000000-0005-0000-0000-0000E1050000}"/>
    <cellStyle name="20% - Accent1 2 2 2 2 2 3 4 2 2" xfId="1693" xr:uid="{00000000-0005-0000-0000-0000E2050000}"/>
    <cellStyle name="20% - Accent1 2 2 2 2 2 3 4 2 2 2" xfId="1694" xr:uid="{00000000-0005-0000-0000-0000E3050000}"/>
    <cellStyle name="20% - Accent1 2 2 2 2 2 3 4 2 3" xfId="1695" xr:uid="{00000000-0005-0000-0000-0000E4050000}"/>
    <cellStyle name="20% - Accent1 2 2 2 2 2 3 4 3" xfId="1696" xr:uid="{00000000-0005-0000-0000-0000E5050000}"/>
    <cellStyle name="20% - Accent1 2 2 2 2 2 3 4 3 2" xfId="1697" xr:uid="{00000000-0005-0000-0000-0000E6050000}"/>
    <cellStyle name="20% - Accent1 2 2 2 2 2 3 4 4" xfId="1698" xr:uid="{00000000-0005-0000-0000-0000E7050000}"/>
    <cellStyle name="20% - Accent1 2 2 2 2 2 3 5" xfId="1699" xr:uid="{00000000-0005-0000-0000-0000E8050000}"/>
    <cellStyle name="20% - Accent1 2 2 2 2 2 3 5 2" xfId="1700" xr:uid="{00000000-0005-0000-0000-0000E9050000}"/>
    <cellStyle name="20% - Accent1 2 2 2 2 2 3 5 2 2" xfId="1701" xr:uid="{00000000-0005-0000-0000-0000EA050000}"/>
    <cellStyle name="20% - Accent1 2 2 2 2 2 3 5 2 2 2" xfId="1702" xr:uid="{00000000-0005-0000-0000-0000EB050000}"/>
    <cellStyle name="20% - Accent1 2 2 2 2 2 3 5 2 3" xfId="1703" xr:uid="{00000000-0005-0000-0000-0000EC050000}"/>
    <cellStyle name="20% - Accent1 2 2 2 2 2 3 5 3" xfId="1704" xr:uid="{00000000-0005-0000-0000-0000ED050000}"/>
    <cellStyle name="20% - Accent1 2 2 2 2 2 3 5 3 2" xfId="1705" xr:uid="{00000000-0005-0000-0000-0000EE050000}"/>
    <cellStyle name="20% - Accent1 2 2 2 2 2 3 5 4" xfId="1706" xr:uid="{00000000-0005-0000-0000-0000EF050000}"/>
    <cellStyle name="20% - Accent1 2 2 2 2 2 3 6" xfId="1707" xr:uid="{00000000-0005-0000-0000-0000F0050000}"/>
    <cellStyle name="20% - Accent1 2 2 2 2 2 3 6 2" xfId="1708" xr:uid="{00000000-0005-0000-0000-0000F1050000}"/>
    <cellStyle name="20% - Accent1 2 2 2 2 2 3 6 2 2" xfId="1709" xr:uid="{00000000-0005-0000-0000-0000F2050000}"/>
    <cellStyle name="20% - Accent1 2 2 2 2 2 3 6 2 2 2" xfId="1710" xr:uid="{00000000-0005-0000-0000-0000F3050000}"/>
    <cellStyle name="20% - Accent1 2 2 2 2 2 3 6 2 3" xfId="1711" xr:uid="{00000000-0005-0000-0000-0000F4050000}"/>
    <cellStyle name="20% - Accent1 2 2 2 2 2 3 6 3" xfId="1712" xr:uid="{00000000-0005-0000-0000-0000F5050000}"/>
    <cellStyle name="20% - Accent1 2 2 2 2 2 3 6 3 2" xfId="1713" xr:uid="{00000000-0005-0000-0000-0000F6050000}"/>
    <cellStyle name="20% - Accent1 2 2 2 2 2 3 6 4" xfId="1714" xr:uid="{00000000-0005-0000-0000-0000F7050000}"/>
    <cellStyle name="20% - Accent1 2 2 2 2 2 3 7" xfId="1715" xr:uid="{00000000-0005-0000-0000-0000F8050000}"/>
    <cellStyle name="20% - Accent1 2 2 2 2 2 3 7 2" xfId="1716" xr:uid="{00000000-0005-0000-0000-0000F9050000}"/>
    <cellStyle name="20% - Accent1 2 2 2 2 2 3 7 2 2" xfId="1717" xr:uid="{00000000-0005-0000-0000-0000FA050000}"/>
    <cellStyle name="20% - Accent1 2 2 2 2 2 3 7 3" xfId="1718" xr:uid="{00000000-0005-0000-0000-0000FB050000}"/>
    <cellStyle name="20% - Accent1 2 2 2 2 2 3 8" xfId="1719" xr:uid="{00000000-0005-0000-0000-0000FC050000}"/>
    <cellStyle name="20% - Accent1 2 2 2 2 2 3 8 2" xfId="1720" xr:uid="{00000000-0005-0000-0000-0000FD050000}"/>
    <cellStyle name="20% - Accent1 2 2 2 2 2 3 8 2 2" xfId="1721" xr:uid="{00000000-0005-0000-0000-0000FE050000}"/>
    <cellStyle name="20% - Accent1 2 2 2 2 2 3 8 3" xfId="1722" xr:uid="{00000000-0005-0000-0000-0000FF050000}"/>
    <cellStyle name="20% - Accent1 2 2 2 2 2 3 9" xfId="1723" xr:uid="{00000000-0005-0000-0000-000000060000}"/>
    <cellStyle name="20% - Accent1 2 2 2 2 2 3 9 2" xfId="1724" xr:uid="{00000000-0005-0000-0000-000001060000}"/>
    <cellStyle name="20% - Accent1 2 2 2 2 2 4" xfId="1725" xr:uid="{00000000-0005-0000-0000-000002060000}"/>
    <cellStyle name="20% - Accent1 2 2 2 2 2 4 10" xfId="1726" xr:uid="{00000000-0005-0000-0000-000003060000}"/>
    <cellStyle name="20% - Accent1 2 2 2 2 2 4 10 2" xfId="1727" xr:uid="{00000000-0005-0000-0000-000004060000}"/>
    <cellStyle name="20% - Accent1 2 2 2 2 2 4 11" xfId="1728" xr:uid="{00000000-0005-0000-0000-000005060000}"/>
    <cellStyle name="20% - Accent1 2 2 2 2 2 4 2" xfId="1729" xr:uid="{00000000-0005-0000-0000-000006060000}"/>
    <cellStyle name="20% - Accent1 2 2 2 2 2 4 2 2" xfId="1730" xr:uid="{00000000-0005-0000-0000-000007060000}"/>
    <cellStyle name="20% - Accent1 2 2 2 2 2 4 2 2 2" xfId="1731" xr:uid="{00000000-0005-0000-0000-000008060000}"/>
    <cellStyle name="20% - Accent1 2 2 2 2 2 4 2 2 2 2" xfId="1732" xr:uid="{00000000-0005-0000-0000-000009060000}"/>
    <cellStyle name="20% - Accent1 2 2 2 2 2 4 2 2 2 2 2" xfId="1733" xr:uid="{00000000-0005-0000-0000-00000A060000}"/>
    <cellStyle name="20% - Accent1 2 2 2 2 2 4 2 2 2 3" xfId="1734" xr:uid="{00000000-0005-0000-0000-00000B060000}"/>
    <cellStyle name="20% - Accent1 2 2 2 2 2 4 2 2 3" xfId="1735" xr:uid="{00000000-0005-0000-0000-00000C060000}"/>
    <cellStyle name="20% - Accent1 2 2 2 2 2 4 2 2 3 2" xfId="1736" xr:uid="{00000000-0005-0000-0000-00000D060000}"/>
    <cellStyle name="20% - Accent1 2 2 2 2 2 4 2 2 4" xfId="1737" xr:uid="{00000000-0005-0000-0000-00000E060000}"/>
    <cellStyle name="20% - Accent1 2 2 2 2 2 4 2 3" xfId="1738" xr:uid="{00000000-0005-0000-0000-00000F060000}"/>
    <cellStyle name="20% - Accent1 2 2 2 2 2 4 2 3 2" xfId="1739" xr:uid="{00000000-0005-0000-0000-000010060000}"/>
    <cellStyle name="20% - Accent1 2 2 2 2 2 4 2 3 2 2" xfId="1740" xr:uid="{00000000-0005-0000-0000-000011060000}"/>
    <cellStyle name="20% - Accent1 2 2 2 2 2 4 2 3 2 2 2" xfId="1741" xr:uid="{00000000-0005-0000-0000-000012060000}"/>
    <cellStyle name="20% - Accent1 2 2 2 2 2 4 2 3 2 3" xfId="1742" xr:uid="{00000000-0005-0000-0000-000013060000}"/>
    <cellStyle name="20% - Accent1 2 2 2 2 2 4 2 3 3" xfId="1743" xr:uid="{00000000-0005-0000-0000-000014060000}"/>
    <cellStyle name="20% - Accent1 2 2 2 2 2 4 2 3 3 2" xfId="1744" xr:uid="{00000000-0005-0000-0000-000015060000}"/>
    <cellStyle name="20% - Accent1 2 2 2 2 2 4 2 3 4" xfId="1745" xr:uid="{00000000-0005-0000-0000-000016060000}"/>
    <cellStyle name="20% - Accent1 2 2 2 2 2 4 2 4" xfId="1746" xr:uid="{00000000-0005-0000-0000-000017060000}"/>
    <cellStyle name="20% - Accent1 2 2 2 2 2 4 2 4 2" xfId="1747" xr:uid="{00000000-0005-0000-0000-000018060000}"/>
    <cellStyle name="20% - Accent1 2 2 2 2 2 4 2 4 2 2" xfId="1748" xr:uid="{00000000-0005-0000-0000-000019060000}"/>
    <cellStyle name="20% - Accent1 2 2 2 2 2 4 2 4 2 2 2" xfId="1749" xr:uid="{00000000-0005-0000-0000-00001A060000}"/>
    <cellStyle name="20% - Accent1 2 2 2 2 2 4 2 4 2 3" xfId="1750" xr:uid="{00000000-0005-0000-0000-00001B060000}"/>
    <cellStyle name="20% - Accent1 2 2 2 2 2 4 2 4 3" xfId="1751" xr:uid="{00000000-0005-0000-0000-00001C060000}"/>
    <cellStyle name="20% - Accent1 2 2 2 2 2 4 2 4 3 2" xfId="1752" xr:uid="{00000000-0005-0000-0000-00001D060000}"/>
    <cellStyle name="20% - Accent1 2 2 2 2 2 4 2 4 4" xfId="1753" xr:uid="{00000000-0005-0000-0000-00001E060000}"/>
    <cellStyle name="20% - Accent1 2 2 2 2 2 4 2 5" xfId="1754" xr:uid="{00000000-0005-0000-0000-00001F060000}"/>
    <cellStyle name="20% - Accent1 2 2 2 2 2 4 2 5 2" xfId="1755" xr:uid="{00000000-0005-0000-0000-000020060000}"/>
    <cellStyle name="20% - Accent1 2 2 2 2 2 4 2 5 2 2" xfId="1756" xr:uid="{00000000-0005-0000-0000-000021060000}"/>
    <cellStyle name="20% - Accent1 2 2 2 2 2 4 2 5 3" xfId="1757" xr:uid="{00000000-0005-0000-0000-000022060000}"/>
    <cellStyle name="20% - Accent1 2 2 2 2 2 4 2 6" xfId="1758" xr:uid="{00000000-0005-0000-0000-000023060000}"/>
    <cellStyle name="20% - Accent1 2 2 2 2 2 4 2 6 2" xfId="1759" xr:uid="{00000000-0005-0000-0000-000024060000}"/>
    <cellStyle name="20% - Accent1 2 2 2 2 2 4 2 6 2 2" xfId="1760" xr:uid="{00000000-0005-0000-0000-000025060000}"/>
    <cellStyle name="20% - Accent1 2 2 2 2 2 4 2 6 3" xfId="1761" xr:uid="{00000000-0005-0000-0000-000026060000}"/>
    <cellStyle name="20% - Accent1 2 2 2 2 2 4 2 7" xfId="1762" xr:uid="{00000000-0005-0000-0000-000027060000}"/>
    <cellStyle name="20% - Accent1 2 2 2 2 2 4 2 7 2" xfId="1763" xr:uid="{00000000-0005-0000-0000-000028060000}"/>
    <cellStyle name="20% - Accent1 2 2 2 2 2 4 2 8" xfId="1764" xr:uid="{00000000-0005-0000-0000-000029060000}"/>
    <cellStyle name="20% - Accent1 2 2 2 2 2 4 2 8 2" xfId="1765" xr:uid="{00000000-0005-0000-0000-00002A060000}"/>
    <cellStyle name="20% - Accent1 2 2 2 2 2 4 2 9" xfId="1766" xr:uid="{00000000-0005-0000-0000-00002B060000}"/>
    <cellStyle name="20% - Accent1 2 2 2 2 2 4 3" xfId="1767" xr:uid="{00000000-0005-0000-0000-00002C060000}"/>
    <cellStyle name="20% - Accent1 2 2 2 2 2 4 3 2" xfId="1768" xr:uid="{00000000-0005-0000-0000-00002D060000}"/>
    <cellStyle name="20% - Accent1 2 2 2 2 2 4 3 2 2" xfId="1769" xr:uid="{00000000-0005-0000-0000-00002E060000}"/>
    <cellStyle name="20% - Accent1 2 2 2 2 2 4 3 2 2 2" xfId="1770" xr:uid="{00000000-0005-0000-0000-00002F060000}"/>
    <cellStyle name="20% - Accent1 2 2 2 2 2 4 3 2 2 2 2" xfId="1771" xr:uid="{00000000-0005-0000-0000-000030060000}"/>
    <cellStyle name="20% - Accent1 2 2 2 2 2 4 3 2 2 3" xfId="1772" xr:uid="{00000000-0005-0000-0000-000031060000}"/>
    <cellStyle name="20% - Accent1 2 2 2 2 2 4 3 2 3" xfId="1773" xr:uid="{00000000-0005-0000-0000-000032060000}"/>
    <cellStyle name="20% - Accent1 2 2 2 2 2 4 3 2 3 2" xfId="1774" xr:uid="{00000000-0005-0000-0000-000033060000}"/>
    <cellStyle name="20% - Accent1 2 2 2 2 2 4 3 2 4" xfId="1775" xr:uid="{00000000-0005-0000-0000-000034060000}"/>
    <cellStyle name="20% - Accent1 2 2 2 2 2 4 3 3" xfId="1776" xr:uid="{00000000-0005-0000-0000-000035060000}"/>
    <cellStyle name="20% - Accent1 2 2 2 2 2 4 3 3 2" xfId="1777" xr:uid="{00000000-0005-0000-0000-000036060000}"/>
    <cellStyle name="20% - Accent1 2 2 2 2 2 4 3 3 2 2" xfId="1778" xr:uid="{00000000-0005-0000-0000-000037060000}"/>
    <cellStyle name="20% - Accent1 2 2 2 2 2 4 3 3 2 2 2" xfId="1779" xr:uid="{00000000-0005-0000-0000-000038060000}"/>
    <cellStyle name="20% - Accent1 2 2 2 2 2 4 3 3 2 3" xfId="1780" xr:uid="{00000000-0005-0000-0000-000039060000}"/>
    <cellStyle name="20% - Accent1 2 2 2 2 2 4 3 3 3" xfId="1781" xr:uid="{00000000-0005-0000-0000-00003A060000}"/>
    <cellStyle name="20% - Accent1 2 2 2 2 2 4 3 3 3 2" xfId="1782" xr:uid="{00000000-0005-0000-0000-00003B060000}"/>
    <cellStyle name="20% - Accent1 2 2 2 2 2 4 3 3 4" xfId="1783" xr:uid="{00000000-0005-0000-0000-00003C060000}"/>
    <cellStyle name="20% - Accent1 2 2 2 2 2 4 3 4" xfId="1784" xr:uid="{00000000-0005-0000-0000-00003D060000}"/>
    <cellStyle name="20% - Accent1 2 2 2 2 2 4 3 4 2" xfId="1785" xr:uid="{00000000-0005-0000-0000-00003E060000}"/>
    <cellStyle name="20% - Accent1 2 2 2 2 2 4 3 4 2 2" xfId="1786" xr:uid="{00000000-0005-0000-0000-00003F060000}"/>
    <cellStyle name="20% - Accent1 2 2 2 2 2 4 3 4 2 2 2" xfId="1787" xr:uid="{00000000-0005-0000-0000-000040060000}"/>
    <cellStyle name="20% - Accent1 2 2 2 2 2 4 3 4 2 3" xfId="1788" xr:uid="{00000000-0005-0000-0000-000041060000}"/>
    <cellStyle name="20% - Accent1 2 2 2 2 2 4 3 4 3" xfId="1789" xr:uid="{00000000-0005-0000-0000-000042060000}"/>
    <cellStyle name="20% - Accent1 2 2 2 2 2 4 3 4 3 2" xfId="1790" xr:uid="{00000000-0005-0000-0000-000043060000}"/>
    <cellStyle name="20% - Accent1 2 2 2 2 2 4 3 4 4" xfId="1791" xr:uid="{00000000-0005-0000-0000-000044060000}"/>
    <cellStyle name="20% - Accent1 2 2 2 2 2 4 3 5" xfId="1792" xr:uid="{00000000-0005-0000-0000-000045060000}"/>
    <cellStyle name="20% - Accent1 2 2 2 2 2 4 3 5 2" xfId="1793" xr:uid="{00000000-0005-0000-0000-000046060000}"/>
    <cellStyle name="20% - Accent1 2 2 2 2 2 4 3 5 2 2" xfId="1794" xr:uid="{00000000-0005-0000-0000-000047060000}"/>
    <cellStyle name="20% - Accent1 2 2 2 2 2 4 3 5 3" xfId="1795" xr:uid="{00000000-0005-0000-0000-000048060000}"/>
    <cellStyle name="20% - Accent1 2 2 2 2 2 4 3 6" xfId="1796" xr:uid="{00000000-0005-0000-0000-000049060000}"/>
    <cellStyle name="20% - Accent1 2 2 2 2 2 4 3 6 2" xfId="1797" xr:uid="{00000000-0005-0000-0000-00004A060000}"/>
    <cellStyle name="20% - Accent1 2 2 2 2 2 4 3 6 2 2" xfId="1798" xr:uid="{00000000-0005-0000-0000-00004B060000}"/>
    <cellStyle name="20% - Accent1 2 2 2 2 2 4 3 6 3" xfId="1799" xr:uid="{00000000-0005-0000-0000-00004C060000}"/>
    <cellStyle name="20% - Accent1 2 2 2 2 2 4 3 7" xfId="1800" xr:uid="{00000000-0005-0000-0000-00004D060000}"/>
    <cellStyle name="20% - Accent1 2 2 2 2 2 4 3 7 2" xfId="1801" xr:uid="{00000000-0005-0000-0000-00004E060000}"/>
    <cellStyle name="20% - Accent1 2 2 2 2 2 4 3 8" xfId="1802" xr:uid="{00000000-0005-0000-0000-00004F060000}"/>
    <cellStyle name="20% - Accent1 2 2 2 2 2 4 3 8 2" xfId="1803" xr:uid="{00000000-0005-0000-0000-000050060000}"/>
    <cellStyle name="20% - Accent1 2 2 2 2 2 4 3 9" xfId="1804" xr:uid="{00000000-0005-0000-0000-000051060000}"/>
    <cellStyle name="20% - Accent1 2 2 2 2 2 4 4" xfId="1805" xr:uid="{00000000-0005-0000-0000-000052060000}"/>
    <cellStyle name="20% - Accent1 2 2 2 2 2 4 4 2" xfId="1806" xr:uid="{00000000-0005-0000-0000-000053060000}"/>
    <cellStyle name="20% - Accent1 2 2 2 2 2 4 4 2 2" xfId="1807" xr:uid="{00000000-0005-0000-0000-000054060000}"/>
    <cellStyle name="20% - Accent1 2 2 2 2 2 4 4 2 2 2" xfId="1808" xr:uid="{00000000-0005-0000-0000-000055060000}"/>
    <cellStyle name="20% - Accent1 2 2 2 2 2 4 4 2 3" xfId="1809" xr:uid="{00000000-0005-0000-0000-000056060000}"/>
    <cellStyle name="20% - Accent1 2 2 2 2 2 4 4 3" xfId="1810" xr:uid="{00000000-0005-0000-0000-000057060000}"/>
    <cellStyle name="20% - Accent1 2 2 2 2 2 4 4 3 2" xfId="1811" xr:uid="{00000000-0005-0000-0000-000058060000}"/>
    <cellStyle name="20% - Accent1 2 2 2 2 2 4 4 4" xfId="1812" xr:uid="{00000000-0005-0000-0000-000059060000}"/>
    <cellStyle name="20% - Accent1 2 2 2 2 2 4 5" xfId="1813" xr:uid="{00000000-0005-0000-0000-00005A060000}"/>
    <cellStyle name="20% - Accent1 2 2 2 2 2 4 5 2" xfId="1814" xr:uid="{00000000-0005-0000-0000-00005B060000}"/>
    <cellStyle name="20% - Accent1 2 2 2 2 2 4 5 2 2" xfId="1815" xr:uid="{00000000-0005-0000-0000-00005C060000}"/>
    <cellStyle name="20% - Accent1 2 2 2 2 2 4 5 2 2 2" xfId="1816" xr:uid="{00000000-0005-0000-0000-00005D060000}"/>
    <cellStyle name="20% - Accent1 2 2 2 2 2 4 5 2 3" xfId="1817" xr:uid="{00000000-0005-0000-0000-00005E060000}"/>
    <cellStyle name="20% - Accent1 2 2 2 2 2 4 5 3" xfId="1818" xr:uid="{00000000-0005-0000-0000-00005F060000}"/>
    <cellStyle name="20% - Accent1 2 2 2 2 2 4 5 3 2" xfId="1819" xr:uid="{00000000-0005-0000-0000-000060060000}"/>
    <cellStyle name="20% - Accent1 2 2 2 2 2 4 5 4" xfId="1820" xr:uid="{00000000-0005-0000-0000-000061060000}"/>
    <cellStyle name="20% - Accent1 2 2 2 2 2 4 6" xfId="1821" xr:uid="{00000000-0005-0000-0000-000062060000}"/>
    <cellStyle name="20% - Accent1 2 2 2 2 2 4 6 2" xfId="1822" xr:uid="{00000000-0005-0000-0000-000063060000}"/>
    <cellStyle name="20% - Accent1 2 2 2 2 2 4 6 2 2" xfId="1823" xr:uid="{00000000-0005-0000-0000-000064060000}"/>
    <cellStyle name="20% - Accent1 2 2 2 2 2 4 6 2 2 2" xfId="1824" xr:uid="{00000000-0005-0000-0000-000065060000}"/>
    <cellStyle name="20% - Accent1 2 2 2 2 2 4 6 2 3" xfId="1825" xr:uid="{00000000-0005-0000-0000-000066060000}"/>
    <cellStyle name="20% - Accent1 2 2 2 2 2 4 6 3" xfId="1826" xr:uid="{00000000-0005-0000-0000-000067060000}"/>
    <cellStyle name="20% - Accent1 2 2 2 2 2 4 6 3 2" xfId="1827" xr:uid="{00000000-0005-0000-0000-000068060000}"/>
    <cellStyle name="20% - Accent1 2 2 2 2 2 4 6 4" xfId="1828" xr:uid="{00000000-0005-0000-0000-000069060000}"/>
    <cellStyle name="20% - Accent1 2 2 2 2 2 4 7" xfId="1829" xr:uid="{00000000-0005-0000-0000-00006A060000}"/>
    <cellStyle name="20% - Accent1 2 2 2 2 2 4 7 2" xfId="1830" xr:uid="{00000000-0005-0000-0000-00006B060000}"/>
    <cellStyle name="20% - Accent1 2 2 2 2 2 4 7 2 2" xfId="1831" xr:uid="{00000000-0005-0000-0000-00006C060000}"/>
    <cellStyle name="20% - Accent1 2 2 2 2 2 4 7 3" xfId="1832" xr:uid="{00000000-0005-0000-0000-00006D060000}"/>
    <cellStyle name="20% - Accent1 2 2 2 2 2 4 8" xfId="1833" xr:uid="{00000000-0005-0000-0000-00006E060000}"/>
    <cellStyle name="20% - Accent1 2 2 2 2 2 4 8 2" xfId="1834" xr:uid="{00000000-0005-0000-0000-00006F060000}"/>
    <cellStyle name="20% - Accent1 2 2 2 2 2 4 8 2 2" xfId="1835" xr:uid="{00000000-0005-0000-0000-000070060000}"/>
    <cellStyle name="20% - Accent1 2 2 2 2 2 4 8 3" xfId="1836" xr:uid="{00000000-0005-0000-0000-000071060000}"/>
    <cellStyle name="20% - Accent1 2 2 2 2 2 4 9" xfId="1837" xr:uid="{00000000-0005-0000-0000-000072060000}"/>
    <cellStyle name="20% - Accent1 2 2 2 2 2 4 9 2" xfId="1838" xr:uid="{00000000-0005-0000-0000-000073060000}"/>
    <cellStyle name="20% - Accent1 2 2 2 2 2 5" xfId="1839" xr:uid="{00000000-0005-0000-0000-000074060000}"/>
    <cellStyle name="20% - Accent1 2 2 2 2 2 5 2" xfId="1840" xr:uid="{00000000-0005-0000-0000-000075060000}"/>
    <cellStyle name="20% - Accent1 2 2 2 2 2 5 2 2" xfId="1841" xr:uid="{00000000-0005-0000-0000-000076060000}"/>
    <cellStyle name="20% - Accent1 2 2 2 2 2 5 2 2 2" xfId="1842" xr:uid="{00000000-0005-0000-0000-000077060000}"/>
    <cellStyle name="20% - Accent1 2 2 2 2 2 5 2 2 2 2" xfId="1843" xr:uid="{00000000-0005-0000-0000-000078060000}"/>
    <cellStyle name="20% - Accent1 2 2 2 2 2 5 2 2 3" xfId="1844" xr:uid="{00000000-0005-0000-0000-000079060000}"/>
    <cellStyle name="20% - Accent1 2 2 2 2 2 5 2 3" xfId="1845" xr:uid="{00000000-0005-0000-0000-00007A060000}"/>
    <cellStyle name="20% - Accent1 2 2 2 2 2 5 2 3 2" xfId="1846" xr:uid="{00000000-0005-0000-0000-00007B060000}"/>
    <cellStyle name="20% - Accent1 2 2 2 2 2 5 2 4" xfId="1847" xr:uid="{00000000-0005-0000-0000-00007C060000}"/>
    <cellStyle name="20% - Accent1 2 2 2 2 2 5 3" xfId="1848" xr:uid="{00000000-0005-0000-0000-00007D060000}"/>
    <cellStyle name="20% - Accent1 2 2 2 2 2 5 3 2" xfId="1849" xr:uid="{00000000-0005-0000-0000-00007E060000}"/>
    <cellStyle name="20% - Accent1 2 2 2 2 2 5 3 2 2" xfId="1850" xr:uid="{00000000-0005-0000-0000-00007F060000}"/>
    <cellStyle name="20% - Accent1 2 2 2 2 2 5 3 2 2 2" xfId="1851" xr:uid="{00000000-0005-0000-0000-000080060000}"/>
    <cellStyle name="20% - Accent1 2 2 2 2 2 5 3 2 3" xfId="1852" xr:uid="{00000000-0005-0000-0000-000081060000}"/>
    <cellStyle name="20% - Accent1 2 2 2 2 2 5 3 3" xfId="1853" xr:uid="{00000000-0005-0000-0000-000082060000}"/>
    <cellStyle name="20% - Accent1 2 2 2 2 2 5 3 3 2" xfId="1854" xr:uid="{00000000-0005-0000-0000-000083060000}"/>
    <cellStyle name="20% - Accent1 2 2 2 2 2 5 3 4" xfId="1855" xr:uid="{00000000-0005-0000-0000-000084060000}"/>
    <cellStyle name="20% - Accent1 2 2 2 2 2 5 4" xfId="1856" xr:uid="{00000000-0005-0000-0000-000085060000}"/>
    <cellStyle name="20% - Accent1 2 2 2 2 2 5 4 2" xfId="1857" xr:uid="{00000000-0005-0000-0000-000086060000}"/>
    <cellStyle name="20% - Accent1 2 2 2 2 2 5 4 2 2" xfId="1858" xr:uid="{00000000-0005-0000-0000-000087060000}"/>
    <cellStyle name="20% - Accent1 2 2 2 2 2 5 4 2 2 2" xfId="1859" xr:uid="{00000000-0005-0000-0000-000088060000}"/>
    <cellStyle name="20% - Accent1 2 2 2 2 2 5 4 2 3" xfId="1860" xr:uid="{00000000-0005-0000-0000-000089060000}"/>
    <cellStyle name="20% - Accent1 2 2 2 2 2 5 4 3" xfId="1861" xr:uid="{00000000-0005-0000-0000-00008A060000}"/>
    <cellStyle name="20% - Accent1 2 2 2 2 2 5 4 3 2" xfId="1862" xr:uid="{00000000-0005-0000-0000-00008B060000}"/>
    <cellStyle name="20% - Accent1 2 2 2 2 2 5 4 4" xfId="1863" xr:uid="{00000000-0005-0000-0000-00008C060000}"/>
    <cellStyle name="20% - Accent1 2 2 2 2 2 5 5" xfId="1864" xr:uid="{00000000-0005-0000-0000-00008D060000}"/>
    <cellStyle name="20% - Accent1 2 2 2 2 2 5 5 2" xfId="1865" xr:uid="{00000000-0005-0000-0000-00008E060000}"/>
    <cellStyle name="20% - Accent1 2 2 2 2 2 5 5 2 2" xfId="1866" xr:uid="{00000000-0005-0000-0000-00008F060000}"/>
    <cellStyle name="20% - Accent1 2 2 2 2 2 5 5 3" xfId="1867" xr:uid="{00000000-0005-0000-0000-000090060000}"/>
    <cellStyle name="20% - Accent1 2 2 2 2 2 5 6" xfId="1868" xr:uid="{00000000-0005-0000-0000-000091060000}"/>
    <cellStyle name="20% - Accent1 2 2 2 2 2 5 6 2" xfId="1869" xr:uid="{00000000-0005-0000-0000-000092060000}"/>
    <cellStyle name="20% - Accent1 2 2 2 2 2 5 6 2 2" xfId="1870" xr:uid="{00000000-0005-0000-0000-000093060000}"/>
    <cellStyle name="20% - Accent1 2 2 2 2 2 5 6 3" xfId="1871" xr:uid="{00000000-0005-0000-0000-000094060000}"/>
    <cellStyle name="20% - Accent1 2 2 2 2 2 5 7" xfId="1872" xr:uid="{00000000-0005-0000-0000-000095060000}"/>
    <cellStyle name="20% - Accent1 2 2 2 2 2 5 7 2" xfId="1873" xr:uid="{00000000-0005-0000-0000-000096060000}"/>
    <cellStyle name="20% - Accent1 2 2 2 2 2 5 8" xfId="1874" xr:uid="{00000000-0005-0000-0000-000097060000}"/>
    <cellStyle name="20% - Accent1 2 2 2 2 2 5 8 2" xfId="1875" xr:uid="{00000000-0005-0000-0000-000098060000}"/>
    <cellStyle name="20% - Accent1 2 2 2 2 2 5 9" xfId="1876" xr:uid="{00000000-0005-0000-0000-000099060000}"/>
    <cellStyle name="20% - Accent1 2 2 2 2 2 6" xfId="1877" xr:uid="{00000000-0005-0000-0000-00009A060000}"/>
    <cellStyle name="20% - Accent1 2 2 2 2 2 6 2" xfId="1878" xr:uid="{00000000-0005-0000-0000-00009B060000}"/>
    <cellStyle name="20% - Accent1 2 2 2 2 2 6 2 2" xfId="1879" xr:uid="{00000000-0005-0000-0000-00009C060000}"/>
    <cellStyle name="20% - Accent1 2 2 2 2 2 6 2 2 2" xfId="1880" xr:uid="{00000000-0005-0000-0000-00009D060000}"/>
    <cellStyle name="20% - Accent1 2 2 2 2 2 6 2 2 2 2" xfId="1881" xr:uid="{00000000-0005-0000-0000-00009E060000}"/>
    <cellStyle name="20% - Accent1 2 2 2 2 2 6 2 2 3" xfId="1882" xr:uid="{00000000-0005-0000-0000-00009F060000}"/>
    <cellStyle name="20% - Accent1 2 2 2 2 2 6 2 3" xfId="1883" xr:uid="{00000000-0005-0000-0000-0000A0060000}"/>
    <cellStyle name="20% - Accent1 2 2 2 2 2 6 2 3 2" xfId="1884" xr:uid="{00000000-0005-0000-0000-0000A1060000}"/>
    <cellStyle name="20% - Accent1 2 2 2 2 2 6 2 4" xfId="1885" xr:uid="{00000000-0005-0000-0000-0000A2060000}"/>
    <cellStyle name="20% - Accent1 2 2 2 2 2 6 3" xfId="1886" xr:uid="{00000000-0005-0000-0000-0000A3060000}"/>
    <cellStyle name="20% - Accent1 2 2 2 2 2 6 3 2" xfId="1887" xr:uid="{00000000-0005-0000-0000-0000A4060000}"/>
    <cellStyle name="20% - Accent1 2 2 2 2 2 6 3 2 2" xfId="1888" xr:uid="{00000000-0005-0000-0000-0000A5060000}"/>
    <cellStyle name="20% - Accent1 2 2 2 2 2 6 3 2 2 2" xfId="1889" xr:uid="{00000000-0005-0000-0000-0000A6060000}"/>
    <cellStyle name="20% - Accent1 2 2 2 2 2 6 3 2 3" xfId="1890" xr:uid="{00000000-0005-0000-0000-0000A7060000}"/>
    <cellStyle name="20% - Accent1 2 2 2 2 2 6 3 3" xfId="1891" xr:uid="{00000000-0005-0000-0000-0000A8060000}"/>
    <cellStyle name="20% - Accent1 2 2 2 2 2 6 3 3 2" xfId="1892" xr:uid="{00000000-0005-0000-0000-0000A9060000}"/>
    <cellStyle name="20% - Accent1 2 2 2 2 2 6 3 4" xfId="1893" xr:uid="{00000000-0005-0000-0000-0000AA060000}"/>
    <cellStyle name="20% - Accent1 2 2 2 2 2 6 4" xfId="1894" xr:uid="{00000000-0005-0000-0000-0000AB060000}"/>
    <cellStyle name="20% - Accent1 2 2 2 2 2 6 4 2" xfId="1895" xr:uid="{00000000-0005-0000-0000-0000AC060000}"/>
    <cellStyle name="20% - Accent1 2 2 2 2 2 6 4 2 2" xfId="1896" xr:uid="{00000000-0005-0000-0000-0000AD060000}"/>
    <cellStyle name="20% - Accent1 2 2 2 2 2 6 4 2 2 2" xfId="1897" xr:uid="{00000000-0005-0000-0000-0000AE060000}"/>
    <cellStyle name="20% - Accent1 2 2 2 2 2 6 4 2 3" xfId="1898" xr:uid="{00000000-0005-0000-0000-0000AF060000}"/>
    <cellStyle name="20% - Accent1 2 2 2 2 2 6 4 3" xfId="1899" xr:uid="{00000000-0005-0000-0000-0000B0060000}"/>
    <cellStyle name="20% - Accent1 2 2 2 2 2 6 4 3 2" xfId="1900" xr:uid="{00000000-0005-0000-0000-0000B1060000}"/>
    <cellStyle name="20% - Accent1 2 2 2 2 2 6 4 4" xfId="1901" xr:uid="{00000000-0005-0000-0000-0000B2060000}"/>
    <cellStyle name="20% - Accent1 2 2 2 2 2 6 5" xfId="1902" xr:uid="{00000000-0005-0000-0000-0000B3060000}"/>
    <cellStyle name="20% - Accent1 2 2 2 2 2 6 5 2" xfId="1903" xr:uid="{00000000-0005-0000-0000-0000B4060000}"/>
    <cellStyle name="20% - Accent1 2 2 2 2 2 6 5 2 2" xfId="1904" xr:uid="{00000000-0005-0000-0000-0000B5060000}"/>
    <cellStyle name="20% - Accent1 2 2 2 2 2 6 5 3" xfId="1905" xr:uid="{00000000-0005-0000-0000-0000B6060000}"/>
    <cellStyle name="20% - Accent1 2 2 2 2 2 6 6" xfId="1906" xr:uid="{00000000-0005-0000-0000-0000B7060000}"/>
    <cellStyle name="20% - Accent1 2 2 2 2 2 6 6 2" xfId="1907" xr:uid="{00000000-0005-0000-0000-0000B8060000}"/>
    <cellStyle name="20% - Accent1 2 2 2 2 2 6 6 2 2" xfId="1908" xr:uid="{00000000-0005-0000-0000-0000B9060000}"/>
    <cellStyle name="20% - Accent1 2 2 2 2 2 6 6 3" xfId="1909" xr:uid="{00000000-0005-0000-0000-0000BA060000}"/>
    <cellStyle name="20% - Accent1 2 2 2 2 2 6 7" xfId="1910" xr:uid="{00000000-0005-0000-0000-0000BB060000}"/>
    <cellStyle name="20% - Accent1 2 2 2 2 2 6 7 2" xfId="1911" xr:uid="{00000000-0005-0000-0000-0000BC060000}"/>
    <cellStyle name="20% - Accent1 2 2 2 2 2 6 8" xfId="1912" xr:uid="{00000000-0005-0000-0000-0000BD060000}"/>
    <cellStyle name="20% - Accent1 2 2 2 2 2 6 8 2" xfId="1913" xr:uid="{00000000-0005-0000-0000-0000BE060000}"/>
    <cellStyle name="20% - Accent1 2 2 2 2 2 6 9" xfId="1914" xr:uid="{00000000-0005-0000-0000-0000BF060000}"/>
    <cellStyle name="20% - Accent1 2 2 2 2 2 7" xfId="1915" xr:uid="{00000000-0005-0000-0000-0000C0060000}"/>
    <cellStyle name="20% - Accent1 2 2 2 2 2 7 2" xfId="1916" xr:uid="{00000000-0005-0000-0000-0000C1060000}"/>
    <cellStyle name="20% - Accent1 2 2 2 2 2 7 2 2" xfId="1917" xr:uid="{00000000-0005-0000-0000-0000C2060000}"/>
    <cellStyle name="20% - Accent1 2 2 2 2 2 7 2 2 2" xfId="1918" xr:uid="{00000000-0005-0000-0000-0000C3060000}"/>
    <cellStyle name="20% - Accent1 2 2 2 2 2 7 2 3" xfId="1919" xr:uid="{00000000-0005-0000-0000-0000C4060000}"/>
    <cellStyle name="20% - Accent1 2 2 2 2 2 7 3" xfId="1920" xr:uid="{00000000-0005-0000-0000-0000C5060000}"/>
    <cellStyle name="20% - Accent1 2 2 2 2 2 7 3 2" xfId="1921" xr:uid="{00000000-0005-0000-0000-0000C6060000}"/>
    <cellStyle name="20% - Accent1 2 2 2 2 2 7 4" xfId="1922" xr:uid="{00000000-0005-0000-0000-0000C7060000}"/>
    <cellStyle name="20% - Accent1 2 2 2 2 2 8" xfId="1923" xr:uid="{00000000-0005-0000-0000-0000C8060000}"/>
    <cellStyle name="20% - Accent1 2 2 2 2 2 8 2" xfId="1924" xr:uid="{00000000-0005-0000-0000-0000C9060000}"/>
    <cellStyle name="20% - Accent1 2 2 2 2 2 8 2 2" xfId="1925" xr:uid="{00000000-0005-0000-0000-0000CA060000}"/>
    <cellStyle name="20% - Accent1 2 2 2 2 2 8 2 2 2" xfId="1926" xr:uid="{00000000-0005-0000-0000-0000CB060000}"/>
    <cellStyle name="20% - Accent1 2 2 2 2 2 8 2 3" xfId="1927" xr:uid="{00000000-0005-0000-0000-0000CC060000}"/>
    <cellStyle name="20% - Accent1 2 2 2 2 2 8 3" xfId="1928" xr:uid="{00000000-0005-0000-0000-0000CD060000}"/>
    <cellStyle name="20% - Accent1 2 2 2 2 2 8 3 2" xfId="1929" xr:uid="{00000000-0005-0000-0000-0000CE060000}"/>
    <cellStyle name="20% - Accent1 2 2 2 2 2 8 4" xfId="1930" xr:uid="{00000000-0005-0000-0000-0000CF060000}"/>
    <cellStyle name="20% - Accent1 2 2 2 2 2 9" xfId="1931" xr:uid="{00000000-0005-0000-0000-0000D0060000}"/>
    <cellStyle name="20% - Accent1 2 2 2 2 2 9 2" xfId="1932" xr:uid="{00000000-0005-0000-0000-0000D1060000}"/>
    <cellStyle name="20% - Accent1 2 2 2 2 2 9 2 2" xfId="1933" xr:uid="{00000000-0005-0000-0000-0000D2060000}"/>
    <cellStyle name="20% - Accent1 2 2 2 2 2 9 2 2 2" xfId="1934" xr:uid="{00000000-0005-0000-0000-0000D3060000}"/>
    <cellStyle name="20% - Accent1 2 2 2 2 2 9 2 3" xfId="1935" xr:uid="{00000000-0005-0000-0000-0000D4060000}"/>
    <cellStyle name="20% - Accent1 2 2 2 2 2 9 3" xfId="1936" xr:uid="{00000000-0005-0000-0000-0000D5060000}"/>
    <cellStyle name="20% - Accent1 2 2 2 2 2 9 3 2" xfId="1937" xr:uid="{00000000-0005-0000-0000-0000D6060000}"/>
    <cellStyle name="20% - Accent1 2 2 2 2 2 9 4" xfId="1938" xr:uid="{00000000-0005-0000-0000-0000D7060000}"/>
    <cellStyle name="20% - Accent1 2 2 2 2 3" xfId="1939" xr:uid="{00000000-0005-0000-0000-0000D8060000}"/>
    <cellStyle name="20% - Accent1 2 2 2 2 3 10" xfId="1940" xr:uid="{00000000-0005-0000-0000-0000D9060000}"/>
    <cellStyle name="20% - Accent1 2 2 2 2 3 10 2" xfId="1941" xr:uid="{00000000-0005-0000-0000-0000DA060000}"/>
    <cellStyle name="20% - Accent1 2 2 2 2 3 11" xfId="1942" xr:uid="{00000000-0005-0000-0000-0000DB060000}"/>
    <cellStyle name="20% - Accent1 2 2 2 2 3 2" xfId="1943" xr:uid="{00000000-0005-0000-0000-0000DC060000}"/>
    <cellStyle name="20% - Accent1 2 2 2 2 3 2 2" xfId="1944" xr:uid="{00000000-0005-0000-0000-0000DD060000}"/>
    <cellStyle name="20% - Accent1 2 2 2 2 3 2 2 2" xfId="1945" xr:uid="{00000000-0005-0000-0000-0000DE060000}"/>
    <cellStyle name="20% - Accent1 2 2 2 2 3 2 2 2 2" xfId="1946" xr:uid="{00000000-0005-0000-0000-0000DF060000}"/>
    <cellStyle name="20% - Accent1 2 2 2 2 3 2 2 2 2 2" xfId="1947" xr:uid="{00000000-0005-0000-0000-0000E0060000}"/>
    <cellStyle name="20% - Accent1 2 2 2 2 3 2 2 2 3" xfId="1948" xr:uid="{00000000-0005-0000-0000-0000E1060000}"/>
    <cellStyle name="20% - Accent1 2 2 2 2 3 2 2 3" xfId="1949" xr:uid="{00000000-0005-0000-0000-0000E2060000}"/>
    <cellStyle name="20% - Accent1 2 2 2 2 3 2 2 3 2" xfId="1950" xr:uid="{00000000-0005-0000-0000-0000E3060000}"/>
    <cellStyle name="20% - Accent1 2 2 2 2 3 2 2 4" xfId="1951" xr:uid="{00000000-0005-0000-0000-0000E4060000}"/>
    <cellStyle name="20% - Accent1 2 2 2 2 3 2 3" xfId="1952" xr:uid="{00000000-0005-0000-0000-0000E5060000}"/>
    <cellStyle name="20% - Accent1 2 2 2 2 3 2 3 2" xfId="1953" xr:uid="{00000000-0005-0000-0000-0000E6060000}"/>
    <cellStyle name="20% - Accent1 2 2 2 2 3 2 3 2 2" xfId="1954" xr:uid="{00000000-0005-0000-0000-0000E7060000}"/>
    <cellStyle name="20% - Accent1 2 2 2 2 3 2 3 2 2 2" xfId="1955" xr:uid="{00000000-0005-0000-0000-0000E8060000}"/>
    <cellStyle name="20% - Accent1 2 2 2 2 3 2 3 2 3" xfId="1956" xr:uid="{00000000-0005-0000-0000-0000E9060000}"/>
    <cellStyle name="20% - Accent1 2 2 2 2 3 2 3 3" xfId="1957" xr:uid="{00000000-0005-0000-0000-0000EA060000}"/>
    <cellStyle name="20% - Accent1 2 2 2 2 3 2 3 3 2" xfId="1958" xr:uid="{00000000-0005-0000-0000-0000EB060000}"/>
    <cellStyle name="20% - Accent1 2 2 2 2 3 2 3 4" xfId="1959" xr:uid="{00000000-0005-0000-0000-0000EC060000}"/>
    <cellStyle name="20% - Accent1 2 2 2 2 3 2 4" xfId="1960" xr:uid="{00000000-0005-0000-0000-0000ED060000}"/>
    <cellStyle name="20% - Accent1 2 2 2 2 3 2 4 2" xfId="1961" xr:uid="{00000000-0005-0000-0000-0000EE060000}"/>
    <cellStyle name="20% - Accent1 2 2 2 2 3 2 4 2 2" xfId="1962" xr:uid="{00000000-0005-0000-0000-0000EF060000}"/>
    <cellStyle name="20% - Accent1 2 2 2 2 3 2 4 2 2 2" xfId="1963" xr:uid="{00000000-0005-0000-0000-0000F0060000}"/>
    <cellStyle name="20% - Accent1 2 2 2 2 3 2 4 2 3" xfId="1964" xr:uid="{00000000-0005-0000-0000-0000F1060000}"/>
    <cellStyle name="20% - Accent1 2 2 2 2 3 2 4 3" xfId="1965" xr:uid="{00000000-0005-0000-0000-0000F2060000}"/>
    <cellStyle name="20% - Accent1 2 2 2 2 3 2 4 3 2" xfId="1966" xr:uid="{00000000-0005-0000-0000-0000F3060000}"/>
    <cellStyle name="20% - Accent1 2 2 2 2 3 2 4 4" xfId="1967" xr:uid="{00000000-0005-0000-0000-0000F4060000}"/>
    <cellStyle name="20% - Accent1 2 2 2 2 3 2 5" xfId="1968" xr:uid="{00000000-0005-0000-0000-0000F5060000}"/>
    <cellStyle name="20% - Accent1 2 2 2 2 3 2 5 2" xfId="1969" xr:uid="{00000000-0005-0000-0000-0000F6060000}"/>
    <cellStyle name="20% - Accent1 2 2 2 2 3 2 5 2 2" xfId="1970" xr:uid="{00000000-0005-0000-0000-0000F7060000}"/>
    <cellStyle name="20% - Accent1 2 2 2 2 3 2 5 3" xfId="1971" xr:uid="{00000000-0005-0000-0000-0000F8060000}"/>
    <cellStyle name="20% - Accent1 2 2 2 2 3 2 6" xfId="1972" xr:uid="{00000000-0005-0000-0000-0000F9060000}"/>
    <cellStyle name="20% - Accent1 2 2 2 2 3 2 6 2" xfId="1973" xr:uid="{00000000-0005-0000-0000-0000FA060000}"/>
    <cellStyle name="20% - Accent1 2 2 2 2 3 2 6 2 2" xfId="1974" xr:uid="{00000000-0005-0000-0000-0000FB060000}"/>
    <cellStyle name="20% - Accent1 2 2 2 2 3 2 6 3" xfId="1975" xr:uid="{00000000-0005-0000-0000-0000FC060000}"/>
    <cellStyle name="20% - Accent1 2 2 2 2 3 2 7" xfId="1976" xr:uid="{00000000-0005-0000-0000-0000FD060000}"/>
    <cellStyle name="20% - Accent1 2 2 2 2 3 2 7 2" xfId="1977" xr:uid="{00000000-0005-0000-0000-0000FE060000}"/>
    <cellStyle name="20% - Accent1 2 2 2 2 3 2 8" xfId="1978" xr:uid="{00000000-0005-0000-0000-0000FF060000}"/>
    <cellStyle name="20% - Accent1 2 2 2 2 3 2 8 2" xfId="1979" xr:uid="{00000000-0005-0000-0000-000000070000}"/>
    <cellStyle name="20% - Accent1 2 2 2 2 3 2 9" xfId="1980" xr:uid="{00000000-0005-0000-0000-000001070000}"/>
    <cellStyle name="20% - Accent1 2 2 2 2 3 3" xfId="1981" xr:uid="{00000000-0005-0000-0000-000002070000}"/>
    <cellStyle name="20% - Accent1 2 2 2 2 3 3 2" xfId="1982" xr:uid="{00000000-0005-0000-0000-000003070000}"/>
    <cellStyle name="20% - Accent1 2 2 2 2 3 3 2 2" xfId="1983" xr:uid="{00000000-0005-0000-0000-000004070000}"/>
    <cellStyle name="20% - Accent1 2 2 2 2 3 3 2 2 2" xfId="1984" xr:uid="{00000000-0005-0000-0000-000005070000}"/>
    <cellStyle name="20% - Accent1 2 2 2 2 3 3 2 2 2 2" xfId="1985" xr:uid="{00000000-0005-0000-0000-000006070000}"/>
    <cellStyle name="20% - Accent1 2 2 2 2 3 3 2 2 3" xfId="1986" xr:uid="{00000000-0005-0000-0000-000007070000}"/>
    <cellStyle name="20% - Accent1 2 2 2 2 3 3 2 3" xfId="1987" xr:uid="{00000000-0005-0000-0000-000008070000}"/>
    <cellStyle name="20% - Accent1 2 2 2 2 3 3 2 3 2" xfId="1988" xr:uid="{00000000-0005-0000-0000-000009070000}"/>
    <cellStyle name="20% - Accent1 2 2 2 2 3 3 2 4" xfId="1989" xr:uid="{00000000-0005-0000-0000-00000A070000}"/>
    <cellStyle name="20% - Accent1 2 2 2 2 3 3 3" xfId="1990" xr:uid="{00000000-0005-0000-0000-00000B070000}"/>
    <cellStyle name="20% - Accent1 2 2 2 2 3 3 3 2" xfId="1991" xr:uid="{00000000-0005-0000-0000-00000C070000}"/>
    <cellStyle name="20% - Accent1 2 2 2 2 3 3 3 2 2" xfId="1992" xr:uid="{00000000-0005-0000-0000-00000D070000}"/>
    <cellStyle name="20% - Accent1 2 2 2 2 3 3 3 2 2 2" xfId="1993" xr:uid="{00000000-0005-0000-0000-00000E070000}"/>
    <cellStyle name="20% - Accent1 2 2 2 2 3 3 3 2 3" xfId="1994" xr:uid="{00000000-0005-0000-0000-00000F070000}"/>
    <cellStyle name="20% - Accent1 2 2 2 2 3 3 3 3" xfId="1995" xr:uid="{00000000-0005-0000-0000-000010070000}"/>
    <cellStyle name="20% - Accent1 2 2 2 2 3 3 3 3 2" xfId="1996" xr:uid="{00000000-0005-0000-0000-000011070000}"/>
    <cellStyle name="20% - Accent1 2 2 2 2 3 3 3 4" xfId="1997" xr:uid="{00000000-0005-0000-0000-000012070000}"/>
    <cellStyle name="20% - Accent1 2 2 2 2 3 3 4" xfId="1998" xr:uid="{00000000-0005-0000-0000-000013070000}"/>
    <cellStyle name="20% - Accent1 2 2 2 2 3 3 4 2" xfId="1999" xr:uid="{00000000-0005-0000-0000-000014070000}"/>
    <cellStyle name="20% - Accent1 2 2 2 2 3 3 4 2 2" xfId="2000" xr:uid="{00000000-0005-0000-0000-000015070000}"/>
    <cellStyle name="20% - Accent1 2 2 2 2 3 3 4 2 2 2" xfId="2001" xr:uid="{00000000-0005-0000-0000-000016070000}"/>
    <cellStyle name="20% - Accent1 2 2 2 2 3 3 4 2 3" xfId="2002" xr:uid="{00000000-0005-0000-0000-000017070000}"/>
    <cellStyle name="20% - Accent1 2 2 2 2 3 3 4 3" xfId="2003" xr:uid="{00000000-0005-0000-0000-000018070000}"/>
    <cellStyle name="20% - Accent1 2 2 2 2 3 3 4 3 2" xfId="2004" xr:uid="{00000000-0005-0000-0000-000019070000}"/>
    <cellStyle name="20% - Accent1 2 2 2 2 3 3 4 4" xfId="2005" xr:uid="{00000000-0005-0000-0000-00001A070000}"/>
    <cellStyle name="20% - Accent1 2 2 2 2 3 3 5" xfId="2006" xr:uid="{00000000-0005-0000-0000-00001B070000}"/>
    <cellStyle name="20% - Accent1 2 2 2 2 3 3 5 2" xfId="2007" xr:uid="{00000000-0005-0000-0000-00001C070000}"/>
    <cellStyle name="20% - Accent1 2 2 2 2 3 3 5 2 2" xfId="2008" xr:uid="{00000000-0005-0000-0000-00001D070000}"/>
    <cellStyle name="20% - Accent1 2 2 2 2 3 3 5 3" xfId="2009" xr:uid="{00000000-0005-0000-0000-00001E070000}"/>
    <cellStyle name="20% - Accent1 2 2 2 2 3 3 6" xfId="2010" xr:uid="{00000000-0005-0000-0000-00001F070000}"/>
    <cellStyle name="20% - Accent1 2 2 2 2 3 3 6 2" xfId="2011" xr:uid="{00000000-0005-0000-0000-000020070000}"/>
    <cellStyle name="20% - Accent1 2 2 2 2 3 3 6 2 2" xfId="2012" xr:uid="{00000000-0005-0000-0000-000021070000}"/>
    <cellStyle name="20% - Accent1 2 2 2 2 3 3 6 3" xfId="2013" xr:uid="{00000000-0005-0000-0000-000022070000}"/>
    <cellStyle name="20% - Accent1 2 2 2 2 3 3 7" xfId="2014" xr:uid="{00000000-0005-0000-0000-000023070000}"/>
    <cellStyle name="20% - Accent1 2 2 2 2 3 3 7 2" xfId="2015" xr:uid="{00000000-0005-0000-0000-000024070000}"/>
    <cellStyle name="20% - Accent1 2 2 2 2 3 3 8" xfId="2016" xr:uid="{00000000-0005-0000-0000-000025070000}"/>
    <cellStyle name="20% - Accent1 2 2 2 2 3 3 8 2" xfId="2017" xr:uid="{00000000-0005-0000-0000-000026070000}"/>
    <cellStyle name="20% - Accent1 2 2 2 2 3 3 9" xfId="2018" xr:uid="{00000000-0005-0000-0000-000027070000}"/>
    <cellStyle name="20% - Accent1 2 2 2 2 3 4" xfId="2019" xr:uid="{00000000-0005-0000-0000-000028070000}"/>
    <cellStyle name="20% - Accent1 2 2 2 2 3 4 2" xfId="2020" xr:uid="{00000000-0005-0000-0000-000029070000}"/>
    <cellStyle name="20% - Accent1 2 2 2 2 3 4 2 2" xfId="2021" xr:uid="{00000000-0005-0000-0000-00002A070000}"/>
    <cellStyle name="20% - Accent1 2 2 2 2 3 4 2 2 2" xfId="2022" xr:uid="{00000000-0005-0000-0000-00002B070000}"/>
    <cellStyle name="20% - Accent1 2 2 2 2 3 4 2 3" xfId="2023" xr:uid="{00000000-0005-0000-0000-00002C070000}"/>
    <cellStyle name="20% - Accent1 2 2 2 2 3 4 3" xfId="2024" xr:uid="{00000000-0005-0000-0000-00002D070000}"/>
    <cellStyle name="20% - Accent1 2 2 2 2 3 4 3 2" xfId="2025" xr:uid="{00000000-0005-0000-0000-00002E070000}"/>
    <cellStyle name="20% - Accent1 2 2 2 2 3 4 4" xfId="2026" xr:uid="{00000000-0005-0000-0000-00002F070000}"/>
    <cellStyle name="20% - Accent1 2 2 2 2 3 5" xfId="2027" xr:uid="{00000000-0005-0000-0000-000030070000}"/>
    <cellStyle name="20% - Accent1 2 2 2 2 3 5 2" xfId="2028" xr:uid="{00000000-0005-0000-0000-000031070000}"/>
    <cellStyle name="20% - Accent1 2 2 2 2 3 5 2 2" xfId="2029" xr:uid="{00000000-0005-0000-0000-000032070000}"/>
    <cellStyle name="20% - Accent1 2 2 2 2 3 5 2 2 2" xfId="2030" xr:uid="{00000000-0005-0000-0000-000033070000}"/>
    <cellStyle name="20% - Accent1 2 2 2 2 3 5 2 3" xfId="2031" xr:uid="{00000000-0005-0000-0000-000034070000}"/>
    <cellStyle name="20% - Accent1 2 2 2 2 3 5 3" xfId="2032" xr:uid="{00000000-0005-0000-0000-000035070000}"/>
    <cellStyle name="20% - Accent1 2 2 2 2 3 5 3 2" xfId="2033" xr:uid="{00000000-0005-0000-0000-000036070000}"/>
    <cellStyle name="20% - Accent1 2 2 2 2 3 5 4" xfId="2034" xr:uid="{00000000-0005-0000-0000-000037070000}"/>
    <cellStyle name="20% - Accent1 2 2 2 2 3 6" xfId="2035" xr:uid="{00000000-0005-0000-0000-000038070000}"/>
    <cellStyle name="20% - Accent1 2 2 2 2 3 6 2" xfId="2036" xr:uid="{00000000-0005-0000-0000-000039070000}"/>
    <cellStyle name="20% - Accent1 2 2 2 2 3 6 2 2" xfId="2037" xr:uid="{00000000-0005-0000-0000-00003A070000}"/>
    <cellStyle name="20% - Accent1 2 2 2 2 3 6 2 2 2" xfId="2038" xr:uid="{00000000-0005-0000-0000-00003B070000}"/>
    <cellStyle name="20% - Accent1 2 2 2 2 3 6 2 3" xfId="2039" xr:uid="{00000000-0005-0000-0000-00003C070000}"/>
    <cellStyle name="20% - Accent1 2 2 2 2 3 6 3" xfId="2040" xr:uid="{00000000-0005-0000-0000-00003D070000}"/>
    <cellStyle name="20% - Accent1 2 2 2 2 3 6 3 2" xfId="2041" xr:uid="{00000000-0005-0000-0000-00003E070000}"/>
    <cellStyle name="20% - Accent1 2 2 2 2 3 6 4" xfId="2042" xr:uid="{00000000-0005-0000-0000-00003F070000}"/>
    <cellStyle name="20% - Accent1 2 2 2 2 3 7" xfId="2043" xr:uid="{00000000-0005-0000-0000-000040070000}"/>
    <cellStyle name="20% - Accent1 2 2 2 2 3 7 2" xfId="2044" xr:uid="{00000000-0005-0000-0000-000041070000}"/>
    <cellStyle name="20% - Accent1 2 2 2 2 3 7 2 2" xfId="2045" xr:uid="{00000000-0005-0000-0000-000042070000}"/>
    <cellStyle name="20% - Accent1 2 2 2 2 3 7 3" xfId="2046" xr:uid="{00000000-0005-0000-0000-000043070000}"/>
    <cellStyle name="20% - Accent1 2 2 2 2 3 8" xfId="2047" xr:uid="{00000000-0005-0000-0000-000044070000}"/>
    <cellStyle name="20% - Accent1 2 2 2 2 3 8 2" xfId="2048" xr:uid="{00000000-0005-0000-0000-000045070000}"/>
    <cellStyle name="20% - Accent1 2 2 2 2 3 8 2 2" xfId="2049" xr:uid="{00000000-0005-0000-0000-000046070000}"/>
    <cellStyle name="20% - Accent1 2 2 2 2 3 8 3" xfId="2050" xr:uid="{00000000-0005-0000-0000-000047070000}"/>
    <cellStyle name="20% - Accent1 2 2 2 2 3 9" xfId="2051" xr:uid="{00000000-0005-0000-0000-000048070000}"/>
    <cellStyle name="20% - Accent1 2 2 2 2 3 9 2" xfId="2052" xr:uid="{00000000-0005-0000-0000-000049070000}"/>
    <cellStyle name="20% - Accent1 2 2 2 2 4" xfId="2053" xr:uid="{00000000-0005-0000-0000-00004A070000}"/>
    <cellStyle name="20% - Accent1 2 2 2 2 4 10" xfId="2054" xr:uid="{00000000-0005-0000-0000-00004B070000}"/>
    <cellStyle name="20% - Accent1 2 2 2 2 4 10 2" xfId="2055" xr:uid="{00000000-0005-0000-0000-00004C070000}"/>
    <cellStyle name="20% - Accent1 2 2 2 2 4 11" xfId="2056" xr:uid="{00000000-0005-0000-0000-00004D070000}"/>
    <cellStyle name="20% - Accent1 2 2 2 2 4 2" xfId="2057" xr:uid="{00000000-0005-0000-0000-00004E070000}"/>
    <cellStyle name="20% - Accent1 2 2 2 2 4 2 2" xfId="2058" xr:uid="{00000000-0005-0000-0000-00004F070000}"/>
    <cellStyle name="20% - Accent1 2 2 2 2 4 2 2 2" xfId="2059" xr:uid="{00000000-0005-0000-0000-000050070000}"/>
    <cellStyle name="20% - Accent1 2 2 2 2 4 2 2 2 2" xfId="2060" xr:uid="{00000000-0005-0000-0000-000051070000}"/>
    <cellStyle name="20% - Accent1 2 2 2 2 4 2 2 2 2 2" xfId="2061" xr:uid="{00000000-0005-0000-0000-000052070000}"/>
    <cellStyle name="20% - Accent1 2 2 2 2 4 2 2 2 3" xfId="2062" xr:uid="{00000000-0005-0000-0000-000053070000}"/>
    <cellStyle name="20% - Accent1 2 2 2 2 4 2 2 3" xfId="2063" xr:uid="{00000000-0005-0000-0000-000054070000}"/>
    <cellStyle name="20% - Accent1 2 2 2 2 4 2 2 3 2" xfId="2064" xr:uid="{00000000-0005-0000-0000-000055070000}"/>
    <cellStyle name="20% - Accent1 2 2 2 2 4 2 2 4" xfId="2065" xr:uid="{00000000-0005-0000-0000-000056070000}"/>
    <cellStyle name="20% - Accent1 2 2 2 2 4 2 3" xfId="2066" xr:uid="{00000000-0005-0000-0000-000057070000}"/>
    <cellStyle name="20% - Accent1 2 2 2 2 4 2 3 2" xfId="2067" xr:uid="{00000000-0005-0000-0000-000058070000}"/>
    <cellStyle name="20% - Accent1 2 2 2 2 4 2 3 2 2" xfId="2068" xr:uid="{00000000-0005-0000-0000-000059070000}"/>
    <cellStyle name="20% - Accent1 2 2 2 2 4 2 3 2 2 2" xfId="2069" xr:uid="{00000000-0005-0000-0000-00005A070000}"/>
    <cellStyle name="20% - Accent1 2 2 2 2 4 2 3 2 3" xfId="2070" xr:uid="{00000000-0005-0000-0000-00005B070000}"/>
    <cellStyle name="20% - Accent1 2 2 2 2 4 2 3 3" xfId="2071" xr:uid="{00000000-0005-0000-0000-00005C070000}"/>
    <cellStyle name="20% - Accent1 2 2 2 2 4 2 3 3 2" xfId="2072" xr:uid="{00000000-0005-0000-0000-00005D070000}"/>
    <cellStyle name="20% - Accent1 2 2 2 2 4 2 3 4" xfId="2073" xr:uid="{00000000-0005-0000-0000-00005E070000}"/>
    <cellStyle name="20% - Accent1 2 2 2 2 4 2 4" xfId="2074" xr:uid="{00000000-0005-0000-0000-00005F070000}"/>
    <cellStyle name="20% - Accent1 2 2 2 2 4 2 4 2" xfId="2075" xr:uid="{00000000-0005-0000-0000-000060070000}"/>
    <cellStyle name="20% - Accent1 2 2 2 2 4 2 4 2 2" xfId="2076" xr:uid="{00000000-0005-0000-0000-000061070000}"/>
    <cellStyle name="20% - Accent1 2 2 2 2 4 2 4 2 2 2" xfId="2077" xr:uid="{00000000-0005-0000-0000-000062070000}"/>
    <cellStyle name="20% - Accent1 2 2 2 2 4 2 4 2 3" xfId="2078" xr:uid="{00000000-0005-0000-0000-000063070000}"/>
    <cellStyle name="20% - Accent1 2 2 2 2 4 2 4 3" xfId="2079" xr:uid="{00000000-0005-0000-0000-000064070000}"/>
    <cellStyle name="20% - Accent1 2 2 2 2 4 2 4 3 2" xfId="2080" xr:uid="{00000000-0005-0000-0000-000065070000}"/>
    <cellStyle name="20% - Accent1 2 2 2 2 4 2 4 4" xfId="2081" xr:uid="{00000000-0005-0000-0000-000066070000}"/>
    <cellStyle name="20% - Accent1 2 2 2 2 4 2 5" xfId="2082" xr:uid="{00000000-0005-0000-0000-000067070000}"/>
    <cellStyle name="20% - Accent1 2 2 2 2 4 2 5 2" xfId="2083" xr:uid="{00000000-0005-0000-0000-000068070000}"/>
    <cellStyle name="20% - Accent1 2 2 2 2 4 2 5 2 2" xfId="2084" xr:uid="{00000000-0005-0000-0000-000069070000}"/>
    <cellStyle name="20% - Accent1 2 2 2 2 4 2 5 3" xfId="2085" xr:uid="{00000000-0005-0000-0000-00006A070000}"/>
    <cellStyle name="20% - Accent1 2 2 2 2 4 2 6" xfId="2086" xr:uid="{00000000-0005-0000-0000-00006B070000}"/>
    <cellStyle name="20% - Accent1 2 2 2 2 4 2 6 2" xfId="2087" xr:uid="{00000000-0005-0000-0000-00006C070000}"/>
    <cellStyle name="20% - Accent1 2 2 2 2 4 2 6 2 2" xfId="2088" xr:uid="{00000000-0005-0000-0000-00006D070000}"/>
    <cellStyle name="20% - Accent1 2 2 2 2 4 2 6 3" xfId="2089" xr:uid="{00000000-0005-0000-0000-00006E070000}"/>
    <cellStyle name="20% - Accent1 2 2 2 2 4 2 7" xfId="2090" xr:uid="{00000000-0005-0000-0000-00006F070000}"/>
    <cellStyle name="20% - Accent1 2 2 2 2 4 2 7 2" xfId="2091" xr:uid="{00000000-0005-0000-0000-000070070000}"/>
    <cellStyle name="20% - Accent1 2 2 2 2 4 2 8" xfId="2092" xr:uid="{00000000-0005-0000-0000-000071070000}"/>
    <cellStyle name="20% - Accent1 2 2 2 2 4 2 8 2" xfId="2093" xr:uid="{00000000-0005-0000-0000-000072070000}"/>
    <cellStyle name="20% - Accent1 2 2 2 2 4 2 9" xfId="2094" xr:uid="{00000000-0005-0000-0000-000073070000}"/>
    <cellStyle name="20% - Accent1 2 2 2 2 4 3" xfId="2095" xr:uid="{00000000-0005-0000-0000-000074070000}"/>
    <cellStyle name="20% - Accent1 2 2 2 2 4 3 2" xfId="2096" xr:uid="{00000000-0005-0000-0000-000075070000}"/>
    <cellStyle name="20% - Accent1 2 2 2 2 4 3 2 2" xfId="2097" xr:uid="{00000000-0005-0000-0000-000076070000}"/>
    <cellStyle name="20% - Accent1 2 2 2 2 4 3 2 2 2" xfId="2098" xr:uid="{00000000-0005-0000-0000-000077070000}"/>
    <cellStyle name="20% - Accent1 2 2 2 2 4 3 2 2 2 2" xfId="2099" xr:uid="{00000000-0005-0000-0000-000078070000}"/>
    <cellStyle name="20% - Accent1 2 2 2 2 4 3 2 2 3" xfId="2100" xr:uid="{00000000-0005-0000-0000-000079070000}"/>
    <cellStyle name="20% - Accent1 2 2 2 2 4 3 2 3" xfId="2101" xr:uid="{00000000-0005-0000-0000-00007A070000}"/>
    <cellStyle name="20% - Accent1 2 2 2 2 4 3 2 3 2" xfId="2102" xr:uid="{00000000-0005-0000-0000-00007B070000}"/>
    <cellStyle name="20% - Accent1 2 2 2 2 4 3 2 4" xfId="2103" xr:uid="{00000000-0005-0000-0000-00007C070000}"/>
    <cellStyle name="20% - Accent1 2 2 2 2 4 3 3" xfId="2104" xr:uid="{00000000-0005-0000-0000-00007D070000}"/>
    <cellStyle name="20% - Accent1 2 2 2 2 4 3 3 2" xfId="2105" xr:uid="{00000000-0005-0000-0000-00007E070000}"/>
    <cellStyle name="20% - Accent1 2 2 2 2 4 3 3 2 2" xfId="2106" xr:uid="{00000000-0005-0000-0000-00007F070000}"/>
    <cellStyle name="20% - Accent1 2 2 2 2 4 3 3 2 2 2" xfId="2107" xr:uid="{00000000-0005-0000-0000-000080070000}"/>
    <cellStyle name="20% - Accent1 2 2 2 2 4 3 3 2 3" xfId="2108" xr:uid="{00000000-0005-0000-0000-000081070000}"/>
    <cellStyle name="20% - Accent1 2 2 2 2 4 3 3 3" xfId="2109" xr:uid="{00000000-0005-0000-0000-000082070000}"/>
    <cellStyle name="20% - Accent1 2 2 2 2 4 3 3 3 2" xfId="2110" xr:uid="{00000000-0005-0000-0000-000083070000}"/>
    <cellStyle name="20% - Accent1 2 2 2 2 4 3 3 4" xfId="2111" xr:uid="{00000000-0005-0000-0000-000084070000}"/>
    <cellStyle name="20% - Accent1 2 2 2 2 4 3 4" xfId="2112" xr:uid="{00000000-0005-0000-0000-000085070000}"/>
    <cellStyle name="20% - Accent1 2 2 2 2 4 3 4 2" xfId="2113" xr:uid="{00000000-0005-0000-0000-000086070000}"/>
    <cellStyle name="20% - Accent1 2 2 2 2 4 3 4 2 2" xfId="2114" xr:uid="{00000000-0005-0000-0000-000087070000}"/>
    <cellStyle name="20% - Accent1 2 2 2 2 4 3 4 2 2 2" xfId="2115" xr:uid="{00000000-0005-0000-0000-000088070000}"/>
    <cellStyle name="20% - Accent1 2 2 2 2 4 3 4 2 3" xfId="2116" xr:uid="{00000000-0005-0000-0000-000089070000}"/>
    <cellStyle name="20% - Accent1 2 2 2 2 4 3 4 3" xfId="2117" xr:uid="{00000000-0005-0000-0000-00008A070000}"/>
    <cellStyle name="20% - Accent1 2 2 2 2 4 3 4 3 2" xfId="2118" xr:uid="{00000000-0005-0000-0000-00008B070000}"/>
    <cellStyle name="20% - Accent1 2 2 2 2 4 3 4 4" xfId="2119" xr:uid="{00000000-0005-0000-0000-00008C070000}"/>
    <cellStyle name="20% - Accent1 2 2 2 2 4 3 5" xfId="2120" xr:uid="{00000000-0005-0000-0000-00008D070000}"/>
    <cellStyle name="20% - Accent1 2 2 2 2 4 3 5 2" xfId="2121" xr:uid="{00000000-0005-0000-0000-00008E070000}"/>
    <cellStyle name="20% - Accent1 2 2 2 2 4 3 5 2 2" xfId="2122" xr:uid="{00000000-0005-0000-0000-00008F070000}"/>
    <cellStyle name="20% - Accent1 2 2 2 2 4 3 5 3" xfId="2123" xr:uid="{00000000-0005-0000-0000-000090070000}"/>
    <cellStyle name="20% - Accent1 2 2 2 2 4 3 6" xfId="2124" xr:uid="{00000000-0005-0000-0000-000091070000}"/>
    <cellStyle name="20% - Accent1 2 2 2 2 4 3 6 2" xfId="2125" xr:uid="{00000000-0005-0000-0000-000092070000}"/>
    <cellStyle name="20% - Accent1 2 2 2 2 4 3 6 2 2" xfId="2126" xr:uid="{00000000-0005-0000-0000-000093070000}"/>
    <cellStyle name="20% - Accent1 2 2 2 2 4 3 6 3" xfId="2127" xr:uid="{00000000-0005-0000-0000-000094070000}"/>
    <cellStyle name="20% - Accent1 2 2 2 2 4 3 7" xfId="2128" xr:uid="{00000000-0005-0000-0000-000095070000}"/>
    <cellStyle name="20% - Accent1 2 2 2 2 4 3 7 2" xfId="2129" xr:uid="{00000000-0005-0000-0000-000096070000}"/>
    <cellStyle name="20% - Accent1 2 2 2 2 4 3 8" xfId="2130" xr:uid="{00000000-0005-0000-0000-000097070000}"/>
    <cellStyle name="20% - Accent1 2 2 2 2 4 3 8 2" xfId="2131" xr:uid="{00000000-0005-0000-0000-000098070000}"/>
    <cellStyle name="20% - Accent1 2 2 2 2 4 3 9" xfId="2132" xr:uid="{00000000-0005-0000-0000-000099070000}"/>
    <cellStyle name="20% - Accent1 2 2 2 2 4 4" xfId="2133" xr:uid="{00000000-0005-0000-0000-00009A070000}"/>
    <cellStyle name="20% - Accent1 2 2 2 2 4 4 2" xfId="2134" xr:uid="{00000000-0005-0000-0000-00009B070000}"/>
    <cellStyle name="20% - Accent1 2 2 2 2 4 4 2 2" xfId="2135" xr:uid="{00000000-0005-0000-0000-00009C070000}"/>
    <cellStyle name="20% - Accent1 2 2 2 2 4 4 2 2 2" xfId="2136" xr:uid="{00000000-0005-0000-0000-00009D070000}"/>
    <cellStyle name="20% - Accent1 2 2 2 2 4 4 2 3" xfId="2137" xr:uid="{00000000-0005-0000-0000-00009E070000}"/>
    <cellStyle name="20% - Accent1 2 2 2 2 4 4 3" xfId="2138" xr:uid="{00000000-0005-0000-0000-00009F070000}"/>
    <cellStyle name="20% - Accent1 2 2 2 2 4 4 3 2" xfId="2139" xr:uid="{00000000-0005-0000-0000-0000A0070000}"/>
    <cellStyle name="20% - Accent1 2 2 2 2 4 4 4" xfId="2140" xr:uid="{00000000-0005-0000-0000-0000A1070000}"/>
    <cellStyle name="20% - Accent1 2 2 2 2 4 5" xfId="2141" xr:uid="{00000000-0005-0000-0000-0000A2070000}"/>
    <cellStyle name="20% - Accent1 2 2 2 2 4 5 2" xfId="2142" xr:uid="{00000000-0005-0000-0000-0000A3070000}"/>
    <cellStyle name="20% - Accent1 2 2 2 2 4 5 2 2" xfId="2143" xr:uid="{00000000-0005-0000-0000-0000A4070000}"/>
    <cellStyle name="20% - Accent1 2 2 2 2 4 5 2 2 2" xfId="2144" xr:uid="{00000000-0005-0000-0000-0000A5070000}"/>
    <cellStyle name="20% - Accent1 2 2 2 2 4 5 2 3" xfId="2145" xr:uid="{00000000-0005-0000-0000-0000A6070000}"/>
    <cellStyle name="20% - Accent1 2 2 2 2 4 5 3" xfId="2146" xr:uid="{00000000-0005-0000-0000-0000A7070000}"/>
    <cellStyle name="20% - Accent1 2 2 2 2 4 5 3 2" xfId="2147" xr:uid="{00000000-0005-0000-0000-0000A8070000}"/>
    <cellStyle name="20% - Accent1 2 2 2 2 4 5 4" xfId="2148" xr:uid="{00000000-0005-0000-0000-0000A9070000}"/>
    <cellStyle name="20% - Accent1 2 2 2 2 4 6" xfId="2149" xr:uid="{00000000-0005-0000-0000-0000AA070000}"/>
    <cellStyle name="20% - Accent1 2 2 2 2 4 6 2" xfId="2150" xr:uid="{00000000-0005-0000-0000-0000AB070000}"/>
    <cellStyle name="20% - Accent1 2 2 2 2 4 6 2 2" xfId="2151" xr:uid="{00000000-0005-0000-0000-0000AC070000}"/>
    <cellStyle name="20% - Accent1 2 2 2 2 4 6 2 2 2" xfId="2152" xr:uid="{00000000-0005-0000-0000-0000AD070000}"/>
    <cellStyle name="20% - Accent1 2 2 2 2 4 6 2 3" xfId="2153" xr:uid="{00000000-0005-0000-0000-0000AE070000}"/>
    <cellStyle name="20% - Accent1 2 2 2 2 4 6 3" xfId="2154" xr:uid="{00000000-0005-0000-0000-0000AF070000}"/>
    <cellStyle name="20% - Accent1 2 2 2 2 4 6 3 2" xfId="2155" xr:uid="{00000000-0005-0000-0000-0000B0070000}"/>
    <cellStyle name="20% - Accent1 2 2 2 2 4 6 4" xfId="2156" xr:uid="{00000000-0005-0000-0000-0000B1070000}"/>
    <cellStyle name="20% - Accent1 2 2 2 2 4 7" xfId="2157" xr:uid="{00000000-0005-0000-0000-0000B2070000}"/>
    <cellStyle name="20% - Accent1 2 2 2 2 4 7 2" xfId="2158" xr:uid="{00000000-0005-0000-0000-0000B3070000}"/>
    <cellStyle name="20% - Accent1 2 2 2 2 4 7 2 2" xfId="2159" xr:uid="{00000000-0005-0000-0000-0000B4070000}"/>
    <cellStyle name="20% - Accent1 2 2 2 2 4 7 3" xfId="2160" xr:uid="{00000000-0005-0000-0000-0000B5070000}"/>
    <cellStyle name="20% - Accent1 2 2 2 2 4 8" xfId="2161" xr:uid="{00000000-0005-0000-0000-0000B6070000}"/>
    <cellStyle name="20% - Accent1 2 2 2 2 4 8 2" xfId="2162" xr:uid="{00000000-0005-0000-0000-0000B7070000}"/>
    <cellStyle name="20% - Accent1 2 2 2 2 4 8 2 2" xfId="2163" xr:uid="{00000000-0005-0000-0000-0000B8070000}"/>
    <cellStyle name="20% - Accent1 2 2 2 2 4 8 3" xfId="2164" xr:uid="{00000000-0005-0000-0000-0000B9070000}"/>
    <cellStyle name="20% - Accent1 2 2 2 2 4 9" xfId="2165" xr:uid="{00000000-0005-0000-0000-0000BA070000}"/>
    <cellStyle name="20% - Accent1 2 2 2 2 4 9 2" xfId="2166" xr:uid="{00000000-0005-0000-0000-0000BB070000}"/>
    <cellStyle name="20% - Accent1 2 2 2 2 5" xfId="2167" xr:uid="{00000000-0005-0000-0000-0000BC070000}"/>
    <cellStyle name="20% - Accent1 2 2 2 2 5 10" xfId="2168" xr:uid="{00000000-0005-0000-0000-0000BD070000}"/>
    <cellStyle name="20% - Accent1 2 2 2 2 5 10 2" xfId="2169" xr:uid="{00000000-0005-0000-0000-0000BE070000}"/>
    <cellStyle name="20% - Accent1 2 2 2 2 5 11" xfId="2170" xr:uid="{00000000-0005-0000-0000-0000BF070000}"/>
    <cellStyle name="20% - Accent1 2 2 2 2 5 2" xfId="2171" xr:uid="{00000000-0005-0000-0000-0000C0070000}"/>
    <cellStyle name="20% - Accent1 2 2 2 2 5 2 2" xfId="2172" xr:uid="{00000000-0005-0000-0000-0000C1070000}"/>
    <cellStyle name="20% - Accent1 2 2 2 2 5 2 2 2" xfId="2173" xr:uid="{00000000-0005-0000-0000-0000C2070000}"/>
    <cellStyle name="20% - Accent1 2 2 2 2 5 2 2 2 2" xfId="2174" xr:uid="{00000000-0005-0000-0000-0000C3070000}"/>
    <cellStyle name="20% - Accent1 2 2 2 2 5 2 2 2 2 2" xfId="2175" xr:uid="{00000000-0005-0000-0000-0000C4070000}"/>
    <cellStyle name="20% - Accent1 2 2 2 2 5 2 2 2 3" xfId="2176" xr:uid="{00000000-0005-0000-0000-0000C5070000}"/>
    <cellStyle name="20% - Accent1 2 2 2 2 5 2 2 3" xfId="2177" xr:uid="{00000000-0005-0000-0000-0000C6070000}"/>
    <cellStyle name="20% - Accent1 2 2 2 2 5 2 2 3 2" xfId="2178" xr:uid="{00000000-0005-0000-0000-0000C7070000}"/>
    <cellStyle name="20% - Accent1 2 2 2 2 5 2 2 4" xfId="2179" xr:uid="{00000000-0005-0000-0000-0000C8070000}"/>
    <cellStyle name="20% - Accent1 2 2 2 2 5 2 3" xfId="2180" xr:uid="{00000000-0005-0000-0000-0000C9070000}"/>
    <cellStyle name="20% - Accent1 2 2 2 2 5 2 3 2" xfId="2181" xr:uid="{00000000-0005-0000-0000-0000CA070000}"/>
    <cellStyle name="20% - Accent1 2 2 2 2 5 2 3 2 2" xfId="2182" xr:uid="{00000000-0005-0000-0000-0000CB070000}"/>
    <cellStyle name="20% - Accent1 2 2 2 2 5 2 3 2 2 2" xfId="2183" xr:uid="{00000000-0005-0000-0000-0000CC070000}"/>
    <cellStyle name="20% - Accent1 2 2 2 2 5 2 3 2 3" xfId="2184" xr:uid="{00000000-0005-0000-0000-0000CD070000}"/>
    <cellStyle name="20% - Accent1 2 2 2 2 5 2 3 3" xfId="2185" xr:uid="{00000000-0005-0000-0000-0000CE070000}"/>
    <cellStyle name="20% - Accent1 2 2 2 2 5 2 3 3 2" xfId="2186" xr:uid="{00000000-0005-0000-0000-0000CF070000}"/>
    <cellStyle name="20% - Accent1 2 2 2 2 5 2 3 4" xfId="2187" xr:uid="{00000000-0005-0000-0000-0000D0070000}"/>
    <cellStyle name="20% - Accent1 2 2 2 2 5 2 4" xfId="2188" xr:uid="{00000000-0005-0000-0000-0000D1070000}"/>
    <cellStyle name="20% - Accent1 2 2 2 2 5 2 4 2" xfId="2189" xr:uid="{00000000-0005-0000-0000-0000D2070000}"/>
    <cellStyle name="20% - Accent1 2 2 2 2 5 2 4 2 2" xfId="2190" xr:uid="{00000000-0005-0000-0000-0000D3070000}"/>
    <cellStyle name="20% - Accent1 2 2 2 2 5 2 4 2 2 2" xfId="2191" xr:uid="{00000000-0005-0000-0000-0000D4070000}"/>
    <cellStyle name="20% - Accent1 2 2 2 2 5 2 4 2 3" xfId="2192" xr:uid="{00000000-0005-0000-0000-0000D5070000}"/>
    <cellStyle name="20% - Accent1 2 2 2 2 5 2 4 3" xfId="2193" xr:uid="{00000000-0005-0000-0000-0000D6070000}"/>
    <cellStyle name="20% - Accent1 2 2 2 2 5 2 4 3 2" xfId="2194" xr:uid="{00000000-0005-0000-0000-0000D7070000}"/>
    <cellStyle name="20% - Accent1 2 2 2 2 5 2 4 4" xfId="2195" xr:uid="{00000000-0005-0000-0000-0000D8070000}"/>
    <cellStyle name="20% - Accent1 2 2 2 2 5 2 5" xfId="2196" xr:uid="{00000000-0005-0000-0000-0000D9070000}"/>
    <cellStyle name="20% - Accent1 2 2 2 2 5 2 5 2" xfId="2197" xr:uid="{00000000-0005-0000-0000-0000DA070000}"/>
    <cellStyle name="20% - Accent1 2 2 2 2 5 2 5 2 2" xfId="2198" xr:uid="{00000000-0005-0000-0000-0000DB070000}"/>
    <cellStyle name="20% - Accent1 2 2 2 2 5 2 5 3" xfId="2199" xr:uid="{00000000-0005-0000-0000-0000DC070000}"/>
    <cellStyle name="20% - Accent1 2 2 2 2 5 2 6" xfId="2200" xr:uid="{00000000-0005-0000-0000-0000DD070000}"/>
    <cellStyle name="20% - Accent1 2 2 2 2 5 2 6 2" xfId="2201" xr:uid="{00000000-0005-0000-0000-0000DE070000}"/>
    <cellStyle name="20% - Accent1 2 2 2 2 5 2 6 2 2" xfId="2202" xr:uid="{00000000-0005-0000-0000-0000DF070000}"/>
    <cellStyle name="20% - Accent1 2 2 2 2 5 2 6 3" xfId="2203" xr:uid="{00000000-0005-0000-0000-0000E0070000}"/>
    <cellStyle name="20% - Accent1 2 2 2 2 5 2 7" xfId="2204" xr:uid="{00000000-0005-0000-0000-0000E1070000}"/>
    <cellStyle name="20% - Accent1 2 2 2 2 5 2 7 2" xfId="2205" xr:uid="{00000000-0005-0000-0000-0000E2070000}"/>
    <cellStyle name="20% - Accent1 2 2 2 2 5 2 8" xfId="2206" xr:uid="{00000000-0005-0000-0000-0000E3070000}"/>
    <cellStyle name="20% - Accent1 2 2 2 2 5 2 8 2" xfId="2207" xr:uid="{00000000-0005-0000-0000-0000E4070000}"/>
    <cellStyle name="20% - Accent1 2 2 2 2 5 2 9" xfId="2208" xr:uid="{00000000-0005-0000-0000-0000E5070000}"/>
    <cellStyle name="20% - Accent1 2 2 2 2 5 3" xfId="2209" xr:uid="{00000000-0005-0000-0000-0000E6070000}"/>
    <cellStyle name="20% - Accent1 2 2 2 2 5 3 2" xfId="2210" xr:uid="{00000000-0005-0000-0000-0000E7070000}"/>
    <cellStyle name="20% - Accent1 2 2 2 2 5 3 2 2" xfId="2211" xr:uid="{00000000-0005-0000-0000-0000E8070000}"/>
    <cellStyle name="20% - Accent1 2 2 2 2 5 3 2 2 2" xfId="2212" xr:uid="{00000000-0005-0000-0000-0000E9070000}"/>
    <cellStyle name="20% - Accent1 2 2 2 2 5 3 2 2 2 2" xfId="2213" xr:uid="{00000000-0005-0000-0000-0000EA070000}"/>
    <cellStyle name="20% - Accent1 2 2 2 2 5 3 2 2 3" xfId="2214" xr:uid="{00000000-0005-0000-0000-0000EB070000}"/>
    <cellStyle name="20% - Accent1 2 2 2 2 5 3 2 3" xfId="2215" xr:uid="{00000000-0005-0000-0000-0000EC070000}"/>
    <cellStyle name="20% - Accent1 2 2 2 2 5 3 2 3 2" xfId="2216" xr:uid="{00000000-0005-0000-0000-0000ED070000}"/>
    <cellStyle name="20% - Accent1 2 2 2 2 5 3 2 4" xfId="2217" xr:uid="{00000000-0005-0000-0000-0000EE070000}"/>
    <cellStyle name="20% - Accent1 2 2 2 2 5 3 3" xfId="2218" xr:uid="{00000000-0005-0000-0000-0000EF070000}"/>
    <cellStyle name="20% - Accent1 2 2 2 2 5 3 3 2" xfId="2219" xr:uid="{00000000-0005-0000-0000-0000F0070000}"/>
    <cellStyle name="20% - Accent1 2 2 2 2 5 3 3 2 2" xfId="2220" xr:uid="{00000000-0005-0000-0000-0000F1070000}"/>
    <cellStyle name="20% - Accent1 2 2 2 2 5 3 3 2 2 2" xfId="2221" xr:uid="{00000000-0005-0000-0000-0000F2070000}"/>
    <cellStyle name="20% - Accent1 2 2 2 2 5 3 3 2 3" xfId="2222" xr:uid="{00000000-0005-0000-0000-0000F3070000}"/>
    <cellStyle name="20% - Accent1 2 2 2 2 5 3 3 3" xfId="2223" xr:uid="{00000000-0005-0000-0000-0000F4070000}"/>
    <cellStyle name="20% - Accent1 2 2 2 2 5 3 3 3 2" xfId="2224" xr:uid="{00000000-0005-0000-0000-0000F5070000}"/>
    <cellStyle name="20% - Accent1 2 2 2 2 5 3 3 4" xfId="2225" xr:uid="{00000000-0005-0000-0000-0000F6070000}"/>
    <cellStyle name="20% - Accent1 2 2 2 2 5 3 4" xfId="2226" xr:uid="{00000000-0005-0000-0000-0000F7070000}"/>
    <cellStyle name="20% - Accent1 2 2 2 2 5 3 4 2" xfId="2227" xr:uid="{00000000-0005-0000-0000-0000F8070000}"/>
    <cellStyle name="20% - Accent1 2 2 2 2 5 3 4 2 2" xfId="2228" xr:uid="{00000000-0005-0000-0000-0000F9070000}"/>
    <cellStyle name="20% - Accent1 2 2 2 2 5 3 4 2 2 2" xfId="2229" xr:uid="{00000000-0005-0000-0000-0000FA070000}"/>
    <cellStyle name="20% - Accent1 2 2 2 2 5 3 4 2 3" xfId="2230" xr:uid="{00000000-0005-0000-0000-0000FB070000}"/>
    <cellStyle name="20% - Accent1 2 2 2 2 5 3 4 3" xfId="2231" xr:uid="{00000000-0005-0000-0000-0000FC070000}"/>
    <cellStyle name="20% - Accent1 2 2 2 2 5 3 4 3 2" xfId="2232" xr:uid="{00000000-0005-0000-0000-0000FD070000}"/>
    <cellStyle name="20% - Accent1 2 2 2 2 5 3 4 4" xfId="2233" xr:uid="{00000000-0005-0000-0000-0000FE070000}"/>
    <cellStyle name="20% - Accent1 2 2 2 2 5 3 5" xfId="2234" xr:uid="{00000000-0005-0000-0000-0000FF070000}"/>
    <cellStyle name="20% - Accent1 2 2 2 2 5 3 5 2" xfId="2235" xr:uid="{00000000-0005-0000-0000-000000080000}"/>
    <cellStyle name="20% - Accent1 2 2 2 2 5 3 5 2 2" xfId="2236" xr:uid="{00000000-0005-0000-0000-000001080000}"/>
    <cellStyle name="20% - Accent1 2 2 2 2 5 3 5 3" xfId="2237" xr:uid="{00000000-0005-0000-0000-000002080000}"/>
    <cellStyle name="20% - Accent1 2 2 2 2 5 3 6" xfId="2238" xr:uid="{00000000-0005-0000-0000-000003080000}"/>
    <cellStyle name="20% - Accent1 2 2 2 2 5 3 6 2" xfId="2239" xr:uid="{00000000-0005-0000-0000-000004080000}"/>
    <cellStyle name="20% - Accent1 2 2 2 2 5 3 6 2 2" xfId="2240" xr:uid="{00000000-0005-0000-0000-000005080000}"/>
    <cellStyle name="20% - Accent1 2 2 2 2 5 3 6 3" xfId="2241" xr:uid="{00000000-0005-0000-0000-000006080000}"/>
    <cellStyle name="20% - Accent1 2 2 2 2 5 3 7" xfId="2242" xr:uid="{00000000-0005-0000-0000-000007080000}"/>
    <cellStyle name="20% - Accent1 2 2 2 2 5 3 7 2" xfId="2243" xr:uid="{00000000-0005-0000-0000-000008080000}"/>
    <cellStyle name="20% - Accent1 2 2 2 2 5 3 8" xfId="2244" xr:uid="{00000000-0005-0000-0000-000009080000}"/>
    <cellStyle name="20% - Accent1 2 2 2 2 5 3 8 2" xfId="2245" xr:uid="{00000000-0005-0000-0000-00000A080000}"/>
    <cellStyle name="20% - Accent1 2 2 2 2 5 3 9" xfId="2246" xr:uid="{00000000-0005-0000-0000-00000B080000}"/>
    <cellStyle name="20% - Accent1 2 2 2 2 5 4" xfId="2247" xr:uid="{00000000-0005-0000-0000-00000C080000}"/>
    <cellStyle name="20% - Accent1 2 2 2 2 5 4 2" xfId="2248" xr:uid="{00000000-0005-0000-0000-00000D080000}"/>
    <cellStyle name="20% - Accent1 2 2 2 2 5 4 2 2" xfId="2249" xr:uid="{00000000-0005-0000-0000-00000E080000}"/>
    <cellStyle name="20% - Accent1 2 2 2 2 5 4 2 2 2" xfId="2250" xr:uid="{00000000-0005-0000-0000-00000F080000}"/>
    <cellStyle name="20% - Accent1 2 2 2 2 5 4 2 3" xfId="2251" xr:uid="{00000000-0005-0000-0000-000010080000}"/>
    <cellStyle name="20% - Accent1 2 2 2 2 5 4 3" xfId="2252" xr:uid="{00000000-0005-0000-0000-000011080000}"/>
    <cellStyle name="20% - Accent1 2 2 2 2 5 4 3 2" xfId="2253" xr:uid="{00000000-0005-0000-0000-000012080000}"/>
    <cellStyle name="20% - Accent1 2 2 2 2 5 4 4" xfId="2254" xr:uid="{00000000-0005-0000-0000-000013080000}"/>
    <cellStyle name="20% - Accent1 2 2 2 2 5 5" xfId="2255" xr:uid="{00000000-0005-0000-0000-000014080000}"/>
    <cellStyle name="20% - Accent1 2 2 2 2 5 5 2" xfId="2256" xr:uid="{00000000-0005-0000-0000-000015080000}"/>
    <cellStyle name="20% - Accent1 2 2 2 2 5 5 2 2" xfId="2257" xr:uid="{00000000-0005-0000-0000-000016080000}"/>
    <cellStyle name="20% - Accent1 2 2 2 2 5 5 2 2 2" xfId="2258" xr:uid="{00000000-0005-0000-0000-000017080000}"/>
    <cellStyle name="20% - Accent1 2 2 2 2 5 5 2 3" xfId="2259" xr:uid="{00000000-0005-0000-0000-000018080000}"/>
    <cellStyle name="20% - Accent1 2 2 2 2 5 5 3" xfId="2260" xr:uid="{00000000-0005-0000-0000-000019080000}"/>
    <cellStyle name="20% - Accent1 2 2 2 2 5 5 3 2" xfId="2261" xr:uid="{00000000-0005-0000-0000-00001A080000}"/>
    <cellStyle name="20% - Accent1 2 2 2 2 5 5 4" xfId="2262" xr:uid="{00000000-0005-0000-0000-00001B080000}"/>
    <cellStyle name="20% - Accent1 2 2 2 2 5 6" xfId="2263" xr:uid="{00000000-0005-0000-0000-00001C080000}"/>
    <cellStyle name="20% - Accent1 2 2 2 2 5 6 2" xfId="2264" xr:uid="{00000000-0005-0000-0000-00001D080000}"/>
    <cellStyle name="20% - Accent1 2 2 2 2 5 6 2 2" xfId="2265" xr:uid="{00000000-0005-0000-0000-00001E080000}"/>
    <cellStyle name="20% - Accent1 2 2 2 2 5 6 2 2 2" xfId="2266" xr:uid="{00000000-0005-0000-0000-00001F080000}"/>
    <cellStyle name="20% - Accent1 2 2 2 2 5 6 2 3" xfId="2267" xr:uid="{00000000-0005-0000-0000-000020080000}"/>
    <cellStyle name="20% - Accent1 2 2 2 2 5 6 3" xfId="2268" xr:uid="{00000000-0005-0000-0000-000021080000}"/>
    <cellStyle name="20% - Accent1 2 2 2 2 5 6 3 2" xfId="2269" xr:uid="{00000000-0005-0000-0000-000022080000}"/>
    <cellStyle name="20% - Accent1 2 2 2 2 5 6 4" xfId="2270" xr:uid="{00000000-0005-0000-0000-000023080000}"/>
    <cellStyle name="20% - Accent1 2 2 2 2 5 7" xfId="2271" xr:uid="{00000000-0005-0000-0000-000024080000}"/>
    <cellStyle name="20% - Accent1 2 2 2 2 5 7 2" xfId="2272" xr:uid="{00000000-0005-0000-0000-000025080000}"/>
    <cellStyle name="20% - Accent1 2 2 2 2 5 7 2 2" xfId="2273" xr:uid="{00000000-0005-0000-0000-000026080000}"/>
    <cellStyle name="20% - Accent1 2 2 2 2 5 7 3" xfId="2274" xr:uid="{00000000-0005-0000-0000-000027080000}"/>
    <cellStyle name="20% - Accent1 2 2 2 2 5 8" xfId="2275" xr:uid="{00000000-0005-0000-0000-000028080000}"/>
    <cellStyle name="20% - Accent1 2 2 2 2 5 8 2" xfId="2276" xr:uid="{00000000-0005-0000-0000-000029080000}"/>
    <cellStyle name="20% - Accent1 2 2 2 2 5 8 2 2" xfId="2277" xr:uid="{00000000-0005-0000-0000-00002A080000}"/>
    <cellStyle name="20% - Accent1 2 2 2 2 5 8 3" xfId="2278" xr:uid="{00000000-0005-0000-0000-00002B080000}"/>
    <cellStyle name="20% - Accent1 2 2 2 2 5 9" xfId="2279" xr:uid="{00000000-0005-0000-0000-00002C080000}"/>
    <cellStyle name="20% - Accent1 2 2 2 2 5 9 2" xfId="2280" xr:uid="{00000000-0005-0000-0000-00002D080000}"/>
    <cellStyle name="20% - Accent1 2 2 2 2 6" xfId="2281" xr:uid="{00000000-0005-0000-0000-00002E080000}"/>
    <cellStyle name="20% - Accent1 2 2 2 2 6 2" xfId="2282" xr:uid="{00000000-0005-0000-0000-00002F080000}"/>
    <cellStyle name="20% - Accent1 2 2 2 2 6 2 2" xfId="2283" xr:uid="{00000000-0005-0000-0000-000030080000}"/>
    <cellStyle name="20% - Accent1 2 2 2 2 6 2 2 2" xfId="2284" xr:uid="{00000000-0005-0000-0000-000031080000}"/>
    <cellStyle name="20% - Accent1 2 2 2 2 6 2 2 2 2" xfId="2285" xr:uid="{00000000-0005-0000-0000-000032080000}"/>
    <cellStyle name="20% - Accent1 2 2 2 2 6 2 2 3" xfId="2286" xr:uid="{00000000-0005-0000-0000-000033080000}"/>
    <cellStyle name="20% - Accent1 2 2 2 2 6 2 3" xfId="2287" xr:uid="{00000000-0005-0000-0000-000034080000}"/>
    <cellStyle name="20% - Accent1 2 2 2 2 6 2 3 2" xfId="2288" xr:uid="{00000000-0005-0000-0000-000035080000}"/>
    <cellStyle name="20% - Accent1 2 2 2 2 6 2 4" xfId="2289" xr:uid="{00000000-0005-0000-0000-000036080000}"/>
    <cellStyle name="20% - Accent1 2 2 2 2 6 3" xfId="2290" xr:uid="{00000000-0005-0000-0000-000037080000}"/>
    <cellStyle name="20% - Accent1 2 2 2 2 6 3 2" xfId="2291" xr:uid="{00000000-0005-0000-0000-000038080000}"/>
    <cellStyle name="20% - Accent1 2 2 2 2 6 3 2 2" xfId="2292" xr:uid="{00000000-0005-0000-0000-000039080000}"/>
    <cellStyle name="20% - Accent1 2 2 2 2 6 3 2 2 2" xfId="2293" xr:uid="{00000000-0005-0000-0000-00003A080000}"/>
    <cellStyle name="20% - Accent1 2 2 2 2 6 3 2 3" xfId="2294" xr:uid="{00000000-0005-0000-0000-00003B080000}"/>
    <cellStyle name="20% - Accent1 2 2 2 2 6 3 3" xfId="2295" xr:uid="{00000000-0005-0000-0000-00003C080000}"/>
    <cellStyle name="20% - Accent1 2 2 2 2 6 3 3 2" xfId="2296" xr:uid="{00000000-0005-0000-0000-00003D080000}"/>
    <cellStyle name="20% - Accent1 2 2 2 2 6 3 4" xfId="2297" xr:uid="{00000000-0005-0000-0000-00003E080000}"/>
    <cellStyle name="20% - Accent1 2 2 2 2 6 4" xfId="2298" xr:uid="{00000000-0005-0000-0000-00003F080000}"/>
    <cellStyle name="20% - Accent1 2 2 2 2 6 4 2" xfId="2299" xr:uid="{00000000-0005-0000-0000-000040080000}"/>
    <cellStyle name="20% - Accent1 2 2 2 2 6 4 2 2" xfId="2300" xr:uid="{00000000-0005-0000-0000-000041080000}"/>
    <cellStyle name="20% - Accent1 2 2 2 2 6 4 2 2 2" xfId="2301" xr:uid="{00000000-0005-0000-0000-000042080000}"/>
    <cellStyle name="20% - Accent1 2 2 2 2 6 4 2 3" xfId="2302" xr:uid="{00000000-0005-0000-0000-000043080000}"/>
    <cellStyle name="20% - Accent1 2 2 2 2 6 4 3" xfId="2303" xr:uid="{00000000-0005-0000-0000-000044080000}"/>
    <cellStyle name="20% - Accent1 2 2 2 2 6 4 3 2" xfId="2304" xr:uid="{00000000-0005-0000-0000-000045080000}"/>
    <cellStyle name="20% - Accent1 2 2 2 2 6 4 4" xfId="2305" xr:uid="{00000000-0005-0000-0000-000046080000}"/>
    <cellStyle name="20% - Accent1 2 2 2 2 6 5" xfId="2306" xr:uid="{00000000-0005-0000-0000-000047080000}"/>
    <cellStyle name="20% - Accent1 2 2 2 2 6 5 2" xfId="2307" xr:uid="{00000000-0005-0000-0000-000048080000}"/>
    <cellStyle name="20% - Accent1 2 2 2 2 6 5 2 2" xfId="2308" xr:uid="{00000000-0005-0000-0000-000049080000}"/>
    <cellStyle name="20% - Accent1 2 2 2 2 6 5 3" xfId="2309" xr:uid="{00000000-0005-0000-0000-00004A080000}"/>
    <cellStyle name="20% - Accent1 2 2 2 2 6 6" xfId="2310" xr:uid="{00000000-0005-0000-0000-00004B080000}"/>
    <cellStyle name="20% - Accent1 2 2 2 2 6 6 2" xfId="2311" xr:uid="{00000000-0005-0000-0000-00004C080000}"/>
    <cellStyle name="20% - Accent1 2 2 2 2 6 6 2 2" xfId="2312" xr:uid="{00000000-0005-0000-0000-00004D080000}"/>
    <cellStyle name="20% - Accent1 2 2 2 2 6 6 3" xfId="2313" xr:uid="{00000000-0005-0000-0000-00004E080000}"/>
    <cellStyle name="20% - Accent1 2 2 2 2 6 7" xfId="2314" xr:uid="{00000000-0005-0000-0000-00004F080000}"/>
    <cellStyle name="20% - Accent1 2 2 2 2 6 7 2" xfId="2315" xr:uid="{00000000-0005-0000-0000-000050080000}"/>
    <cellStyle name="20% - Accent1 2 2 2 2 6 8" xfId="2316" xr:uid="{00000000-0005-0000-0000-000051080000}"/>
    <cellStyle name="20% - Accent1 2 2 2 2 6 8 2" xfId="2317" xr:uid="{00000000-0005-0000-0000-000052080000}"/>
    <cellStyle name="20% - Accent1 2 2 2 2 6 9" xfId="2318" xr:uid="{00000000-0005-0000-0000-000053080000}"/>
    <cellStyle name="20% - Accent1 2 2 2 2 7" xfId="2319" xr:uid="{00000000-0005-0000-0000-000054080000}"/>
    <cellStyle name="20% - Accent1 2 2 2 2 7 2" xfId="2320" xr:uid="{00000000-0005-0000-0000-000055080000}"/>
    <cellStyle name="20% - Accent1 2 2 2 2 7 2 2" xfId="2321" xr:uid="{00000000-0005-0000-0000-000056080000}"/>
    <cellStyle name="20% - Accent1 2 2 2 2 7 2 2 2" xfId="2322" xr:uid="{00000000-0005-0000-0000-000057080000}"/>
    <cellStyle name="20% - Accent1 2 2 2 2 7 2 2 2 2" xfId="2323" xr:uid="{00000000-0005-0000-0000-000058080000}"/>
    <cellStyle name="20% - Accent1 2 2 2 2 7 2 2 3" xfId="2324" xr:uid="{00000000-0005-0000-0000-000059080000}"/>
    <cellStyle name="20% - Accent1 2 2 2 2 7 2 3" xfId="2325" xr:uid="{00000000-0005-0000-0000-00005A080000}"/>
    <cellStyle name="20% - Accent1 2 2 2 2 7 2 3 2" xfId="2326" xr:uid="{00000000-0005-0000-0000-00005B080000}"/>
    <cellStyle name="20% - Accent1 2 2 2 2 7 2 4" xfId="2327" xr:uid="{00000000-0005-0000-0000-00005C080000}"/>
    <cellStyle name="20% - Accent1 2 2 2 2 7 3" xfId="2328" xr:uid="{00000000-0005-0000-0000-00005D080000}"/>
    <cellStyle name="20% - Accent1 2 2 2 2 7 3 2" xfId="2329" xr:uid="{00000000-0005-0000-0000-00005E080000}"/>
    <cellStyle name="20% - Accent1 2 2 2 2 7 3 2 2" xfId="2330" xr:uid="{00000000-0005-0000-0000-00005F080000}"/>
    <cellStyle name="20% - Accent1 2 2 2 2 7 3 2 2 2" xfId="2331" xr:uid="{00000000-0005-0000-0000-000060080000}"/>
    <cellStyle name="20% - Accent1 2 2 2 2 7 3 2 3" xfId="2332" xr:uid="{00000000-0005-0000-0000-000061080000}"/>
    <cellStyle name="20% - Accent1 2 2 2 2 7 3 3" xfId="2333" xr:uid="{00000000-0005-0000-0000-000062080000}"/>
    <cellStyle name="20% - Accent1 2 2 2 2 7 3 3 2" xfId="2334" xr:uid="{00000000-0005-0000-0000-000063080000}"/>
    <cellStyle name="20% - Accent1 2 2 2 2 7 3 4" xfId="2335" xr:uid="{00000000-0005-0000-0000-000064080000}"/>
    <cellStyle name="20% - Accent1 2 2 2 2 7 4" xfId="2336" xr:uid="{00000000-0005-0000-0000-000065080000}"/>
    <cellStyle name="20% - Accent1 2 2 2 2 7 4 2" xfId="2337" xr:uid="{00000000-0005-0000-0000-000066080000}"/>
    <cellStyle name="20% - Accent1 2 2 2 2 7 4 2 2" xfId="2338" xr:uid="{00000000-0005-0000-0000-000067080000}"/>
    <cellStyle name="20% - Accent1 2 2 2 2 7 4 2 2 2" xfId="2339" xr:uid="{00000000-0005-0000-0000-000068080000}"/>
    <cellStyle name="20% - Accent1 2 2 2 2 7 4 2 3" xfId="2340" xr:uid="{00000000-0005-0000-0000-000069080000}"/>
    <cellStyle name="20% - Accent1 2 2 2 2 7 4 3" xfId="2341" xr:uid="{00000000-0005-0000-0000-00006A080000}"/>
    <cellStyle name="20% - Accent1 2 2 2 2 7 4 3 2" xfId="2342" xr:uid="{00000000-0005-0000-0000-00006B080000}"/>
    <cellStyle name="20% - Accent1 2 2 2 2 7 4 4" xfId="2343" xr:uid="{00000000-0005-0000-0000-00006C080000}"/>
    <cellStyle name="20% - Accent1 2 2 2 2 7 5" xfId="2344" xr:uid="{00000000-0005-0000-0000-00006D080000}"/>
    <cellStyle name="20% - Accent1 2 2 2 2 7 5 2" xfId="2345" xr:uid="{00000000-0005-0000-0000-00006E080000}"/>
    <cellStyle name="20% - Accent1 2 2 2 2 7 5 2 2" xfId="2346" xr:uid="{00000000-0005-0000-0000-00006F080000}"/>
    <cellStyle name="20% - Accent1 2 2 2 2 7 5 3" xfId="2347" xr:uid="{00000000-0005-0000-0000-000070080000}"/>
    <cellStyle name="20% - Accent1 2 2 2 2 7 6" xfId="2348" xr:uid="{00000000-0005-0000-0000-000071080000}"/>
    <cellStyle name="20% - Accent1 2 2 2 2 7 6 2" xfId="2349" xr:uid="{00000000-0005-0000-0000-000072080000}"/>
    <cellStyle name="20% - Accent1 2 2 2 2 7 6 2 2" xfId="2350" xr:uid="{00000000-0005-0000-0000-000073080000}"/>
    <cellStyle name="20% - Accent1 2 2 2 2 7 6 3" xfId="2351" xr:uid="{00000000-0005-0000-0000-000074080000}"/>
    <cellStyle name="20% - Accent1 2 2 2 2 7 7" xfId="2352" xr:uid="{00000000-0005-0000-0000-000075080000}"/>
    <cellStyle name="20% - Accent1 2 2 2 2 7 7 2" xfId="2353" xr:uid="{00000000-0005-0000-0000-000076080000}"/>
    <cellStyle name="20% - Accent1 2 2 2 2 7 8" xfId="2354" xr:uid="{00000000-0005-0000-0000-000077080000}"/>
    <cellStyle name="20% - Accent1 2 2 2 2 7 8 2" xfId="2355" xr:uid="{00000000-0005-0000-0000-000078080000}"/>
    <cellStyle name="20% - Accent1 2 2 2 2 7 9" xfId="2356" xr:uid="{00000000-0005-0000-0000-000079080000}"/>
    <cellStyle name="20% - Accent1 2 2 2 2 8" xfId="2357" xr:uid="{00000000-0005-0000-0000-00007A080000}"/>
    <cellStyle name="20% - Accent1 2 2 2 2 8 2" xfId="2358" xr:uid="{00000000-0005-0000-0000-00007B080000}"/>
    <cellStyle name="20% - Accent1 2 2 2 2 8 2 2" xfId="2359" xr:uid="{00000000-0005-0000-0000-00007C080000}"/>
    <cellStyle name="20% - Accent1 2 2 2 2 8 2 2 2" xfId="2360" xr:uid="{00000000-0005-0000-0000-00007D080000}"/>
    <cellStyle name="20% - Accent1 2 2 2 2 8 2 3" xfId="2361" xr:uid="{00000000-0005-0000-0000-00007E080000}"/>
    <cellStyle name="20% - Accent1 2 2 2 2 8 3" xfId="2362" xr:uid="{00000000-0005-0000-0000-00007F080000}"/>
    <cellStyle name="20% - Accent1 2 2 2 2 8 3 2" xfId="2363" xr:uid="{00000000-0005-0000-0000-000080080000}"/>
    <cellStyle name="20% - Accent1 2 2 2 2 8 4" xfId="2364" xr:uid="{00000000-0005-0000-0000-000081080000}"/>
    <cellStyle name="20% - Accent1 2 2 2 2 9" xfId="2365" xr:uid="{00000000-0005-0000-0000-000082080000}"/>
    <cellStyle name="20% - Accent1 2 2 2 2 9 2" xfId="2366" xr:uid="{00000000-0005-0000-0000-000083080000}"/>
    <cellStyle name="20% - Accent1 2 2 2 2 9 2 2" xfId="2367" xr:uid="{00000000-0005-0000-0000-000084080000}"/>
    <cellStyle name="20% - Accent1 2 2 2 2 9 2 2 2" xfId="2368" xr:uid="{00000000-0005-0000-0000-000085080000}"/>
    <cellStyle name="20% - Accent1 2 2 2 2 9 2 3" xfId="2369" xr:uid="{00000000-0005-0000-0000-000086080000}"/>
    <cellStyle name="20% - Accent1 2 2 2 2 9 3" xfId="2370" xr:uid="{00000000-0005-0000-0000-000087080000}"/>
    <cellStyle name="20% - Accent1 2 2 2 2 9 3 2" xfId="2371" xr:uid="{00000000-0005-0000-0000-000088080000}"/>
    <cellStyle name="20% - Accent1 2 2 2 2 9 4" xfId="2372" xr:uid="{00000000-0005-0000-0000-000089080000}"/>
    <cellStyle name="20% - Accent1 2 2 2 3" xfId="2373" xr:uid="{00000000-0005-0000-0000-00008A080000}"/>
    <cellStyle name="20% - Accent1 2 2 2 3 10" xfId="2374" xr:uid="{00000000-0005-0000-0000-00008B080000}"/>
    <cellStyle name="20% - Accent1 2 2 2 3 10 2" xfId="2375" xr:uid="{00000000-0005-0000-0000-00008C080000}"/>
    <cellStyle name="20% - Accent1 2 2 2 3 10 2 2" xfId="2376" xr:uid="{00000000-0005-0000-0000-00008D080000}"/>
    <cellStyle name="20% - Accent1 2 2 2 3 10 3" xfId="2377" xr:uid="{00000000-0005-0000-0000-00008E080000}"/>
    <cellStyle name="20% - Accent1 2 2 2 3 11" xfId="2378" xr:uid="{00000000-0005-0000-0000-00008F080000}"/>
    <cellStyle name="20% - Accent1 2 2 2 3 11 2" xfId="2379" xr:uid="{00000000-0005-0000-0000-000090080000}"/>
    <cellStyle name="20% - Accent1 2 2 2 3 11 2 2" xfId="2380" xr:uid="{00000000-0005-0000-0000-000091080000}"/>
    <cellStyle name="20% - Accent1 2 2 2 3 11 3" xfId="2381" xr:uid="{00000000-0005-0000-0000-000092080000}"/>
    <cellStyle name="20% - Accent1 2 2 2 3 12" xfId="2382" xr:uid="{00000000-0005-0000-0000-000093080000}"/>
    <cellStyle name="20% - Accent1 2 2 2 3 12 2" xfId="2383" xr:uid="{00000000-0005-0000-0000-000094080000}"/>
    <cellStyle name="20% - Accent1 2 2 2 3 13" xfId="2384" xr:uid="{00000000-0005-0000-0000-000095080000}"/>
    <cellStyle name="20% - Accent1 2 2 2 3 13 2" xfId="2385" xr:uid="{00000000-0005-0000-0000-000096080000}"/>
    <cellStyle name="20% - Accent1 2 2 2 3 14" xfId="2386" xr:uid="{00000000-0005-0000-0000-000097080000}"/>
    <cellStyle name="20% - Accent1 2 2 2 3 2" xfId="2387" xr:uid="{00000000-0005-0000-0000-000098080000}"/>
    <cellStyle name="20% - Accent1 2 2 2 3 2 10" xfId="2388" xr:uid="{00000000-0005-0000-0000-000099080000}"/>
    <cellStyle name="20% - Accent1 2 2 2 3 2 10 2" xfId="2389" xr:uid="{00000000-0005-0000-0000-00009A080000}"/>
    <cellStyle name="20% - Accent1 2 2 2 3 2 11" xfId="2390" xr:uid="{00000000-0005-0000-0000-00009B080000}"/>
    <cellStyle name="20% - Accent1 2 2 2 3 2 2" xfId="2391" xr:uid="{00000000-0005-0000-0000-00009C080000}"/>
    <cellStyle name="20% - Accent1 2 2 2 3 2 2 2" xfId="2392" xr:uid="{00000000-0005-0000-0000-00009D080000}"/>
    <cellStyle name="20% - Accent1 2 2 2 3 2 2 2 2" xfId="2393" xr:uid="{00000000-0005-0000-0000-00009E080000}"/>
    <cellStyle name="20% - Accent1 2 2 2 3 2 2 2 2 2" xfId="2394" xr:uid="{00000000-0005-0000-0000-00009F080000}"/>
    <cellStyle name="20% - Accent1 2 2 2 3 2 2 2 2 2 2" xfId="2395" xr:uid="{00000000-0005-0000-0000-0000A0080000}"/>
    <cellStyle name="20% - Accent1 2 2 2 3 2 2 2 2 3" xfId="2396" xr:uid="{00000000-0005-0000-0000-0000A1080000}"/>
    <cellStyle name="20% - Accent1 2 2 2 3 2 2 2 3" xfId="2397" xr:uid="{00000000-0005-0000-0000-0000A2080000}"/>
    <cellStyle name="20% - Accent1 2 2 2 3 2 2 2 3 2" xfId="2398" xr:uid="{00000000-0005-0000-0000-0000A3080000}"/>
    <cellStyle name="20% - Accent1 2 2 2 3 2 2 2 4" xfId="2399" xr:uid="{00000000-0005-0000-0000-0000A4080000}"/>
    <cellStyle name="20% - Accent1 2 2 2 3 2 2 3" xfId="2400" xr:uid="{00000000-0005-0000-0000-0000A5080000}"/>
    <cellStyle name="20% - Accent1 2 2 2 3 2 2 3 2" xfId="2401" xr:uid="{00000000-0005-0000-0000-0000A6080000}"/>
    <cellStyle name="20% - Accent1 2 2 2 3 2 2 3 2 2" xfId="2402" xr:uid="{00000000-0005-0000-0000-0000A7080000}"/>
    <cellStyle name="20% - Accent1 2 2 2 3 2 2 3 2 2 2" xfId="2403" xr:uid="{00000000-0005-0000-0000-0000A8080000}"/>
    <cellStyle name="20% - Accent1 2 2 2 3 2 2 3 2 3" xfId="2404" xr:uid="{00000000-0005-0000-0000-0000A9080000}"/>
    <cellStyle name="20% - Accent1 2 2 2 3 2 2 3 3" xfId="2405" xr:uid="{00000000-0005-0000-0000-0000AA080000}"/>
    <cellStyle name="20% - Accent1 2 2 2 3 2 2 3 3 2" xfId="2406" xr:uid="{00000000-0005-0000-0000-0000AB080000}"/>
    <cellStyle name="20% - Accent1 2 2 2 3 2 2 3 4" xfId="2407" xr:uid="{00000000-0005-0000-0000-0000AC080000}"/>
    <cellStyle name="20% - Accent1 2 2 2 3 2 2 4" xfId="2408" xr:uid="{00000000-0005-0000-0000-0000AD080000}"/>
    <cellStyle name="20% - Accent1 2 2 2 3 2 2 4 2" xfId="2409" xr:uid="{00000000-0005-0000-0000-0000AE080000}"/>
    <cellStyle name="20% - Accent1 2 2 2 3 2 2 4 2 2" xfId="2410" xr:uid="{00000000-0005-0000-0000-0000AF080000}"/>
    <cellStyle name="20% - Accent1 2 2 2 3 2 2 4 2 2 2" xfId="2411" xr:uid="{00000000-0005-0000-0000-0000B0080000}"/>
    <cellStyle name="20% - Accent1 2 2 2 3 2 2 4 2 3" xfId="2412" xr:uid="{00000000-0005-0000-0000-0000B1080000}"/>
    <cellStyle name="20% - Accent1 2 2 2 3 2 2 4 3" xfId="2413" xr:uid="{00000000-0005-0000-0000-0000B2080000}"/>
    <cellStyle name="20% - Accent1 2 2 2 3 2 2 4 3 2" xfId="2414" xr:uid="{00000000-0005-0000-0000-0000B3080000}"/>
    <cellStyle name="20% - Accent1 2 2 2 3 2 2 4 4" xfId="2415" xr:uid="{00000000-0005-0000-0000-0000B4080000}"/>
    <cellStyle name="20% - Accent1 2 2 2 3 2 2 5" xfId="2416" xr:uid="{00000000-0005-0000-0000-0000B5080000}"/>
    <cellStyle name="20% - Accent1 2 2 2 3 2 2 5 2" xfId="2417" xr:uid="{00000000-0005-0000-0000-0000B6080000}"/>
    <cellStyle name="20% - Accent1 2 2 2 3 2 2 5 2 2" xfId="2418" xr:uid="{00000000-0005-0000-0000-0000B7080000}"/>
    <cellStyle name="20% - Accent1 2 2 2 3 2 2 5 3" xfId="2419" xr:uid="{00000000-0005-0000-0000-0000B8080000}"/>
    <cellStyle name="20% - Accent1 2 2 2 3 2 2 6" xfId="2420" xr:uid="{00000000-0005-0000-0000-0000B9080000}"/>
    <cellStyle name="20% - Accent1 2 2 2 3 2 2 6 2" xfId="2421" xr:uid="{00000000-0005-0000-0000-0000BA080000}"/>
    <cellStyle name="20% - Accent1 2 2 2 3 2 2 6 2 2" xfId="2422" xr:uid="{00000000-0005-0000-0000-0000BB080000}"/>
    <cellStyle name="20% - Accent1 2 2 2 3 2 2 6 3" xfId="2423" xr:uid="{00000000-0005-0000-0000-0000BC080000}"/>
    <cellStyle name="20% - Accent1 2 2 2 3 2 2 7" xfId="2424" xr:uid="{00000000-0005-0000-0000-0000BD080000}"/>
    <cellStyle name="20% - Accent1 2 2 2 3 2 2 7 2" xfId="2425" xr:uid="{00000000-0005-0000-0000-0000BE080000}"/>
    <cellStyle name="20% - Accent1 2 2 2 3 2 2 8" xfId="2426" xr:uid="{00000000-0005-0000-0000-0000BF080000}"/>
    <cellStyle name="20% - Accent1 2 2 2 3 2 2 8 2" xfId="2427" xr:uid="{00000000-0005-0000-0000-0000C0080000}"/>
    <cellStyle name="20% - Accent1 2 2 2 3 2 2 9" xfId="2428" xr:uid="{00000000-0005-0000-0000-0000C1080000}"/>
    <cellStyle name="20% - Accent1 2 2 2 3 2 3" xfId="2429" xr:uid="{00000000-0005-0000-0000-0000C2080000}"/>
    <cellStyle name="20% - Accent1 2 2 2 3 2 3 2" xfId="2430" xr:uid="{00000000-0005-0000-0000-0000C3080000}"/>
    <cellStyle name="20% - Accent1 2 2 2 3 2 3 2 2" xfId="2431" xr:uid="{00000000-0005-0000-0000-0000C4080000}"/>
    <cellStyle name="20% - Accent1 2 2 2 3 2 3 2 2 2" xfId="2432" xr:uid="{00000000-0005-0000-0000-0000C5080000}"/>
    <cellStyle name="20% - Accent1 2 2 2 3 2 3 2 2 2 2" xfId="2433" xr:uid="{00000000-0005-0000-0000-0000C6080000}"/>
    <cellStyle name="20% - Accent1 2 2 2 3 2 3 2 2 3" xfId="2434" xr:uid="{00000000-0005-0000-0000-0000C7080000}"/>
    <cellStyle name="20% - Accent1 2 2 2 3 2 3 2 3" xfId="2435" xr:uid="{00000000-0005-0000-0000-0000C8080000}"/>
    <cellStyle name="20% - Accent1 2 2 2 3 2 3 2 3 2" xfId="2436" xr:uid="{00000000-0005-0000-0000-0000C9080000}"/>
    <cellStyle name="20% - Accent1 2 2 2 3 2 3 2 4" xfId="2437" xr:uid="{00000000-0005-0000-0000-0000CA080000}"/>
    <cellStyle name="20% - Accent1 2 2 2 3 2 3 3" xfId="2438" xr:uid="{00000000-0005-0000-0000-0000CB080000}"/>
    <cellStyle name="20% - Accent1 2 2 2 3 2 3 3 2" xfId="2439" xr:uid="{00000000-0005-0000-0000-0000CC080000}"/>
    <cellStyle name="20% - Accent1 2 2 2 3 2 3 3 2 2" xfId="2440" xr:uid="{00000000-0005-0000-0000-0000CD080000}"/>
    <cellStyle name="20% - Accent1 2 2 2 3 2 3 3 2 2 2" xfId="2441" xr:uid="{00000000-0005-0000-0000-0000CE080000}"/>
    <cellStyle name="20% - Accent1 2 2 2 3 2 3 3 2 3" xfId="2442" xr:uid="{00000000-0005-0000-0000-0000CF080000}"/>
    <cellStyle name="20% - Accent1 2 2 2 3 2 3 3 3" xfId="2443" xr:uid="{00000000-0005-0000-0000-0000D0080000}"/>
    <cellStyle name="20% - Accent1 2 2 2 3 2 3 3 3 2" xfId="2444" xr:uid="{00000000-0005-0000-0000-0000D1080000}"/>
    <cellStyle name="20% - Accent1 2 2 2 3 2 3 3 4" xfId="2445" xr:uid="{00000000-0005-0000-0000-0000D2080000}"/>
    <cellStyle name="20% - Accent1 2 2 2 3 2 3 4" xfId="2446" xr:uid="{00000000-0005-0000-0000-0000D3080000}"/>
    <cellStyle name="20% - Accent1 2 2 2 3 2 3 4 2" xfId="2447" xr:uid="{00000000-0005-0000-0000-0000D4080000}"/>
    <cellStyle name="20% - Accent1 2 2 2 3 2 3 4 2 2" xfId="2448" xr:uid="{00000000-0005-0000-0000-0000D5080000}"/>
    <cellStyle name="20% - Accent1 2 2 2 3 2 3 4 2 2 2" xfId="2449" xr:uid="{00000000-0005-0000-0000-0000D6080000}"/>
    <cellStyle name="20% - Accent1 2 2 2 3 2 3 4 2 3" xfId="2450" xr:uid="{00000000-0005-0000-0000-0000D7080000}"/>
    <cellStyle name="20% - Accent1 2 2 2 3 2 3 4 3" xfId="2451" xr:uid="{00000000-0005-0000-0000-0000D8080000}"/>
    <cellStyle name="20% - Accent1 2 2 2 3 2 3 4 3 2" xfId="2452" xr:uid="{00000000-0005-0000-0000-0000D9080000}"/>
    <cellStyle name="20% - Accent1 2 2 2 3 2 3 4 4" xfId="2453" xr:uid="{00000000-0005-0000-0000-0000DA080000}"/>
    <cellStyle name="20% - Accent1 2 2 2 3 2 3 5" xfId="2454" xr:uid="{00000000-0005-0000-0000-0000DB080000}"/>
    <cellStyle name="20% - Accent1 2 2 2 3 2 3 5 2" xfId="2455" xr:uid="{00000000-0005-0000-0000-0000DC080000}"/>
    <cellStyle name="20% - Accent1 2 2 2 3 2 3 5 2 2" xfId="2456" xr:uid="{00000000-0005-0000-0000-0000DD080000}"/>
    <cellStyle name="20% - Accent1 2 2 2 3 2 3 5 3" xfId="2457" xr:uid="{00000000-0005-0000-0000-0000DE080000}"/>
    <cellStyle name="20% - Accent1 2 2 2 3 2 3 6" xfId="2458" xr:uid="{00000000-0005-0000-0000-0000DF080000}"/>
    <cellStyle name="20% - Accent1 2 2 2 3 2 3 6 2" xfId="2459" xr:uid="{00000000-0005-0000-0000-0000E0080000}"/>
    <cellStyle name="20% - Accent1 2 2 2 3 2 3 6 2 2" xfId="2460" xr:uid="{00000000-0005-0000-0000-0000E1080000}"/>
    <cellStyle name="20% - Accent1 2 2 2 3 2 3 6 3" xfId="2461" xr:uid="{00000000-0005-0000-0000-0000E2080000}"/>
    <cellStyle name="20% - Accent1 2 2 2 3 2 3 7" xfId="2462" xr:uid="{00000000-0005-0000-0000-0000E3080000}"/>
    <cellStyle name="20% - Accent1 2 2 2 3 2 3 7 2" xfId="2463" xr:uid="{00000000-0005-0000-0000-0000E4080000}"/>
    <cellStyle name="20% - Accent1 2 2 2 3 2 3 8" xfId="2464" xr:uid="{00000000-0005-0000-0000-0000E5080000}"/>
    <cellStyle name="20% - Accent1 2 2 2 3 2 3 8 2" xfId="2465" xr:uid="{00000000-0005-0000-0000-0000E6080000}"/>
    <cellStyle name="20% - Accent1 2 2 2 3 2 3 9" xfId="2466" xr:uid="{00000000-0005-0000-0000-0000E7080000}"/>
    <cellStyle name="20% - Accent1 2 2 2 3 2 4" xfId="2467" xr:uid="{00000000-0005-0000-0000-0000E8080000}"/>
    <cellStyle name="20% - Accent1 2 2 2 3 2 4 2" xfId="2468" xr:uid="{00000000-0005-0000-0000-0000E9080000}"/>
    <cellStyle name="20% - Accent1 2 2 2 3 2 4 2 2" xfId="2469" xr:uid="{00000000-0005-0000-0000-0000EA080000}"/>
    <cellStyle name="20% - Accent1 2 2 2 3 2 4 2 2 2" xfId="2470" xr:uid="{00000000-0005-0000-0000-0000EB080000}"/>
    <cellStyle name="20% - Accent1 2 2 2 3 2 4 2 3" xfId="2471" xr:uid="{00000000-0005-0000-0000-0000EC080000}"/>
    <cellStyle name="20% - Accent1 2 2 2 3 2 4 3" xfId="2472" xr:uid="{00000000-0005-0000-0000-0000ED080000}"/>
    <cellStyle name="20% - Accent1 2 2 2 3 2 4 3 2" xfId="2473" xr:uid="{00000000-0005-0000-0000-0000EE080000}"/>
    <cellStyle name="20% - Accent1 2 2 2 3 2 4 4" xfId="2474" xr:uid="{00000000-0005-0000-0000-0000EF080000}"/>
    <cellStyle name="20% - Accent1 2 2 2 3 2 5" xfId="2475" xr:uid="{00000000-0005-0000-0000-0000F0080000}"/>
    <cellStyle name="20% - Accent1 2 2 2 3 2 5 2" xfId="2476" xr:uid="{00000000-0005-0000-0000-0000F1080000}"/>
    <cellStyle name="20% - Accent1 2 2 2 3 2 5 2 2" xfId="2477" xr:uid="{00000000-0005-0000-0000-0000F2080000}"/>
    <cellStyle name="20% - Accent1 2 2 2 3 2 5 2 2 2" xfId="2478" xr:uid="{00000000-0005-0000-0000-0000F3080000}"/>
    <cellStyle name="20% - Accent1 2 2 2 3 2 5 2 3" xfId="2479" xr:uid="{00000000-0005-0000-0000-0000F4080000}"/>
    <cellStyle name="20% - Accent1 2 2 2 3 2 5 3" xfId="2480" xr:uid="{00000000-0005-0000-0000-0000F5080000}"/>
    <cellStyle name="20% - Accent1 2 2 2 3 2 5 3 2" xfId="2481" xr:uid="{00000000-0005-0000-0000-0000F6080000}"/>
    <cellStyle name="20% - Accent1 2 2 2 3 2 5 4" xfId="2482" xr:uid="{00000000-0005-0000-0000-0000F7080000}"/>
    <cellStyle name="20% - Accent1 2 2 2 3 2 6" xfId="2483" xr:uid="{00000000-0005-0000-0000-0000F8080000}"/>
    <cellStyle name="20% - Accent1 2 2 2 3 2 6 2" xfId="2484" xr:uid="{00000000-0005-0000-0000-0000F9080000}"/>
    <cellStyle name="20% - Accent1 2 2 2 3 2 6 2 2" xfId="2485" xr:uid="{00000000-0005-0000-0000-0000FA080000}"/>
    <cellStyle name="20% - Accent1 2 2 2 3 2 6 2 2 2" xfId="2486" xr:uid="{00000000-0005-0000-0000-0000FB080000}"/>
    <cellStyle name="20% - Accent1 2 2 2 3 2 6 2 3" xfId="2487" xr:uid="{00000000-0005-0000-0000-0000FC080000}"/>
    <cellStyle name="20% - Accent1 2 2 2 3 2 6 3" xfId="2488" xr:uid="{00000000-0005-0000-0000-0000FD080000}"/>
    <cellStyle name="20% - Accent1 2 2 2 3 2 6 3 2" xfId="2489" xr:uid="{00000000-0005-0000-0000-0000FE080000}"/>
    <cellStyle name="20% - Accent1 2 2 2 3 2 6 4" xfId="2490" xr:uid="{00000000-0005-0000-0000-0000FF080000}"/>
    <cellStyle name="20% - Accent1 2 2 2 3 2 7" xfId="2491" xr:uid="{00000000-0005-0000-0000-000000090000}"/>
    <cellStyle name="20% - Accent1 2 2 2 3 2 7 2" xfId="2492" xr:uid="{00000000-0005-0000-0000-000001090000}"/>
    <cellStyle name="20% - Accent1 2 2 2 3 2 7 2 2" xfId="2493" xr:uid="{00000000-0005-0000-0000-000002090000}"/>
    <cellStyle name="20% - Accent1 2 2 2 3 2 7 3" xfId="2494" xr:uid="{00000000-0005-0000-0000-000003090000}"/>
    <cellStyle name="20% - Accent1 2 2 2 3 2 8" xfId="2495" xr:uid="{00000000-0005-0000-0000-000004090000}"/>
    <cellStyle name="20% - Accent1 2 2 2 3 2 8 2" xfId="2496" xr:uid="{00000000-0005-0000-0000-000005090000}"/>
    <cellStyle name="20% - Accent1 2 2 2 3 2 8 2 2" xfId="2497" xr:uid="{00000000-0005-0000-0000-000006090000}"/>
    <cellStyle name="20% - Accent1 2 2 2 3 2 8 3" xfId="2498" xr:uid="{00000000-0005-0000-0000-000007090000}"/>
    <cellStyle name="20% - Accent1 2 2 2 3 2 9" xfId="2499" xr:uid="{00000000-0005-0000-0000-000008090000}"/>
    <cellStyle name="20% - Accent1 2 2 2 3 2 9 2" xfId="2500" xr:uid="{00000000-0005-0000-0000-000009090000}"/>
    <cellStyle name="20% - Accent1 2 2 2 3 3" xfId="2501" xr:uid="{00000000-0005-0000-0000-00000A090000}"/>
    <cellStyle name="20% - Accent1 2 2 2 3 3 10" xfId="2502" xr:uid="{00000000-0005-0000-0000-00000B090000}"/>
    <cellStyle name="20% - Accent1 2 2 2 3 3 10 2" xfId="2503" xr:uid="{00000000-0005-0000-0000-00000C090000}"/>
    <cellStyle name="20% - Accent1 2 2 2 3 3 11" xfId="2504" xr:uid="{00000000-0005-0000-0000-00000D090000}"/>
    <cellStyle name="20% - Accent1 2 2 2 3 3 2" xfId="2505" xr:uid="{00000000-0005-0000-0000-00000E090000}"/>
    <cellStyle name="20% - Accent1 2 2 2 3 3 2 2" xfId="2506" xr:uid="{00000000-0005-0000-0000-00000F090000}"/>
    <cellStyle name="20% - Accent1 2 2 2 3 3 2 2 2" xfId="2507" xr:uid="{00000000-0005-0000-0000-000010090000}"/>
    <cellStyle name="20% - Accent1 2 2 2 3 3 2 2 2 2" xfId="2508" xr:uid="{00000000-0005-0000-0000-000011090000}"/>
    <cellStyle name="20% - Accent1 2 2 2 3 3 2 2 2 2 2" xfId="2509" xr:uid="{00000000-0005-0000-0000-000012090000}"/>
    <cellStyle name="20% - Accent1 2 2 2 3 3 2 2 2 3" xfId="2510" xr:uid="{00000000-0005-0000-0000-000013090000}"/>
    <cellStyle name="20% - Accent1 2 2 2 3 3 2 2 3" xfId="2511" xr:uid="{00000000-0005-0000-0000-000014090000}"/>
    <cellStyle name="20% - Accent1 2 2 2 3 3 2 2 3 2" xfId="2512" xr:uid="{00000000-0005-0000-0000-000015090000}"/>
    <cellStyle name="20% - Accent1 2 2 2 3 3 2 2 4" xfId="2513" xr:uid="{00000000-0005-0000-0000-000016090000}"/>
    <cellStyle name="20% - Accent1 2 2 2 3 3 2 3" xfId="2514" xr:uid="{00000000-0005-0000-0000-000017090000}"/>
    <cellStyle name="20% - Accent1 2 2 2 3 3 2 3 2" xfId="2515" xr:uid="{00000000-0005-0000-0000-000018090000}"/>
    <cellStyle name="20% - Accent1 2 2 2 3 3 2 3 2 2" xfId="2516" xr:uid="{00000000-0005-0000-0000-000019090000}"/>
    <cellStyle name="20% - Accent1 2 2 2 3 3 2 3 2 2 2" xfId="2517" xr:uid="{00000000-0005-0000-0000-00001A090000}"/>
    <cellStyle name="20% - Accent1 2 2 2 3 3 2 3 2 3" xfId="2518" xr:uid="{00000000-0005-0000-0000-00001B090000}"/>
    <cellStyle name="20% - Accent1 2 2 2 3 3 2 3 3" xfId="2519" xr:uid="{00000000-0005-0000-0000-00001C090000}"/>
    <cellStyle name="20% - Accent1 2 2 2 3 3 2 3 3 2" xfId="2520" xr:uid="{00000000-0005-0000-0000-00001D090000}"/>
    <cellStyle name="20% - Accent1 2 2 2 3 3 2 3 4" xfId="2521" xr:uid="{00000000-0005-0000-0000-00001E090000}"/>
    <cellStyle name="20% - Accent1 2 2 2 3 3 2 4" xfId="2522" xr:uid="{00000000-0005-0000-0000-00001F090000}"/>
    <cellStyle name="20% - Accent1 2 2 2 3 3 2 4 2" xfId="2523" xr:uid="{00000000-0005-0000-0000-000020090000}"/>
    <cellStyle name="20% - Accent1 2 2 2 3 3 2 4 2 2" xfId="2524" xr:uid="{00000000-0005-0000-0000-000021090000}"/>
    <cellStyle name="20% - Accent1 2 2 2 3 3 2 4 2 2 2" xfId="2525" xr:uid="{00000000-0005-0000-0000-000022090000}"/>
    <cellStyle name="20% - Accent1 2 2 2 3 3 2 4 2 3" xfId="2526" xr:uid="{00000000-0005-0000-0000-000023090000}"/>
    <cellStyle name="20% - Accent1 2 2 2 3 3 2 4 3" xfId="2527" xr:uid="{00000000-0005-0000-0000-000024090000}"/>
    <cellStyle name="20% - Accent1 2 2 2 3 3 2 4 3 2" xfId="2528" xr:uid="{00000000-0005-0000-0000-000025090000}"/>
    <cellStyle name="20% - Accent1 2 2 2 3 3 2 4 4" xfId="2529" xr:uid="{00000000-0005-0000-0000-000026090000}"/>
    <cellStyle name="20% - Accent1 2 2 2 3 3 2 5" xfId="2530" xr:uid="{00000000-0005-0000-0000-000027090000}"/>
    <cellStyle name="20% - Accent1 2 2 2 3 3 2 5 2" xfId="2531" xr:uid="{00000000-0005-0000-0000-000028090000}"/>
    <cellStyle name="20% - Accent1 2 2 2 3 3 2 5 2 2" xfId="2532" xr:uid="{00000000-0005-0000-0000-000029090000}"/>
    <cellStyle name="20% - Accent1 2 2 2 3 3 2 5 3" xfId="2533" xr:uid="{00000000-0005-0000-0000-00002A090000}"/>
    <cellStyle name="20% - Accent1 2 2 2 3 3 2 6" xfId="2534" xr:uid="{00000000-0005-0000-0000-00002B090000}"/>
    <cellStyle name="20% - Accent1 2 2 2 3 3 2 6 2" xfId="2535" xr:uid="{00000000-0005-0000-0000-00002C090000}"/>
    <cellStyle name="20% - Accent1 2 2 2 3 3 2 6 2 2" xfId="2536" xr:uid="{00000000-0005-0000-0000-00002D090000}"/>
    <cellStyle name="20% - Accent1 2 2 2 3 3 2 6 3" xfId="2537" xr:uid="{00000000-0005-0000-0000-00002E090000}"/>
    <cellStyle name="20% - Accent1 2 2 2 3 3 2 7" xfId="2538" xr:uid="{00000000-0005-0000-0000-00002F090000}"/>
    <cellStyle name="20% - Accent1 2 2 2 3 3 2 7 2" xfId="2539" xr:uid="{00000000-0005-0000-0000-000030090000}"/>
    <cellStyle name="20% - Accent1 2 2 2 3 3 2 8" xfId="2540" xr:uid="{00000000-0005-0000-0000-000031090000}"/>
    <cellStyle name="20% - Accent1 2 2 2 3 3 2 8 2" xfId="2541" xr:uid="{00000000-0005-0000-0000-000032090000}"/>
    <cellStyle name="20% - Accent1 2 2 2 3 3 2 9" xfId="2542" xr:uid="{00000000-0005-0000-0000-000033090000}"/>
    <cellStyle name="20% - Accent1 2 2 2 3 3 3" xfId="2543" xr:uid="{00000000-0005-0000-0000-000034090000}"/>
    <cellStyle name="20% - Accent1 2 2 2 3 3 3 2" xfId="2544" xr:uid="{00000000-0005-0000-0000-000035090000}"/>
    <cellStyle name="20% - Accent1 2 2 2 3 3 3 2 2" xfId="2545" xr:uid="{00000000-0005-0000-0000-000036090000}"/>
    <cellStyle name="20% - Accent1 2 2 2 3 3 3 2 2 2" xfId="2546" xr:uid="{00000000-0005-0000-0000-000037090000}"/>
    <cellStyle name="20% - Accent1 2 2 2 3 3 3 2 2 2 2" xfId="2547" xr:uid="{00000000-0005-0000-0000-000038090000}"/>
    <cellStyle name="20% - Accent1 2 2 2 3 3 3 2 2 3" xfId="2548" xr:uid="{00000000-0005-0000-0000-000039090000}"/>
    <cellStyle name="20% - Accent1 2 2 2 3 3 3 2 3" xfId="2549" xr:uid="{00000000-0005-0000-0000-00003A090000}"/>
    <cellStyle name="20% - Accent1 2 2 2 3 3 3 2 3 2" xfId="2550" xr:uid="{00000000-0005-0000-0000-00003B090000}"/>
    <cellStyle name="20% - Accent1 2 2 2 3 3 3 2 4" xfId="2551" xr:uid="{00000000-0005-0000-0000-00003C090000}"/>
    <cellStyle name="20% - Accent1 2 2 2 3 3 3 3" xfId="2552" xr:uid="{00000000-0005-0000-0000-00003D090000}"/>
    <cellStyle name="20% - Accent1 2 2 2 3 3 3 3 2" xfId="2553" xr:uid="{00000000-0005-0000-0000-00003E090000}"/>
    <cellStyle name="20% - Accent1 2 2 2 3 3 3 3 2 2" xfId="2554" xr:uid="{00000000-0005-0000-0000-00003F090000}"/>
    <cellStyle name="20% - Accent1 2 2 2 3 3 3 3 2 2 2" xfId="2555" xr:uid="{00000000-0005-0000-0000-000040090000}"/>
    <cellStyle name="20% - Accent1 2 2 2 3 3 3 3 2 3" xfId="2556" xr:uid="{00000000-0005-0000-0000-000041090000}"/>
    <cellStyle name="20% - Accent1 2 2 2 3 3 3 3 3" xfId="2557" xr:uid="{00000000-0005-0000-0000-000042090000}"/>
    <cellStyle name="20% - Accent1 2 2 2 3 3 3 3 3 2" xfId="2558" xr:uid="{00000000-0005-0000-0000-000043090000}"/>
    <cellStyle name="20% - Accent1 2 2 2 3 3 3 3 4" xfId="2559" xr:uid="{00000000-0005-0000-0000-000044090000}"/>
    <cellStyle name="20% - Accent1 2 2 2 3 3 3 4" xfId="2560" xr:uid="{00000000-0005-0000-0000-000045090000}"/>
    <cellStyle name="20% - Accent1 2 2 2 3 3 3 4 2" xfId="2561" xr:uid="{00000000-0005-0000-0000-000046090000}"/>
    <cellStyle name="20% - Accent1 2 2 2 3 3 3 4 2 2" xfId="2562" xr:uid="{00000000-0005-0000-0000-000047090000}"/>
    <cellStyle name="20% - Accent1 2 2 2 3 3 3 4 2 2 2" xfId="2563" xr:uid="{00000000-0005-0000-0000-000048090000}"/>
    <cellStyle name="20% - Accent1 2 2 2 3 3 3 4 2 3" xfId="2564" xr:uid="{00000000-0005-0000-0000-000049090000}"/>
    <cellStyle name="20% - Accent1 2 2 2 3 3 3 4 3" xfId="2565" xr:uid="{00000000-0005-0000-0000-00004A090000}"/>
    <cellStyle name="20% - Accent1 2 2 2 3 3 3 4 3 2" xfId="2566" xr:uid="{00000000-0005-0000-0000-00004B090000}"/>
    <cellStyle name="20% - Accent1 2 2 2 3 3 3 4 4" xfId="2567" xr:uid="{00000000-0005-0000-0000-00004C090000}"/>
    <cellStyle name="20% - Accent1 2 2 2 3 3 3 5" xfId="2568" xr:uid="{00000000-0005-0000-0000-00004D090000}"/>
    <cellStyle name="20% - Accent1 2 2 2 3 3 3 5 2" xfId="2569" xr:uid="{00000000-0005-0000-0000-00004E090000}"/>
    <cellStyle name="20% - Accent1 2 2 2 3 3 3 5 2 2" xfId="2570" xr:uid="{00000000-0005-0000-0000-00004F090000}"/>
    <cellStyle name="20% - Accent1 2 2 2 3 3 3 5 3" xfId="2571" xr:uid="{00000000-0005-0000-0000-000050090000}"/>
    <cellStyle name="20% - Accent1 2 2 2 3 3 3 6" xfId="2572" xr:uid="{00000000-0005-0000-0000-000051090000}"/>
    <cellStyle name="20% - Accent1 2 2 2 3 3 3 6 2" xfId="2573" xr:uid="{00000000-0005-0000-0000-000052090000}"/>
    <cellStyle name="20% - Accent1 2 2 2 3 3 3 6 2 2" xfId="2574" xr:uid="{00000000-0005-0000-0000-000053090000}"/>
    <cellStyle name="20% - Accent1 2 2 2 3 3 3 6 3" xfId="2575" xr:uid="{00000000-0005-0000-0000-000054090000}"/>
    <cellStyle name="20% - Accent1 2 2 2 3 3 3 7" xfId="2576" xr:uid="{00000000-0005-0000-0000-000055090000}"/>
    <cellStyle name="20% - Accent1 2 2 2 3 3 3 7 2" xfId="2577" xr:uid="{00000000-0005-0000-0000-000056090000}"/>
    <cellStyle name="20% - Accent1 2 2 2 3 3 3 8" xfId="2578" xr:uid="{00000000-0005-0000-0000-000057090000}"/>
    <cellStyle name="20% - Accent1 2 2 2 3 3 3 8 2" xfId="2579" xr:uid="{00000000-0005-0000-0000-000058090000}"/>
    <cellStyle name="20% - Accent1 2 2 2 3 3 3 9" xfId="2580" xr:uid="{00000000-0005-0000-0000-000059090000}"/>
    <cellStyle name="20% - Accent1 2 2 2 3 3 4" xfId="2581" xr:uid="{00000000-0005-0000-0000-00005A090000}"/>
    <cellStyle name="20% - Accent1 2 2 2 3 3 4 2" xfId="2582" xr:uid="{00000000-0005-0000-0000-00005B090000}"/>
    <cellStyle name="20% - Accent1 2 2 2 3 3 4 2 2" xfId="2583" xr:uid="{00000000-0005-0000-0000-00005C090000}"/>
    <cellStyle name="20% - Accent1 2 2 2 3 3 4 2 2 2" xfId="2584" xr:uid="{00000000-0005-0000-0000-00005D090000}"/>
    <cellStyle name="20% - Accent1 2 2 2 3 3 4 2 3" xfId="2585" xr:uid="{00000000-0005-0000-0000-00005E090000}"/>
    <cellStyle name="20% - Accent1 2 2 2 3 3 4 3" xfId="2586" xr:uid="{00000000-0005-0000-0000-00005F090000}"/>
    <cellStyle name="20% - Accent1 2 2 2 3 3 4 3 2" xfId="2587" xr:uid="{00000000-0005-0000-0000-000060090000}"/>
    <cellStyle name="20% - Accent1 2 2 2 3 3 4 4" xfId="2588" xr:uid="{00000000-0005-0000-0000-000061090000}"/>
    <cellStyle name="20% - Accent1 2 2 2 3 3 5" xfId="2589" xr:uid="{00000000-0005-0000-0000-000062090000}"/>
    <cellStyle name="20% - Accent1 2 2 2 3 3 5 2" xfId="2590" xr:uid="{00000000-0005-0000-0000-000063090000}"/>
    <cellStyle name="20% - Accent1 2 2 2 3 3 5 2 2" xfId="2591" xr:uid="{00000000-0005-0000-0000-000064090000}"/>
    <cellStyle name="20% - Accent1 2 2 2 3 3 5 2 2 2" xfId="2592" xr:uid="{00000000-0005-0000-0000-000065090000}"/>
    <cellStyle name="20% - Accent1 2 2 2 3 3 5 2 3" xfId="2593" xr:uid="{00000000-0005-0000-0000-000066090000}"/>
    <cellStyle name="20% - Accent1 2 2 2 3 3 5 3" xfId="2594" xr:uid="{00000000-0005-0000-0000-000067090000}"/>
    <cellStyle name="20% - Accent1 2 2 2 3 3 5 3 2" xfId="2595" xr:uid="{00000000-0005-0000-0000-000068090000}"/>
    <cellStyle name="20% - Accent1 2 2 2 3 3 5 4" xfId="2596" xr:uid="{00000000-0005-0000-0000-000069090000}"/>
    <cellStyle name="20% - Accent1 2 2 2 3 3 6" xfId="2597" xr:uid="{00000000-0005-0000-0000-00006A090000}"/>
    <cellStyle name="20% - Accent1 2 2 2 3 3 6 2" xfId="2598" xr:uid="{00000000-0005-0000-0000-00006B090000}"/>
    <cellStyle name="20% - Accent1 2 2 2 3 3 6 2 2" xfId="2599" xr:uid="{00000000-0005-0000-0000-00006C090000}"/>
    <cellStyle name="20% - Accent1 2 2 2 3 3 6 2 2 2" xfId="2600" xr:uid="{00000000-0005-0000-0000-00006D090000}"/>
    <cellStyle name="20% - Accent1 2 2 2 3 3 6 2 3" xfId="2601" xr:uid="{00000000-0005-0000-0000-00006E090000}"/>
    <cellStyle name="20% - Accent1 2 2 2 3 3 6 3" xfId="2602" xr:uid="{00000000-0005-0000-0000-00006F090000}"/>
    <cellStyle name="20% - Accent1 2 2 2 3 3 6 3 2" xfId="2603" xr:uid="{00000000-0005-0000-0000-000070090000}"/>
    <cellStyle name="20% - Accent1 2 2 2 3 3 6 4" xfId="2604" xr:uid="{00000000-0005-0000-0000-000071090000}"/>
    <cellStyle name="20% - Accent1 2 2 2 3 3 7" xfId="2605" xr:uid="{00000000-0005-0000-0000-000072090000}"/>
    <cellStyle name="20% - Accent1 2 2 2 3 3 7 2" xfId="2606" xr:uid="{00000000-0005-0000-0000-000073090000}"/>
    <cellStyle name="20% - Accent1 2 2 2 3 3 7 2 2" xfId="2607" xr:uid="{00000000-0005-0000-0000-000074090000}"/>
    <cellStyle name="20% - Accent1 2 2 2 3 3 7 3" xfId="2608" xr:uid="{00000000-0005-0000-0000-000075090000}"/>
    <cellStyle name="20% - Accent1 2 2 2 3 3 8" xfId="2609" xr:uid="{00000000-0005-0000-0000-000076090000}"/>
    <cellStyle name="20% - Accent1 2 2 2 3 3 8 2" xfId="2610" xr:uid="{00000000-0005-0000-0000-000077090000}"/>
    <cellStyle name="20% - Accent1 2 2 2 3 3 8 2 2" xfId="2611" xr:uid="{00000000-0005-0000-0000-000078090000}"/>
    <cellStyle name="20% - Accent1 2 2 2 3 3 8 3" xfId="2612" xr:uid="{00000000-0005-0000-0000-000079090000}"/>
    <cellStyle name="20% - Accent1 2 2 2 3 3 9" xfId="2613" xr:uid="{00000000-0005-0000-0000-00007A090000}"/>
    <cellStyle name="20% - Accent1 2 2 2 3 3 9 2" xfId="2614" xr:uid="{00000000-0005-0000-0000-00007B090000}"/>
    <cellStyle name="20% - Accent1 2 2 2 3 4" xfId="2615" xr:uid="{00000000-0005-0000-0000-00007C090000}"/>
    <cellStyle name="20% - Accent1 2 2 2 3 4 10" xfId="2616" xr:uid="{00000000-0005-0000-0000-00007D090000}"/>
    <cellStyle name="20% - Accent1 2 2 2 3 4 10 2" xfId="2617" xr:uid="{00000000-0005-0000-0000-00007E090000}"/>
    <cellStyle name="20% - Accent1 2 2 2 3 4 11" xfId="2618" xr:uid="{00000000-0005-0000-0000-00007F090000}"/>
    <cellStyle name="20% - Accent1 2 2 2 3 4 2" xfId="2619" xr:uid="{00000000-0005-0000-0000-000080090000}"/>
    <cellStyle name="20% - Accent1 2 2 2 3 4 2 2" xfId="2620" xr:uid="{00000000-0005-0000-0000-000081090000}"/>
    <cellStyle name="20% - Accent1 2 2 2 3 4 2 2 2" xfId="2621" xr:uid="{00000000-0005-0000-0000-000082090000}"/>
    <cellStyle name="20% - Accent1 2 2 2 3 4 2 2 2 2" xfId="2622" xr:uid="{00000000-0005-0000-0000-000083090000}"/>
    <cellStyle name="20% - Accent1 2 2 2 3 4 2 2 2 2 2" xfId="2623" xr:uid="{00000000-0005-0000-0000-000084090000}"/>
    <cellStyle name="20% - Accent1 2 2 2 3 4 2 2 2 3" xfId="2624" xr:uid="{00000000-0005-0000-0000-000085090000}"/>
    <cellStyle name="20% - Accent1 2 2 2 3 4 2 2 3" xfId="2625" xr:uid="{00000000-0005-0000-0000-000086090000}"/>
    <cellStyle name="20% - Accent1 2 2 2 3 4 2 2 3 2" xfId="2626" xr:uid="{00000000-0005-0000-0000-000087090000}"/>
    <cellStyle name="20% - Accent1 2 2 2 3 4 2 2 4" xfId="2627" xr:uid="{00000000-0005-0000-0000-000088090000}"/>
    <cellStyle name="20% - Accent1 2 2 2 3 4 2 3" xfId="2628" xr:uid="{00000000-0005-0000-0000-000089090000}"/>
    <cellStyle name="20% - Accent1 2 2 2 3 4 2 3 2" xfId="2629" xr:uid="{00000000-0005-0000-0000-00008A090000}"/>
    <cellStyle name="20% - Accent1 2 2 2 3 4 2 3 2 2" xfId="2630" xr:uid="{00000000-0005-0000-0000-00008B090000}"/>
    <cellStyle name="20% - Accent1 2 2 2 3 4 2 3 2 2 2" xfId="2631" xr:uid="{00000000-0005-0000-0000-00008C090000}"/>
    <cellStyle name="20% - Accent1 2 2 2 3 4 2 3 2 3" xfId="2632" xr:uid="{00000000-0005-0000-0000-00008D090000}"/>
    <cellStyle name="20% - Accent1 2 2 2 3 4 2 3 3" xfId="2633" xr:uid="{00000000-0005-0000-0000-00008E090000}"/>
    <cellStyle name="20% - Accent1 2 2 2 3 4 2 3 3 2" xfId="2634" xr:uid="{00000000-0005-0000-0000-00008F090000}"/>
    <cellStyle name="20% - Accent1 2 2 2 3 4 2 3 4" xfId="2635" xr:uid="{00000000-0005-0000-0000-000090090000}"/>
    <cellStyle name="20% - Accent1 2 2 2 3 4 2 4" xfId="2636" xr:uid="{00000000-0005-0000-0000-000091090000}"/>
    <cellStyle name="20% - Accent1 2 2 2 3 4 2 4 2" xfId="2637" xr:uid="{00000000-0005-0000-0000-000092090000}"/>
    <cellStyle name="20% - Accent1 2 2 2 3 4 2 4 2 2" xfId="2638" xr:uid="{00000000-0005-0000-0000-000093090000}"/>
    <cellStyle name="20% - Accent1 2 2 2 3 4 2 4 2 2 2" xfId="2639" xr:uid="{00000000-0005-0000-0000-000094090000}"/>
    <cellStyle name="20% - Accent1 2 2 2 3 4 2 4 2 3" xfId="2640" xr:uid="{00000000-0005-0000-0000-000095090000}"/>
    <cellStyle name="20% - Accent1 2 2 2 3 4 2 4 3" xfId="2641" xr:uid="{00000000-0005-0000-0000-000096090000}"/>
    <cellStyle name="20% - Accent1 2 2 2 3 4 2 4 3 2" xfId="2642" xr:uid="{00000000-0005-0000-0000-000097090000}"/>
    <cellStyle name="20% - Accent1 2 2 2 3 4 2 4 4" xfId="2643" xr:uid="{00000000-0005-0000-0000-000098090000}"/>
    <cellStyle name="20% - Accent1 2 2 2 3 4 2 5" xfId="2644" xr:uid="{00000000-0005-0000-0000-000099090000}"/>
    <cellStyle name="20% - Accent1 2 2 2 3 4 2 5 2" xfId="2645" xr:uid="{00000000-0005-0000-0000-00009A090000}"/>
    <cellStyle name="20% - Accent1 2 2 2 3 4 2 5 2 2" xfId="2646" xr:uid="{00000000-0005-0000-0000-00009B090000}"/>
    <cellStyle name="20% - Accent1 2 2 2 3 4 2 5 3" xfId="2647" xr:uid="{00000000-0005-0000-0000-00009C090000}"/>
    <cellStyle name="20% - Accent1 2 2 2 3 4 2 6" xfId="2648" xr:uid="{00000000-0005-0000-0000-00009D090000}"/>
    <cellStyle name="20% - Accent1 2 2 2 3 4 2 6 2" xfId="2649" xr:uid="{00000000-0005-0000-0000-00009E090000}"/>
    <cellStyle name="20% - Accent1 2 2 2 3 4 2 6 2 2" xfId="2650" xr:uid="{00000000-0005-0000-0000-00009F090000}"/>
    <cellStyle name="20% - Accent1 2 2 2 3 4 2 6 3" xfId="2651" xr:uid="{00000000-0005-0000-0000-0000A0090000}"/>
    <cellStyle name="20% - Accent1 2 2 2 3 4 2 7" xfId="2652" xr:uid="{00000000-0005-0000-0000-0000A1090000}"/>
    <cellStyle name="20% - Accent1 2 2 2 3 4 2 7 2" xfId="2653" xr:uid="{00000000-0005-0000-0000-0000A2090000}"/>
    <cellStyle name="20% - Accent1 2 2 2 3 4 2 8" xfId="2654" xr:uid="{00000000-0005-0000-0000-0000A3090000}"/>
    <cellStyle name="20% - Accent1 2 2 2 3 4 2 8 2" xfId="2655" xr:uid="{00000000-0005-0000-0000-0000A4090000}"/>
    <cellStyle name="20% - Accent1 2 2 2 3 4 2 9" xfId="2656" xr:uid="{00000000-0005-0000-0000-0000A5090000}"/>
    <cellStyle name="20% - Accent1 2 2 2 3 4 3" xfId="2657" xr:uid="{00000000-0005-0000-0000-0000A6090000}"/>
    <cellStyle name="20% - Accent1 2 2 2 3 4 3 2" xfId="2658" xr:uid="{00000000-0005-0000-0000-0000A7090000}"/>
    <cellStyle name="20% - Accent1 2 2 2 3 4 3 2 2" xfId="2659" xr:uid="{00000000-0005-0000-0000-0000A8090000}"/>
    <cellStyle name="20% - Accent1 2 2 2 3 4 3 2 2 2" xfId="2660" xr:uid="{00000000-0005-0000-0000-0000A9090000}"/>
    <cellStyle name="20% - Accent1 2 2 2 3 4 3 2 2 2 2" xfId="2661" xr:uid="{00000000-0005-0000-0000-0000AA090000}"/>
    <cellStyle name="20% - Accent1 2 2 2 3 4 3 2 2 3" xfId="2662" xr:uid="{00000000-0005-0000-0000-0000AB090000}"/>
    <cellStyle name="20% - Accent1 2 2 2 3 4 3 2 3" xfId="2663" xr:uid="{00000000-0005-0000-0000-0000AC090000}"/>
    <cellStyle name="20% - Accent1 2 2 2 3 4 3 2 3 2" xfId="2664" xr:uid="{00000000-0005-0000-0000-0000AD090000}"/>
    <cellStyle name="20% - Accent1 2 2 2 3 4 3 2 4" xfId="2665" xr:uid="{00000000-0005-0000-0000-0000AE090000}"/>
    <cellStyle name="20% - Accent1 2 2 2 3 4 3 3" xfId="2666" xr:uid="{00000000-0005-0000-0000-0000AF090000}"/>
    <cellStyle name="20% - Accent1 2 2 2 3 4 3 3 2" xfId="2667" xr:uid="{00000000-0005-0000-0000-0000B0090000}"/>
    <cellStyle name="20% - Accent1 2 2 2 3 4 3 3 2 2" xfId="2668" xr:uid="{00000000-0005-0000-0000-0000B1090000}"/>
    <cellStyle name="20% - Accent1 2 2 2 3 4 3 3 2 2 2" xfId="2669" xr:uid="{00000000-0005-0000-0000-0000B2090000}"/>
    <cellStyle name="20% - Accent1 2 2 2 3 4 3 3 2 3" xfId="2670" xr:uid="{00000000-0005-0000-0000-0000B3090000}"/>
    <cellStyle name="20% - Accent1 2 2 2 3 4 3 3 3" xfId="2671" xr:uid="{00000000-0005-0000-0000-0000B4090000}"/>
    <cellStyle name="20% - Accent1 2 2 2 3 4 3 3 3 2" xfId="2672" xr:uid="{00000000-0005-0000-0000-0000B5090000}"/>
    <cellStyle name="20% - Accent1 2 2 2 3 4 3 3 4" xfId="2673" xr:uid="{00000000-0005-0000-0000-0000B6090000}"/>
    <cellStyle name="20% - Accent1 2 2 2 3 4 3 4" xfId="2674" xr:uid="{00000000-0005-0000-0000-0000B7090000}"/>
    <cellStyle name="20% - Accent1 2 2 2 3 4 3 4 2" xfId="2675" xr:uid="{00000000-0005-0000-0000-0000B8090000}"/>
    <cellStyle name="20% - Accent1 2 2 2 3 4 3 4 2 2" xfId="2676" xr:uid="{00000000-0005-0000-0000-0000B9090000}"/>
    <cellStyle name="20% - Accent1 2 2 2 3 4 3 4 2 2 2" xfId="2677" xr:uid="{00000000-0005-0000-0000-0000BA090000}"/>
    <cellStyle name="20% - Accent1 2 2 2 3 4 3 4 2 3" xfId="2678" xr:uid="{00000000-0005-0000-0000-0000BB090000}"/>
    <cellStyle name="20% - Accent1 2 2 2 3 4 3 4 3" xfId="2679" xr:uid="{00000000-0005-0000-0000-0000BC090000}"/>
    <cellStyle name="20% - Accent1 2 2 2 3 4 3 4 3 2" xfId="2680" xr:uid="{00000000-0005-0000-0000-0000BD090000}"/>
    <cellStyle name="20% - Accent1 2 2 2 3 4 3 4 4" xfId="2681" xr:uid="{00000000-0005-0000-0000-0000BE090000}"/>
    <cellStyle name="20% - Accent1 2 2 2 3 4 3 5" xfId="2682" xr:uid="{00000000-0005-0000-0000-0000BF090000}"/>
    <cellStyle name="20% - Accent1 2 2 2 3 4 3 5 2" xfId="2683" xr:uid="{00000000-0005-0000-0000-0000C0090000}"/>
    <cellStyle name="20% - Accent1 2 2 2 3 4 3 5 2 2" xfId="2684" xr:uid="{00000000-0005-0000-0000-0000C1090000}"/>
    <cellStyle name="20% - Accent1 2 2 2 3 4 3 5 3" xfId="2685" xr:uid="{00000000-0005-0000-0000-0000C2090000}"/>
    <cellStyle name="20% - Accent1 2 2 2 3 4 3 6" xfId="2686" xr:uid="{00000000-0005-0000-0000-0000C3090000}"/>
    <cellStyle name="20% - Accent1 2 2 2 3 4 3 6 2" xfId="2687" xr:uid="{00000000-0005-0000-0000-0000C4090000}"/>
    <cellStyle name="20% - Accent1 2 2 2 3 4 3 6 2 2" xfId="2688" xr:uid="{00000000-0005-0000-0000-0000C5090000}"/>
    <cellStyle name="20% - Accent1 2 2 2 3 4 3 6 3" xfId="2689" xr:uid="{00000000-0005-0000-0000-0000C6090000}"/>
    <cellStyle name="20% - Accent1 2 2 2 3 4 3 7" xfId="2690" xr:uid="{00000000-0005-0000-0000-0000C7090000}"/>
    <cellStyle name="20% - Accent1 2 2 2 3 4 3 7 2" xfId="2691" xr:uid="{00000000-0005-0000-0000-0000C8090000}"/>
    <cellStyle name="20% - Accent1 2 2 2 3 4 3 8" xfId="2692" xr:uid="{00000000-0005-0000-0000-0000C9090000}"/>
    <cellStyle name="20% - Accent1 2 2 2 3 4 3 8 2" xfId="2693" xr:uid="{00000000-0005-0000-0000-0000CA090000}"/>
    <cellStyle name="20% - Accent1 2 2 2 3 4 3 9" xfId="2694" xr:uid="{00000000-0005-0000-0000-0000CB090000}"/>
    <cellStyle name="20% - Accent1 2 2 2 3 4 4" xfId="2695" xr:uid="{00000000-0005-0000-0000-0000CC090000}"/>
    <cellStyle name="20% - Accent1 2 2 2 3 4 4 2" xfId="2696" xr:uid="{00000000-0005-0000-0000-0000CD090000}"/>
    <cellStyle name="20% - Accent1 2 2 2 3 4 4 2 2" xfId="2697" xr:uid="{00000000-0005-0000-0000-0000CE090000}"/>
    <cellStyle name="20% - Accent1 2 2 2 3 4 4 2 2 2" xfId="2698" xr:uid="{00000000-0005-0000-0000-0000CF090000}"/>
    <cellStyle name="20% - Accent1 2 2 2 3 4 4 2 3" xfId="2699" xr:uid="{00000000-0005-0000-0000-0000D0090000}"/>
    <cellStyle name="20% - Accent1 2 2 2 3 4 4 3" xfId="2700" xr:uid="{00000000-0005-0000-0000-0000D1090000}"/>
    <cellStyle name="20% - Accent1 2 2 2 3 4 4 3 2" xfId="2701" xr:uid="{00000000-0005-0000-0000-0000D2090000}"/>
    <cellStyle name="20% - Accent1 2 2 2 3 4 4 4" xfId="2702" xr:uid="{00000000-0005-0000-0000-0000D3090000}"/>
    <cellStyle name="20% - Accent1 2 2 2 3 4 5" xfId="2703" xr:uid="{00000000-0005-0000-0000-0000D4090000}"/>
    <cellStyle name="20% - Accent1 2 2 2 3 4 5 2" xfId="2704" xr:uid="{00000000-0005-0000-0000-0000D5090000}"/>
    <cellStyle name="20% - Accent1 2 2 2 3 4 5 2 2" xfId="2705" xr:uid="{00000000-0005-0000-0000-0000D6090000}"/>
    <cellStyle name="20% - Accent1 2 2 2 3 4 5 2 2 2" xfId="2706" xr:uid="{00000000-0005-0000-0000-0000D7090000}"/>
    <cellStyle name="20% - Accent1 2 2 2 3 4 5 2 3" xfId="2707" xr:uid="{00000000-0005-0000-0000-0000D8090000}"/>
    <cellStyle name="20% - Accent1 2 2 2 3 4 5 3" xfId="2708" xr:uid="{00000000-0005-0000-0000-0000D9090000}"/>
    <cellStyle name="20% - Accent1 2 2 2 3 4 5 3 2" xfId="2709" xr:uid="{00000000-0005-0000-0000-0000DA090000}"/>
    <cellStyle name="20% - Accent1 2 2 2 3 4 5 4" xfId="2710" xr:uid="{00000000-0005-0000-0000-0000DB090000}"/>
    <cellStyle name="20% - Accent1 2 2 2 3 4 6" xfId="2711" xr:uid="{00000000-0005-0000-0000-0000DC090000}"/>
    <cellStyle name="20% - Accent1 2 2 2 3 4 6 2" xfId="2712" xr:uid="{00000000-0005-0000-0000-0000DD090000}"/>
    <cellStyle name="20% - Accent1 2 2 2 3 4 6 2 2" xfId="2713" xr:uid="{00000000-0005-0000-0000-0000DE090000}"/>
    <cellStyle name="20% - Accent1 2 2 2 3 4 6 2 2 2" xfId="2714" xr:uid="{00000000-0005-0000-0000-0000DF090000}"/>
    <cellStyle name="20% - Accent1 2 2 2 3 4 6 2 3" xfId="2715" xr:uid="{00000000-0005-0000-0000-0000E0090000}"/>
    <cellStyle name="20% - Accent1 2 2 2 3 4 6 3" xfId="2716" xr:uid="{00000000-0005-0000-0000-0000E1090000}"/>
    <cellStyle name="20% - Accent1 2 2 2 3 4 6 3 2" xfId="2717" xr:uid="{00000000-0005-0000-0000-0000E2090000}"/>
    <cellStyle name="20% - Accent1 2 2 2 3 4 6 4" xfId="2718" xr:uid="{00000000-0005-0000-0000-0000E3090000}"/>
    <cellStyle name="20% - Accent1 2 2 2 3 4 7" xfId="2719" xr:uid="{00000000-0005-0000-0000-0000E4090000}"/>
    <cellStyle name="20% - Accent1 2 2 2 3 4 7 2" xfId="2720" xr:uid="{00000000-0005-0000-0000-0000E5090000}"/>
    <cellStyle name="20% - Accent1 2 2 2 3 4 7 2 2" xfId="2721" xr:uid="{00000000-0005-0000-0000-0000E6090000}"/>
    <cellStyle name="20% - Accent1 2 2 2 3 4 7 3" xfId="2722" xr:uid="{00000000-0005-0000-0000-0000E7090000}"/>
    <cellStyle name="20% - Accent1 2 2 2 3 4 8" xfId="2723" xr:uid="{00000000-0005-0000-0000-0000E8090000}"/>
    <cellStyle name="20% - Accent1 2 2 2 3 4 8 2" xfId="2724" xr:uid="{00000000-0005-0000-0000-0000E9090000}"/>
    <cellStyle name="20% - Accent1 2 2 2 3 4 8 2 2" xfId="2725" xr:uid="{00000000-0005-0000-0000-0000EA090000}"/>
    <cellStyle name="20% - Accent1 2 2 2 3 4 8 3" xfId="2726" xr:uid="{00000000-0005-0000-0000-0000EB090000}"/>
    <cellStyle name="20% - Accent1 2 2 2 3 4 9" xfId="2727" xr:uid="{00000000-0005-0000-0000-0000EC090000}"/>
    <cellStyle name="20% - Accent1 2 2 2 3 4 9 2" xfId="2728" xr:uid="{00000000-0005-0000-0000-0000ED090000}"/>
    <cellStyle name="20% - Accent1 2 2 2 3 5" xfId="2729" xr:uid="{00000000-0005-0000-0000-0000EE090000}"/>
    <cellStyle name="20% - Accent1 2 2 2 3 5 2" xfId="2730" xr:uid="{00000000-0005-0000-0000-0000EF090000}"/>
    <cellStyle name="20% - Accent1 2 2 2 3 5 2 2" xfId="2731" xr:uid="{00000000-0005-0000-0000-0000F0090000}"/>
    <cellStyle name="20% - Accent1 2 2 2 3 5 2 2 2" xfId="2732" xr:uid="{00000000-0005-0000-0000-0000F1090000}"/>
    <cellStyle name="20% - Accent1 2 2 2 3 5 2 2 2 2" xfId="2733" xr:uid="{00000000-0005-0000-0000-0000F2090000}"/>
    <cellStyle name="20% - Accent1 2 2 2 3 5 2 2 3" xfId="2734" xr:uid="{00000000-0005-0000-0000-0000F3090000}"/>
    <cellStyle name="20% - Accent1 2 2 2 3 5 2 3" xfId="2735" xr:uid="{00000000-0005-0000-0000-0000F4090000}"/>
    <cellStyle name="20% - Accent1 2 2 2 3 5 2 3 2" xfId="2736" xr:uid="{00000000-0005-0000-0000-0000F5090000}"/>
    <cellStyle name="20% - Accent1 2 2 2 3 5 2 4" xfId="2737" xr:uid="{00000000-0005-0000-0000-0000F6090000}"/>
    <cellStyle name="20% - Accent1 2 2 2 3 5 3" xfId="2738" xr:uid="{00000000-0005-0000-0000-0000F7090000}"/>
    <cellStyle name="20% - Accent1 2 2 2 3 5 3 2" xfId="2739" xr:uid="{00000000-0005-0000-0000-0000F8090000}"/>
    <cellStyle name="20% - Accent1 2 2 2 3 5 3 2 2" xfId="2740" xr:uid="{00000000-0005-0000-0000-0000F9090000}"/>
    <cellStyle name="20% - Accent1 2 2 2 3 5 3 2 2 2" xfId="2741" xr:uid="{00000000-0005-0000-0000-0000FA090000}"/>
    <cellStyle name="20% - Accent1 2 2 2 3 5 3 2 3" xfId="2742" xr:uid="{00000000-0005-0000-0000-0000FB090000}"/>
    <cellStyle name="20% - Accent1 2 2 2 3 5 3 3" xfId="2743" xr:uid="{00000000-0005-0000-0000-0000FC090000}"/>
    <cellStyle name="20% - Accent1 2 2 2 3 5 3 3 2" xfId="2744" xr:uid="{00000000-0005-0000-0000-0000FD090000}"/>
    <cellStyle name="20% - Accent1 2 2 2 3 5 3 4" xfId="2745" xr:uid="{00000000-0005-0000-0000-0000FE090000}"/>
    <cellStyle name="20% - Accent1 2 2 2 3 5 4" xfId="2746" xr:uid="{00000000-0005-0000-0000-0000FF090000}"/>
    <cellStyle name="20% - Accent1 2 2 2 3 5 4 2" xfId="2747" xr:uid="{00000000-0005-0000-0000-0000000A0000}"/>
    <cellStyle name="20% - Accent1 2 2 2 3 5 4 2 2" xfId="2748" xr:uid="{00000000-0005-0000-0000-0000010A0000}"/>
    <cellStyle name="20% - Accent1 2 2 2 3 5 4 2 2 2" xfId="2749" xr:uid="{00000000-0005-0000-0000-0000020A0000}"/>
    <cellStyle name="20% - Accent1 2 2 2 3 5 4 2 3" xfId="2750" xr:uid="{00000000-0005-0000-0000-0000030A0000}"/>
    <cellStyle name="20% - Accent1 2 2 2 3 5 4 3" xfId="2751" xr:uid="{00000000-0005-0000-0000-0000040A0000}"/>
    <cellStyle name="20% - Accent1 2 2 2 3 5 4 3 2" xfId="2752" xr:uid="{00000000-0005-0000-0000-0000050A0000}"/>
    <cellStyle name="20% - Accent1 2 2 2 3 5 4 4" xfId="2753" xr:uid="{00000000-0005-0000-0000-0000060A0000}"/>
    <cellStyle name="20% - Accent1 2 2 2 3 5 5" xfId="2754" xr:uid="{00000000-0005-0000-0000-0000070A0000}"/>
    <cellStyle name="20% - Accent1 2 2 2 3 5 5 2" xfId="2755" xr:uid="{00000000-0005-0000-0000-0000080A0000}"/>
    <cellStyle name="20% - Accent1 2 2 2 3 5 5 2 2" xfId="2756" xr:uid="{00000000-0005-0000-0000-0000090A0000}"/>
    <cellStyle name="20% - Accent1 2 2 2 3 5 5 3" xfId="2757" xr:uid="{00000000-0005-0000-0000-00000A0A0000}"/>
    <cellStyle name="20% - Accent1 2 2 2 3 5 6" xfId="2758" xr:uid="{00000000-0005-0000-0000-00000B0A0000}"/>
    <cellStyle name="20% - Accent1 2 2 2 3 5 6 2" xfId="2759" xr:uid="{00000000-0005-0000-0000-00000C0A0000}"/>
    <cellStyle name="20% - Accent1 2 2 2 3 5 6 2 2" xfId="2760" xr:uid="{00000000-0005-0000-0000-00000D0A0000}"/>
    <cellStyle name="20% - Accent1 2 2 2 3 5 6 3" xfId="2761" xr:uid="{00000000-0005-0000-0000-00000E0A0000}"/>
    <cellStyle name="20% - Accent1 2 2 2 3 5 7" xfId="2762" xr:uid="{00000000-0005-0000-0000-00000F0A0000}"/>
    <cellStyle name="20% - Accent1 2 2 2 3 5 7 2" xfId="2763" xr:uid="{00000000-0005-0000-0000-0000100A0000}"/>
    <cellStyle name="20% - Accent1 2 2 2 3 5 8" xfId="2764" xr:uid="{00000000-0005-0000-0000-0000110A0000}"/>
    <cellStyle name="20% - Accent1 2 2 2 3 5 8 2" xfId="2765" xr:uid="{00000000-0005-0000-0000-0000120A0000}"/>
    <cellStyle name="20% - Accent1 2 2 2 3 5 9" xfId="2766" xr:uid="{00000000-0005-0000-0000-0000130A0000}"/>
    <cellStyle name="20% - Accent1 2 2 2 3 6" xfId="2767" xr:uid="{00000000-0005-0000-0000-0000140A0000}"/>
    <cellStyle name="20% - Accent1 2 2 2 3 6 2" xfId="2768" xr:uid="{00000000-0005-0000-0000-0000150A0000}"/>
    <cellStyle name="20% - Accent1 2 2 2 3 6 2 2" xfId="2769" xr:uid="{00000000-0005-0000-0000-0000160A0000}"/>
    <cellStyle name="20% - Accent1 2 2 2 3 6 2 2 2" xfId="2770" xr:uid="{00000000-0005-0000-0000-0000170A0000}"/>
    <cellStyle name="20% - Accent1 2 2 2 3 6 2 2 2 2" xfId="2771" xr:uid="{00000000-0005-0000-0000-0000180A0000}"/>
    <cellStyle name="20% - Accent1 2 2 2 3 6 2 2 3" xfId="2772" xr:uid="{00000000-0005-0000-0000-0000190A0000}"/>
    <cellStyle name="20% - Accent1 2 2 2 3 6 2 3" xfId="2773" xr:uid="{00000000-0005-0000-0000-00001A0A0000}"/>
    <cellStyle name="20% - Accent1 2 2 2 3 6 2 3 2" xfId="2774" xr:uid="{00000000-0005-0000-0000-00001B0A0000}"/>
    <cellStyle name="20% - Accent1 2 2 2 3 6 2 4" xfId="2775" xr:uid="{00000000-0005-0000-0000-00001C0A0000}"/>
    <cellStyle name="20% - Accent1 2 2 2 3 6 3" xfId="2776" xr:uid="{00000000-0005-0000-0000-00001D0A0000}"/>
    <cellStyle name="20% - Accent1 2 2 2 3 6 3 2" xfId="2777" xr:uid="{00000000-0005-0000-0000-00001E0A0000}"/>
    <cellStyle name="20% - Accent1 2 2 2 3 6 3 2 2" xfId="2778" xr:uid="{00000000-0005-0000-0000-00001F0A0000}"/>
    <cellStyle name="20% - Accent1 2 2 2 3 6 3 2 2 2" xfId="2779" xr:uid="{00000000-0005-0000-0000-0000200A0000}"/>
    <cellStyle name="20% - Accent1 2 2 2 3 6 3 2 3" xfId="2780" xr:uid="{00000000-0005-0000-0000-0000210A0000}"/>
    <cellStyle name="20% - Accent1 2 2 2 3 6 3 3" xfId="2781" xr:uid="{00000000-0005-0000-0000-0000220A0000}"/>
    <cellStyle name="20% - Accent1 2 2 2 3 6 3 3 2" xfId="2782" xr:uid="{00000000-0005-0000-0000-0000230A0000}"/>
    <cellStyle name="20% - Accent1 2 2 2 3 6 3 4" xfId="2783" xr:uid="{00000000-0005-0000-0000-0000240A0000}"/>
    <cellStyle name="20% - Accent1 2 2 2 3 6 4" xfId="2784" xr:uid="{00000000-0005-0000-0000-0000250A0000}"/>
    <cellStyle name="20% - Accent1 2 2 2 3 6 4 2" xfId="2785" xr:uid="{00000000-0005-0000-0000-0000260A0000}"/>
    <cellStyle name="20% - Accent1 2 2 2 3 6 4 2 2" xfId="2786" xr:uid="{00000000-0005-0000-0000-0000270A0000}"/>
    <cellStyle name="20% - Accent1 2 2 2 3 6 4 2 2 2" xfId="2787" xr:uid="{00000000-0005-0000-0000-0000280A0000}"/>
    <cellStyle name="20% - Accent1 2 2 2 3 6 4 2 3" xfId="2788" xr:uid="{00000000-0005-0000-0000-0000290A0000}"/>
    <cellStyle name="20% - Accent1 2 2 2 3 6 4 3" xfId="2789" xr:uid="{00000000-0005-0000-0000-00002A0A0000}"/>
    <cellStyle name="20% - Accent1 2 2 2 3 6 4 3 2" xfId="2790" xr:uid="{00000000-0005-0000-0000-00002B0A0000}"/>
    <cellStyle name="20% - Accent1 2 2 2 3 6 4 4" xfId="2791" xr:uid="{00000000-0005-0000-0000-00002C0A0000}"/>
    <cellStyle name="20% - Accent1 2 2 2 3 6 5" xfId="2792" xr:uid="{00000000-0005-0000-0000-00002D0A0000}"/>
    <cellStyle name="20% - Accent1 2 2 2 3 6 5 2" xfId="2793" xr:uid="{00000000-0005-0000-0000-00002E0A0000}"/>
    <cellStyle name="20% - Accent1 2 2 2 3 6 5 2 2" xfId="2794" xr:uid="{00000000-0005-0000-0000-00002F0A0000}"/>
    <cellStyle name="20% - Accent1 2 2 2 3 6 5 3" xfId="2795" xr:uid="{00000000-0005-0000-0000-0000300A0000}"/>
    <cellStyle name="20% - Accent1 2 2 2 3 6 6" xfId="2796" xr:uid="{00000000-0005-0000-0000-0000310A0000}"/>
    <cellStyle name="20% - Accent1 2 2 2 3 6 6 2" xfId="2797" xr:uid="{00000000-0005-0000-0000-0000320A0000}"/>
    <cellStyle name="20% - Accent1 2 2 2 3 6 6 2 2" xfId="2798" xr:uid="{00000000-0005-0000-0000-0000330A0000}"/>
    <cellStyle name="20% - Accent1 2 2 2 3 6 6 3" xfId="2799" xr:uid="{00000000-0005-0000-0000-0000340A0000}"/>
    <cellStyle name="20% - Accent1 2 2 2 3 6 7" xfId="2800" xr:uid="{00000000-0005-0000-0000-0000350A0000}"/>
    <cellStyle name="20% - Accent1 2 2 2 3 6 7 2" xfId="2801" xr:uid="{00000000-0005-0000-0000-0000360A0000}"/>
    <cellStyle name="20% - Accent1 2 2 2 3 6 8" xfId="2802" xr:uid="{00000000-0005-0000-0000-0000370A0000}"/>
    <cellStyle name="20% - Accent1 2 2 2 3 6 8 2" xfId="2803" xr:uid="{00000000-0005-0000-0000-0000380A0000}"/>
    <cellStyle name="20% - Accent1 2 2 2 3 6 9" xfId="2804" xr:uid="{00000000-0005-0000-0000-0000390A0000}"/>
    <cellStyle name="20% - Accent1 2 2 2 3 7" xfId="2805" xr:uid="{00000000-0005-0000-0000-00003A0A0000}"/>
    <cellStyle name="20% - Accent1 2 2 2 3 7 2" xfId="2806" xr:uid="{00000000-0005-0000-0000-00003B0A0000}"/>
    <cellStyle name="20% - Accent1 2 2 2 3 7 2 2" xfId="2807" xr:uid="{00000000-0005-0000-0000-00003C0A0000}"/>
    <cellStyle name="20% - Accent1 2 2 2 3 7 2 2 2" xfId="2808" xr:uid="{00000000-0005-0000-0000-00003D0A0000}"/>
    <cellStyle name="20% - Accent1 2 2 2 3 7 2 3" xfId="2809" xr:uid="{00000000-0005-0000-0000-00003E0A0000}"/>
    <cellStyle name="20% - Accent1 2 2 2 3 7 3" xfId="2810" xr:uid="{00000000-0005-0000-0000-00003F0A0000}"/>
    <cellStyle name="20% - Accent1 2 2 2 3 7 3 2" xfId="2811" xr:uid="{00000000-0005-0000-0000-0000400A0000}"/>
    <cellStyle name="20% - Accent1 2 2 2 3 7 4" xfId="2812" xr:uid="{00000000-0005-0000-0000-0000410A0000}"/>
    <cellStyle name="20% - Accent1 2 2 2 3 8" xfId="2813" xr:uid="{00000000-0005-0000-0000-0000420A0000}"/>
    <cellStyle name="20% - Accent1 2 2 2 3 8 2" xfId="2814" xr:uid="{00000000-0005-0000-0000-0000430A0000}"/>
    <cellStyle name="20% - Accent1 2 2 2 3 8 2 2" xfId="2815" xr:uid="{00000000-0005-0000-0000-0000440A0000}"/>
    <cellStyle name="20% - Accent1 2 2 2 3 8 2 2 2" xfId="2816" xr:uid="{00000000-0005-0000-0000-0000450A0000}"/>
    <cellStyle name="20% - Accent1 2 2 2 3 8 2 3" xfId="2817" xr:uid="{00000000-0005-0000-0000-0000460A0000}"/>
    <cellStyle name="20% - Accent1 2 2 2 3 8 3" xfId="2818" xr:uid="{00000000-0005-0000-0000-0000470A0000}"/>
    <cellStyle name="20% - Accent1 2 2 2 3 8 3 2" xfId="2819" xr:uid="{00000000-0005-0000-0000-0000480A0000}"/>
    <cellStyle name="20% - Accent1 2 2 2 3 8 4" xfId="2820" xr:uid="{00000000-0005-0000-0000-0000490A0000}"/>
    <cellStyle name="20% - Accent1 2 2 2 3 9" xfId="2821" xr:uid="{00000000-0005-0000-0000-00004A0A0000}"/>
    <cellStyle name="20% - Accent1 2 2 2 3 9 2" xfId="2822" xr:uid="{00000000-0005-0000-0000-00004B0A0000}"/>
    <cellStyle name="20% - Accent1 2 2 2 3 9 2 2" xfId="2823" xr:uid="{00000000-0005-0000-0000-00004C0A0000}"/>
    <cellStyle name="20% - Accent1 2 2 2 3 9 2 2 2" xfId="2824" xr:uid="{00000000-0005-0000-0000-00004D0A0000}"/>
    <cellStyle name="20% - Accent1 2 2 2 3 9 2 3" xfId="2825" xr:uid="{00000000-0005-0000-0000-00004E0A0000}"/>
    <cellStyle name="20% - Accent1 2 2 2 3 9 3" xfId="2826" xr:uid="{00000000-0005-0000-0000-00004F0A0000}"/>
    <cellStyle name="20% - Accent1 2 2 2 3 9 3 2" xfId="2827" xr:uid="{00000000-0005-0000-0000-0000500A0000}"/>
    <cellStyle name="20% - Accent1 2 2 2 3 9 4" xfId="2828" xr:uid="{00000000-0005-0000-0000-0000510A0000}"/>
    <cellStyle name="20% - Accent1 2 2 2 4" xfId="2829" xr:uid="{00000000-0005-0000-0000-0000520A0000}"/>
    <cellStyle name="20% - Accent1 2 2 2 4 10" xfId="2830" xr:uid="{00000000-0005-0000-0000-0000530A0000}"/>
    <cellStyle name="20% - Accent1 2 2 2 4 10 2" xfId="2831" xr:uid="{00000000-0005-0000-0000-0000540A0000}"/>
    <cellStyle name="20% - Accent1 2 2 2 4 11" xfId="2832" xr:uid="{00000000-0005-0000-0000-0000550A0000}"/>
    <cellStyle name="20% - Accent1 2 2 2 4 2" xfId="2833" xr:uid="{00000000-0005-0000-0000-0000560A0000}"/>
    <cellStyle name="20% - Accent1 2 2 2 4 2 2" xfId="2834" xr:uid="{00000000-0005-0000-0000-0000570A0000}"/>
    <cellStyle name="20% - Accent1 2 2 2 4 2 2 2" xfId="2835" xr:uid="{00000000-0005-0000-0000-0000580A0000}"/>
    <cellStyle name="20% - Accent1 2 2 2 4 2 2 2 2" xfId="2836" xr:uid="{00000000-0005-0000-0000-0000590A0000}"/>
    <cellStyle name="20% - Accent1 2 2 2 4 2 2 2 2 2" xfId="2837" xr:uid="{00000000-0005-0000-0000-00005A0A0000}"/>
    <cellStyle name="20% - Accent1 2 2 2 4 2 2 2 3" xfId="2838" xr:uid="{00000000-0005-0000-0000-00005B0A0000}"/>
    <cellStyle name="20% - Accent1 2 2 2 4 2 2 3" xfId="2839" xr:uid="{00000000-0005-0000-0000-00005C0A0000}"/>
    <cellStyle name="20% - Accent1 2 2 2 4 2 2 3 2" xfId="2840" xr:uid="{00000000-0005-0000-0000-00005D0A0000}"/>
    <cellStyle name="20% - Accent1 2 2 2 4 2 2 4" xfId="2841" xr:uid="{00000000-0005-0000-0000-00005E0A0000}"/>
    <cellStyle name="20% - Accent1 2 2 2 4 2 3" xfId="2842" xr:uid="{00000000-0005-0000-0000-00005F0A0000}"/>
    <cellStyle name="20% - Accent1 2 2 2 4 2 3 2" xfId="2843" xr:uid="{00000000-0005-0000-0000-0000600A0000}"/>
    <cellStyle name="20% - Accent1 2 2 2 4 2 3 2 2" xfId="2844" xr:uid="{00000000-0005-0000-0000-0000610A0000}"/>
    <cellStyle name="20% - Accent1 2 2 2 4 2 3 2 2 2" xfId="2845" xr:uid="{00000000-0005-0000-0000-0000620A0000}"/>
    <cellStyle name="20% - Accent1 2 2 2 4 2 3 2 3" xfId="2846" xr:uid="{00000000-0005-0000-0000-0000630A0000}"/>
    <cellStyle name="20% - Accent1 2 2 2 4 2 3 3" xfId="2847" xr:uid="{00000000-0005-0000-0000-0000640A0000}"/>
    <cellStyle name="20% - Accent1 2 2 2 4 2 3 3 2" xfId="2848" xr:uid="{00000000-0005-0000-0000-0000650A0000}"/>
    <cellStyle name="20% - Accent1 2 2 2 4 2 3 4" xfId="2849" xr:uid="{00000000-0005-0000-0000-0000660A0000}"/>
    <cellStyle name="20% - Accent1 2 2 2 4 2 4" xfId="2850" xr:uid="{00000000-0005-0000-0000-0000670A0000}"/>
    <cellStyle name="20% - Accent1 2 2 2 4 2 4 2" xfId="2851" xr:uid="{00000000-0005-0000-0000-0000680A0000}"/>
    <cellStyle name="20% - Accent1 2 2 2 4 2 4 2 2" xfId="2852" xr:uid="{00000000-0005-0000-0000-0000690A0000}"/>
    <cellStyle name="20% - Accent1 2 2 2 4 2 4 2 2 2" xfId="2853" xr:uid="{00000000-0005-0000-0000-00006A0A0000}"/>
    <cellStyle name="20% - Accent1 2 2 2 4 2 4 2 3" xfId="2854" xr:uid="{00000000-0005-0000-0000-00006B0A0000}"/>
    <cellStyle name="20% - Accent1 2 2 2 4 2 4 3" xfId="2855" xr:uid="{00000000-0005-0000-0000-00006C0A0000}"/>
    <cellStyle name="20% - Accent1 2 2 2 4 2 4 3 2" xfId="2856" xr:uid="{00000000-0005-0000-0000-00006D0A0000}"/>
    <cellStyle name="20% - Accent1 2 2 2 4 2 4 4" xfId="2857" xr:uid="{00000000-0005-0000-0000-00006E0A0000}"/>
    <cellStyle name="20% - Accent1 2 2 2 4 2 5" xfId="2858" xr:uid="{00000000-0005-0000-0000-00006F0A0000}"/>
    <cellStyle name="20% - Accent1 2 2 2 4 2 5 2" xfId="2859" xr:uid="{00000000-0005-0000-0000-0000700A0000}"/>
    <cellStyle name="20% - Accent1 2 2 2 4 2 5 2 2" xfId="2860" xr:uid="{00000000-0005-0000-0000-0000710A0000}"/>
    <cellStyle name="20% - Accent1 2 2 2 4 2 5 3" xfId="2861" xr:uid="{00000000-0005-0000-0000-0000720A0000}"/>
    <cellStyle name="20% - Accent1 2 2 2 4 2 6" xfId="2862" xr:uid="{00000000-0005-0000-0000-0000730A0000}"/>
    <cellStyle name="20% - Accent1 2 2 2 4 2 6 2" xfId="2863" xr:uid="{00000000-0005-0000-0000-0000740A0000}"/>
    <cellStyle name="20% - Accent1 2 2 2 4 2 6 2 2" xfId="2864" xr:uid="{00000000-0005-0000-0000-0000750A0000}"/>
    <cellStyle name="20% - Accent1 2 2 2 4 2 6 3" xfId="2865" xr:uid="{00000000-0005-0000-0000-0000760A0000}"/>
    <cellStyle name="20% - Accent1 2 2 2 4 2 7" xfId="2866" xr:uid="{00000000-0005-0000-0000-0000770A0000}"/>
    <cellStyle name="20% - Accent1 2 2 2 4 2 7 2" xfId="2867" xr:uid="{00000000-0005-0000-0000-0000780A0000}"/>
    <cellStyle name="20% - Accent1 2 2 2 4 2 8" xfId="2868" xr:uid="{00000000-0005-0000-0000-0000790A0000}"/>
    <cellStyle name="20% - Accent1 2 2 2 4 2 8 2" xfId="2869" xr:uid="{00000000-0005-0000-0000-00007A0A0000}"/>
    <cellStyle name="20% - Accent1 2 2 2 4 2 9" xfId="2870" xr:uid="{00000000-0005-0000-0000-00007B0A0000}"/>
    <cellStyle name="20% - Accent1 2 2 2 4 3" xfId="2871" xr:uid="{00000000-0005-0000-0000-00007C0A0000}"/>
    <cellStyle name="20% - Accent1 2 2 2 4 3 2" xfId="2872" xr:uid="{00000000-0005-0000-0000-00007D0A0000}"/>
    <cellStyle name="20% - Accent1 2 2 2 4 3 2 2" xfId="2873" xr:uid="{00000000-0005-0000-0000-00007E0A0000}"/>
    <cellStyle name="20% - Accent1 2 2 2 4 3 2 2 2" xfId="2874" xr:uid="{00000000-0005-0000-0000-00007F0A0000}"/>
    <cellStyle name="20% - Accent1 2 2 2 4 3 2 2 2 2" xfId="2875" xr:uid="{00000000-0005-0000-0000-0000800A0000}"/>
    <cellStyle name="20% - Accent1 2 2 2 4 3 2 2 3" xfId="2876" xr:uid="{00000000-0005-0000-0000-0000810A0000}"/>
    <cellStyle name="20% - Accent1 2 2 2 4 3 2 3" xfId="2877" xr:uid="{00000000-0005-0000-0000-0000820A0000}"/>
    <cellStyle name="20% - Accent1 2 2 2 4 3 2 3 2" xfId="2878" xr:uid="{00000000-0005-0000-0000-0000830A0000}"/>
    <cellStyle name="20% - Accent1 2 2 2 4 3 2 4" xfId="2879" xr:uid="{00000000-0005-0000-0000-0000840A0000}"/>
    <cellStyle name="20% - Accent1 2 2 2 4 3 3" xfId="2880" xr:uid="{00000000-0005-0000-0000-0000850A0000}"/>
    <cellStyle name="20% - Accent1 2 2 2 4 3 3 2" xfId="2881" xr:uid="{00000000-0005-0000-0000-0000860A0000}"/>
    <cellStyle name="20% - Accent1 2 2 2 4 3 3 2 2" xfId="2882" xr:uid="{00000000-0005-0000-0000-0000870A0000}"/>
    <cellStyle name="20% - Accent1 2 2 2 4 3 3 2 2 2" xfId="2883" xr:uid="{00000000-0005-0000-0000-0000880A0000}"/>
    <cellStyle name="20% - Accent1 2 2 2 4 3 3 2 3" xfId="2884" xr:uid="{00000000-0005-0000-0000-0000890A0000}"/>
    <cellStyle name="20% - Accent1 2 2 2 4 3 3 3" xfId="2885" xr:uid="{00000000-0005-0000-0000-00008A0A0000}"/>
    <cellStyle name="20% - Accent1 2 2 2 4 3 3 3 2" xfId="2886" xr:uid="{00000000-0005-0000-0000-00008B0A0000}"/>
    <cellStyle name="20% - Accent1 2 2 2 4 3 3 4" xfId="2887" xr:uid="{00000000-0005-0000-0000-00008C0A0000}"/>
    <cellStyle name="20% - Accent1 2 2 2 4 3 4" xfId="2888" xr:uid="{00000000-0005-0000-0000-00008D0A0000}"/>
    <cellStyle name="20% - Accent1 2 2 2 4 3 4 2" xfId="2889" xr:uid="{00000000-0005-0000-0000-00008E0A0000}"/>
    <cellStyle name="20% - Accent1 2 2 2 4 3 4 2 2" xfId="2890" xr:uid="{00000000-0005-0000-0000-00008F0A0000}"/>
    <cellStyle name="20% - Accent1 2 2 2 4 3 4 2 2 2" xfId="2891" xr:uid="{00000000-0005-0000-0000-0000900A0000}"/>
    <cellStyle name="20% - Accent1 2 2 2 4 3 4 2 3" xfId="2892" xr:uid="{00000000-0005-0000-0000-0000910A0000}"/>
    <cellStyle name="20% - Accent1 2 2 2 4 3 4 3" xfId="2893" xr:uid="{00000000-0005-0000-0000-0000920A0000}"/>
    <cellStyle name="20% - Accent1 2 2 2 4 3 4 3 2" xfId="2894" xr:uid="{00000000-0005-0000-0000-0000930A0000}"/>
    <cellStyle name="20% - Accent1 2 2 2 4 3 4 4" xfId="2895" xr:uid="{00000000-0005-0000-0000-0000940A0000}"/>
    <cellStyle name="20% - Accent1 2 2 2 4 3 5" xfId="2896" xr:uid="{00000000-0005-0000-0000-0000950A0000}"/>
    <cellStyle name="20% - Accent1 2 2 2 4 3 5 2" xfId="2897" xr:uid="{00000000-0005-0000-0000-0000960A0000}"/>
    <cellStyle name="20% - Accent1 2 2 2 4 3 5 2 2" xfId="2898" xr:uid="{00000000-0005-0000-0000-0000970A0000}"/>
    <cellStyle name="20% - Accent1 2 2 2 4 3 5 3" xfId="2899" xr:uid="{00000000-0005-0000-0000-0000980A0000}"/>
    <cellStyle name="20% - Accent1 2 2 2 4 3 6" xfId="2900" xr:uid="{00000000-0005-0000-0000-0000990A0000}"/>
    <cellStyle name="20% - Accent1 2 2 2 4 3 6 2" xfId="2901" xr:uid="{00000000-0005-0000-0000-00009A0A0000}"/>
    <cellStyle name="20% - Accent1 2 2 2 4 3 6 2 2" xfId="2902" xr:uid="{00000000-0005-0000-0000-00009B0A0000}"/>
    <cellStyle name="20% - Accent1 2 2 2 4 3 6 3" xfId="2903" xr:uid="{00000000-0005-0000-0000-00009C0A0000}"/>
    <cellStyle name="20% - Accent1 2 2 2 4 3 7" xfId="2904" xr:uid="{00000000-0005-0000-0000-00009D0A0000}"/>
    <cellStyle name="20% - Accent1 2 2 2 4 3 7 2" xfId="2905" xr:uid="{00000000-0005-0000-0000-00009E0A0000}"/>
    <cellStyle name="20% - Accent1 2 2 2 4 3 8" xfId="2906" xr:uid="{00000000-0005-0000-0000-00009F0A0000}"/>
    <cellStyle name="20% - Accent1 2 2 2 4 3 8 2" xfId="2907" xr:uid="{00000000-0005-0000-0000-0000A00A0000}"/>
    <cellStyle name="20% - Accent1 2 2 2 4 3 9" xfId="2908" xr:uid="{00000000-0005-0000-0000-0000A10A0000}"/>
    <cellStyle name="20% - Accent1 2 2 2 4 4" xfId="2909" xr:uid="{00000000-0005-0000-0000-0000A20A0000}"/>
    <cellStyle name="20% - Accent1 2 2 2 4 4 2" xfId="2910" xr:uid="{00000000-0005-0000-0000-0000A30A0000}"/>
    <cellStyle name="20% - Accent1 2 2 2 4 4 2 2" xfId="2911" xr:uid="{00000000-0005-0000-0000-0000A40A0000}"/>
    <cellStyle name="20% - Accent1 2 2 2 4 4 2 2 2" xfId="2912" xr:uid="{00000000-0005-0000-0000-0000A50A0000}"/>
    <cellStyle name="20% - Accent1 2 2 2 4 4 2 3" xfId="2913" xr:uid="{00000000-0005-0000-0000-0000A60A0000}"/>
    <cellStyle name="20% - Accent1 2 2 2 4 4 3" xfId="2914" xr:uid="{00000000-0005-0000-0000-0000A70A0000}"/>
    <cellStyle name="20% - Accent1 2 2 2 4 4 3 2" xfId="2915" xr:uid="{00000000-0005-0000-0000-0000A80A0000}"/>
    <cellStyle name="20% - Accent1 2 2 2 4 4 4" xfId="2916" xr:uid="{00000000-0005-0000-0000-0000A90A0000}"/>
    <cellStyle name="20% - Accent1 2 2 2 4 5" xfId="2917" xr:uid="{00000000-0005-0000-0000-0000AA0A0000}"/>
    <cellStyle name="20% - Accent1 2 2 2 4 5 2" xfId="2918" xr:uid="{00000000-0005-0000-0000-0000AB0A0000}"/>
    <cellStyle name="20% - Accent1 2 2 2 4 5 2 2" xfId="2919" xr:uid="{00000000-0005-0000-0000-0000AC0A0000}"/>
    <cellStyle name="20% - Accent1 2 2 2 4 5 2 2 2" xfId="2920" xr:uid="{00000000-0005-0000-0000-0000AD0A0000}"/>
    <cellStyle name="20% - Accent1 2 2 2 4 5 2 3" xfId="2921" xr:uid="{00000000-0005-0000-0000-0000AE0A0000}"/>
    <cellStyle name="20% - Accent1 2 2 2 4 5 3" xfId="2922" xr:uid="{00000000-0005-0000-0000-0000AF0A0000}"/>
    <cellStyle name="20% - Accent1 2 2 2 4 5 3 2" xfId="2923" xr:uid="{00000000-0005-0000-0000-0000B00A0000}"/>
    <cellStyle name="20% - Accent1 2 2 2 4 5 4" xfId="2924" xr:uid="{00000000-0005-0000-0000-0000B10A0000}"/>
    <cellStyle name="20% - Accent1 2 2 2 4 6" xfId="2925" xr:uid="{00000000-0005-0000-0000-0000B20A0000}"/>
    <cellStyle name="20% - Accent1 2 2 2 4 6 2" xfId="2926" xr:uid="{00000000-0005-0000-0000-0000B30A0000}"/>
    <cellStyle name="20% - Accent1 2 2 2 4 6 2 2" xfId="2927" xr:uid="{00000000-0005-0000-0000-0000B40A0000}"/>
    <cellStyle name="20% - Accent1 2 2 2 4 6 2 2 2" xfId="2928" xr:uid="{00000000-0005-0000-0000-0000B50A0000}"/>
    <cellStyle name="20% - Accent1 2 2 2 4 6 2 3" xfId="2929" xr:uid="{00000000-0005-0000-0000-0000B60A0000}"/>
    <cellStyle name="20% - Accent1 2 2 2 4 6 3" xfId="2930" xr:uid="{00000000-0005-0000-0000-0000B70A0000}"/>
    <cellStyle name="20% - Accent1 2 2 2 4 6 3 2" xfId="2931" xr:uid="{00000000-0005-0000-0000-0000B80A0000}"/>
    <cellStyle name="20% - Accent1 2 2 2 4 6 4" xfId="2932" xr:uid="{00000000-0005-0000-0000-0000B90A0000}"/>
    <cellStyle name="20% - Accent1 2 2 2 4 7" xfId="2933" xr:uid="{00000000-0005-0000-0000-0000BA0A0000}"/>
    <cellStyle name="20% - Accent1 2 2 2 4 7 2" xfId="2934" xr:uid="{00000000-0005-0000-0000-0000BB0A0000}"/>
    <cellStyle name="20% - Accent1 2 2 2 4 7 2 2" xfId="2935" xr:uid="{00000000-0005-0000-0000-0000BC0A0000}"/>
    <cellStyle name="20% - Accent1 2 2 2 4 7 3" xfId="2936" xr:uid="{00000000-0005-0000-0000-0000BD0A0000}"/>
    <cellStyle name="20% - Accent1 2 2 2 4 8" xfId="2937" xr:uid="{00000000-0005-0000-0000-0000BE0A0000}"/>
    <cellStyle name="20% - Accent1 2 2 2 4 8 2" xfId="2938" xr:uid="{00000000-0005-0000-0000-0000BF0A0000}"/>
    <cellStyle name="20% - Accent1 2 2 2 4 8 2 2" xfId="2939" xr:uid="{00000000-0005-0000-0000-0000C00A0000}"/>
    <cellStyle name="20% - Accent1 2 2 2 4 8 3" xfId="2940" xr:uid="{00000000-0005-0000-0000-0000C10A0000}"/>
    <cellStyle name="20% - Accent1 2 2 2 4 9" xfId="2941" xr:uid="{00000000-0005-0000-0000-0000C20A0000}"/>
    <cellStyle name="20% - Accent1 2 2 2 4 9 2" xfId="2942" xr:uid="{00000000-0005-0000-0000-0000C30A0000}"/>
    <cellStyle name="20% - Accent1 2 2 2 5" xfId="2943" xr:uid="{00000000-0005-0000-0000-0000C40A0000}"/>
    <cellStyle name="20% - Accent1 2 2 2 5 10" xfId="2944" xr:uid="{00000000-0005-0000-0000-0000C50A0000}"/>
    <cellStyle name="20% - Accent1 2 2 2 5 10 2" xfId="2945" xr:uid="{00000000-0005-0000-0000-0000C60A0000}"/>
    <cellStyle name="20% - Accent1 2 2 2 5 11" xfId="2946" xr:uid="{00000000-0005-0000-0000-0000C70A0000}"/>
    <cellStyle name="20% - Accent1 2 2 2 5 2" xfId="2947" xr:uid="{00000000-0005-0000-0000-0000C80A0000}"/>
    <cellStyle name="20% - Accent1 2 2 2 5 2 2" xfId="2948" xr:uid="{00000000-0005-0000-0000-0000C90A0000}"/>
    <cellStyle name="20% - Accent1 2 2 2 5 2 2 2" xfId="2949" xr:uid="{00000000-0005-0000-0000-0000CA0A0000}"/>
    <cellStyle name="20% - Accent1 2 2 2 5 2 2 2 2" xfId="2950" xr:uid="{00000000-0005-0000-0000-0000CB0A0000}"/>
    <cellStyle name="20% - Accent1 2 2 2 5 2 2 2 2 2" xfId="2951" xr:uid="{00000000-0005-0000-0000-0000CC0A0000}"/>
    <cellStyle name="20% - Accent1 2 2 2 5 2 2 2 3" xfId="2952" xr:uid="{00000000-0005-0000-0000-0000CD0A0000}"/>
    <cellStyle name="20% - Accent1 2 2 2 5 2 2 3" xfId="2953" xr:uid="{00000000-0005-0000-0000-0000CE0A0000}"/>
    <cellStyle name="20% - Accent1 2 2 2 5 2 2 3 2" xfId="2954" xr:uid="{00000000-0005-0000-0000-0000CF0A0000}"/>
    <cellStyle name="20% - Accent1 2 2 2 5 2 2 4" xfId="2955" xr:uid="{00000000-0005-0000-0000-0000D00A0000}"/>
    <cellStyle name="20% - Accent1 2 2 2 5 2 3" xfId="2956" xr:uid="{00000000-0005-0000-0000-0000D10A0000}"/>
    <cellStyle name="20% - Accent1 2 2 2 5 2 3 2" xfId="2957" xr:uid="{00000000-0005-0000-0000-0000D20A0000}"/>
    <cellStyle name="20% - Accent1 2 2 2 5 2 3 2 2" xfId="2958" xr:uid="{00000000-0005-0000-0000-0000D30A0000}"/>
    <cellStyle name="20% - Accent1 2 2 2 5 2 3 2 2 2" xfId="2959" xr:uid="{00000000-0005-0000-0000-0000D40A0000}"/>
    <cellStyle name="20% - Accent1 2 2 2 5 2 3 2 3" xfId="2960" xr:uid="{00000000-0005-0000-0000-0000D50A0000}"/>
    <cellStyle name="20% - Accent1 2 2 2 5 2 3 3" xfId="2961" xr:uid="{00000000-0005-0000-0000-0000D60A0000}"/>
    <cellStyle name="20% - Accent1 2 2 2 5 2 3 3 2" xfId="2962" xr:uid="{00000000-0005-0000-0000-0000D70A0000}"/>
    <cellStyle name="20% - Accent1 2 2 2 5 2 3 4" xfId="2963" xr:uid="{00000000-0005-0000-0000-0000D80A0000}"/>
    <cellStyle name="20% - Accent1 2 2 2 5 2 4" xfId="2964" xr:uid="{00000000-0005-0000-0000-0000D90A0000}"/>
    <cellStyle name="20% - Accent1 2 2 2 5 2 4 2" xfId="2965" xr:uid="{00000000-0005-0000-0000-0000DA0A0000}"/>
    <cellStyle name="20% - Accent1 2 2 2 5 2 4 2 2" xfId="2966" xr:uid="{00000000-0005-0000-0000-0000DB0A0000}"/>
    <cellStyle name="20% - Accent1 2 2 2 5 2 4 2 2 2" xfId="2967" xr:uid="{00000000-0005-0000-0000-0000DC0A0000}"/>
    <cellStyle name="20% - Accent1 2 2 2 5 2 4 2 3" xfId="2968" xr:uid="{00000000-0005-0000-0000-0000DD0A0000}"/>
    <cellStyle name="20% - Accent1 2 2 2 5 2 4 3" xfId="2969" xr:uid="{00000000-0005-0000-0000-0000DE0A0000}"/>
    <cellStyle name="20% - Accent1 2 2 2 5 2 4 3 2" xfId="2970" xr:uid="{00000000-0005-0000-0000-0000DF0A0000}"/>
    <cellStyle name="20% - Accent1 2 2 2 5 2 4 4" xfId="2971" xr:uid="{00000000-0005-0000-0000-0000E00A0000}"/>
    <cellStyle name="20% - Accent1 2 2 2 5 2 5" xfId="2972" xr:uid="{00000000-0005-0000-0000-0000E10A0000}"/>
    <cellStyle name="20% - Accent1 2 2 2 5 2 5 2" xfId="2973" xr:uid="{00000000-0005-0000-0000-0000E20A0000}"/>
    <cellStyle name="20% - Accent1 2 2 2 5 2 5 2 2" xfId="2974" xr:uid="{00000000-0005-0000-0000-0000E30A0000}"/>
    <cellStyle name="20% - Accent1 2 2 2 5 2 5 3" xfId="2975" xr:uid="{00000000-0005-0000-0000-0000E40A0000}"/>
    <cellStyle name="20% - Accent1 2 2 2 5 2 6" xfId="2976" xr:uid="{00000000-0005-0000-0000-0000E50A0000}"/>
    <cellStyle name="20% - Accent1 2 2 2 5 2 6 2" xfId="2977" xr:uid="{00000000-0005-0000-0000-0000E60A0000}"/>
    <cellStyle name="20% - Accent1 2 2 2 5 2 6 2 2" xfId="2978" xr:uid="{00000000-0005-0000-0000-0000E70A0000}"/>
    <cellStyle name="20% - Accent1 2 2 2 5 2 6 3" xfId="2979" xr:uid="{00000000-0005-0000-0000-0000E80A0000}"/>
    <cellStyle name="20% - Accent1 2 2 2 5 2 7" xfId="2980" xr:uid="{00000000-0005-0000-0000-0000E90A0000}"/>
    <cellStyle name="20% - Accent1 2 2 2 5 2 7 2" xfId="2981" xr:uid="{00000000-0005-0000-0000-0000EA0A0000}"/>
    <cellStyle name="20% - Accent1 2 2 2 5 2 8" xfId="2982" xr:uid="{00000000-0005-0000-0000-0000EB0A0000}"/>
    <cellStyle name="20% - Accent1 2 2 2 5 2 8 2" xfId="2983" xr:uid="{00000000-0005-0000-0000-0000EC0A0000}"/>
    <cellStyle name="20% - Accent1 2 2 2 5 2 9" xfId="2984" xr:uid="{00000000-0005-0000-0000-0000ED0A0000}"/>
    <cellStyle name="20% - Accent1 2 2 2 5 3" xfId="2985" xr:uid="{00000000-0005-0000-0000-0000EE0A0000}"/>
    <cellStyle name="20% - Accent1 2 2 2 5 3 2" xfId="2986" xr:uid="{00000000-0005-0000-0000-0000EF0A0000}"/>
    <cellStyle name="20% - Accent1 2 2 2 5 3 2 2" xfId="2987" xr:uid="{00000000-0005-0000-0000-0000F00A0000}"/>
    <cellStyle name="20% - Accent1 2 2 2 5 3 2 2 2" xfId="2988" xr:uid="{00000000-0005-0000-0000-0000F10A0000}"/>
    <cellStyle name="20% - Accent1 2 2 2 5 3 2 2 2 2" xfId="2989" xr:uid="{00000000-0005-0000-0000-0000F20A0000}"/>
    <cellStyle name="20% - Accent1 2 2 2 5 3 2 2 3" xfId="2990" xr:uid="{00000000-0005-0000-0000-0000F30A0000}"/>
    <cellStyle name="20% - Accent1 2 2 2 5 3 2 3" xfId="2991" xr:uid="{00000000-0005-0000-0000-0000F40A0000}"/>
    <cellStyle name="20% - Accent1 2 2 2 5 3 2 3 2" xfId="2992" xr:uid="{00000000-0005-0000-0000-0000F50A0000}"/>
    <cellStyle name="20% - Accent1 2 2 2 5 3 2 4" xfId="2993" xr:uid="{00000000-0005-0000-0000-0000F60A0000}"/>
    <cellStyle name="20% - Accent1 2 2 2 5 3 3" xfId="2994" xr:uid="{00000000-0005-0000-0000-0000F70A0000}"/>
    <cellStyle name="20% - Accent1 2 2 2 5 3 3 2" xfId="2995" xr:uid="{00000000-0005-0000-0000-0000F80A0000}"/>
    <cellStyle name="20% - Accent1 2 2 2 5 3 3 2 2" xfId="2996" xr:uid="{00000000-0005-0000-0000-0000F90A0000}"/>
    <cellStyle name="20% - Accent1 2 2 2 5 3 3 2 2 2" xfId="2997" xr:uid="{00000000-0005-0000-0000-0000FA0A0000}"/>
    <cellStyle name="20% - Accent1 2 2 2 5 3 3 2 3" xfId="2998" xr:uid="{00000000-0005-0000-0000-0000FB0A0000}"/>
    <cellStyle name="20% - Accent1 2 2 2 5 3 3 3" xfId="2999" xr:uid="{00000000-0005-0000-0000-0000FC0A0000}"/>
    <cellStyle name="20% - Accent1 2 2 2 5 3 3 3 2" xfId="3000" xr:uid="{00000000-0005-0000-0000-0000FD0A0000}"/>
    <cellStyle name="20% - Accent1 2 2 2 5 3 3 4" xfId="3001" xr:uid="{00000000-0005-0000-0000-0000FE0A0000}"/>
    <cellStyle name="20% - Accent1 2 2 2 5 3 4" xfId="3002" xr:uid="{00000000-0005-0000-0000-0000FF0A0000}"/>
    <cellStyle name="20% - Accent1 2 2 2 5 3 4 2" xfId="3003" xr:uid="{00000000-0005-0000-0000-0000000B0000}"/>
    <cellStyle name="20% - Accent1 2 2 2 5 3 4 2 2" xfId="3004" xr:uid="{00000000-0005-0000-0000-0000010B0000}"/>
    <cellStyle name="20% - Accent1 2 2 2 5 3 4 2 2 2" xfId="3005" xr:uid="{00000000-0005-0000-0000-0000020B0000}"/>
    <cellStyle name="20% - Accent1 2 2 2 5 3 4 2 3" xfId="3006" xr:uid="{00000000-0005-0000-0000-0000030B0000}"/>
    <cellStyle name="20% - Accent1 2 2 2 5 3 4 3" xfId="3007" xr:uid="{00000000-0005-0000-0000-0000040B0000}"/>
    <cellStyle name="20% - Accent1 2 2 2 5 3 4 3 2" xfId="3008" xr:uid="{00000000-0005-0000-0000-0000050B0000}"/>
    <cellStyle name="20% - Accent1 2 2 2 5 3 4 4" xfId="3009" xr:uid="{00000000-0005-0000-0000-0000060B0000}"/>
    <cellStyle name="20% - Accent1 2 2 2 5 3 5" xfId="3010" xr:uid="{00000000-0005-0000-0000-0000070B0000}"/>
    <cellStyle name="20% - Accent1 2 2 2 5 3 5 2" xfId="3011" xr:uid="{00000000-0005-0000-0000-0000080B0000}"/>
    <cellStyle name="20% - Accent1 2 2 2 5 3 5 2 2" xfId="3012" xr:uid="{00000000-0005-0000-0000-0000090B0000}"/>
    <cellStyle name="20% - Accent1 2 2 2 5 3 5 3" xfId="3013" xr:uid="{00000000-0005-0000-0000-00000A0B0000}"/>
    <cellStyle name="20% - Accent1 2 2 2 5 3 6" xfId="3014" xr:uid="{00000000-0005-0000-0000-00000B0B0000}"/>
    <cellStyle name="20% - Accent1 2 2 2 5 3 6 2" xfId="3015" xr:uid="{00000000-0005-0000-0000-00000C0B0000}"/>
    <cellStyle name="20% - Accent1 2 2 2 5 3 6 2 2" xfId="3016" xr:uid="{00000000-0005-0000-0000-00000D0B0000}"/>
    <cellStyle name="20% - Accent1 2 2 2 5 3 6 3" xfId="3017" xr:uid="{00000000-0005-0000-0000-00000E0B0000}"/>
    <cellStyle name="20% - Accent1 2 2 2 5 3 7" xfId="3018" xr:uid="{00000000-0005-0000-0000-00000F0B0000}"/>
    <cellStyle name="20% - Accent1 2 2 2 5 3 7 2" xfId="3019" xr:uid="{00000000-0005-0000-0000-0000100B0000}"/>
    <cellStyle name="20% - Accent1 2 2 2 5 3 8" xfId="3020" xr:uid="{00000000-0005-0000-0000-0000110B0000}"/>
    <cellStyle name="20% - Accent1 2 2 2 5 3 8 2" xfId="3021" xr:uid="{00000000-0005-0000-0000-0000120B0000}"/>
    <cellStyle name="20% - Accent1 2 2 2 5 3 9" xfId="3022" xr:uid="{00000000-0005-0000-0000-0000130B0000}"/>
    <cellStyle name="20% - Accent1 2 2 2 5 4" xfId="3023" xr:uid="{00000000-0005-0000-0000-0000140B0000}"/>
    <cellStyle name="20% - Accent1 2 2 2 5 4 2" xfId="3024" xr:uid="{00000000-0005-0000-0000-0000150B0000}"/>
    <cellStyle name="20% - Accent1 2 2 2 5 4 2 2" xfId="3025" xr:uid="{00000000-0005-0000-0000-0000160B0000}"/>
    <cellStyle name="20% - Accent1 2 2 2 5 4 2 2 2" xfId="3026" xr:uid="{00000000-0005-0000-0000-0000170B0000}"/>
    <cellStyle name="20% - Accent1 2 2 2 5 4 2 3" xfId="3027" xr:uid="{00000000-0005-0000-0000-0000180B0000}"/>
    <cellStyle name="20% - Accent1 2 2 2 5 4 3" xfId="3028" xr:uid="{00000000-0005-0000-0000-0000190B0000}"/>
    <cellStyle name="20% - Accent1 2 2 2 5 4 3 2" xfId="3029" xr:uid="{00000000-0005-0000-0000-00001A0B0000}"/>
    <cellStyle name="20% - Accent1 2 2 2 5 4 4" xfId="3030" xr:uid="{00000000-0005-0000-0000-00001B0B0000}"/>
    <cellStyle name="20% - Accent1 2 2 2 5 5" xfId="3031" xr:uid="{00000000-0005-0000-0000-00001C0B0000}"/>
    <cellStyle name="20% - Accent1 2 2 2 5 5 2" xfId="3032" xr:uid="{00000000-0005-0000-0000-00001D0B0000}"/>
    <cellStyle name="20% - Accent1 2 2 2 5 5 2 2" xfId="3033" xr:uid="{00000000-0005-0000-0000-00001E0B0000}"/>
    <cellStyle name="20% - Accent1 2 2 2 5 5 2 2 2" xfId="3034" xr:uid="{00000000-0005-0000-0000-00001F0B0000}"/>
    <cellStyle name="20% - Accent1 2 2 2 5 5 2 3" xfId="3035" xr:uid="{00000000-0005-0000-0000-0000200B0000}"/>
    <cellStyle name="20% - Accent1 2 2 2 5 5 3" xfId="3036" xr:uid="{00000000-0005-0000-0000-0000210B0000}"/>
    <cellStyle name="20% - Accent1 2 2 2 5 5 3 2" xfId="3037" xr:uid="{00000000-0005-0000-0000-0000220B0000}"/>
    <cellStyle name="20% - Accent1 2 2 2 5 5 4" xfId="3038" xr:uid="{00000000-0005-0000-0000-0000230B0000}"/>
    <cellStyle name="20% - Accent1 2 2 2 5 6" xfId="3039" xr:uid="{00000000-0005-0000-0000-0000240B0000}"/>
    <cellStyle name="20% - Accent1 2 2 2 5 6 2" xfId="3040" xr:uid="{00000000-0005-0000-0000-0000250B0000}"/>
    <cellStyle name="20% - Accent1 2 2 2 5 6 2 2" xfId="3041" xr:uid="{00000000-0005-0000-0000-0000260B0000}"/>
    <cellStyle name="20% - Accent1 2 2 2 5 6 2 2 2" xfId="3042" xr:uid="{00000000-0005-0000-0000-0000270B0000}"/>
    <cellStyle name="20% - Accent1 2 2 2 5 6 2 3" xfId="3043" xr:uid="{00000000-0005-0000-0000-0000280B0000}"/>
    <cellStyle name="20% - Accent1 2 2 2 5 6 3" xfId="3044" xr:uid="{00000000-0005-0000-0000-0000290B0000}"/>
    <cellStyle name="20% - Accent1 2 2 2 5 6 3 2" xfId="3045" xr:uid="{00000000-0005-0000-0000-00002A0B0000}"/>
    <cellStyle name="20% - Accent1 2 2 2 5 6 4" xfId="3046" xr:uid="{00000000-0005-0000-0000-00002B0B0000}"/>
    <cellStyle name="20% - Accent1 2 2 2 5 7" xfId="3047" xr:uid="{00000000-0005-0000-0000-00002C0B0000}"/>
    <cellStyle name="20% - Accent1 2 2 2 5 7 2" xfId="3048" xr:uid="{00000000-0005-0000-0000-00002D0B0000}"/>
    <cellStyle name="20% - Accent1 2 2 2 5 7 2 2" xfId="3049" xr:uid="{00000000-0005-0000-0000-00002E0B0000}"/>
    <cellStyle name="20% - Accent1 2 2 2 5 7 3" xfId="3050" xr:uid="{00000000-0005-0000-0000-00002F0B0000}"/>
    <cellStyle name="20% - Accent1 2 2 2 5 8" xfId="3051" xr:uid="{00000000-0005-0000-0000-0000300B0000}"/>
    <cellStyle name="20% - Accent1 2 2 2 5 8 2" xfId="3052" xr:uid="{00000000-0005-0000-0000-0000310B0000}"/>
    <cellStyle name="20% - Accent1 2 2 2 5 8 2 2" xfId="3053" xr:uid="{00000000-0005-0000-0000-0000320B0000}"/>
    <cellStyle name="20% - Accent1 2 2 2 5 8 3" xfId="3054" xr:uid="{00000000-0005-0000-0000-0000330B0000}"/>
    <cellStyle name="20% - Accent1 2 2 2 5 9" xfId="3055" xr:uid="{00000000-0005-0000-0000-0000340B0000}"/>
    <cellStyle name="20% - Accent1 2 2 2 5 9 2" xfId="3056" xr:uid="{00000000-0005-0000-0000-0000350B0000}"/>
    <cellStyle name="20% - Accent1 2 2 2 6" xfId="3057" xr:uid="{00000000-0005-0000-0000-0000360B0000}"/>
    <cellStyle name="20% - Accent1 2 2 2 6 10" xfId="3058" xr:uid="{00000000-0005-0000-0000-0000370B0000}"/>
    <cellStyle name="20% - Accent1 2 2 2 6 10 2" xfId="3059" xr:uid="{00000000-0005-0000-0000-0000380B0000}"/>
    <cellStyle name="20% - Accent1 2 2 2 6 11" xfId="3060" xr:uid="{00000000-0005-0000-0000-0000390B0000}"/>
    <cellStyle name="20% - Accent1 2 2 2 6 2" xfId="3061" xr:uid="{00000000-0005-0000-0000-00003A0B0000}"/>
    <cellStyle name="20% - Accent1 2 2 2 6 2 2" xfId="3062" xr:uid="{00000000-0005-0000-0000-00003B0B0000}"/>
    <cellStyle name="20% - Accent1 2 2 2 6 2 2 2" xfId="3063" xr:uid="{00000000-0005-0000-0000-00003C0B0000}"/>
    <cellStyle name="20% - Accent1 2 2 2 6 2 2 2 2" xfId="3064" xr:uid="{00000000-0005-0000-0000-00003D0B0000}"/>
    <cellStyle name="20% - Accent1 2 2 2 6 2 2 2 2 2" xfId="3065" xr:uid="{00000000-0005-0000-0000-00003E0B0000}"/>
    <cellStyle name="20% - Accent1 2 2 2 6 2 2 2 3" xfId="3066" xr:uid="{00000000-0005-0000-0000-00003F0B0000}"/>
    <cellStyle name="20% - Accent1 2 2 2 6 2 2 3" xfId="3067" xr:uid="{00000000-0005-0000-0000-0000400B0000}"/>
    <cellStyle name="20% - Accent1 2 2 2 6 2 2 3 2" xfId="3068" xr:uid="{00000000-0005-0000-0000-0000410B0000}"/>
    <cellStyle name="20% - Accent1 2 2 2 6 2 2 4" xfId="3069" xr:uid="{00000000-0005-0000-0000-0000420B0000}"/>
    <cellStyle name="20% - Accent1 2 2 2 6 2 3" xfId="3070" xr:uid="{00000000-0005-0000-0000-0000430B0000}"/>
    <cellStyle name="20% - Accent1 2 2 2 6 2 3 2" xfId="3071" xr:uid="{00000000-0005-0000-0000-0000440B0000}"/>
    <cellStyle name="20% - Accent1 2 2 2 6 2 3 2 2" xfId="3072" xr:uid="{00000000-0005-0000-0000-0000450B0000}"/>
    <cellStyle name="20% - Accent1 2 2 2 6 2 3 2 2 2" xfId="3073" xr:uid="{00000000-0005-0000-0000-0000460B0000}"/>
    <cellStyle name="20% - Accent1 2 2 2 6 2 3 2 3" xfId="3074" xr:uid="{00000000-0005-0000-0000-0000470B0000}"/>
    <cellStyle name="20% - Accent1 2 2 2 6 2 3 3" xfId="3075" xr:uid="{00000000-0005-0000-0000-0000480B0000}"/>
    <cellStyle name="20% - Accent1 2 2 2 6 2 3 3 2" xfId="3076" xr:uid="{00000000-0005-0000-0000-0000490B0000}"/>
    <cellStyle name="20% - Accent1 2 2 2 6 2 3 4" xfId="3077" xr:uid="{00000000-0005-0000-0000-00004A0B0000}"/>
    <cellStyle name="20% - Accent1 2 2 2 6 2 4" xfId="3078" xr:uid="{00000000-0005-0000-0000-00004B0B0000}"/>
    <cellStyle name="20% - Accent1 2 2 2 6 2 4 2" xfId="3079" xr:uid="{00000000-0005-0000-0000-00004C0B0000}"/>
    <cellStyle name="20% - Accent1 2 2 2 6 2 4 2 2" xfId="3080" xr:uid="{00000000-0005-0000-0000-00004D0B0000}"/>
    <cellStyle name="20% - Accent1 2 2 2 6 2 4 2 2 2" xfId="3081" xr:uid="{00000000-0005-0000-0000-00004E0B0000}"/>
    <cellStyle name="20% - Accent1 2 2 2 6 2 4 2 3" xfId="3082" xr:uid="{00000000-0005-0000-0000-00004F0B0000}"/>
    <cellStyle name="20% - Accent1 2 2 2 6 2 4 3" xfId="3083" xr:uid="{00000000-0005-0000-0000-0000500B0000}"/>
    <cellStyle name="20% - Accent1 2 2 2 6 2 4 3 2" xfId="3084" xr:uid="{00000000-0005-0000-0000-0000510B0000}"/>
    <cellStyle name="20% - Accent1 2 2 2 6 2 4 4" xfId="3085" xr:uid="{00000000-0005-0000-0000-0000520B0000}"/>
    <cellStyle name="20% - Accent1 2 2 2 6 2 5" xfId="3086" xr:uid="{00000000-0005-0000-0000-0000530B0000}"/>
    <cellStyle name="20% - Accent1 2 2 2 6 2 5 2" xfId="3087" xr:uid="{00000000-0005-0000-0000-0000540B0000}"/>
    <cellStyle name="20% - Accent1 2 2 2 6 2 5 2 2" xfId="3088" xr:uid="{00000000-0005-0000-0000-0000550B0000}"/>
    <cellStyle name="20% - Accent1 2 2 2 6 2 5 3" xfId="3089" xr:uid="{00000000-0005-0000-0000-0000560B0000}"/>
    <cellStyle name="20% - Accent1 2 2 2 6 2 6" xfId="3090" xr:uid="{00000000-0005-0000-0000-0000570B0000}"/>
    <cellStyle name="20% - Accent1 2 2 2 6 2 6 2" xfId="3091" xr:uid="{00000000-0005-0000-0000-0000580B0000}"/>
    <cellStyle name="20% - Accent1 2 2 2 6 2 6 2 2" xfId="3092" xr:uid="{00000000-0005-0000-0000-0000590B0000}"/>
    <cellStyle name="20% - Accent1 2 2 2 6 2 6 3" xfId="3093" xr:uid="{00000000-0005-0000-0000-00005A0B0000}"/>
    <cellStyle name="20% - Accent1 2 2 2 6 2 7" xfId="3094" xr:uid="{00000000-0005-0000-0000-00005B0B0000}"/>
    <cellStyle name="20% - Accent1 2 2 2 6 2 7 2" xfId="3095" xr:uid="{00000000-0005-0000-0000-00005C0B0000}"/>
    <cellStyle name="20% - Accent1 2 2 2 6 2 8" xfId="3096" xr:uid="{00000000-0005-0000-0000-00005D0B0000}"/>
    <cellStyle name="20% - Accent1 2 2 2 6 2 8 2" xfId="3097" xr:uid="{00000000-0005-0000-0000-00005E0B0000}"/>
    <cellStyle name="20% - Accent1 2 2 2 6 2 9" xfId="3098" xr:uid="{00000000-0005-0000-0000-00005F0B0000}"/>
    <cellStyle name="20% - Accent1 2 2 2 6 3" xfId="3099" xr:uid="{00000000-0005-0000-0000-0000600B0000}"/>
    <cellStyle name="20% - Accent1 2 2 2 6 3 2" xfId="3100" xr:uid="{00000000-0005-0000-0000-0000610B0000}"/>
    <cellStyle name="20% - Accent1 2 2 2 6 3 2 2" xfId="3101" xr:uid="{00000000-0005-0000-0000-0000620B0000}"/>
    <cellStyle name="20% - Accent1 2 2 2 6 3 2 2 2" xfId="3102" xr:uid="{00000000-0005-0000-0000-0000630B0000}"/>
    <cellStyle name="20% - Accent1 2 2 2 6 3 2 2 2 2" xfId="3103" xr:uid="{00000000-0005-0000-0000-0000640B0000}"/>
    <cellStyle name="20% - Accent1 2 2 2 6 3 2 2 3" xfId="3104" xr:uid="{00000000-0005-0000-0000-0000650B0000}"/>
    <cellStyle name="20% - Accent1 2 2 2 6 3 2 3" xfId="3105" xr:uid="{00000000-0005-0000-0000-0000660B0000}"/>
    <cellStyle name="20% - Accent1 2 2 2 6 3 2 3 2" xfId="3106" xr:uid="{00000000-0005-0000-0000-0000670B0000}"/>
    <cellStyle name="20% - Accent1 2 2 2 6 3 2 4" xfId="3107" xr:uid="{00000000-0005-0000-0000-0000680B0000}"/>
    <cellStyle name="20% - Accent1 2 2 2 6 3 3" xfId="3108" xr:uid="{00000000-0005-0000-0000-0000690B0000}"/>
    <cellStyle name="20% - Accent1 2 2 2 6 3 3 2" xfId="3109" xr:uid="{00000000-0005-0000-0000-00006A0B0000}"/>
    <cellStyle name="20% - Accent1 2 2 2 6 3 3 2 2" xfId="3110" xr:uid="{00000000-0005-0000-0000-00006B0B0000}"/>
    <cellStyle name="20% - Accent1 2 2 2 6 3 3 2 2 2" xfId="3111" xr:uid="{00000000-0005-0000-0000-00006C0B0000}"/>
    <cellStyle name="20% - Accent1 2 2 2 6 3 3 2 3" xfId="3112" xr:uid="{00000000-0005-0000-0000-00006D0B0000}"/>
    <cellStyle name="20% - Accent1 2 2 2 6 3 3 3" xfId="3113" xr:uid="{00000000-0005-0000-0000-00006E0B0000}"/>
    <cellStyle name="20% - Accent1 2 2 2 6 3 3 3 2" xfId="3114" xr:uid="{00000000-0005-0000-0000-00006F0B0000}"/>
    <cellStyle name="20% - Accent1 2 2 2 6 3 3 4" xfId="3115" xr:uid="{00000000-0005-0000-0000-0000700B0000}"/>
    <cellStyle name="20% - Accent1 2 2 2 6 3 4" xfId="3116" xr:uid="{00000000-0005-0000-0000-0000710B0000}"/>
    <cellStyle name="20% - Accent1 2 2 2 6 3 4 2" xfId="3117" xr:uid="{00000000-0005-0000-0000-0000720B0000}"/>
    <cellStyle name="20% - Accent1 2 2 2 6 3 4 2 2" xfId="3118" xr:uid="{00000000-0005-0000-0000-0000730B0000}"/>
    <cellStyle name="20% - Accent1 2 2 2 6 3 4 2 2 2" xfId="3119" xr:uid="{00000000-0005-0000-0000-0000740B0000}"/>
    <cellStyle name="20% - Accent1 2 2 2 6 3 4 2 3" xfId="3120" xr:uid="{00000000-0005-0000-0000-0000750B0000}"/>
    <cellStyle name="20% - Accent1 2 2 2 6 3 4 3" xfId="3121" xr:uid="{00000000-0005-0000-0000-0000760B0000}"/>
    <cellStyle name="20% - Accent1 2 2 2 6 3 4 3 2" xfId="3122" xr:uid="{00000000-0005-0000-0000-0000770B0000}"/>
    <cellStyle name="20% - Accent1 2 2 2 6 3 4 4" xfId="3123" xr:uid="{00000000-0005-0000-0000-0000780B0000}"/>
    <cellStyle name="20% - Accent1 2 2 2 6 3 5" xfId="3124" xr:uid="{00000000-0005-0000-0000-0000790B0000}"/>
    <cellStyle name="20% - Accent1 2 2 2 6 3 5 2" xfId="3125" xr:uid="{00000000-0005-0000-0000-00007A0B0000}"/>
    <cellStyle name="20% - Accent1 2 2 2 6 3 5 2 2" xfId="3126" xr:uid="{00000000-0005-0000-0000-00007B0B0000}"/>
    <cellStyle name="20% - Accent1 2 2 2 6 3 5 3" xfId="3127" xr:uid="{00000000-0005-0000-0000-00007C0B0000}"/>
    <cellStyle name="20% - Accent1 2 2 2 6 3 6" xfId="3128" xr:uid="{00000000-0005-0000-0000-00007D0B0000}"/>
    <cellStyle name="20% - Accent1 2 2 2 6 3 6 2" xfId="3129" xr:uid="{00000000-0005-0000-0000-00007E0B0000}"/>
    <cellStyle name="20% - Accent1 2 2 2 6 3 6 2 2" xfId="3130" xr:uid="{00000000-0005-0000-0000-00007F0B0000}"/>
    <cellStyle name="20% - Accent1 2 2 2 6 3 6 3" xfId="3131" xr:uid="{00000000-0005-0000-0000-0000800B0000}"/>
    <cellStyle name="20% - Accent1 2 2 2 6 3 7" xfId="3132" xr:uid="{00000000-0005-0000-0000-0000810B0000}"/>
    <cellStyle name="20% - Accent1 2 2 2 6 3 7 2" xfId="3133" xr:uid="{00000000-0005-0000-0000-0000820B0000}"/>
    <cellStyle name="20% - Accent1 2 2 2 6 3 8" xfId="3134" xr:uid="{00000000-0005-0000-0000-0000830B0000}"/>
    <cellStyle name="20% - Accent1 2 2 2 6 3 8 2" xfId="3135" xr:uid="{00000000-0005-0000-0000-0000840B0000}"/>
    <cellStyle name="20% - Accent1 2 2 2 6 3 9" xfId="3136" xr:uid="{00000000-0005-0000-0000-0000850B0000}"/>
    <cellStyle name="20% - Accent1 2 2 2 6 4" xfId="3137" xr:uid="{00000000-0005-0000-0000-0000860B0000}"/>
    <cellStyle name="20% - Accent1 2 2 2 6 4 2" xfId="3138" xr:uid="{00000000-0005-0000-0000-0000870B0000}"/>
    <cellStyle name="20% - Accent1 2 2 2 6 4 2 2" xfId="3139" xr:uid="{00000000-0005-0000-0000-0000880B0000}"/>
    <cellStyle name="20% - Accent1 2 2 2 6 4 2 2 2" xfId="3140" xr:uid="{00000000-0005-0000-0000-0000890B0000}"/>
    <cellStyle name="20% - Accent1 2 2 2 6 4 2 3" xfId="3141" xr:uid="{00000000-0005-0000-0000-00008A0B0000}"/>
    <cellStyle name="20% - Accent1 2 2 2 6 4 3" xfId="3142" xr:uid="{00000000-0005-0000-0000-00008B0B0000}"/>
    <cellStyle name="20% - Accent1 2 2 2 6 4 3 2" xfId="3143" xr:uid="{00000000-0005-0000-0000-00008C0B0000}"/>
    <cellStyle name="20% - Accent1 2 2 2 6 4 4" xfId="3144" xr:uid="{00000000-0005-0000-0000-00008D0B0000}"/>
    <cellStyle name="20% - Accent1 2 2 2 6 5" xfId="3145" xr:uid="{00000000-0005-0000-0000-00008E0B0000}"/>
    <cellStyle name="20% - Accent1 2 2 2 6 5 2" xfId="3146" xr:uid="{00000000-0005-0000-0000-00008F0B0000}"/>
    <cellStyle name="20% - Accent1 2 2 2 6 5 2 2" xfId="3147" xr:uid="{00000000-0005-0000-0000-0000900B0000}"/>
    <cellStyle name="20% - Accent1 2 2 2 6 5 2 2 2" xfId="3148" xr:uid="{00000000-0005-0000-0000-0000910B0000}"/>
    <cellStyle name="20% - Accent1 2 2 2 6 5 2 3" xfId="3149" xr:uid="{00000000-0005-0000-0000-0000920B0000}"/>
    <cellStyle name="20% - Accent1 2 2 2 6 5 3" xfId="3150" xr:uid="{00000000-0005-0000-0000-0000930B0000}"/>
    <cellStyle name="20% - Accent1 2 2 2 6 5 3 2" xfId="3151" xr:uid="{00000000-0005-0000-0000-0000940B0000}"/>
    <cellStyle name="20% - Accent1 2 2 2 6 5 4" xfId="3152" xr:uid="{00000000-0005-0000-0000-0000950B0000}"/>
    <cellStyle name="20% - Accent1 2 2 2 6 6" xfId="3153" xr:uid="{00000000-0005-0000-0000-0000960B0000}"/>
    <cellStyle name="20% - Accent1 2 2 2 6 6 2" xfId="3154" xr:uid="{00000000-0005-0000-0000-0000970B0000}"/>
    <cellStyle name="20% - Accent1 2 2 2 6 6 2 2" xfId="3155" xr:uid="{00000000-0005-0000-0000-0000980B0000}"/>
    <cellStyle name="20% - Accent1 2 2 2 6 6 2 2 2" xfId="3156" xr:uid="{00000000-0005-0000-0000-0000990B0000}"/>
    <cellStyle name="20% - Accent1 2 2 2 6 6 2 3" xfId="3157" xr:uid="{00000000-0005-0000-0000-00009A0B0000}"/>
    <cellStyle name="20% - Accent1 2 2 2 6 6 3" xfId="3158" xr:uid="{00000000-0005-0000-0000-00009B0B0000}"/>
    <cellStyle name="20% - Accent1 2 2 2 6 6 3 2" xfId="3159" xr:uid="{00000000-0005-0000-0000-00009C0B0000}"/>
    <cellStyle name="20% - Accent1 2 2 2 6 6 4" xfId="3160" xr:uid="{00000000-0005-0000-0000-00009D0B0000}"/>
    <cellStyle name="20% - Accent1 2 2 2 6 7" xfId="3161" xr:uid="{00000000-0005-0000-0000-00009E0B0000}"/>
    <cellStyle name="20% - Accent1 2 2 2 6 7 2" xfId="3162" xr:uid="{00000000-0005-0000-0000-00009F0B0000}"/>
    <cellStyle name="20% - Accent1 2 2 2 6 7 2 2" xfId="3163" xr:uid="{00000000-0005-0000-0000-0000A00B0000}"/>
    <cellStyle name="20% - Accent1 2 2 2 6 7 3" xfId="3164" xr:uid="{00000000-0005-0000-0000-0000A10B0000}"/>
    <cellStyle name="20% - Accent1 2 2 2 6 8" xfId="3165" xr:uid="{00000000-0005-0000-0000-0000A20B0000}"/>
    <cellStyle name="20% - Accent1 2 2 2 6 8 2" xfId="3166" xr:uid="{00000000-0005-0000-0000-0000A30B0000}"/>
    <cellStyle name="20% - Accent1 2 2 2 6 8 2 2" xfId="3167" xr:uid="{00000000-0005-0000-0000-0000A40B0000}"/>
    <cellStyle name="20% - Accent1 2 2 2 6 8 3" xfId="3168" xr:uid="{00000000-0005-0000-0000-0000A50B0000}"/>
    <cellStyle name="20% - Accent1 2 2 2 6 9" xfId="3169" xr:uid="{00000000-0005-0000-0000-0000A60B0000}"/>
    <cellStyle name="20% - Accent1 2 2 2 6 9 2" xfId="3170" xr:uid="{00000000-0005-0000-0000-0000A70B0000}"/>
    <cellStyle name="20% - Accent1 2 2 2 7" xfId="3171" xr:uid="{00000000-0005-0000-0000-0000A80B0000}"/>
    <cellStyle name="20% - Accent1 2 2 2 7 2" xfId="3172" xr:uid="{00000000-0005-0000-0000-0000A90B0000}"/>
    <cellStyle name="20% - Accent1 2 2 2 7 2 2" xfId="3173" xr:uid="{00000000-0005-0000-0000-0000AA0B0000}"/>
    <cellStyle name="20% - Accent1 2 2 2 7 2 2 2" xfId="3174" xr:uid="{00000000-0005-0000-0000-0000AB0B0000}"/>
    <cellStyle name="20% - Accent1 2 2 2 7 2 2 2 2" xfId="3175" xr:uid="{00000000-0005-0000-0000-0000AC0B0000}"/>
    <cellStyle name="20% - Accent1 2 2 2 7 2 2 3" xfId="3176" xr:uid="{00000000-0005-0000-0000-0000AD0B0000}"/>
    <cellStyle name="20% - Accent1 2 2 2 7 2 3" xfId="3177" xr:uid="{00000000-0005-0000-0000-0000AE0B0000}"/>
    <cellStyle name="20% - Accent1 2 2 2 7 2 3 2" xfId="3178" xr:uid="{00000000-0005-0000-0000-0000AF0B0000}"/>
    <cellStyle name="20% - Accent1 2 2 2 7 2 4" xfId="3179" xr:uid="{00000000-0005-0000-0000-0000B00B0000}"/>
    <cellStyle name="20% - Accent1 2 2 2 7 3" xfId="3180" xr:uid="{00000000-0005-0000-0000-0000B10B0000}"/>
    <cellStyle name="20% - Accent1 2 2 2 7 3 2" xfId="3181" xr:uid="{00000000-0005-0000-0000-0000B20B0000}"/>
    <cellStyle name="20% - Accent1 2 2 2 7 3 2 2" xfId="3182" xr:uid="{00000000-0005-0000-0000-0000B30B0000}"/>
    <cellStyle name="20% - Accent1 2 2 2 7 3 2 2 2" xfId="3183" xr:uid="{00000000-0005-0000-0000-0000B40B0000}"/>
    <cellStyle name="20% - Accent1 2 2 2 7 3 2 3" xfId="3184" xr:uid="{00000000-0005-0000-0000-0000B50B0000}"/>
    <cellStyle name="20% - Accent1 2 2 2 7 3 3" xfId="3185" xr:uid="{00000000-0005-0000-0000-0000B60B0000}"/>
    <cellStyle name="20% - Accent1 2 2 2 7 3 3 2" xfId="3186" xr:uid="{00000000-0005-0000-0000-0000B70B0000}"/>
    <cellStyle name="20% - Accent1 2 2 2 7 3 4" xfId="3187" xr:uid="{00000000-0005-0000-0000-0000B80B0000}"/>
    <cellStyle name="20% - Accent1 2 2 2 7 4" xfId="3188" xr:uid="{00000000-0005-0000-0000-0000B90B0000}"/>
    <cellStyle name="20% - Accent1 2 2 2 7 4 2" xfId="3189" xr:uid="{00000000-0005-0000-0000-0000BA0B0000}"/>
    <cellStyle name="20% - Accent1 2 2 2 7 4 2 2" xfId="3190" xr:uid="{00000000-0005-0000-0000-0000BB0B0000}"/>
    <cellStyle name="20% - Accent1 2 2 2 7 4 2 2 2" xfId="3191" xr:uid="{00000000-0005-0000-0000-0000BC0B0000}"/>
    <cellStyle name="20% - Accent1 2 2 2 7 4 2 3" xfId="3192" xr:uid="{00000000-0005-0000-0000-0000BD0B0000}"/>
    <cellStyle name="20% - Accent1 2 2 2 7 4 3" xfId="3193" xr:uid="{00000000-0005-0000-0000-0000BE0B0000}"/>
    <cellStyle name="20% - Accent1 2 2 2 7 4 3 2" xfId="3194" xr:uid="{00000000-0005-0000-0000-0000BF0B0000}"/>
    <cellStyle name="20% - Accent1 2 2 2 7 4 4" xfId="3195" xr:uid="{00000000-0005-0000-0000-0000C00B0000}"/>
    <cellStyle name="20% - Accent1 2 2 2 7 5" xfId="3196" xr:uid="{00000000-0005-0000-0000-0000C10B0000}"/>
    <cellStyle name="20% - Accent1 2 2 2 7 5 2" xfId="3197" xr:uid="{00000000-0005-0000-0000-0000C20B0000}"/>
    <cellStyle name="20% - Accent1 2 2 2 7 5 2 2" xfId="3198" xr:uid="{00000000-0005-0000-0000-0000C30B0000}"/>
    <cellStyle name="20% - Accent1 2 2 2 7 5 3" xfId="3199" xr:uid="{00000000-0005-0000-0000-0000C40B0000}"/>
    <cellStyle name="20% - Accent1 2 2 2 7 6" xfId="3200" xr:uid="{00000000-0005-0000-0000-0000C50B0000}"/>
    <cellStyle name="20% - Accent1 2 2 2 7 6 2" xfId="3201" xr:uid="{00000000-0005-0000-0000-0000C60B0000}"/>
    <cellStyle name="20% - Accent1 2 2 2 7 6 2 2" xfId="3202" xr:uid="{00000000-0005-0000-0000-0000C70B0000}"/>
    <cellStyle name="20% - Accent1 2 2 2 7 6 3" xfId="3203" xr:uid="{00000000-0005-0000-0000-0000C80B0000}"/>
    <cellStyle name="20% - Accent1 2 2 2 7 7" xfId="3204" xr:uid="{00000000-0005-0000-0000-0000C90B0000}"/>
    <cellStyle name="20% - Accent1 2 2 2 7 7 2" xfId="3205" xr:uid="{00000000-0005-0000-0000-0000CA0B0000}"/>
    <cellStyle name="20% - Accent1 2 2 2 7 8" xfId="3206" xr:uid="{00000000-0005-0000-0000-0000CB0B0000}"/>
    <cellStyle name="20% - Accent1 2 2 2 7 8 2" xfId="3207" xr:uid="{00000000-0005-0000-0000-0000CC0B0000}"/>
    <cellStyle name="20% - Accent1 2 2 2 7 9" xfId="3208" xr:uid="{00000000-0005-0000-0000-0000CD0B0000}"/>
    <cellStyle name="20% - Accent1 2 2 2 8" xfId="3209" xr:uid="{00000000-0005-0000-0000-0000CE0B0000}"/>
    <cellStyle name="20% - Accent1 2 2 2 8 2" xfId="3210" xr:uid="{00000000-0005-0000-0000-0000CF0B0000}"/>
    <cellStyle name="20% - Accent1 2 2 2 8 2 2" xfId="3211" xr:uid="{00000000-0005-0000-0000-0000D00B0000}"/>
    <cellStyle name="20% - Accent1 2 2 2 8 2 2 2" xfId="3212" xr:uid="{00000000-0005-0000-0000-0000D10B0000}"/>
    <cellStyle name="20% - Accent1 2 2 2 8 2 2 2 2" xfId="3213" xr:uid="{00000000-0005-0000-0000-0000D20B0000}"/>
    <cellStyle name="20% - Accent1 2 2 2 8 2 2 3" xfId="3214" xr:uid="{00000000-0005-0000-0000-0000D30B0000}"/>
    <cellStyle name="20% - Accent1 2 2 2 8 2 3" xfId="3215" xr:uid="{00000000-0005-0000-0000-0000D40B0000}"/>
    <cellStyle name="20% - Accent1 2 2 2 8 2 3 2" xfId="3216" xr:uid="{00000000-0005-0000-0000-0000D50B0000}"/>
    <cellStyle name="20% - Accent1 2 2 2 8 2 4" xfId="3217" xr:uid="{00000000-0005-0000-0000-0000D60B0000}"/>
    <cellStyle name="20% - Accent1 2 2 2 8 3" xfId="3218" xr:uid="{00000000-0005-0000-0000-0000D70B0000}"/>
    <cellStyle name="20% - Accent1 2 2 2 8 3 2" xfId="3219" xr:uid="{00000000-0005-0000-0000-0000D80B0000}"/>
    <cellStyle name="20% - Accent1 2 2 2 8 3 2 2" xfId="3220" xr:uid="{00000000-0005-0000-0000-0000D90B0000}"/>
    <cellStyle name="20% - Accent1 2 2 2 8 3 2 2 2" xfId="3221" xr:uid="{00000000-0005-0000-0000-0000DA0B0000}"/>
    <cellStyle name="20% - Accent1 2 2 2 8 3 2 3" xfId="3222" xr:uid="{00000000-0005-0000-0000-0000DB0B0000}"/>
    <cellStyle name="20% - Accent1 2 2 2 8 3 3" xfId="3223" xr:uid="{00000000-0005-0000-0000-0000DC0B0000}"/>
    <cellStyle name="20% - Accent1 2 2 2 8 3 3 2" xfId="3224" xr:uid="{00000000-0005-0000-0000-0000DD0B0000}"/>
    <cellStyle name="20% - Accent1 2 2 2 8 3 4" xfId="3225" xr:uid="{00000000-0005-0000-0000-0000DE0B0000}"/>
    <cellStyle name="20% - Accent1 2 2 2 8 4" xfId="3226" xr:uid="{00000000-0005-0000-0000-0000DF0B0000}"/>
    <cellStyle name="20% - Accent1 2 2 2 8 4 2" xfId="3227" xr:uid="{00000000-0005-0000-0000-0000E00B0000}"/>
    <cellStyle name="20% - Accent1 2 2 2 8 4 2 2" xfId="3228" xr:uid="{00000000-0005-0000-0000-0000E10B0000}"/>
    <cellStyle name="20% - Accent1 2 2 2 8 4 2 2 2" xfId="3229" xr:uid="{00000000-0005-0000-0000-0000E20B0000}"/>
    <cellStyle name="20% - Accent1 2 2 2 8 4 2 3" xfId="3230" xr:uid="{00000000-0005-0000-0000-0000E30B0000}"/>
    <cellStyle name="20% - Accent1 2 2 2 8 4 3" xfId="3231" xr:uid="{00000000-0005-0000-0000-0000E40B0000}"/>
    <cellStyle name="20% - Accent1 2 2 2 8 4 3 2" xfId="3232" xr:uid="{00000000-0005-0000-0000-0000E50B0000}"/>
    <cellStyle name="20% - Accent1 2 2 2 8 4 4" xfId="3233" xr:uid="{00000000-0005-0000-0000-0000E60B0000}"/>
    <cellStyle name="20% - Accent1 2 2 2 8 5" xfId="3234" xr:uid="{00000000-0005-0000-0000-0000E70B0000}"/>
    <cellStyle name="20% - Accent1 2 2 2 8 5 2" xfId="3235" xr:uid="{00000000-0005-0000-0000-0000E80B0000}"/>
    <cellStyle name="20% - Accent1 2 2 2 8 5 2 2" xfId="3236" xr:uid="{00000000-0005-0000-0000-0000E90B0000}"/>
    <cellStyle name="20% - Accent1 2 2 2 8 5 3" xfId="3237" xr:uid="{00000000-0005-0000-0000-0000EA0B0000}"/>
    <cellStyle name="20% - Accent1 2 2 2 8 6" xfId="3238" xr:uid="{00000000-0005-0000-0000-0000EB0B0000}"/>
    <cellStyle name="20% - Accent1 2 2 2 8 6 2" xfId="3239" xr:uid="{00000000-0005-0000-0000-0000EC0B0000}"/>
    <cellStyle name="20% - Accent1 2 2 2 8 6 2 2" xfId="3240" xr:uid="{00000000-0005-0000-0000-0000ED0B0000}"/>
    <cellStyle name="20% - Accent1 2 2 2 8 6 3" xfId="3241" xr:uid="{00000000-0005-0000-0000-0000EE0B0000}"/>
    <cellStyle name="20% - Accent1 2 2 2 8 7" xfId="3242" xr:uid="{00000000-0005-0000-0000-0000EF0B0000}"/>
    <cellStyle name="20% - Accent1 2 2 2 8 7 2" xfId="3243" xr:uid="{00000000-0005-0000-0000-0000F00B0000}"/>
    <cellStyle name="20% - Accent1 2 2 2 8 8" xfId="3244" xr:uid="{00000000-0005-0000-0000-0000F10B0000}"/>
    <cellStyle name="20% - Accent1 2 2 2 8 8 2" xfId="3245" xr:uid="{00000000-0005-0000-0000-0000F20B0000}"/>
    <cellStyle name="20% - Accent1 2 2 2 8 9" xfId="3246" xr:uid="{00000000-0005-0000-0000-0000F30B0000}"/>
    <cellStyle name="20% - Accent1 2 2 2 9" xfId="3247" xr:uid="{00000000-0005-0000-0000-0000F40B0000}"/>
    <cellStyle name="20% - Accent1 2 2 2 9 2" xfId="3248" xr:uid="{00000000-0005-0000-0000-0000F50B0000}"/>
    <cellStyle name="20% - Accent1 2 2 2 9 2 2" xfId="3249" xr:uid="{00000000-0005-0000-0000-0000F60B0000}"/>
    <cellStyle name="20% - Accent1 2 2 2 9 2 2 2" xfId="3250" xr:uid="{00000000-0005-0000-0000-0000F70B0000}"/>
    <cellStyle name="20% - Accent1 2 2 2 9 2 3" xfId="3251" xr:uid="{00000000-0005-0000-0000-0000F80B0000}"/>
    <cellStyle name="20% - Accent1 2 2 2 9 3" xfId="3252" xr:uid="{00000000-0005-0000-0000-0000F90B0000}"/>
    <cellStyle name="20% - Accent1 2 2 2 9 3 2" xfId="3253" xr:uid="{00000000-0005-0000-0000-0000FA0B0000}"/>
    <cellStyle name="20% - Accent1 2 2 2 9 4" xfId="3254" xr:uid="{00000000-0005-0000-0000-0000FB0B0000}"/>
    <cellStyle name="20% - Accent1 2 2 20" xfId="3255" xr:uid="{00000000-0005-0000-0000-0000FC0B0000}"/>
    <cellStyle name="20% - Accent1 2 2 3" xfId="3256" xr:uid="{00000000-0005-0000-0000-0000FD0B0000}"/>
    <cellStyle name="20% - Accent1 2 2 3 10" xfId="3257" xr:uid="{00000000-0005-0000-0000-0000FE0B0000}"/>
    <cellStyle name="20% - Accent1 2 2 3 10 2" xfId="3258" xr:uid="{00000000-0005-0000-0000-0000FF0B0000}"/>
    <cellStyle name="20% - Accent1 2 2 3 10 2 2" xfId="3259" xr:uid="{00000000-0005-0000-0000-0000000C0000}"/>
    <cellStyle name="20% - Accent1 2 2 3 10 2 2 2" xfId="3260" xr:uid="{00000000-0005-0000-0000-0000010C0000}"/>
    <cellStyle name="20% - Accent1 2 2 3 10 2 3" xfId="3261" xr:uid="{00000000-0005-0000-0000-0000020C0000}"/>
    <cellStyle name="20% - Accent1 2 2 3 10 3" xfId="3262" xr:uid="{00000000-0005-0000-0000-0000030C0000}"/>
    <cellStyle name="20% - Accent1 2 2 3 10 3 2" xfId="3263" xr:uid="{00000000-0005-0000-0000-0000040C0000}"/>
    <cellStyle name="20% - Accent1 2 2 3 10 4" xfId="3264" xr:uid="{00000000-0005-0000-0000-0000050C0000}"/>
    <cellStyle name="20% - Accent1 2 2 3 11" xfId="3265" xr:uid="{00000000-0005-0000-0000-0000060C0000}"/>
    <cellStyle name="20% - Accent1 2 2 3 11 2" xfId="3266" xr:uid="{00000000-0005-0000-0000-0000070C0000}"/>
    <cellStyle name="20% - Accent1 2 2 3 11 2 2" xfId="3267" xr:uid="{00000000-0005-0000-0000-0000080C0000}"/>
    <cellStyle name="20% - Accent1 2 2 3 11 2 2 2" xfId="3268" xr:uid="{00000000-0005-0000-0000-0000090C0000}"/>
    <cellStyle name="20% - Accent1 2 2 3 11 2 3" xfId="3269" xr:uid="{00000000-0005-0000-0000-00000A0C0000}"/>
    <cellStyle name="20% - Accent1 2 2 3 11 3" xfId="3270" xr:uid="{00000000-0005-0000-0000-00000B0C0000}"/>
    <cellStyle name="20% - Accent1 2 2 3 11 3 2" xfId="3271" xr:uid="{00000000-0005-0000-0000-00000C0C0000}"/>
    <cellStyle name="20% - Accent1 2 2 3 11 4" xfId="3272" xr:uid="{00000000-0005-0000-0000-00000D0C0000}"/>
    <cellStyle name="20% - Accent1 2 2 3 12" xfId="3273" xr:uid="{00000000-0005-0000-0000-00000E0C0000}"/>
    <cellStyle name="20% - Accent1 2 2 3 12 2" xfId="3274" xr:uid="{00000000-0005-0000-0000-00000F0C0000}"/>
    <cellStyle name="20% - Accent1 2 2 3 12 2 2" xfId="3275" xr:uid="{00000000-0005-0000-0000-0000100C0000}"/>
    <cellStyle name="20% - Accent1 2 2 3 12 3" xfId="3276" xr:uid="{00000000-0005-0000-0000-0000110C0000}"/>
    <cellStyle name="20% - Accent1 2 2 3 13" xfId="3277" xr:uid="{00000000-0005-0000-0000-0000120C0000}"/>
    <cellStyle name="20% - Accent1 2 2 3 13 2" xfId="3278" xr:uid="{00000000-0005-0000-0000-0000130C0000}"/>
    <cellStyle name="20% - Accent1 2 2 3 13 2 2" xfId="3279" xr:uid="{00000000-0005-0000-0000-0000140C0000}"/>
    <cellStyle name="20% - Accent1 2 2 3 13 3" xfId="3280" xr:uid="{00000000-0005-0000-0000-0000150C0000}"/>
    <cellStyle name="20% - Accent1 2 2 3 14" xfId="3281" xr:uid="{00000000-0005-0000-0000-0000160C0000}"/>
    <cellStyle name="20% - Accent1 2 2 3 14 2" xfId="3282" xr:uid="{00000000-0005-0000-0000-0000170C0000}"/>
    <cellStyle name="20% - Accent1 2 2 3 15" xfId="3283" xr:uid="{00000000-0005-0000-0000-0000180C0000}"/>
    <cellStyle name="20% - Accent1 2 2 3 15 2" xfId="3284" xr:uid="{00000000-0005-0000-0000-0000190C0000}"/>
    <cellStyle name="20% - Accent1 2 2 3 16" xfId="3285" xr:uid="{00000000-0005-0000-0000-00001A0C0000}"/>
    <cellStyle name="20% - Accent1 2 2 3 2" xfId="3286" xr:uid="{00000000-0005-0000-0000-00001B0C0000}"/>
    <cellStyle name="20% - Accent1 2 2 3 2 10" xfId="3287" xr:uid="{00000000-0005-0000-0000-00001C0C0000}"/>
    <cellStyle name="20% - Accent1 2 2 3 2 10 2" xfId="3288" xr:uid="{00000000-0005-0000-0000-00001D0C0000}"/>
    <cellStyle name="20% - Accent1 2 2 3 2 10 2 2" xfId="3289" xr:uid="{00000000-0005-0000-0000-00001E0C0000}"/>
    <cellStyle name="20% - Accent1 2 2 3 2 10 2 2 2" xfId="3290" xr:uid="{00000000-0005-0000-0000-00001F0C0000}"/>
    <cellStyle name="20% - Accent1 2 2 3 2 10 2 3" xfId="3291" xr:uid="{00000000-0005-0000-0000-0000200C0000}"/>
    <cellStyle name="20% - Accent1 2 2 3 2 10 3" xfId="3292" xr:uid="{00000000-0005-0000-0000-0000210C0000}"/>
    <cellStyle name="20% - Accent1 2 2 3 2 10 3 2" xfId="3293" xr:uid="{00000000-0005-0000-0000-0000220C0000}"/>
    <cellStyle name="20% - Accent1 2 2 3 2 10 4" xfId="3294" xr:uid="{00000000-0005-0000-0000-0000230C0000}"/>
    <cellStyle name="20% - Accent1 2 2 3 2 11" xfId="3295" xr:uid="{00000000-0005-0000-0000-0000240C0000}"/>
    <cellStyle name="20% - Accent1 2 2 3 2 11 2" xfId="3296" xr:uid="{00000000-0005-0000-0000-0000250C0000}"/>
    <cellStyle name="20% - Accent1 2 2 3 2 11 2 2" xfId="3297" xr:uid="{00000000-0005-0000-0000-0000260C0000}"/>
    <cellStyle name="20% - Accent1 2 2 3 2 11 3" xfId="3298" xr:uid="{00000000-0005-0000-0000-0000270C0000}"/>
    <cellStyle name="20% - Accent1 2 2 3 2 12" xfId="3299" xr:uid="{00000000-0005-0000-0000-0000280C0000}"/>
    <cellStyle name="20% - Accent1 2 2 3 2 12 2" xfId="3300" xr:uid="{00000000-0005-0000-0000-0000290C0000}"/>
    <cellStyle name="20% - Accent1 2 2 3 2 12 2 2" xfId="3301" xr:uid="{00000000-0005-0000-0000-00002A0C0000}"/>
    <cellStyle name="20% - Accent1 2 2 3 2 12 3" xfId="3302" xr:uid="{00000000-0005-0000-0000-00002B0C0000}"/>
    <cellStyle name="20% - Accent1 2 2 3 2 13" xfId="3303" xr:uid="{00000000-0005-0000-0000-00002C0C0000}"/>
    <cellStyle name="20% - Accent1 2 2 3 2 13 2" xfId="3304" xr:uid="{00000000-0005-0000-0000-00002D0C0000}"/>
    <cellStyle name="20% - Accent1 2 2 3 2 14" xfId="3305" xr:uid="{00000000-0005-0000-0000-00002E0C0000}"/>
    <cellStyle name="20% - Accent1 2 2 3 2 14 2" xfId="3306" xr:uid="{00000000-0005-0000-0000-00002F0C0000}"/>
    <cellStyle name="20% - Accent1 2 2 3 2 15" xfId="3307" xr:uid="{00000000-0005-0000-0000-0000300C0000}"/>
    <cellStyle name="20% - Accent1 2 2 3 2 2" xfId="3308" xr:uid="{00000000-0005-0000-0000-0000310C0000}"/>
    <cellStyle name="20% - Accent1 2 2 3 2 2 10" xfId="3309" xr:uid="{00000000-0005-0000-0000-0000320C0000}"/>
    <cellStyle name="20% - Accent1 2 2 3 2 2 10 2" xfId="3310" xr:uid="{00000000-0005-0000-0000-0000330C0000}"/>
    <cellStyle name="20% - Accent1 2 2 3 2 2 10 2 2" xfId="3311" xr:uid="{00000000-0005-0000-0000-0000340C0000}"/>
    <cellStyle name="20% - Accent1 2 2 3 2 2 10 3" xfId="3312" xr:uid="{00000000-0005-0000-0000-0000350C0000}"/>
    <cellStyle name="20% - Accent1 2 2 3 2 2 11" xfId="3313" xr:uid="{00000000-0005-0000-0000-0000360C0000}"/>
    <cellStyle name="20% - Accent1 2 2 3 2 2 11 2" xfId="3314" xr:uid="{00000000-0005-0000-0000-0000370C0000}"/>
    <cellStyle name="20% - Accent1 2 2 3 2 2 11 2 2" xfId="3315" xr:uid="{00000000-0005-0000-0000-0000380C0000}"/>
    <cellStyle name="20% - Accent1 2 2 3 2 2 11 3" xfId="3316" xr:uid="{00000000-0005-0000-0000-0000390C0000}"/>
    <cellStyle name="20% - Accent1 2 2 3 2 2 12" xfId="3317" xr:uid="{00000000-0005-0000-0000-00003A0C0000}"/>
    <cellStyle name="20% - Accent1 2 2 3 2 2 12 2" xfId="3318" xr:uid="{00000000-0005-0000-0000-00003B0C0000}"/>
    <cellStyle name="20% - Accent1 2 2 3 2 2 13" xfId="3319" xr:uid="{00000000-0005-0000-0000-00003C0C0000}"/>
    <cellStyle name="20% - Accent1 2 2 3 2 2 13 2" xfId="3320" xr:uid="{00000000-0005-0000-0000-00003D0C0000}"/>
    <cellStyle name="20% - Accent1 2 2 3 2 2 14" xfId="3321" xr:uid="{00000000-0005-0000-0000-00003E0C0000}"/>
    <cellStyle name="20% - Accent1 2 2 3 2 2 2" xfId="3322" xr:uid="{00000000-0005-0000-0000-00003F0C0000}"/>
    <cellStyle name="20% - Accent1 2 2 3 2 2 2 10" xfId="3323" xr:uid="{00000000-0005-0000-0000-0000400C0000}"/>
    <cellStyle name="20% - Accent1 2 2 3 2 2 2 10 2" xfId="3324" xr:uid="{00000000-0005-0000-0000-0000410C0000}"/>
    <cellStyle name="20% - Accent1 2 2 3 2 2 2 11" xfId="3325" xr:uid="{00000000-0005-0000-0000-0000420C0000}"/>
    <cellStyle name="20% - Accent1 2 2 3 2 2 2 2" xfId="3326" xr:uid="{00000000-0005-0000-0000-0000430C0000}"/>
    <cellStyle name="20% - Accent1 2 2 3 2 2 2 2 2" xfId="3327" xr:uid="{00000000-0005-0000-0000-0000440C0000}"/>
    <cellStyle name="20% - Accent1 2 2 3 2 2 2 2 2 2" xfId="3328" xr:uid="{00000000-0005-0000-0000-0000450C0000}"/>
    <cellStyle name="20% - Accent1 2 2 3 2 2 2 2 2 2 2" xfId="3329" xr:uid="{00000000-0005-0000-0000-0000460C0000}"/>
    <cellStyle name="20% - Accent1 2 2 3 2 2 2 2 2 2 2 2" xfId="3330" xr:uid="{00000000-0005-0000-0000-0000470C0000}"/>
    <cellStyle name="20% - Accent1 2 2 3 2 2 2 2 2 2 3" xfId="3331" xr:uid="{00000000-0005-0000-0000-0000480C0000}"/>
    <cellStyle name="20% - Accent1 2 2 3 2 2 2 2 2 3" xfId="3332" xr:uid="{00000000-0005-0000-0000-0000490C0000}"/>
    <cellStyle name="20% - Accent1 2 2 3 2 2 2 2 2 3 2" xfId="3333" xr:uid="{00000000-0005-0000-0000-00004A0C0000}"/>
    <cellStyle name="20% - Accent1 2 2 3 2 2 2 2 2 4" xfId="3334" xr:uid="{00000000-0005-0000-0000-00004B0C0000}"/>
    <cellStyle name="20% - Accent1 2 2 3 2 2 2 2 3" xfId="3335" xr:uid="{00000000-0005-0000-0000-00004C0C0000}"/>
    <cellStyle name="20% - Accent1 2 2 3 2 2 2 2 3 2" xfId="3336" xr:uid="{00000000-0005-0000-0000-00004D0C0000}"/>
    <cellStyle name="20% - Accent1 2 2 3 2 2 2 2 3 2 2" xfId="3337" xr:uid="{00000000-0005-0000-0000-00004E0C0000}"/>
    <cellStyle name="20% - Accent1 2 2 3 2 2 2 2 3 2 2 2" xfId="3338" xr:uid="{00000000-0005-0000-0000-00004F0C0000}"/>
    <cellStyle name="20% - Accent1 2 2 3 2 2 2 2 3 2 3" xfId="3339" xr:uid="{00000000-0005-0000-0000-0000500C0000}"/>
    <cellStyle name="20% - Accent1 2 2 3 2 2 2 2 3 3" xfId="3340" xr:uid="{00000000-0005-0000-0000-0000510C0000}"/>
    <cellStyle name="20% - Accent1 2 2 3 2 2 2 2 3 3 2" xfId="3341" xr:uid="{00000000-0005-0000-0000-0000520C0000}"/>
    <cellStyle name="20% - Accent1 2 2 3 2 2 2 2 3 4" xfId="3342" xr:uid="{00000000-0005-0000-0000-0000530C0000}"/>
    <cellStyle name="20% - Accent1 2 2 3 2 2 2 2 4" xfId="3343" xr:uid="{00000000-0005-0000-0000-0000540C0000}"/>
    <cellStyle name="20% - Accent1 2 2 3 2 2 2 2 4 2" xfId="3344" xr:uid="{00000000-0005-0000-0000-0000550C0000}"/>
    <cellStyle name="20% - Accent1 2 2 3 2 2 2 2 4 2 2" xfId="3345" xr:uid="{00000000-0005-0000-0000-0000560C0000}"/>
    <cellStyle name="20% - Accent1 2 2 3 2 2 2 2 4 2 2 2" xfId="3346" xr:uid="{00000000-0005-0000-0000-0000570C0000}"/>
    <cellStyle name="20% - Accent1 2 2 3 2 2 2 2 4 2 3" xfId="3347" xr:uid="{00000000-0005-0000-0000-0000580C0000}"/>
    <cellStyle name="20% - Accent1 2 2 3 2 2 2 2 4 3" xfId="3348" xr:uid="{00000000-0005-0000-0000-0000590C0000}"/>
    <cellStyle name="20% - Accent1 2 2 3 2 2 2 2 4 3 2" xfId="3349" xr:uid="{00000000-0005-0000-0000-00005A0C0000}"/>
    <cellStyle name="20% - Accent1 2 2 3 2 2 2 2 4 4" xfId="3350" xr:uid="{00000000-0005-0000-0000-00005B0C0000}"/>
    <cellStyle name="20% - Accent1 2 2 3 2 2 2 2 5" xfId="3351" xr:uid="{00000000-0005-0000-0000-00005C0C0000}"/>
    <cellStyle name="20% - Accent1 2 2 3 2 2 2 2 5 2" xfId="3352" xr:uid="{00000000-0005-0000-0000-00005D0C0000}"/>
    <cellStyle name="20% - Accent1 2 2 3 2 2 2 2 5 2 2" xfId="3353" xr:uid="{00000000-0005-0000-0000-00005E0C0000}"/>
    <cellStyle name="20% - Accent1 2 2 3 2 2 2 2 5 3" xfId="3354" xr:uid="{00000000-0005-0000-0000-00005F0C0000}"/>
    <cellStyle name="20% - Accent1 2 2 3 2 2 2 2 6" xfId="3355" xr:uid="{00000000-0005-0000-0000-0000600C0000}"/>
    <cellStyle name="20% - Accent1 2 2 3 2 2 2 2 6 2" xfId="3356" xr:uid="{00000000-0005-0000-0000-0000610C0000}"/>
    <cellStyle name="20% - Accent1 2 2 3 2 2 2 2 6 2 2" xfId="3357" xr:uid="{00000000-0005-0000-0000-0000620C0000}"/>
    <cellStyle name="20% - Accent1 2 2 3 2 2 2 2 6 3" xfId="3358" xr:uid="{00000000-0005-0000-0000-0000630C0000}"/>
    <cellStyle name="20% - Accent1 2 2 3 2 2 2 2 7" xfId="3359" xr:uid="{00000000-0005-0000-0000-0000640C0000}"/>
    <cellStyle name="20% - Accent1 2 2 3 2 2 2 2 7 2" xfId="3360" xr:uid="{00000000-0005-0000-0000-0000650C0000}"/>
    <cellStyle name="20% - Accent1 2 2 3 2 2 2 2 8" xfId="3361" xr:uid="{00000000-0005-0000-0000-0000660C0000}"/>
    <cellStyle name="20% - Accent1 2 2 3 2 2 2 2 8 2" xfId="3362" xr:uid="{00000000-0005-0000-0000-0000670C0000}"/>
    <cellStyle name="20% - Accent1 2 2 3 2 2 2 2 9" xfId="3363" xr:uid="{00000000-0005-0000-0000-0000680C0000}"/>
    <cellStyle name="20% - Accent1 2 2 3 2 2 2 3" xfId="3364" xr:uid="{00000000-0005-0000-0000-0000690C0000}"/>
    <cellStyle name="20% - Accent1 2 2 3 2 2 2 3 2" xfId="3365" xr:uid="{00000000-0005-0000-0000-00006A0C0000}"/>
    <cellStyle name="20% - Accent1 2 2 3 2 2 2 3 2 2" xfId="3366" xr:uid="{00000000-0005-0000-0000-00006B0C0000}"/>
    <cellStyle name="20% - Accent1 2 2 3 2 2 2 3 2 2 2" xfId="3367" xr:uid="{00000000-0005-0000-0000-00006C0C0000}"/>
    <cellStyle name="20% - Accent1 2 2 3 2 2 2 3 2 2 2 2" xfId="3368" xr:uid="{00000000-0005-0000-0000-00006D0C0000}"/>
    <cellStyle name="20% - Accent1 2 2 3 2 2 2 3 2 2 3" xfId="3369" xr:uid="{00000000-0005-0000-0000-00006E0C0000}"/>
    <cellStyle name="20% - Accent1 2 2 3 2 2 2 3 2 3" xfId="3370" xr:uid="{00000000-0005-0000-0000-00006F0C0000}"/>
    <cellStyle name="20% - Accent1 2 2 3 2 2 2 3 2 3 2" xfId="3371" xr:uid="{00000000-0005-0000-0000-0000700C0000}"/>
    <cellStyle name="20% - Accent1 2 2 3 2 2 2 3 2 4" xfId="3372" xr:uid="{00000000-0005-0000-0000-0000710C0000}"/>
    <cellStyle name="20% - Accent1 2 2 3 2 2 2 3 3" xfId="3373" xr:uid="{00000000-0005-0000-0000-0000720C0000}"/>
    <cellStyle name="20% - Accent1 2 2 3 2 2 2 3 3 2" xfId="3374" xr:uid="{00000000-0005-0000-0000-0000730C0000}"/>
    <cellStyle name="20% - Accent1 2 2 3 2 2 2 3 3 2 2" xfId="3375" xr:uid="{00000000-0005-0000-0000-0000740C0000}"/>
    <cellStyle name="20% - Accent1 2 2 3 2 2 2 3 3 2 2 2" xfId="3376" xr:uid="{00000000-0005-0000-0000-0000750C0000}"/>
    <cellStyle name="20% - Accent1 2 2 3 2 2 2 3 3 2 3" xfId="3377" xr:uid="{00000000-0005-0000-0000-0000760C0000}"/>
    <cellStyle name="20% - Accent1 2 2 3 2 2 2 3 3 3" xfId="3378" xr:uid="{00000000-0005-0000-0000-0000770C0000}"/>
    <cellStyle name="20% - Accent1 2 2 3 2 2 2 3 3 3 2" xfId="3379" xr:uid="{00000000-0005-0000-0000-0000780C0000}"/>
    <cellStyle name="20% - Accent1 2 2 3 2 2 2 3 3 4" xfId="3380" xr:uid="{00000000-0005-0000-0000-0000790C0000}"/>
    <cellStyle name="20% - Accent1 2 2 3 2 2 2 3 4" xfId="3381" xr:uid="{00000000-0005-0000-0000-00007A0C0000}"/>
    <cellStyle name="20% - Accent1 2 2 3 2 2 2 3 4 2" xfId="3382" xr:uid="{00000000-0005-0000-0000-00007B0C0000}"/>
    <cellStyle name="20% - Accent1 2 2 3 2 2 2 3 4 2 2" xfId="3383" xr:uid="{00000000-0005-0000-0000-00007C0C0000}"/>
    <cellStyle name="20% - Accent1 2 2 3 2 2 2 3 4 2 2 2" xfId="3384" xr:uid="{00000000-0005-0000-0000-00007D0C0000}"/>
    <cellStyle name="20% - Accent1 2 2 3 2 2 2 3 4 2 3" xfId="3385" xr:uid="{00000000-0005-0000-0000-00007E0C0000}"/>
    <cellStyle name="20% - Accent1 2 2 3 2 2 2 3 4 3" xfId="3386" xr:uid="{00000000-0005-0000-0000-00007F0C0000}"/>
    <cellStyle name="20% - Accent1 2 2 3 2 2 2 3 4 3 2" xfId="3387" xr:uid="{00000000-0005-0000-0000-0000800C0000}"/>
    <cellStyle name="20% - Accent1 2 2 3 2 2 2 3 4 4" xfId="3388" xr:uid="{00000000-0005-0000-0000-0000810C0000}"/>
    <cellStyle name="20% - Accent1 2 2 3 2 2 2 3 5" xfId="3389" xr:uid="{00000000-0005-0000-0000-0000820C0000}"/>
    <cellStyle name="20% - Accent1 2 2 3 2 2 2 3 5 2" xfId="3390" xr:uid="{00000000-0005-0000-0000-0000830C0000}"/>
    <cellStyle name="20% - Accent1 2 2 3 2 2 2 3 5 2 2" xfId="3391" xr:uid="{00000000-0005-0000-0000-0000840C0000}"/>
    <cellStyle name="20% - Accent1 2 2 3 2 2 2 3 5 3" xfId="3392" xr:uid="{00000000-0005-0000-0000-0000850C0000}"/>
    <cellStyle name="20% - Accent1 2 2 3 2 2 2 3 6" xfId="3393" xr:uid="{00000000-0005-0000-0000-0000860C0000}"/>
    <cellStyle name="20% - Accent1 2 2 3 2 2 2 3 6 2" xfId="3394" xr:uid="{00000000-0005-0000-0000-0000870C0000}"/>
    <cellStyle name="20% - Accent1 2 2 3 2 2 2 3 6 2 2" xfId="3395" xr:uid="{00000000-0005-0000-0000-0000880C0000}"/>
    <cellStyle name="20% - Accent1 2 2 3 2 2 2 3 6 3" xfId="3396" xr:uid="{00000000-0005-0000-0000-0000890C0000}"/>
    <cellStyle name="20% - Accent1 2 2 3 2 2 2 3 7" xfId="3397" xr:uid="{00000000-0005-0000-0000-00008A0C0000}"/>
    <cellStyle name="20% - Accent1 2 2 3 2 2 2 3 7 2" xfId="3398" xr:uid="{00000000-0005-0000-0000-00008B0C0000}"/>
    <cellStyle name="20% - Accent1 2 2 3 2 2 2 3 8" xfId="3399" xr:uid="{00000000-0005-0000-0000-00008C0C0000}"/>
    <cellStyle name="20% - Accent1 2 2 3 2 2 2 3 8 2" xfId="3400" xr:uid="{00000000-0005-0000-0000-00008D0C0000}"/>
    <cellStyle name="20% - Accent1 2 2 3 2 2 2 3 9" xfId="3401" xr:uid="{00000000-0005-0000-0000-00008E0C0000}"/>
    <cellStyle name="20% - Accent1 2 2 3 2 2 2 4" xfId="3402" xr:uid="{00000000-0005-0000-0000-00008F0C0000}"/>
    <cellStyle name="20% - Accent1 2 2 3 2 2 2 4 2" xfId="3403" xr:uid="{00000000-0005-0000-0000-0000900C0000}"/>
    <cellStyle name="20% - Accent1 2 2 3 2 2 2 4 2 2" xfId="3404" xr:uid="{00000000-0005-0000-0000-0000910C0000}"/>
    <cellStyle name="20% - Accent1 2 2 3 2 2 2 4 2 2 2" xfId="3405" xr:uid="{00000000-0005-0000-0000-0000920C0000}"/>
    <cellStyle name="20% - Accent1 2 2 3 2 2 2 4 2 3" xfId="3406" xr:uid="{00000000-0005-0000-0000-0000930C0000}"/>
    <cellStyle name="20% - Accent1 2 2 3 2 2 2 4 3" xfId="3407" xr:uid="{00000000-0005-0000-0000-0000940C0000}"/>
    <cellStyle name="20% - Accent1 2 2 3 2 2 2 4 3 2" xfId="3408" xr:uid="{00000000-0005-0000-0000-0000950C0000}"/>
    <cellStyle name="20% - Accent1 2 2 3 2 2 2 4 4" xfId="3409" xr:uid="{00000000-0005-0000-0000-0000960C0000}"/>
    <cellStyle name="20% - Accent1 2 2 3 2 2 2 5" xfId="3410" xr:uid="{00000000-0005-0000-0000-0000970C0000}"/>
    <cellStyle name="20% - Accent1 2 2 3 2 2 2 5 2" xfId="3411" xr:uid="{00000000-0005-0000-0000-0000980C0000}"/>
    <cellStyle name="20% - Accent1 2 2 3 2 2 2 5 2 2" xfId="3412" xr:uid="{00000000-0005-0000-0000-0000990C0000}"/>
    <cellStyle name="20% - Accent1 2 2 3 2 2 2 5 2 2 2" xfId="3413" xr:uid="{00000000-0005-0000-0000-00009A0C0000}"/>
    <cellStyle name="20% - Accent1 2 2 3 2 2 2 5 2 3" xfId="3414" xr:uid="{00000000-0005-0000-0000-00009B0C0000}"/>
    <cellStyle name="20% - Accent1 2 2 3 2 2 2 5 3" xfId="3415" xr:uid="{00000000-0005-0000-0000-00009C0C0000}"/>
    <cellStyle name="20% - Accent1 2 2 3 2 2 2 5 3 2" xfId="3416" xr:uid="{00000000-0005-0000-0000-00009D0C0000}"/>
    <cellStyle name="20% - Accent1 2 2 3 2 2 2 5 4" xfId="3417" xr:uid="{00000000-0005-0000-0000-00009E0C0000}"/>
    <cellStyle name="20% - Accent1 2 2 3 2 2 2 6" xfId="3418" xr:uid="{00000000-0005-0000-0000-00009F0C0000}"/>
    <cellStyle name="20% - Accent1 2 2 3 2 2 2 6 2" xfId="3419" xr:uid="{00000000-0005-0000-0000-0000A00C0000}"/>
    <cellStyle name="20% - Accent1 2 2 3 2 2 2 6 2 2" xfId="3420" xr:uid="{00000000-0005-0000-0000-0000A10C0000}"/>
    <cellStyle name="20% - Accent1 2 2 3 2 2 2 6 2 2 2" xfId="3421" xr:uid="{00000000-0005-0000-0000-0000A20C0000}"/>
    <cellStyle name="20% - Accent1 2 2 3 2 2 2 6 2 3" xfId="3422" xr:uid="{00000000-0005-0000-0000-0000A30C0000}"/>
    <cellStyle name="20% - Accent1 2 2 3 2 2 2 6 3" xfId="3423" xr:uid="{00000000-0005-0000-0000-0000A40C0000}"/>
    <cellStyle name="20% - Accent1 2 2 3 2 2 2 6 3 2" xfId="3424" xr:uid="{00000000-0005-0000-0000-0000A50C0000}"/>
    <cellStyle name="20% - Accent1 2 2 3 2 2 2 6 4" xfId="3425" xr:uid="{00000000-0005-0000-0000-0000A60C0000}"/>
    <cellStyle name="20% - Accent1 2 2 3 2 2 2 7" xfId="3426" xr:uid="{00000000-0005-0000-0000-0000A70C0000}"/>
    <cellStyle name="20% - Accent1 2 2 3 2 2 2 7 2" xfId="3427" xr:uid="{00000000-0005-0000-0000-0000A80C0000}"/>
    <cellStyle name="20% - Accent1 2 2 3 2 2 2 7 2 2" xfId="3428" xr:uid="{00000000-0005-0000-0000-0000A90C0000}"/>
    <cellStyle name="20% - Accent1 2 2 3 2 2 2 7 3" xfId="3429" xr:uid="{00000000-0005-0000-0000-0000AA0C0000}"/>
    <cellStyle name="20% - Accent1 2 2 3 2 2 2 8" xfId="3430" xr:uid="{00000000-0005-0000-0000-0000AB0C0000}"/>
    <cellStyle name="20% - Accent1 2 2 3 2 2 2 8 2" xfId="3431" xr:uid="{00000000-0005-0000-0000-0000AC0C0000}"/>
    <cellStyle name="20% - Accent1 2 2 3 2 2 2 8 2 2" xfId="3432" xr:uid="{00000000-0005-0000-0000-0000AD0C0000}"/>
    <cellStyle name="20% - Accent1 2 2 3 2 2 2 8 3" xfId="3433" xr:uid="{00000000-0005-0000-0000-0000AE0C0000}"/>
    <cellStyle name="20% - Accent1 2 2 3 2 2 2 9" xfId="3434" xr:uid="{00000000-0005-0000-0000-0000AF0C0000}"/>
    <cellStyle name="20% - Accent1 2 2 3 2 2 2 9 2" xfId="3435" xr:uid="{00000000-0005-0000-0000-0000B00C0000}"/>
    <cellStyle name="20% - Accent1 2 2 3 2 2 3" xfId="3436" xr:uid="{00000000-0005-0000-0000-0000B10C0000}"/>
    <cellStyle name="20% - Accent1 2 2 3 2 2 3 10" xfId="3437" xr:uid="{00000000-0005-0000-0000-0000B20C0000}"/>
    <cellStyle name="20% - Accent1 2 2 3 2 2 3 10 2" xfId="3438" xr:uid="{00000000-0005-0000-0000-0000B30C0000}"/>
    <cellStyle name="20% - Accent1 2 2 3 2 2 3 11" xfId="3439" xr:uid="{00000000-0005-0000-0000-0000B40C0000}"/>
    <cellStyle name="20% - Accent1 2 2 3 2 2 3 2" xfId="3440" xr:uid="{00000000-0005-0000-0000-0000B50C0000}"/>
    <cellStyle name="20% - Accent1 2 2 3 2 2 3 2 2" xfId="3441" xr:uid="{00000000-0005-0000-0000-0000B60C0000}"/>
    <cellStyle name="20% - Accent1 2 2 3 2 2 3 2 2 2" xfId="3442" xr:uid="{00000000-0005-0000-0000-0000B70C0000}"/>
    <cellStyle name="20% - Accent1 2 2 3 2 2 3 2 2 2 2" xfId="3443" xr:uid="{00000000-0005-0000-0000-0000B80C0000}"/>
    <cellStyle name="20% - Accent1 2 2 3 2 2 3 2 2 2 2 2" xfId="3444" xr:uid="{00000000-0005-0000-0000-0000B90C0000}"/>
    <cellStyle name="20% - Accent1 2 2 3 2 2 3 2 2 2 3" xfId="3445" xr:uid="{00000000-0005-0000-0000-0000BA0C0000}"/>
    <cellStyle name="20% - Accent1 2 2 3 2 2 3 2 2 3" xfId="3446" xr:uid="{00000000-0005-0000-0000-0000BB0C0000}"/>
    <cellStyle name="20% - Accent1 2 2 3 2 2 3 2 2 3 2" xfId="3447" xr:uid="{00000000-0005-0000-0000-0000BC0C0000}"/>
    <cellStyle name="20% - Accent1 2 2 3 2 2 3 2 2 4" xfId="3448" xr:uid="{00000000-0005-0000-0000-0000BD0C0000}"/>
    <cellStyle name="20% - Accent1 2 2 3 2 2 3 2 3" xfId="3449" xr:uid="{00000000-0005-0000-0000-0000BE0C0000}"/>
    <cellStyle name="20% - Accent1 2 2 3 2 2 3 2 3 2" xfId="3450" xr:uid="{00000000-0005-0000-0000-0000BF0C0000}"/>
    <cellStyle name="20% - Accent1 2 2 3 2 2 3 2 3 2 2" xfId="3451" xr:uid="{00000000-0005-0000-0000-0000C00C0000}"/>
    <cellStyle name="20% - Accent1 2 2 3 2 2 3 2 3 2 2 2" xfId="3452" xr:uid="{00000000-0005-0000-0000-0000C10C0000}"/>
    <cellStyle name="20% - Accent1 2 2 3 2 2 3 2 3 2 3" xfId="3453" xr:uid="{00000000-0005-0000-0000-0000C20C0000}"/>
    <cellStyle name="20% - Accent1 2 2 3 2 2 3 2 3 3" xfId="3454" xr:uid="{00000000-0005-0000-0000-0000C30C0000}"/>
    <cellStyle name="20% - Accent1 2 2 3 2 2 3 2 3 3 2" xfId="3455" xr:uid="{00000000-0005-0000-0000-0000C40C0000}"/>
    <cellStyle name="20% - Accent1 2 2 3 2 2 3 2 3 4" xfId="3456" xr:uid="{00000000-0005-0000-0000-0000C50C0000}"/>
    <cellStyle name="20% - Accent1 2 2 3 2 2 3 2 4" xfId="3457" xr:uid="{00000000-0005-0000-0000-0000C60C0000}"/>
    <cellStyle name="20% - Accent1 2 2 3 2 2 3 2 4 2" xfId="3458" xr:uid="{00000000-0005-0000-0000-0000C70C0000}"/>
    <cellStyle name="20% - Accent1 2 2 3 2 2 3 2 4 2 2" xfId="3459" xr:uid="{00000000-0005-0000-0000-0000C80C0000}"/>
    <cellStyle name="20% - Accent1 2 2 3 2 2 3 2 4 2 2 2" xfId="3460" xr:uid="{00000000-0005-0000-0000-0000C90C0000}"/>
    <cellStyle name="20% - Accent1 2 2 3 2 2 3 2 4 2 3" xfId="3461" xr:uid="{00000000-0005-0000-0000-0000CA0C0000}"/>
    <cellStyle name="20% - Accent1 2 2 3 2 2 3 2 4 3" xfId="3462" xr:uid="{00000000-0005-0000-0000-0000CB0C0000}"/>
    <cellStyle name="20% - Accent1 2 2 3 2 2 3 2 4 3 2" xfId="3463" xr:uid="{00000000-0005-0000-0000-0000CC0C0000}"/>
    <cellStyle name="20% - Accent1 2 2 3 2 2 3 2 4 4" xfId="3464" xr:uid="{00000000-0005-0000-0000-0000CD0C0000}"/>
    <cellStyle name="20% - Accent1 2 2 3 2 2 3 2 5" xfId="3465" xr:uid="{00000000-0005-0000-0000-0000CE0C0000}"/>
    <cellStyle name="20% - Accent1 2 2 3 2 2 3 2 5 2" xfId="3466" xr:uid="{00000000-0005-0000-0000-0000CF0C0000}"/>
    <cellStyle name="20% - Accent1 2 2 3 2 2 3 2 5 2 2" xfId="3467" xr:uid="{00000000-0005-0000-0000-0000D00C0000}"/>
    <cellStyle name="20% - Accent1 2 2 3 2 2 3 2 5 3" xfId="3468" xr:uid="{00000000-0005-0000-0000-0000D10C0000}"/>
    <cellStyle name="20% - Accent1 2 2 3 2 2 3 2 6" xfId="3469" xr:uid="{00000000-0005-0000-0000-0000D20C0000}"/>
    <cellStyle name="20% - Accent1 2 2 3 2 2 3 2 6 2" xfId="3470" xr:uid="{00000000-0005-0000-0000-0000D30C0000}"/>
    <cellStyle name="20% - Accent1 2 2 3 2 2 3 2 6 2 2" xfId="3471" xr:uid="{00000000-0005-0000-0000-0000D40C0000}"/>
    <cellStyle name="20% - Accent1 2 2 3 2 2 3 2 6 3" xfId="3472" xr:uid="{00000000-0005-0000-0000-0000D50C0000}"/>
    <cellStyle name="20% - Accent1 2 2 3 2 2 3 2 7" xfId="3473" xr:uid="{00000000-0005-0000-0000-0000D60C0000}"/>
    <cellStyle name="20% - Accent1 2 2 3 2 2 3 2 7 2" xfId="3474" xr:uid="{00000000-0005-0000-0000-0000D70C0000}"/>
    <cellStyle name="20% - Accent1 2 2 3 2 2 3 2 8" xfId="3475" xr:uid="{00000000-0005-0000-0000-0000D80C0000}"/>
    <cellStyle name="20% - Accent1 2 2 3 2 2 3 2 8 2" xfId="3476" xr:uid="{00000000-0005-0000-0000-0000D90C0000}"/>
    <cellStyle name="20% - Accent1 2 2 3 2 2 3 2 9" xfId="3477" xr:uid="{00000000-0005-0000-0000-0000DA0C0000}"/>
    <cellStyle name="20% - Accent1 2 2 3 2 2 3 3" xfId="3478" xr:uid="{00000000-0005-0000-0000-0000DB0C0000}"/>
    <cellStyle name="20% - Accent1 2 2 3 2 2 3 3 2" xfId="3479" xr:uid="{00000000-0005-0000-0000-0000DC0C0000}"/>
    <cellStyle name="20% - Accent1 2 2 3 2 2 3 3 2 2" xfId="3480" xr:uid="{00000000-0005-0000-0000-0000DD0C0000}"/>
    <cellStyle name="20% - Accent1 2 2 3 2 2 3 3 2 2 2" xfId="3481" xr:uid="{00000000-0005-0000-0000-0000DE0C0000}"/>
    <cellStyle name="20% - Accent1 2 2 3 2 2 3 3 2 2 2 2" xfId="3482" xr:uid="{00000000-0005-0000-0000-0000DF0C0000}"/>
    <cellStyle name="20% - Accent1 2 2 3 2 2 3 3 2 2 3" xfId="3483" xr:uid="{00000000-0005-0000-0000-0000E00C0000}"/>
    <cellStyle name="20% - Accent1 2 2 3 2 2 3 3 2 3" xfId="3484" xr:uid="{00000000-0005-0000-0000-0000E10C0000}"/>
    <cellStyle name="20% - Accent1 2 2 3 2 2 3 3 2 3 2" xfId="3485" xr:uid="{00000000-0005-0000-0000-0000E20C0000}"/>
    <cellStyle name="20% - Accent1 2 2 3 2 2 3 3 2 4" xfId="3486" xr:uid="{00000000-0005-0000-0000-0000E30C0000}"/>
    <cellStyle name="20% - Accent1 2 2 3 2 2 3 3 3" xfId="3487" xr:uid="{00000000-0005-0000-0000-0000E40C0000}"/>
    <cellStyle name="20% - Accent1 2 2 3 2 2 3 3 3 2" xfId="3488" xr:uid="{00000000-0005-0000-0000-0000E50C0000}"/>
    <cellStyle name="20% - Accent1 2 2 3 2 2 3 3 3 2 2" xfId="3489" xr:uid="{00000000-0005-0000-0000-0000E60C0000}"/>
    <cellStyle name="20% - Accent1 2 2 3 2 2 3 3 3 2 2 2" xfId="3490" xr:uid="{00000000-0005-0000-0000-0000E70C0000}"/>
    <cellStyle name="20% - Accent1 2 2 3 2 2 3 3 3 2 3" xfId="3491" xr:uid="{00000000-0005-0000-0000-0000E80C0000}"/>
    <cellStyle name="20% - Accent1 2 2 3 2 2 3 3 3 3" xfId="3492" xr:uid="{00000000-0005-0000-0000-0000E90C0000}"/>
    <cellStyle name="20% - Accent1 2 2 3 2 2 3 3 3 3 2" xfId="3493" xr:uid="{00000000-0005-0000-0000-0000EA0C0000}"/>
    <cellStyle name="20% - Accent1 2 2 3 2 2 3 3 3 4" xfId="3494" xr:uid="{00000000-0005-0000-0000-0000EB0C0000}"/>
    <cellStyle name="20% - Accent1 2 2 3 2 2 3 3 4" xfId="3495" xr:uid="{00000000-0005-0000-0000-0000EC0C0000}"/>
    <cellStyle name="20% - Accent1 2 2 3 2 2 3 3 4 2" xfId="3496" xr:uid="{00000000-0005-0000-0000-0000ED0C0000}"/>
    <cellStyle name="20% - Accent1 2 2 3 2 2 3 3 4 2 2" xfId="3497" xr:uid="{00000000-0005-0000-0000-0000EE0C0000}"/>
    <cellStyle name="20% - Accent1 2 2 3 2 2 3 3 4 2 2 2" xfId="3498" xr:uid="{00000000-0005-0000-0000-0000EF0C0000}"/>
    <cellStyle name="20% - Accent1 2 2 3 2 2 3 3 4 2 3" xfId="3499" xr:uid="{00000000-0005-0000-0000-0000F00C0000}"/>
    <cellStyle name="20% - Accent1 2 2 3 2 2 3 3 4 3" xfId="3500" xr:uid="{00000000-0005-0000-0000-0000F10C0000}"/>
    <cellStyle name="20% - Accent1 2 2 3 2 2 3 3 4 3 2" xfId="3501" xr:uid="{00000000-0005-0000-0000-0000F20C0000}"/>
    <cellStyle name="20% - Accent1 2 2 3 2 2 3 3 4 4" xfId="3502" xr:uid="{00000000-0005-0000-0000-0000F30C0000}"/>
    <cellStyle name="20% - Accent1 2 2 3 2 2 3 3 5" xfId="3503" xr:uid="{00000000-0005-0000-0000-0000F40C0000}"/>
    <cellStyle name="20% - Accent1 2 2 3 2 2 3 3 5 2" xfId="3504" xr:uid="{00000000-0005-0000-0000-0000F50C0000}"/>
    <cellStyle name="20% - Accent1 2 2 3 2 2 3 3 5 2 2" xfId="3505" xr:uid="{00000000-0005-0000-0000-0000F60C0000}"/>
    <cellStyle name="20% - Accent1 2 2 3 2 2 3 3 5 3" xfId="3506" xr:uid="{00000000-0005-0000-0000-0000F70C0000}"/>
    <cellStyle name="20% - Accent1 2 2 3 2 2 3 3 6" xfId="3507" xr:uid="{00000000-0005-0000-0000-0000F80C0000}"/>
    <cellStyle name="20% - Accent1 2 2 3 2 2 3 3 6 2" xfId="3508" xr:uid="{00000000-0005-0000-0000-0000F90C0000}"/>
    <cellStyle name="20% - Accent1 2 2 3 2 2 3 3 6 2 2" xfId="3509" xr:uid="{00000000-0005-0000-0000-0000FA0C0000}"/>
    <cellStyle name="20% - Accent1 2 2 3 2 2 3 3 6 3" xfId="3510" xr:uid="{00000000-0005-0000-0000-0000FB0C0000}"/>
    <cellStyle name="20% - Accent1 2 2 3 2 2 3 3 7" xfId="3511" xr:uid="{00000000-0005-0000-0000-0000FC0C0000}"/>
    <cellStyle name="20% - Accent1 2 2 3 2 2 3 3 7 2" xfId="3512" xr:uid="{00000000-0005-0000-0000-0000FD0C0000}"/>
    <cellStyle name="20% - Accent1 2 2 3 2 2 3 3 8" xfId="3513" xr:uid="{00000000-0005-0000-0000-0000FE0C0000}"/>
    <cellStyle name="20% - Accent1 2 2 3 2 2 3 3 8 2" xfId="3514" xr:uid="{00000000-0005-0000-0000-0000FF0C0000}"/>
    <cellStyle name="20% - Accent1 2 2 3 2 2 3 3 9" xfId="3515" xr:uid="{00000000-0005-0000-0000-0000000D0000}"/>
    <cellStyle name="20% - Accent1 2 2 3 2 2 3 4" xfId="3516" xr:uid="{00000000-0005-0000-0000-0000010D0000}"/>
    <cellStyle name="20% - Accent1 2 2 3 2 2 3 4 2" xfId="3517" xr:uid="{00000000-0005-0000-0000-0000020D0000}"/>
    <cellStyle name="20% - Accent1 2 2 3 2 2 3 4 2 2" xfId="3518" xr:uid="{00000000-0005-0000-0000-0000030D0000}"/>
    <cellStyle name="20% - Accent1 2 2 3 2 2 3 4 2 2 2" xfId="3519" xr:uid="{00000000-0005-0000-0000-0000040D0000}"/>
    <cellStyle name="20% - Accent1 2 2 3 2 2 3 4 2 3" xfId="3520" xr:uid="{00000000-0005-0000-0000-0000050D0000}"/>
    <cellStyle name="20% - Accent1 2 2 3 2 2 3 4 3" xfId="3521" xr:uid="{00000000-0005-0000-0000-0000060D0000}"/>
    <cellStyle name="20% - Accent1 2 2 3 2 2 3 4 3 2" xfId="3522" xr:uid="{00000000-0005-0000-0000-0000070D0000}"/>
    <cellStyle name="20% - Accent1 2 2 3 2 2 3 4 4" xfId="3523" xr:uid="{00000000-0005-0000-0000-0000080D0000}"/>
    <cellStyle name="20% - Accent1 2 2 3 2 2 3 5" xfId="3524" xr:uid="{00000000-0005-0000-0000-0000090D0000}"/>
    <cellStyle name="20% - Accent1 2 2 3 2 2 3 5 2" xfId="3525" xr:uid="{00000000-0005-0000-0000-00000A0D0000}"/>
    <cellStyle name="20% - Accent1 2 2 3 2 2 3 5 2 2" xfId="3526" xr:uid="{00000000-0005-0000-0000-00000B0D0000}"/>
    <cellStyle name="20% - Accent1 2 2 3 2 2 3 5 2 2 2" xfId="3527" xr:uid="{00000000-0005-0000-0000-00000C0D0000}"/>
    <cellStyle name="20% - Accent1 2 2 3 2 2 3 5 2 3" xfId="3528" xr:uid="{00000000-0005-0000-0000-00000D0D0000}"/>
    <cellStyle name="20% - Accent1 2 2 3 2 2 3 5 3" xfId="3529" xr:uid="{00000000-0005-0000-0000-00000E0D0000}"/>
    <cellStyle name="20% - Accent1 2 2 3 2 2 3 5 3 2" xfId="3530" xr:uid="{00000000-0005-0000-0000-00000F0D0000}"/>
    <cellStyle name="20% - Accent1 2 2 3 2 2 3 5 4" xfId="3531" xr:uid="{00000000-0005-0000-0000-0000100D0000}"/>
    <cellStyle name="20% - Accent1 2 2 3 2 2 3 6" xfId="3532" xr:uid="{00000000-0005-0000-0000-0000110D0000}"/>
    <cellStyle name="20% - Accent1 2 2 3 2 2 3 6 2" xfId="3533" xr:uid="{00000000-0005-0000-0000-0000120D0000}"/>
    <cellStyle name="20% - Accent1 2 2 3 2 2 3 6 2 2" xfId="3534" xr:uid="{00000000-0005-0000-0000-0000130D0000}"/>
    <cellStyle name="20% - Accent1 2 2 3 2 2 3 6 2 2 2" xfId="3535" xr:uid="{00000000-0005-0000-0000-0000140D0000}"/>
    <cellStyle name="20% - Accent1 2 2 3 2 2 3 6 2 3" xfId="3536" xr:uid="{00000000-0005-0000-0000-0000150D0000}"/>
    <cellStyle name="20% - Accent1 2 2 3 2 2 3 6 3" xfId="3537" xr:uid="{00000000-0005-0000-0000-0000160D0000}"/>
    <cellStyle name="20% - Accent1 2 2 3 2 2 3 6 3 2" xfId="3538" xr:uid="{00000000-0005-0000-0000-0000170D0000}"/>
    <cellStyle name="20% - Accent1 2 2 3 2 2 3 6 4" xfId="3539" xr:uid="{00000000-0005-0000-0000-0000180D0000}"/>
    <cellStyle name="20% - Accent1 2 2 3 2 2 3 7" xfId="3540" xr:uid="{00000000-0005-0000-0000-0000190D0000}"/>
    <cellStyle name="20% - Accent1 2 2 3 2 2 3 7 2" xfId="3541" xr:uid="{00000000-0005-0000-0000-00001A0D0000}"/>
    <cellStyle name="20% - Accent1 2 2 3 2 2 3 7 2 2" xfId="3542" xr:uid="{00000000-0005-0000-0000-00001B0D0000}"/>
    <cellStyle name="20% - Accent1 2 2 3 2 2 3 7 3" xfId="3543" xr:uid="{00000000-0005-0000-0000-00001C0D0000}"/>
    <cellStyle name="20% - Accent1 2 2 3 2 2 3 8" xfId="3544" xr:uid="{00000000-0005-0000-0000-00001D0D0000}"/>
    <cellStyle name="20% - Accent1 2 2 3 2 2 3 8 2" xfId="3545" xr:uid="{00000000-0005-0000-0000-00001E0D0000}"/>
    <cellStyle name="20% - Accent1 2 2 3 2 2 3 8 2 2" xfId="3546" xr:uid="{00000000-0005-0000-0000-00001F0D0000}"/>
    <cellStyle name="20% - Accent1 2 2 3 2 2 3 8 3" xfId="3547" xr:uid="{00000000-0005-0000-0000-0000200D0000}"/>
    <cellStyle name="20% - Accent1 2 2 3 2 2 3 9" xfId="3548" xr:uid="{00000000-0005-0000-0000-0000210D0000}"/>
    <cellStyle name="20% - Accent1 2 2 3 2 2 3 9 2" xfId="3549" xr:uid="{00000000-0005-0000-0000-0000220D0000}"/>
    <cellStyle name="20% - Accent1 2 2 3 2 2 4" xfId="3550" xr:uid="{00000000-0005-0000-0000-0000230D0000}"/>
    <cellStyle name="20% - Accent1 2 2 3 2 2 4 10" xfId="3551" xr:uid="{00000000-0005-0000-0000-0000240D0000}"/>
    <cellStyle name="20% - Accent1 2 2 3 2 2 4 10 2" xfId="3552" xr:uid="{00000000-0005-0000-0000-0000250D0000}"/>
    <cellStyle name="20% - Accent1 2 2 3 2 2 4 11" xfId="3553" xr:uid="{00000000-0005-0000-0000-0000260D0000}"/>
    <cellStyle name="20% - Accent1 2 2 3 2 2 4 2" xfId="3554" xr:uid="{00000000-0005-0000-0000-0000270D0000}"/>
    <cellStyle name="20% - Accent1 2 2 3 2 2 4 2 2" xfId="3555" xr:uid="{00000000-0005-0000-0000-0000280D0000}"/>
    <cellStyle name="20% - Accent1 2 2 3 2 2 4 2 2 2" xfId="3556" xr:uid="{00000000-0005-0000-0000-0000290D0000}"/>
    <cellStyle name="20% - Accent1 2 2 3 2 2 4 2 2 2 2" xfId="3557" xr:uid="{00000000-0005-0000-0000-00002A0D0000}"/>
    <cellStyle name="20% - Accent1 2 2 3 2 2 4 2 2 2 2 2" xfId="3558" xr:uid="{00000000-0005-0000-0000-00002B0D0000}"/>
    <cellStyle name="20% - Accent1 2 2 3 2 2 4 2 2 2 3" xfId="3559" xr:uid="{00000000-0005-0000-0000-00002C0D0000}"/>
    <cellStyle name="20% - Accent1 2 2 3 2 2 4 2 2 3" xfId="3560" xr:uid="{00000000-0005-0000-0000-00002D0D0000}"/>
    <cellStyle name="20% - Accent1 2 2 3 2 2 4 2 2 3 2" xfId="3561" xr:uid="{00000000-0005-0000-0000-00002E0D0000}"/>
    <cellStyle name="20% - Accent1 2 2 3 2 2 4 2 2 4" xfId="3562" xr:uid="{00000000-0005-0000-0000-00002F0D0000}"/>
    <cellStyle name="20% - Accent1 2 2 3 2 2 4 2 3" xfId="3563" xr:uid="{00000000-0005-0000-0000-0000300D0000}"/>
    <cellStyle name="20% - Accent1 2 2 3 2 2 4 2 3 2" xfId="3564" xr:uid="{00000000-0005-0000-0000-0000310D0000}"/>
    <cellStyle name="20% - Accent1 2 2 3 2 2 4 2 3 2 2" xfId="3565" xr:uid="{00000000-0005-0000-0000-0000320D0000}"/>
    <cellStyle name="20% - Accent1 2 2 3 2 2 4 2 3 2 2 2" xfId="3566" xr:uid="{00000000-0005-0000-0000-0000330D0000}"/>
    <cellStyle name="20% - Accent1 2 2 3 2 2 4 2 3 2 3" xfId="3567" xr:uid="{00000000-0005-0000-0000-0000340D0000}"/>
    <cellStyle name="20% - Accent1 2 2 3 2 2 4 2 3 3" xfId="3568" xr:uid="{00000000-0005-0000-0000-0000350D0000}"/>
    <cellStyle name="20% - Accent1 2 2 3 2 2 4 2 3 3 2" xfId="3569" xr:uid="{00000000-0005-0000-0000-0000360D0000}"/>
    <cellStyle name="20% - Accent1 2 2 3 2 2 4 2 3 4" xfId="3570" xr:uid="{00000000-0005-0000-0000-0000370D0000}"/>
    <cellStyle name="20% - Accent1 2 2 3 2 2 4 2 4" xfId="3571" xr:uid="{00000000-0005-0000-0000-0000380D0000}"/>
    <cellStyle name="20% - Accent1 2 2 3 2 2 4 2 4 2" xfId="3572" xr:uid="{00000000-0005-0000-0000-0000390D0000}"/>
    <cellStyle name="20% - Accent1 2 2 3 2 2 4 2 4 2 2" xfId="3573" xr:uid="{00000000-0005-0000-0000-00003A0D0000}"/>
    <cellStyle name="20% - Accent1 2 2 3 2 2 4 2 4 2 2 2" xfId="3574" xr:uid="{00000000-0005-0000-0000-00003B0D0000}"/>
    <cellStyle name="20% - Accent1 2 2 3 2 2 4 2 4 2 3" xfId="3575" xr:uid="{00000000-0005-0000-0000-00003C0D0000}"/>
    <cellStyle name="20% - Accent1 2 2 3 2 2 4 2 4 3" xfId="3576" xr:uid="{00000000-0005-0000-0000-00003D0D0000}"/>
    <cellStyle name="20% - Accent1 2 2 3 2 2 4 2 4 3 2" xfId="3577" xr:uid="{00000000-0005-0000-0000-00003E0D0000}"/>
    <cellStyle name="20% - Accent1 2 2 3 2 2 4 2 4 4" xfId="3578" xr:uid="{00000000-0005-0000-0000-00003F0D0000}"/>
    <cellStyle name="20% - Accent1 2 2 3 2 2 4 2 5" xfId="3579" xr:uid="{00000000-0005-0000-0000-0000400D0000}"/>
    <cellStyle name="20% - Accent1 2 2 3 2 2 4 2 5 2" xfId="3580" xr:uid="{00000000-0005-0000-0000-0000410D0000}"/>
    <cellStyle name="20% - Accent1 2 2 3 2 2 4 2 5 2 2" xfId="3581" xr:uid="{00000000-0005-0000-0000-0000420D0000}"/>
    <cellStyle name="20% - Accent1 2 2 3 2 2 4 2 5 3" xfId="3582" xr:uid="{00000000-0005-0000-0000-0000430D0000}"/>
    <cellStyle name="20% - Accent1 2 2 3 2 2 4 2 6" xfId="3583" xr:uid="{00000000-0005-0000-0000-0000440D0000}"/>
    <cellStyle name="20% - Accent1 2 2 3 2 2 4 2 6 2" xfId="3584" xr:uid="{00000000-0005-0000-0000-0000450D0000}"/>
    <cellStyle name="20% - Accent1 2 2 3 2 2 4 2 6 2 2" xfId="3585" xr:uid="{00000000-0005-0000-0000-0000460D0000}"/>
    <cellStyle name="20% - Accent1 2 2 3 2 2 4 2 6 3" xfId="3586" xr:uid="{00000000-0005-0000-0000-0000470D0000}"/>
    <cellStyle name="20% - Accent1 2 2 3 2 2 4 2 7" xfId="3587" xr:uid="{00000000-0005-0000-0000-0000480D0000}"/>
    <cellStyle name="20% - Accent1 2 2 3 2 2 4 2 7 2" xfId="3588" xr:uid="{00000000-0005-0000-0000-0000490D0000}"/>
    <cellStyle name="20% - Accent1 2 2 3 2 2 4 2 8" xfId="3589" xr:uid="{00000000-0005-0000-0000-00004A0D0000}"/>
    <cellStyle name="20% - Accent1 2 2 3 2 2 4 2 8 2" xfId="3590" xr:uid="{00000000-0005-0000-0000-00004B0D0000}"/>
    <cellStyle name="20% - Accent1 2 2 3 2 2 4 2 9" xfId="3591" xr:uid="{00000000-0005-0000-0000-00004C0D0000}"/>
    <cellStyle name="20% - Accent1 2 2 3 2 2 4 3" xfId="3592" xr:uid="{00000000-0005-0000-0000-00004D0D0000}"/>
    <cellStyle name="20% - Accent1 2 2 3 2 2 4 3 2" xfId="3593" xr:uid="{00000000-0005-0000-0000-00004E0D0000}"/>
    <cellStyle name="20% - Accent1 2 2 3 2 2 4 3 2 2" xfId="3594" xr:uid="{00000000-0005-0000-0000-00004F0D0000}"/>
    <cellStyle name="20% - Accent1 2 2 3 2 2 4 3 2 2 2" xfId="3595" xr:uid="{00000000-0005-0000-0000-0000500D0000}"/>
    <cellStyle name="20% - Accent1 2 2 3 2 2 4 3 2 2 2 2" xfId="3596" xr:uid="{00000000-0005-0000-0000-0000510D0000}"/>
    <cellStyle name="20% - Accent1 2 2 3 2 2 4 3 2 2 3" xfId="3597" xr:uid="{00000000-0005-0000-0000-0000520D0000}"/>
    <cellStyle name="20% - Accent1 2 2 3 2 2 4 3 2 3" xfId="3598" xr:uid="{00000000-0005-0000-0000-0000530D0000}"/>
    <cellStyle name="20% - Accent1 2 2 3 2 2 4 3 2 3 2" xfId="3599" xr:uid="{00000000-0005-0000-0000-0000540D0000}"/>
    <cellStyle name="20% - Accent1 2 2 3 2 2 4 3 2 4" xfId="3600" xr:uid="{00000000-0005-0000-0000-0000550D0000}"/>
    <cellStyle name="20% - Accent1 2 2 3 2 2 4 3 3" xfId="3601" xr:uid="{00000000-0005-0000-0000-0000560D0000}"/>
    <cellStyle name="20% - Accent1 2 2 3 2 2 4 3 3 2" xfId="3602" xr:uid="{00000000-0005-0000-0000-0000570D0000}"/>
    <cellStyle name="20% - Accent1 2 2 3 2 2 4 3 3 2 2" xfId="3603" xr:uid="{00000000-0005-0000-0000-0000580D0000}"/>
    <cellStyle name="20% - Accent1 2 2 3 2 2 4 3 3 2 2 2" xfId="3604" xr:uid="{00000000-0005-0000-0000-0000590D0000}"/>
    <cellStyle name="20% - Accent1 2 2 3 2 2 4 3 3 2 3" xfId="3605" xr:uid="{00000000-0005-0000-0000-00005A0D0000}"/>
    <cellStyle name="20% - Accent1 2 2 3 2 2 4 3 3 3" xfId="3606" xr:uid="{00000000-0005-0000-0000-00005B0D0000}"/>
    <cellStyle name="20% - Accent1 2 2 3 2 2 4 3 3 3 2" xfId="3607" xr:uid="{00000000-0005-0000-0000-00005C0D0000}"/>
    <cellStyle name="20% - Accent1 2 2 3 2 2 4 3 3 4" xfId="3608" xr:uid="{00000000-0005-0000-0000-00005D0D0000}"/>
    <cellStyle name="20% - Accent1 2 2 3 2 2 4 3 4" xfId="3609" xr:uid="{00000000-0005-0000-0000-00005E0D0000}"/>
    <cellStyle name="20% - Accent1 2 2 3 2 2 4 3 4 2" xfId="3610" xr:uid="{00000000-0005-0000-0000-00005F0D0000}"/>
    <cellStyle name="20% - Accent1 2 2 3 2 2 4 3 4 2 2" xfId="3611" xr:uid="{00000000-0005-0000-0000-0000600D0000}"/>
    <cellStyle name="20% - Accent1 2 2 3 2 2 4 3 4 2 2 2" xfId="3612" xr:uid="{00000000-0005-0000-0000-0000610D0000}"/>
    <cellStyle name="20% - Accent1 2 2 3 2 2 4 3 4 2 3" xfId="3613" xr:uid="{00000000-0005-0000-0000-0000620D0000}"/>
    <cellStyle name="20% - Accent1 2 2 3 2 2 4 3 4 3" xfId="3614" xr:uid="{00000000-0005-0000-0000-0000630D0000}"/>
    <cellStyle name="20% - Accent1 2 2 3 2 2 4 3 4 3 2" xfId="3615" xr:uid="{00000000-0005-0000-0000-0000640D0000}"/>
    <cellStyle name="20% - Accent1 2 2 3 2 2 4 3 4 4" xfId="3616" xr:uid="{00000000-0005-0000-0000-0000650D0000}"/>
    <cellStyle name="20% - Accent1 2 2 3 2 2 4 3 5" xfId="3617" xr:uid="{00000000-0005-0000-0000-0000660D0000}"/>
    <cellStyle name="20% - Accent1 2 2 3 2 2 4 3 5 2" xfId="3618" xr:uid="{00000000-0005-0000-0000-0000670D0000}"/>
    <cellStyle name="20% - Accent1 2 2 3 2 2 4 3 5 2 2" xfId="3619" xr:uid="{00000000-0005-0000-0000-0000680D0000}"/>
    <cellStyle name="20% - Accent1 2 2 3 2 2 4 3 5 3" xfId="3620" xr:uid="{00000000-0005-0000-0000-0000690D0000}"/>
    <cellStyle name="20% - Accent1 2 2 3 2 2 4 3 6" xfId="3621" xr:uid="{00000000-0005-0000-0000-00006A0D0000}"/>
    <cellStyle name="20% - Accent1 2 2 3 2 2 4 3 6 2" xfId="3622" xr:uid="{00000000-0005-0000-0000-00006B0D0000}"/>
    <cellStyle name="20% - Accent1 2 2 3 2 2 4 3 6 2 2" xfId="3623" xr:uid="{00000000-0005-0000-0000-00006C0D0000}"/>
    <cellStyle name="20% - Accent1 2 2 3 2 2 4 3 6 3" xfId="3624" xr:uid="{00000000-0005-0000-0000-00006D0D0000}"/>
    <cellStyle name="20% - Accent1 2 2 3 2 2 4 3 7" xfId="3625" xr:uid="{00000000-0005-0000-0000-00006E0D0000}"/>
    <cellStyle name="20% - Accent1 2 2 3 2 2 4 3 7 2" xfId="3626" xr:uid="{00000000-0005-0000-0000-00006F0D0000}"/>
    <cellStyle name="20% - Accent1 2 2 3 2 2 4 3 8" xfId="3627" xr:uid="{00000000-0005-0000-0000-0000700D0000}"/>
    <cellStyle name="20% - Accent1 2 2 3 2 2 4 3 8 2" xfId="3628" xr:uid="{00000000-0005-0000-0000-0000710D0000}"/>
    <cellStyle name="20% - Accent1 2 2 3 2 2 4 3 9" xfId="3629" xr:uid="{00000000-0005-0000-0000-0000720D0000}"/>
    <cellStyle name="20% - Accent1 2 2 3 2 2 4 4" xfId="3630" xr:uid="{00000000-0005-0000-0000-0000730D0000}"/>
    <cellStyle name="20% - Accent1 2 2 3 2 2 4 4 2" xfId="3631" xr:uid="{00000000-0005-0000-0000-0000740D0000}"/>
    <cellStyle name="20% - Accent1 2 2 3 2 2 4 4 2 2" xfId="3632" xr:uid="{00000000-0005-0000-0000-0000750D0000}"/>
    <cellStyle name="20% - Accent1 2 2 3 2 2 4 4 2 2 2" xfId="3633" xr:uid="{00000000-0005-0000-0000-0000760D0000}"/>
    <cellStyle name="20% - Accent1 2 2 3 2 2 4 4 2 3" xfId="3634" xr:uid="{00000000-0005-0000-0000-0000770D0000}"/>
    <cellStyle name="20% - Accent1 2 2 3 2 2 4 4 3" xfId="3635" xr:uid="{00000000-0005-0000-0000-0000780D0000}"/>
    <cellStyle name="20% - Accent1 2 2 3 2 2 4 4 3 2" xfId="3636" xr:uid="{00000000-0005-0000-0000-0000790D0000}"/>
    <cellStyle name="20% - Accent1 2 2 3 2 2 4 4 4" xfId="3637" xr:uid="{00000000-0005-0000-0000-00007A0D0000}"/>
    <cellStyle name="20% - Accent1 2 2 3 2 2 4 5" xfId="3638" xr:uid="{00000000-0005-0000-0000-00007B0D0000}"/>
    <cellStyle name="20% - Accent1 2 2 3 2 2 4 5 2" xfId="3639" xr:uid="{00000000-0005-0000-0000-00007C0D0000}"/>
    <cellStyle name="20% - Accent1 2 2 3 2 2 4 5 2 2" xfId="3640" xr:uid="{00000000-0005-0000-0000-00007D0D0000}"/>
    <cellStyle name="20% - Accent1 2 2 3 2 2 4 5 2 2 2" xfId="3641" xr:uid="{00000000-0005-0000-0000-00007E0D0000}"/>
    <cellStyle name="20% - Accent1 2 2 3 2 2 4 5 2 3" xfId="3642" xr:uid="{00000000-0005-0000-0000-00007F0D0000}"/>
    <cellStyle name="20% - Accent1 2 2 3 2 2 4 5 3" xfId="3643" xr:uid="{00000000-0005-0000-0000-0000800D0000}"/>
    <cellStyle name="20% - Accent1 2 2 3 2 2 4 5 3 2" xfId="3644" xr:uid="{00000000-0005-0000-0000-0000810D0000}"/>
    <cellStyle name="20% - Accent1 2 2 3 2 2 4 5 4" xfId="3645" xr:uid="{00000000-0005-0000-0000-0000820D0000}"/>
    <cellStyle name="20% - Accent1 2 2 3 2 2 4 6" xfId="3646" xr:uid="{00000000-0005-0000-0000-0000830D0000}"/>
    <cellStyle name="20% - Accent1 2 2 3 2 2 4 6 2" xfId="3647" xr:uid="{00000000-0005-0000-0000-0000840D0000}"/>
    <cellStyle name="20% - Accent1 2 2 3 2 2 4 6 2 2" xfId="3648" xr:uid="{00000000-0005-0000-0000-0000850D0000}"/>
    <cellStyle name="20% - Accent1 2 2 3 2 2 4 6 2 2 2" xfId="3649" xr:uid="{00000000-0005-0000-0000-0000860D0000}"/>
    <cellStyle name="20% - Accent1 2 2 3 2 2 4 6 2 3" xfId="3650" xr:uid="{00000000-0005-0000-0000-0000870D0000}"/>
    <cellStyle name="20% - Accent1 2 2 3 2 2 4 6 3" xfId="3651" xr:uid="{00000000-0005-0000-0000-0000880D0000}"/>
    <cellStyle name="20% - Accent1 2 2 3 2 2 4 6 3 2" xfId="3652" xr:uid="{00000000-0005-0000-0000-0000890D0000}"/>
    <cellStyle name="20% - Accent1 2 2 3 2 2 4 6 4" xfId="3653" xr:uid="{00000000-0005-0000-0000-00008A0D0000}"/>
    <cellStyle name="20% - Accent1 2 2 3 2 2 4 7" xfId="3654" xr:uid="{00000000-0005-0000-0000-00008B0D0000}"/>
    <cellStyle name="20% - Accent1 2 2 3 2 2 4 7 2" xfId="3655" xr:uid="{00000000-0005-0000-0000-00008C0D0000}"/>
    <cellStyle name="20% - Accent1 2 2 3 2 2 4 7 2 2" xfId="3656" xr:uid="{00000000-0005-0000-0000-00008D0D0000}"/>
    <cellStyle name="20% - Accent1 2 2 3 2 2 4 7 3" xfId="3657" xr:uid="{00000000-0005-0000-0000-00008E0D0000}"/>
    <cellStyle name="20% - Accent1 2 2 3 2 2 4 8" xfId="3658" xr:uid="{00000000-0005-0000-0000-00008F0D0000}"/>
    <cellStyle name="20% - Accent1 2 2 3 2 2 4 8 2" xfId="3659" xr:uid="{00000000-0005-0000-0000-0000900D0000}"/>
    <cellStyle name="20% - Accent1 2 2 3 2 2 4 8 2 2" xfId="3660" xr:uid="{00000000-0005-0000-0000-0000910D0000}"/>
    <cellStyle name="20% - Accent1 2 2 3 2 2 4 8 3" xfId="3661" xr:uid="{00000000-0005-0000-0000-0000920D0000}"/>
    <cellStyle name="20% - Accent1 2 2 3 2 2 4 9" xfId="3662" xr:uid="{00000000-0005-0000-0000-0000930D0000}"/>
    <cellStyle name="20% - Accent1 2 2 3 2 2 4 9 2" xfId="3663" xr:uid="{00000000-0005-0000-0000-0000940D0000}"/>
    <cellStyle name="20% - Accent1 2 2 3 2 2 5" xfId="3664" xr:uid="{00000000-0005-0000-0000-0000950D0000}"/>
    <cellStyle name="20% - Accent1 2 2 3 2 2 5 2" xfId="3665" xr:uid="{00000000-0005-0000-0000-0000960D0000}"/>
    <cellStyle name="20% - Accent1 2 2 3 2 2 5 2 2" xfId="3666" xr:uid="{00000000-0005-0000-0000-0000970D0000}"/>
    <cellStyle name="20% - Accent1 2 2 3 2 2 5 2 2 2" xfId="3667" xr:uid="{00000000-0005-0000-0000-0000980D0000}"/>
    <cellStyle name="20% - Accent1 2 2 3 2 2 5 2 2 2 2" xfId="3668" xr:uid="{00000000-0005-0000-0000-0000990D0000}"/>
    <cellStyle name="20% - Accent1 2 2 3 2 2 5 2 2 3" xfId="3669" xr:uid="{00000000-0005-0000-0000-00009A0D0000}"/>
    <cellStyle name="20% - Accent1 2 2 3 2 2 5 2 3" xfId="3670" xr:uid="{00000000-0005-0000-0000-00009B0D0000}"/>
    <cellStyle name="20% - Accent1 2 2 3 2 2 5 2 3 2" xfId="3671" xr:uid="{00000000-0005-0000-0000-00009C0D0000}"/>
    <cellStyle name="20% - Accent1 2 2 3 2 2 5 2 4" xfId="3672" xr:uid="{00000000-0005-0000-0000-00009D0D0000}"/>
    <cellStyle name="20% - Accent1 2 2 3 2 2 5 3" xfId="3673" xr:uid="{00000000-0005-0000-0000-00009E0D0000}"/>
    <cellStyle name="20% - Accent1 2 2 3 2 2 5 3 2" xfId="3674" xr:uid="{00000000-0005-0000-0000-00009F0D0000}"/>
    <cellStyle name="20% - Accent1 2 2 3 2 2 5 3 2 2" xfId="3675" xr:uid="{00000000-0005-0000-0000-0000A00D0000}"/>
    <cellStyle name="20% - Accent1 2 2 3 2 2 5 3 2 2 2" xfId="3676" xr:uid="{00000000-0005-0000-0000-0000A10D0000}"/>
    <cellStyle name="20% - Accent1 2 2 3 2 2 5 3 2 3" xfId="3677" xr:uid="{00000000-0005-0000-0000-0000A20D0000}"/>
    <cellStyle name="20% - Accent1 2 2 3 2 2 5 3 3" xfId="3678" xr:uid="{00000000-0005-0000-0000-0000A30D0000}"/>
    <cellStyle name="20% - Accent1 2 2 3 2 2 5 3 3 2" xfId="3679" xr:uid="{00000000-0005-0000-0000-0000A40D0000}"/>
    <cellStyle name="20% - Accent1 2 2 3 2 2 5 3 4" xfId="3680" xr:uid="{00000000-0005-0000-0000-0000A50D0000}"/>
    <cellStyle name="20% - Accent1 2 2 3 2 2 5 4" xfId="3681" xr:uid="{00000000-0005-0000-0000-0000A60D0000}"/>
    <cellStyle name="20% - Accent1 2 2 3 2 2 5 4 2" xfId="3682" xr:uid="{00000000-0005-0000-0000-0000A70D0000}"/>
    <cellStyle name="20% - Accent1 2 2 3 2 2 5 4 2 2" xfId="3683" xr:uid="{00000000-0005-0000-0000-0000A80D0000}"/>
    <cellStyle name="20% - Accent1 2 2 3 2 2 5 4 2 2 2" xfId="3684" xr:uid="{00000000-0005-0000-0000-0000A90D0000}"/>
    <cellStyle name="20% - Accent1 2 2 3 2 2 5 4 2 3" xfId="3685" xr:uid="{00000000-0005-0000-0000-0000AA0D0000}"/>
    <cellStyle name="20% - Accent1 2 2 3 2 2 5 4 3" xfId="3686" xr:uid="{00000000-0005-0000-0000-0000AB0D0000}"/>
    <cellStyle name="20% - Accent1 2 2 3 2 2 5 4 3 2" xfId="3687" xr:uid="{00000000-0005-0000-0000-0000AC0D0000}"/>
    <cellStyle name="20% - Accent1 2 2 3 2 2 5 4 4" xfId="3688" xr:uid="{00000000-0005-0000-0000-0000AD0D0000}"/>
    <cellStyle name="20% - Accent1 2 2 3 2 2 5 5" xfId="3689" xr:uid="{00000000-0005-0000-0000-0000AE0D0000}"/>
    <cellStyle name="20% - Accent1 2 2 3 2 2 5 5 2" xfId="3690" xr:uid="{00000000-0005-0000-0000-0000AF0D0000}"/>
    <cellStyle name="20% - Accent1 2 2 3 2 2 5 5 2 2" xfId="3691" xr:uid="{00000000-0005-0000-0000-0000B00D0000}"/>
    <cellStyle name="20% - Accent1 2 2 3 2 2 5 5 3" xfId="3692" xr:uid="{00000000-0005-0000-0000-0000B10D0000}"/>
    <cellStyle name="20% - Accent1 2 2 3 2 2 5 6" xfId="3693" xr:uid="{00000000-0005-0000-0000-0000B20D0000}"/>
    <cellStyle name="20% - Accent1 2 2 3 2 2 5 6 2" xfId="3694" xr:uid="{00000000-0005-0000-0000-0000B30D0000}"/>
    <cellStyle name="20% - Accent1 2 2 3 2 2 5 6 2 2" xfId="3695" xr:uid="{00000000-0005-0000-0000-0000B40D0000}"/>
    <cellStyle name="20% - Accent1 2 2 3 2 2 5 6 3" xfId="3696" xr:uid="{00000000-0005-0000-0000-0000B50D0000}"/>
    <cellStyle name="20% - Accent1 2 2 3 2 2 5 7" xfId="3697" xr:uid="{00000000-0005-0000-0000-0000B60D0000}"/>
    <cellStyle name="20% - Accent1 2 2 3 2 2 5 7 2" xfId="3698" xr:uid="{00000000-0005-0000-0000-0000B70D0000}"/>
    <cellStyle name="20% - Accent1 2 2 3 2 2 5 8" xfId="3699" xr:uid="{00000000-0005-0000-0000-0000B80D0000}"/>
    <cellStyle name="20% - Accent1 2 2 3 2 2 5 8 2" xfId="3700" xr:uid="{00000000-0005-0000-0000-0000B90D0000}"/>
    <cellStyle name="20% - Accent1 2 2 3 2 2 5 9" xfId="3701" xr:uid="{00000000-0005-0000-0000-0000BA0D0000}"/>
    <cellStyle name="20% - Accent1 2 2 3 2 2 6" xfId="3702" xr:uid="{00000000-0005-0000-0000-0000BB0D0000}"/>
    <cellStyle name="20% - Accent1 2 2 3 2 2 6 2" xfId="3703" xr:uid="{00000000-0005-0000-0000-0000BC0D0000}"/>
    <cellStyle name="20% - Accent1 2 2 3 2 2 6 2 2" xfId="3704" xr:uid="{00000000-0005-0000-0000-0000BD0D0000}"/>
    <cellStyle name="20% - Accent1 2 2 3 2 2 6 2 2 2" xfId="3705" xr:uid="{00000000-0005-0000-0000-0000BE0D0000}"/>
    <cellStyle name="20% - Accent1 2 2 3 2 2 6 2 2 2 2" xfId="3706" xr:uid="{00000000-0005-0000-0000-0000BF0D0000}"/>
    <cellStyle name="20% - Accent1 2 2 3 2 2 6 2 2 3" xfId="3707" xr:uid="{00000000-0005-0000-0000-0000C00D0000}"/>
    <cellStyle name="20% - Accent1 2 2 3 2 2 6 2 3" xfId="3708" xr:uid="{00000000-0005-0000-0000-0000C10D0000}"/>
    <cellStyle name="20% - Accent1 2 2 3 2 2 6 2 3 2" xfId="3709" xr:uid="{00000000-0005-0000-0000-0000C20D0000}"/>
    <cellStyle name="20% - Accent1 2 2 3 2 2 6 2 4" xfId="3710" xr:uid="{00000000-0005-0000-0000-0000C30D0000}"/>
    <cellStyle name="20% - Accent1 2 2 3 2 2 6 3" xfId="3711" xr:uid="{00000000-0005-0000-0000-0000C40D0000}"/>
    <cellStyle name="20% - Accent1 2 2 3 2 2 6 3 2" xfId="3712" xr:uid="{00000000-0005-0000-0000-0000C50D0000}"/>
    <cellStyle name="20% - Accent1 2 2 3 2 2 6 3 2 2" xfId="3713" xr:uid="{00000000-0005-0000-0000-0000C60D0000}"/>
    <cellStyle name="20% - Accent1 2 2 3 2 2 6 3 2 2 2" xfId="3714" xr:uid="{00000000-0005-0000-0000-0000C70D0000}"/>
    <cellStyle name="20% - Accent1 2 2 3 2 2 6 3 2 3" xfId="3715" xr:uid="{00000000-0005-0000-0000-0000C80D0000}"/>
    <cellStyle name="20% - Accent1 2 2 3 2 2 6 3 3" xfId="3716" xr:uid="{00000000-0005-0000-0000-0000C90D0000}"/>
    <cellStyle name="20% - Accent1 2 2 3 2 2 6 3 3 2" xfId="3717" xr:uid="{00000000-0005-0000-0000-0000CA0D0000}"/>
    <cellStyle name="20% - Accent1 2 2 3 2 2 6 3 4" xfId="3718" xr:uid="{00000000-0005-0000-0000-0000CB0D0000}"/>
    <cellStyle name="20% - Accent1 2 2 3 2 2 6 4" xfId="3719" xr:uid="{00000000-0005-0000-0000-0000CC0D0000}"/>
    <cellStyle name="20% - Accent1 2 2 3 2 2 6 4 2" xfId="3720" xr:uid="{00000000-0005-0000-0000-0000CD0D0000}"/>
    <cellStyle name="20% - Accent1 2 2 3 2 2 6 4 2 2" xfId="3721" xr:uid="{00000000-0005-0000-0000-0000CE0D0000}"/>
    <cellStyle name="20% - Accent1 2 2 3 2 2 6 4 2 2 2" xfId="3722" xr:uid="{00000000-0005-0000-0000-0000CF0D0000}"/>
    <cellStyle name="20% - Accent1 2 2 3 2 2 6 4 2 3" xfId="3723" xr:uid="{00000000-0005-0000-0000-0000D00D0000}"/>
    <cellStyle name="20% - Accent1 2 2 3 2 2 6 4 3" xfId="3724" xr:uid="{00000000-0005-0000-0000-0000D10D0000}"/>
    <cellStyle name="20% - Accent1 2 2 3 2 2 6 4 3 2" xfId="3725" xr:uid="{00000000-0005-0000-0000-0000D20D0000}"/>
    <cellStyle name="20% - Accent1 2 2 3 2 2 6 4 4" xfId="3726" xr:uid="{00000000-0005-0000-0000-0000D30D0000}"/>
    <cellStyle name="20% - Accent1 2 2 3 2 2 6 5" xfId="3727" xr:uid="{00000000-0005-0000-0000-0000D40D0000}"/>
    <cellStyle name="20% - Accent1 2 2 3 2 2 6 5 2" xfId="3728" xr:uid="{00000000-0005-0000-0000-0000D50D0000}"/>
    <cellStyle name="20% - Accent1 2 2 3 2 2 6 5 2 2" xfId="3729" xr:uid="{00000000-0005-0000-0000-0000D60D0000}"/>
    <cellStyle name="20% - Accent1 2 2 3 2 2 6 5 3" xfId="3730" xr:uid="{00000000-0005-0000-0000-0000D70D0000}"/>
    <cellStyle name="20% - Accent1 2 2 3 2 2 6 6" xfId="3731" xr:uid="{00000000-0005-0000-0000-0000D80D0000}"/>
    <cellStyle name="20% - Accent1 2 2 3 2 2 6 6 2" xfId="3732" xr:uid="{00000000-0005-0000-0000-0000D90D0000}"/>
    <cellStyle name="20% - Accent1 2 2 3 2 2 6 6 2 2" xfId="3733" xr:uid="{00000000-0005-0000-0000-0000DA0D0000}"/>
    <cellStyle name="20% - Accent1 2 2 3 2 2 6 6 3" xfId="3734" xr:uid="{00000000-0005-0000-0000-0000DB0D0000}"/>
    <cellStyle name="20% - Accent1 2 2 3 2 2 6 7" xfId="3735" xr:uid="{00000000-0005-0000-0000-0000DC0D0000}"/>
    <cellStyle name="20% - Accent1 2 2 3 2 2 6 7 2" xfId="3736" xr:uid="{00000000-0005-0000-0000-0000DD0D0000}"/>
    <cellStyle name="20% - Accent1 2 2 3 2 2 6 8" xfId="3737" xr:uid="{00000000-0005-0000-0000-0000DE0D0000}"/>
    <cellStyle name="20% - Accent1 2 2 3 2 2 6 8 2" xfId="3738" xr:uid="{00000000-0005-0000-0000-0000DF0D0000}"/>
    <cellStyle name="20% - Accent1 2 2 3 2 2 6 9" xfId="3739" xr:uid="{00000000-0005-0000-0000-0000E00D0000}"/>
    <cellStyle name="20% - Accent1 2 2 3 2 2 7" xfId="3740" xr:uid="{00000000-0005-0000-0000-0000E10D0000}"/>
    <cellStyle name="20% - Accent1 2 2 3 2 2 7 2" xfId="3741" xr:uid="{00000000-0005-0000-0000-0000E20D0000}"/>
    <cellStyle name="20% - Accent1 2 2 3 2 2 7 2 2" xfId="3742" xr:uid="{00000000-0005-0000-0000-0000E30D0000}"/>
    <cellStyle name="20% - Accent1 2 2 3 2 2 7 2 2 2" xfId="3743" xr:uid="{00000000-0005-0000-0000-0000E40D0000}"/>
    <cellStyle name="20% - Accent1 2 2 3 2 2 7 2 3" xfId="3744" xr:uid="{00000000-0005-0000-0000-0000E50D0000}"/>
    <cellStyle name="20% - Accent1 2 2 3 2 2 7 3" xfId="3745" xr:uid="{00000000-0005-0000-0000-0000E60D0000}"/>
    <cellStyle name="20% - Accent1 2 2 3 2 2 7 3 2" xfId="3746" xr:uid="{00000000-0005-0000-0000-0000E70D0000}"/>
    <cellStyle name="20% - Accent1 2 2 3 2 2 7 4" xfId="3747" xr:uid="{00000000-0005-0000-0000-0000E80D0000}"/>
    <cellStyle name="20% - Accent1 2 2 3 2 2 8" xfId="3748" xr:uid="{00000000-0005-0000-0000-0000E90D0000}"/>
    <cellStyle name="20% - Accent1 2 2 3 2 2 8 2" xfId="3749" xr:uid="{00000000-0005-0000-0000-0000EA0D0000}"/>
    <cellStyle name="20% - Accent1 2 2 3 2 2 8 2 2" xfId="3750" xr:uid="{00000000-0005-0000-0000-0000EB0D0000}"/>
    <cellStyle name="20% - Accent1 2 2 3 2 2 8 2 2 2" xfId="3751" xr:uid="{00000000-0005-0000-0000-0000EC0D0000}"/>
    <cellStyle name="20% - Accent1 2 2 3 2 2 8 2 3" xfId="3752" xr:uid="{00000000-0005-0000-0000-0000ED0D0000}"/>
    <cellStyle name="20% - Accent1 2 2 3 2 2 8 3" xfId="3753" xr:uid="{00000000-0005-0000-0000-0000EE0D0000}"/>
    <cellStyle name="20% - Accent1 2 2 3 2 2 8 3 2" xfId="3754" xr:uid="{00000000-0005-0000-0000-0000EF0D0000}"/>
    <cellStyle name="20% - Accent1 2 2 3 2 2 8 4" xfId="3755" xr:uid="{00000000-0005-0000-0000-0000F00D0000}"/>
    <cellStyle name="20% - Accent1 2 2 3 2 2 9" xfId="3756" xr:uid="{00000000-0005-0000-0000-0000F10D0000}"/>
    <cellStyle name="20% - Accent1 2 2 3 2 2 9 2" xfId="3757" xr:uid="{00000000-0005-0000-0000-0000F20D0000}"/>
    <cellStyle name="20% - Accent1 2 2 3 2 2 9 2 2" xfId="3758" xr:uid="{00000000-0005-0000-0000-0000F30D0000}"/>
    <cellStyle name="20% - Accent1 2 2 3 2 2 9 2 2 2" xfId="3759" xr:uid="{00000000-0005-0000-0000-0000F40D0000}"/>
    <cellStyle name="20% - Accent1 2 2 3 2 2 9 2 3" xfId="3760" xr:uid="{00000000-0005-0000-0000-0000F50D0000}"/>
    <cellStyle name="20% - Accent1 2 2 3 2 2 9 3" xfId="3761" xr:uid="{00000000-0005-0000-0000-0000F60D0000}"/>
    <cellStyle name="20% - Accent1 2 2 3 2 2 9 3 2" xfId="3762" xr:uid="{00000000-0005-0000-0000-0000F70D0000}"/>
    <cellStyle name="20% - Accent1 2 2 3 2 2 9 4" xfId="3763" xr:uid="{00000000-0005-0000-0000-0000F80D0000}"/>
    <cellStyle name="20% - Accent1 2 2 3 2 3" xfId="3764" xr:uid="{00000000-0005-0000-0000-0000F90D0000}"/>
    <cellStyle name="20% - Accent1 2 2 3 2 3 10" xfId="3765" xr:uid="{00000000-0005-0000-0000-0000FA0D0000}"/>
    <cellStyle name="20% - Accent1 2 2 3 2 3 10 2" xfId="3766" xr:uid="{00000000-0005-0000-0000-0000FB0D0000}"/>
    <cellStyle name="20% - Accent1 2 2 3 2 3 11" xfId="3767" xr:uid="{00000000-0005-0000-0000-0000FC0D0000}"/>
    <cellStyle name="20% - Accent1 2 2 3 2 3 2" xfId="3768" xr:uid="{00000000-0005-0000-0000-0000FD0D0000}"/>
    <cellStyle name="20% - Accent1 2 2 3 2 3 2 2" xfId="3769" xr:uid="{00000000-0005-0000-0000-0000FE0D0000}"/>
    <cellStyle name="20% - Accent1 2 2 3 2 3 2 2 2" xfId="3770" xr:uid="{00000000-0005-0000-0000-0000FF0D0000}"/>
    <cellStyle name="20% - Accent1 2 2 3 2 3 2 2 2 2" xfId="3771" xr:uid="{00000000-0005-0000-0000-0000000E0000}"/>
    <cellStyle name="20% - Accent1 2 2 3 2 3 2 2 2 2 2" xfId="3772" xr:uid="{00000000-0005-0000-0000-0000010E0000}"/>
    <cellStyle name="20% - Accent1 2 2 3 2 3 2 2 2 3" xfId="3773" xr:uid="{00000000-0005-0000-0000-0000020E0000}"/>
    <cellStyle name="20% - Accent1 2 2 3 2 3 2 2 3" xfId="3774" xr:uid="{00000000-0005-0000-0000-0000030E0000}"/>
    <cellStyle name="20% - Accent1 2 2 3 2 3 2 2 3 2" xfId="3775" xr:uid="{00000000-0005-0000-0000-0000040E0000}"/>
    <cellStyle name="20% - Accent1 2 2 3 2 3 2 2 4" xfId="3776" xr:uid="{00000000-0005-0000-0000-0000050E0000}"/>
    <cellStyle name="20% - Accent1 2 2 3 2 3 2 3" xfId="3777" xr:uid="{00000000-0005-0000-0000-0000060E0000}"/>
    <cellStyle name="20% - Accent1 2 2 3 2 3 2 3 2" xfId="3778" xr:uid="{00000000-0005-0000-0000-0000070E0000}"/>
    <cellStyle name="20% - Accent1 2 2 3 2 3 2 3 2 2" xfId="3779" xr:uid="{00000000-0005-0000-0000-0000080E0000}"/>
    <cellStyle name="20% - Accent1 2 2 3 2 3 2 3 2 2 2" xfId="3780" xr:uid="{00000000-0005-0000-0000-0000090E0000}"/>
    <cellStyle name="20% - Accent1 2 2 3 2 3 2 3 2 3" xfId="3781" xr:uid="{00000000-0005-0000-0000-00000A0E0000}"/>
    <cellStyle name="20% - Accent1 2 2 3 2 3 2 3 3" xfId="3782" xr:uid="{00000000-0005-0000-0000-00000B0E0000}"/>
    <cellStyle name="20% - Accent1 2 2 3 2 3 2 3 3 2" xfId="3783" xr:uid="{00000000-0005-0000-0000-00000C0E0000}"/>
    <cellStyle name="20% - Accent1 2 2 3 2 3 2 3 4" xfId="3784" xr:uid="{00000000-0005-0000-0000-00000D0E0000}"/>
    <cellStyle name="20% - Accent1 2 2 3 2 3 2 4" xfId="3785" xr:uid="{00000000-0005-0000-0000-00000E0E0000}"/>
    <cellStyle name="20% - Accent1 2 2 3 2 3 2 4 2" xfId="3786" xr:uid="{00000000-0005-0000-0000-00000F0E0000}"/>
    <cellStyle name="20% - Accent1 2 2 3 2 3 2 4 2 2" xfId="3787" xr:uid="{00000000-0005-0000-0000-0000100E0000}"/>
    <cellStyle name="20% - Accent1 2 2 3 2 3 2 4 2 2 2" xfId="3788" xr:uid="{00000000-0005-0000-0000-0000110E0000}"/>
    <cellStyle name="20% - Accent1 2 2 3 2 3 2 4 2 3" xfId="3789" xr:uid="{00000000-0005-0000-0000-0000120E0000}"/>
    <cellStyle name="20% - Accent1 2 2 3 2 3 2 4 3" xfId="3790" xr:uid="{00000000-0005-0000-0000-0000130E0000}"/>
    <cellStyle name="20% - Accent1 2 2 3 2 3 2 4 3 2" xfId="3791" xr:uid="{00000000-0005-0000-0000-0000140E0000}"/>
    <cellStyle name="20% - Accent1 2 2 3 2 3 2 4 4" xfId="3792" xr:uid="{00000000-0005-0000-0000-0000150E0000}"/>
    <cellStyle name="20% - Accent1 2 2 3 2 3 2 5" xfId="3793" xr:uid="{00000000-0005-0000-0000-0000160E0000}"/>
    <cellStyle name="20% - Accent1 2 2 3 2 3 2 5 2" xfId="3794" xr:uid="{00000000-0005-0000-0000-0000170E0000}"/>
    <cellStyle name="20% - Accent1 2 2 3 2 3 2 5 2 2" xfId="3795" xr:uid="{00000000-0005-0000-0000-0000180E0000}"/>
    <cellStyle name="20% - Accent1 2 2 3 2 3 2 5 3" xfId="3796" xr:uid="{00000000-0005-0000-0000-0000190E0000}"/>
    <cellStyle name="20% - Accent1 2 2 3 2 3 2 6" xfId="3797" xr:uid="{00000000-0005-0000-0000-00001A0E0000}"/>
    <cellStyle name="20% - Accent1 2 2 3 2 3 2 6 2" xfId="3798" xr:uid="{00000000-0005-0000-0000-00001B0E0000}"/>
    <cellStyle name="20% - Accent1 2 2 3 2 3 2 6 2 2" xfId="3799" xr:uid="{00000000-0005-0000-0000-00001C0E0000}"/>
    <cellStyle name="20% - Accent1 2 2 3 2 3 2 6 3" xfId="3800" xr:uid="{00000000-0005-0000-0000-00001D0E0000}"/>
    <cellStyle name="20% - Accent1 2 2 3 2 3 2 7" xfId="3801" xr:uid="{00000000-0005-0000-0000-00001E0E0000}"/>
    <cellStyle name="20% - Accent1 2 2 3 2 3 2 7 2" xfId="3802" xr:uid="{00000000-0005-0000-0000-00001F0E0000}"/>
    <cellStyle name="20% - Accent1 2 2 3 2 3 2 8" xfId="3803" xr:uid="{00000000-0005-0000-0000-0000200E0000}"/>
    <cellStyle name="20% - Accent1 2 2 3 2 3 2 8 2" xfId="3804" xr:uid="{00000000-0005-0000-0000-0000210E0000}"/>
    <cellStyle name="20% - Accent1 2 2 3 2 3 2 9" xfId="3805" xr:uid="{00000000-0005-0000-0000-0000220E0000}"/>
    <cellStyle name="20% - Accent1 2 2 3 2 3 3" xfId="3806" xr:uid="{00000000-0005-0000-0000-0000230E0000}"/>
    <cellStyle name="20% - Accent1 2 2 3 2 3 3 2" xfId="3807" xr:uid="{00000000-0005-0000-0000-0000240E0000}"/>
    <cellStyle name="20% - Accent1 2 2 3 2 3 3 2 2" xfId="3808" xr:uid="{00000000-0005-0000-0000-0000250E0000}"/>
    <cellStyle name="20% - Accent1 2 2 3 2 3 3 2 2 2" xfId="3809" xr:uid="{00000000-0005-0000-0000-0000260E0000}"/>
    <cellStyle name="20% - Accent1 2 2 3 2 3 3 2 2 2 2" xfId="3810" xr:uid="{00000000-0005-0000-0000-0000270E0000}"/>
    <cellStyle name="20% - Accent1 2 2 3 2 3 3 2 2 3" xfId="3811" xr:uid="{00000000-0005-0000-0000-0000280E0000}"/>
    <cellStyle name="20% - Accent1 2 2 3 2 3 3 2 3" xfId="3812" xr:uid="{00000000-0005-0000-0000-0000290E0000}"/>
    <cellStyle name="20% - Accent1 2 2 3 2 3 3 2 3 2" xfId="3813" xr:uid="{00000000-0005-0000-0000-00002A0E0000}"/>
    <cellStyle name="20% - Accent1 2 2 3 2 3 3 2 4" xfId="3814" xr:uid="{00000000-0005-0000-0000-00002B0E0000}"/>
    <cellStyle name="20% - Accent1 2 2 3 2 3 3 3" xfId="3815" xr:uid="{00000000-0005-0000-0000-00002C0E0000}"/>
    <cellStyle name="20% - Accent1 2 2 3 2 3 3 3 2" xfId="3816" xr:uid="{00000000-0005-0000-0000-00002D0E0000}"/>
    <cellStyle name="20% - Accent1 2 2 3 2 3 3 3 2 2" xfId="3817" xr:uid="{00000000-0005-0000-0000-00002E0E0000}"/>
    <cellStyle name="20% - Accent1 2 2 3 2 3 3 3 2 2 2" xfId="3818" xr:uid="{00000000-0005-0000-0000-00002F0E0000}"/>
    <cellStyle name="20% - Accent1 2 2 3 2 3 3 3 2 3" xfId="3819" xr:uid="{00000000-0005-0000-0000-0000300E0000}"/>
    <cellStyle name="20% - Accent1 2 2 3 2 3 3 3 3" xfId="3820" xr:uid="{00000000-0005-0000-0000-0000310E0000}"/>
    <cellStyle name="20% - Accent1 2 2 3 2 3 3 3 3 2" xfId="3821" xr:uid="{00000000-0005-0000-0000-0000320E0000}"/>
    <cellStyle name="20% - Accent1 2 2 3 2 3 3 3 4" xfId="3822" xr:uid="{00000000-0005-0000-0000-0000330E0000}"/>
    <cellStyle name="20% - Accent1 2 2 3 2 3 3 4" xfId="3823" xr:uid="{00000000-0005-0000-0000-0000340E0000}"/>
    <cellStyle name="20% - Accent1 2 2 3 2 3 3 4 2" xfId="3824" xr:uid="{00000000-0005-0000-0000-0000350E0000}"/>
    <cellStyle name="20% - Accent1 2 2 3 2 3 3 4 2 2" xfId="3825" xr:uid="{00000000-0005-0000-0000-0000360E0000}"/>
    <cellStyle name="20% - Accent1 2 2 3 2 3 3 4 2 2 2" xfId="3826" xr:uid="{00000000-0005-0000-0000-0000370E0000}"/>
    <cellStyle name="20% - Accent1 2 2 3 2 3 3 4 2 3" xfId="3827" xr:uid="{00000000-0005-0000-0000-0000380E0000}"/>
    <cellStyle name="20% - Accent1 2 2 3 2 3 3 4 3" xfId="3828" xr:uid="{00000000-0005-0000-0000-0000390E0000}"/>
    <cellStyle name="20% - Accent1 2 2 3 2 3 3 4 3 2" xfId="3829" xr:uid="{00000000-0005-0000-0000-00003A0E0000}"/>
    <cellStyle name="20% - Accent1 2 2 3 2 3 3 4 4" xfId="3830" xr:uid="{00000000-0005-0000-0000-00003B0E0000}"/>
    <cellStyle name="20% - Accent1 2 2 3 2 3 3 5" xfId="3831" xr:uid="{00000000-0005-0000-0000-00003C0E0000}"/>
    <cellStyle name="20% - Accent1 2 2 3 2 3 3 5 2" xfId="3832" xr:uid="{00000000-0005-0000-0000-00003D0E0000}"/>
    <cellStyle name="20% - Accent1 2 2 3 2 3 3 5 2 2" xfId="3833" xr:uid="{00000000-0005-0000-0000-00003E0E0000}"/>
    <cellStyle name="20% - Accent1 2 2 3 2 3 3 5 3" xfId="3834" xr:uid="{00000000-0005-0000-0000-00003F0E0000}"/>
    <cellStyle name="20% - Accent1 2 2 3 2 3 3 6" xfId="3835" xr:uid="{00000000-0005-0000-0000-0000400E0000}"/>
    <cellStyle name="20% - Accent1 2 2 3 2 3 3 6 2" xfId="3836" xr:uid="{00000000-0005-0000-0000-0000410E0000}"/>
    <cellStyle name="20% - Accent1 2 2 3 2 3 3 6 2 2" xfId="3837" xr:uid="{00000000-0005-0000-0000-0000420E0000}"/>
    <cellStyle name="20% - Accent1 2 2 3 2 3 3 6 3" xfId="3838" xr:uid="{00000000-0005-0000-0000-0000430E0000}"/>
    <cellStyle name="20% - Accent1 2 2 3 2 3 3 7" xfId="3839" xr:uid="{00000000-0005-0000-0000-0000440E0000}"/>
    <cellStyle name="20% - Accent1 2 2 3 2 3 3 7 2" xfId="3840" xr:uid="{00000000-0005-0000-0000-0000450E0000}"/>
    <cellStyle name="20% - Accent1 2 2 3 2 3 3 8" xfId="3841" xr:uid="{00000000-0005-0000-0000-0000460E0000}"/>
    <cellStyle name="20% - Accent1 2 2 3 2 3 3 8 2" xfId="3842" xr:uid="{00000000-0005-0000-0000-0000470E0000}"/>
    <cellStyle name="20% - Accent1 2 2 3 2 3 3 9" xfId="3843" xr:uid="{00000000-0005-0000-0000-0000480E0000}"/>
    <cellStyle name="20% - Accent1 2 2 3 2 3 4" xfId="3844" xr:uid="{00000000-0005-0000-0000-0000490E0000}"/>
    <cellStyle name="20% - Accent1 2 2 3 2 3 4 2" xfId="3845" xr:uid="{00000000-0005-0000-0000-00004A0E0000}"/>
    <cellStyle name="20% - Accent1 2 2 3 2 3 4 2 2" xfId="3846" xr:uid="{00000000-0005-0000-0000-00004B0E0000}"/>
    <cellStyle name="20% - Accent1 2 2 3 2 3 4 2 2 2" xfId="3847" xr:uid="{00000000-0005-0000-0000-00004C0E0000}"/>
    <cellStyle name="20% - Accent1 2 2 3 2 3 4 2 3" xfId="3848" xr:uid="{00000000-0005-0000-0000-00004D0E0000}"/>
    <cellStyle name="20% - Accent1 2 2 3 2 3 4 3" xfId="3849" xr:uid="{00000000-0005-0000-0000-00004E0E0000}"/>
    <cellStyle name="20% - Accent1 2 2 3 2 3 4 3 2" xfId="3850" xr:uid="{00000000-0005-0000-0000-00004F0E0000}"/>
    <cellStyle name="20% - Accent1 2 2 3 2 3 4 4" xfId="3851" xr:uid="{00000000-0005-0000-0000-0000500E0000}"/>
    <cellStyle name="20% - Accent1 2 2 3 2 3 5" xfId="3852" xr:uid="{00000000-0005-0000-0000-0000510E0000}"/>
    <cellStyle name="20% - Accent1 2 2 3 2 3 5 2" xfId="3853" xr:uid="{00000000-0005-0000-0000-0000520E0000}"/>
    <cellStyle name="20% - Accent1 2 2 3 2 3 5 2 2" xfId="3854" xr:uid="{00000000-0005-0000-0000-0000530E0000}"/>
    <cellStyle name="20% - Accent1 2 2 3 2 3 5 2 2 2" xfId="3855" xr:uid="{00000000-0005-0000-0000-0000540E0000}"/>
    <cellStyle name="20% - Accent1 2 2 3 2 3 5 2 3" xfId="3856" xr:uid="{00000000-0005-0000-0000-0000550E0000}"/>
    <cellStyle name="20% - Accent1 2 2 3 2 3 5 3" xfId="3857" xr:uid="{00000000-0005-0000-0000-0000560E0000}"/>
    <cellStyle name="20% - Accent1 2 2 3 2 3 5 3 2" xfId="3858" xr:uid="{00000000-0005-0000-0000-0000570E0000}"/>
    <cellStyle name="20% - Accent1 2 2 3 2 3 5 4" xfId="3859" xr:uid="{00000000-0005-0000-0000-0000580E0000}"/>
    <cellStyle name="20% - Accent1 2 2 3 2 3 6" xfId="3860" xr:uid="{00000000-0005-0000-0000-0000590E0000}"/>
    <cellStyle name="20% - Accent1 2 2 3 2 3 6 2" xfId="3861" xr:uid="{00000000-0005-0000-0000-00005A0E0000}"/>
    <cellStyle name="20% - Accent1 2 2 3 2 3 6 2 2" xfId="3862" xr:uid="{00000000-0005-0000-0000-00005B0E0000}"/>
    <cellStyle name="20% - Accent1 2 2 3 2 3 6 2 2 2" xfId="3863" xr:uid="{00000000-0005-0000-0000-00005C0E0000}"/>
    <cellStyle name="20% - Accent1 2 2 3 2 3 6 2 3" xfId="3864" xr:uid="{00000000-0005-0000-0000-00005D0E0000}"/>
    <cellStyle name="20% - Accent1 2 2 3 2 3 6 3" xfId="3865" xr:uid="{00000000-0005-0000-0000-00005E0E0000}"/>
    <cellStyle name="20% - Accent1 2 2 3 2 3 6 3 2" xfId="3866" xr:uid="{00000000-0005-0000-0000-00005F0E0000}"/>
    <cellStyle name="20% - Accent1 2 2 3 2 3 6 4" xfId="3867" xr:uid="{00000000-0005-0000-0000-0000600E0000}"/>
    <cellStyle name="20% - Accent1 2 2 3 2 3 7" xfId="3868" xr:uid="{00000000-0005-0000-0000-0000610E0000}"/>
    <cellStyle name="20% - Accent1 2 2 3 2 3 7 2" xfId="3869" xr:uid="{00000000-0005-0000-0000-0000620E0000}"/>
    <cellStyle name="20% - Accent1 2 2 3 2 3 7 2 2" xfId="3870" xr:uid="{00000000-0005-0000-0000-0000630E0000}"/>
    <cellStyle name="20% - Accent1 2 2 3 2 3 7 3" xfId="3871" xr:uid="{00000000-0005-0000-0000-0000640E0000}"/>
    <cellStyle name="20% - Accent1 2 2 3 2 3 8" xfId="3872" xr:uid="{00000000-0005-0000-0000-0000650E0000}"/>
    <cellStyle name="20% - Accent1 2 2 3 2 3 8 2" xfId="3873" xr:uid="{00000000-0005-0000-0000-0000660E0000}"/>
    <cellStyle name="20% - Accent1 2 2 3 2 3 8 2 2" xfId="3874" xr:uid="{00000000-0005-0000-0000-0000670E0000}"/>
    <cellStyle name="20% - Accent1 2 2 3 2 3 8 3" xfId="3875" xr:uid="{00000000-0005-0000-0000-0000680E0000}"/>
    <cellStyle name="20% - Accent1 2 2 3 2 3 9" xfId="3876" xr:uid="{00000000-0005-0000-0000-0000690E0000}"/>
    <cellStyle name="20% - Accent1 2 2 3 2 3 9 2" xfId="3877" xr:uid="{00000000-0005-0000-0000-00006A0E0000}"/>
    <cellStyle name="20% - Accent1 2 2 3 2 4" xfId="3878" xr:uid="{00000000-0005-0000-0000-00006B0E0000}"/>
    <cellStyle name="20% - Accent1 2 2 3 2 4 10" xfId="3879" xr:uid="{00000000-0005-0000-0000-00006C0E0000}"/>
    <cellStyle name="20% - Accent1 2 2 3 2 4 10 2" xfId="3880" xr:uid="{00000000-0005-0000-0000-00006D0E0000}"/>
    <cellStyle name="20% - Accent1 2 2 3 2 4 11" xfId="3881" xr:uid="{00000000-0005-0000-0000-00006E0E0000}"/>
    <cellStyle name="20% - Accent1 2 2 3 2 4 2" xfId="3882" xr:uid="{00000000-0005-0000-0000-00006F0E0000}"/>
    <cellStyle name="20% - Accent1 2 2 3 2 4 2 2" xfId="3883" xr:uid="{00000000-0005-0000-0000-0000700E0000}"/>
    <cellStyle name="20% - Accent1 2 2 3 2 4 2 2 2" xfId="3884" xr:uid="{00000000-0005-0000-0000-0000710E0000}"/>
    <cellStyle name="20% - Accent1 2 2 3 2 4 2 2 2 2" xfId="3885" xr:uid="{00000000-0005-0000-0000-0000720E0000}"/>
    <cellStyle name="20% - Accent1 2 2 3 2 4 2 2 2 2 2" xfId="3886" xr:uid="{00000000-0005-0000-0000-0000730E0000}"/>
    <cellStyle name="20% - Accent1 2 2 3 2 4 2 2 2 3" xfId="3887" xr:uid="{00000000-0005-0000-0000-0000740E0000}"/>
    <cellStyle name="20% - Accent1 2 2 3 2 4 2 2 3" xfId="3888" xr:uid="{00000000-0005-0000-0000-0000750E0000}"/>
    <cellStyle name="20% - Accent1 2 2 3 2 4 2 2 3 2" xfId="3889" xr:uid="{00000000-0005-0000-0000-0000760E0000}"/>
    <cellStyle name="20% - Accent1 2 2 3 2 4 2 2 4" xfId="3890" xr:uid="{00000000-0005-0000-0000-0000770E0000}"/>
    <cellStyle name="20% - Accent1 2 2 3 2 4 2 3" xfId="3891" xr:uid="{00000000-0005-0000-0000-0000780E0000}"/>
    <cellStyle name="20% - Accent1 2 2 3 2 4 2 3 2" xfId="3892" xr:uid="{00000000-0005-0000-0000-0000790E0000}"/>
    <cellStyle name="20% - Accent1 2 2 3 2 4 2 3 2 2" xfId="3893" xr:uid="{00000000-0005-0000-0000-00007A0E0000}"/>
    <cellStyle name="20% - Accent1 2 2 3 2 4 2 3 2 2 2" xfId="3894" xr:uid="{00000000-0005-0000-0000-00007B0E0000}"/>
    <cellStyle name="20% - Accent1 2 2 3 2 4 2 3 2 3" xfId="3895" xr:uid="{00000000-0005-0000-0000-00007C0E0000}"/>
    <cellStyle name="20% - Accent1 2 2 3 2 4 2 3 3" xfId="3896" xr:uid="{00000000-0005-0000-0000-00007D0E0000}"/>
    <cellStyle name="20% - Accent1 2 2 3 2 4 2 3 3 2" xfId="3897" xr:uid="{00000000-0005-0000-0000-00007E0E0000}"/>
    <cellStyle name="20% - Accent1 2 2 3 2 4 2 3 4" xfId="3898" xr:uid="{00000000-0005-0000-0000-00007F0E0000}"/>
    <cellStyle name="20% - Accent1 2 2 3 2 4 2 4" xfId="3899" xr:uid="{00000000-0005-0000-0000-0000800E0000}"/>
    <cellStyle name="20% - Accent1 2 2 3 2 4 2 4 2" xfId="3900" xr:uid="{00000000-0005-0000-0000-0000810E0000}"/>
    <cellStyle name="20% - Accent1 2 2 3 2 4 2 4 2 2" xfId="3901" xr:uid="{00000000-0005-0000-0000-0000820E0000}"/>
    <cellStyle name="20% - Accent1 2 2 3 2 4 2 4 2 2 2" xfId="3902" xr:uid="{00000000-0005-0000-0000-0000830E0000}"/>
    <cellStyle name="20% - Accent1 2 2 3 2 4 2 4 2 3" xfId="3903" xr:uid="{00000000-0005-0000-0000-0000840E0000}"/>
    <cellStyle name="20% - Accent1 2 2 3 2 4 2 4 3" xfId="3904" xr:uid="{00000000-0005-0000-0000-0000850E0000}"/>
    <cellStyle name="20% - Accent1 2 2 3 2 4 2 4 3 2" xfId="3905" xr:uid="{00000000-0005-0000-0000-0000860E0000}"/>
    <cellStyle name="20% - Accent1 2 2 3 2 4 2 4 4" xfId="3906" xr:uid="{00000000-0005-0000-0000-0000870E0000}"/>
    <cellStyle name="20% - Accent1 2 2 3 2 4 2 5" xfId="3907" xr:uid="{00000000-0005-0000-0000-0000880E0000}"/>
    <cellStyle name="20% - Accent1 2 2 3 2 4 2 5 2" xfId="3908" xr:uid="{00000000-0005-0000-0000-0000890E0000}"/>
    <cellStyle name="20% - Accent1 2 2 3 2 4 2 5 2 2" xfId="3909" xr:uid="{00000000-0005-0000-0000-00008A0E0000}"/>
    <cellStyle name="20% - Accent1 2 2 3 2 4 2 5 3" xfId="3910" xr:uid="{00000000-0005-0000-0000-00008B0E0000}"/>
    <cellStyle name="20% - Accent1 2 2 3 2 4 2 6" xfId="3911" xr:uid="{00000000-0005-0000-0000-00008C0E0000}"/>
    <cellStyle name="20% - Accent1 2 2 3 2 4 2 6 2" xfId="3912" xr:uid="{00000000-0005-0000-0000-00008D0E0000}"/>
    <cellStyle name="20% - Accent1 2 2 3 2 4 2 6 2 2" xfId="3913" xr:uid="{00000000-0005-0000-0000-00008E0E0000}"/>
    <cellStyle name="20% - Accent1 2 2 3 2 4 2 6 3" xfId="3914" xr:uid="{00000000-0005-0000-0000-00008F0E0000}"/>
    <cellStyle name="20% - Accent1 2 2 3 2 4 2 7" xfId="3915" xr:uid="{00000000-0005-0000-0000-0000900E0000}"/>
    <cellStyle name="20% - Accent1 2 2 3 2 4 2 7 2" xfId="3916" xr:uid="{00000000-0005-0000-0000-0000910E0000}"/>
    <cellStyle name="20% - Accent1 2 2 3 2 4 2 8" xfId="3917" xr:uid="{00000000-0005-0000-0000-0000920E0000}"/>
    <cellStyle name="20% - Accent1 2 2 3 2 4 2 8 2" xfId="3918" xr:uid="{00000000-0005-0000-0000-0000930E0000}"/>
    <cellStyle name="20% - Accent1 2 2 3 2 4 2 9" xfId="3919" xr:uid="{00000000-0005-0000-0000-0000940E0000}"/>
    <cellStyle name="20% - Accent1 2 2 3 2 4 3" xfId="3920" xr:uid="{00000000-0005-0000-0000-0000950E0000}"/>
    <cellStyle name="20% - Accent1 2 2 3 2 4 3 2" xfId="3921" xr:uid="{00000000-0005-0000-0000-0000960E0000}"/>
    <cellStyle name="20% - Accent1 2 2 3 2 4 3 2 2" xfId="3922" xr:uid="{00000000-0005-0000-0000-0000970E0000}"/>
    <cellStyle name="20% - Accent1 2 2 3 2 4 3 2 2 2" xfId="3923" xr:uid="{00000000-0005-0000-0000-0000980E0000}"/>
    <cellStyle name="20% - Accent1 2 2 3 2 4 3 2 2 2 2" xfId="3924" xr:uid="{00000000-0005-0000-0000-0000990E0000}"/>
    <cellStyle name="20% - Accent1 2 2 3 2 4 3 2 2 3" xfId="3925" xr:uid="{00000000-0005-0000-0000-00009A0E0000}"/>
    <cellStyle name="20% - Accent1 2 2 3 2 4 3 2 3" xfId="3926" xr:uid="{00000000-0005-0000-0000-00009B0E0000}"/>
    <cellStyle name="20% - Accent1 2 2 3 2 4 3 2 3 2" xfId="3927" xr:uid="{00000000-0005-0000-0000-00009C0E0000}"/>
    <cellStyle name="20% - Accent1 2 2 3 2 4 3 2 4" xfId="3928" xr:uid="{00000000-0005-0000-0000-00009D0E0000}"/>
    <cellStyle name="20% - Accent1 2 2 3 2 4 3 3" xfId="3929" xr:uid="{00000000-0005-0000-0000-00009E0E0000}"/>
    <cellStyle name="20% - Accent1 2 2 3 2 4 3 3 2" xfId="3930" xr:uid="{00000000-0005-0000-0000-00009F0E0000}"/>
    <cellStyle name="20% - Accent1 2 2 3 2 4 3 3 2 2" xfId="3931" xr:uid="{00000000-0005-0000-0000-0000A00E0000}"/>
    <cellStyle name="20% - Accent1 2 2 3 2 4 3 3 2 2 2" xfId="3932" xr:uid="{00000000-0005-0000-0000-0000A10E0000}"/>
    <cellStyle name="20% - Accent1 2 2 3 2 4 3 3 2 3" xfId="3933" xr:uid="{00000000-0005-0000-0000-0000A20E0000}"/>
    <cellStyle name="20% - Accent1 2 2 3 2 4 3 3 3" xfId="3934" xr:uid="{00000000-0005-0000-0000-0000A30E0000}"/>
    <cellStyle name="20% - Accent1 2 2 3 2 4 3 3 3 2" xfId="3935" xr:uid="{00000000-0005-0000-0000-0000A40E0000}"/>
    <cellStyle name="20% - Accent1 2 2 3 2 4 3 3 4" xfId="3936" xr:uid="{00000000-0005-0000-0000-0000A50E0000}"/>
    <cellStyle name="20% - Accent1 2 2 3 2 4 3 4" xfId="3937" xr:uid="{00000000-0005-0000-0000-0000A60E0000}"/>
    <cellStyle name="20% - Accent1 2 2 3 2 4 3 4 2" xfId="3938" xr:uid="{00000000-0005-0000-0000-0000A70E0000}"/>
    <cellStyle name="20% - Accent1 2 2 3 2 4 3 4 2 2" xfId="3939" xr:uid="{00000000-0005-0000-0000-0000A80E0000}"/>
    <cellStyle name="20% - Accent1 2 2 3 2 4 3 4 2 2 2" xfId="3940" xr:uid="{00000000-0005-0000-0000-0000A90E0000}"/>
    <cellStyle name="20% - Accent1 2 2 3 2 4 3 4 2 3" xfId="3941" xr:uid="{00000000-0005-0000-0000-0000AA0E0000}"/>
    <cellStyle name="20% - Accent1 2 2 3 2 4 3 4 3" xfId="3942" xr:uid="{00000000-0005-0000-0000-0000AB0E0000}"/>
    <cellStyle name="20% - Accent1 2 2 3 2 4 3 4 3 2" xfId="3943" xr:uid="{00000000-0005-0000-0000-0000AC0E0000}"/>
    <cellStyle name="20% - Accent1 2 2 3 2 4 3 4 4" xfId="3944" xr:uid="{00000000-0005-0000-0000-0000AD0E0000}"/>
    <cellStyle name="20% - Accent1 2 2 3 2 4 3 5" xfId="3945" xr:uid="{00000000-0005-0000-0000-0000AE0E0000}"/>
    <cellStyle name="20% - Accent1 2 2 3 2 4 3 5 2" xfId="3946" xr:uid="{00000000-0005-0000-0000-0000AF0E0000}"/>
    <cellStyle name="20% - Accent1 2 2 3 2 4 3 5 2 2" xfId="3947" xr:uid="{00000000-0005-0000-0000-0000B00E0000}"/>
    <cellStyle name="20% - Accent1 2 2 3 2 4 3 5 3" xfId="3948" xr:uid="{00000000-0005-0000-0000-0000B10E0000}"/>
    <cellStyle name="20% - Accent1 2 2 3 2 4 3 6" xfId="3949" xr:uid="{00000000-0005-0000-0000-0000B20E0000}"/>
    <cellStyle name="20% - Accent1 2 2 3 2 4 3 6 2" xfId="3950" xr:uid="{00000000-0005-0000-0000-0000B30E0000}"/>
    <cellStyle name="20% - Accent1 2 2 3 2 4 3 6 2 2" xfId="3951" xr:uid="{00000000-0005-0000-0000-0000B40E0000}"/>
    <cellStyle name="20% - Accent1 2 2 3 2 4 3 6 3" xfId="3952" xr:uid="{00000000-0005-0000-0000-0000B50E0000}"/>
    <cellStyle name="20% - Accent1 2 2 3 2 4 3 7" xfId="3953" xr:uid="{00000000-0005-0000-0000-0000B60E0000}"/>
    <cellStyle name="20% - Accent1 2 2 3 2 4 3 7 2" xfId="3954" xr:uid="{00000000-0005-0000-0000-0000B70E0000}"/>
    <cellStyle name="20% - Accent1 2 2 3 2 4 3 8" xfId="3955" xr:uid="{00000000-0005-0000-0000-0000B80E0000}"/>
    <cellStyle name="20% - Accent1 2 2 3 2 4 3 8 2" xfId="3956" xr:uid="{00000000-0005-0000-0000-0000B90E0000}"/>
    <cellStyle name="20% - Accent1 2 2 3 2 4 3 9" xfId="3957" xr:uid="{00000000-0005-0000-0000-0000BA0E0000}"/>
    <cellStyle name="20% - Accent1 2 2 3 2 4 4" xfId="3958" xr:uid="{00000000-0005-0000-0000-0000BB0E0000}"/>
    <cellStyle name="20% - Accent1 2 2 3 2 4 4 2" xfId="3959" xr:uid="{00000000-0005-0000-0000-0000BC0E0000}"/>
    <cellStyle name="20% - Accent1 2 2 3 2 4 4 2 2" xfId="3960" xr:uid="{00000000-0005-0000-0000-0000BD0E0000}"/>
    <cellStyle name="20% - Accent1 2 2 3 2 4 4 2 2 2" xfId="3961" xr:uid="{00000000-0005-0000-0000-0000BE0E0000}"/>
    <cellStyle name="20% - Accent1 2 2 3 2 4 4 2 3" xfId="3962" xr:uid="{00000000-0005-0000-0000-0000BF0E0000}"/>
    <cellStyle name="20% - Accent1 2 2 3 2 4 4 3" xfId="3963" xr:uid="{00000000-0005-0000-0000-0000C00E0000}"/>
    <cellStyle name="20% - Accent1 2 2 3 2 4 4 3 2" xfId="3964" xr:uid="{00000000-0005-0000-0000-0000C10E0000}"/>
    <cellStyle name="20% - Accent1 2 2 3 2 4 4 4" xfId="3965" xr:uid="{00000000-0005-0000-0000-0000C20E0000}"/>
    <cellStyle name="20% - Accent1 2 2 3 2 4 5" xfId="3966" xr:uid="{00000000-0005-0000-0000-0000C30E0000}"/>
    <cellStyle name="20% - Accent1 2 2 3 2 4 5 2" xfId="3967" xr:uid="{00000000-0005-0000-0000-0000C40E0000}"/>
    <cellStyle name="20% - Accent1 2 2 3 2 4 5 2 2" xfId="3968" xr:uid="{00000000-0005-0000-0000-0000C50E0000}"/>
    <cellStyle name="20% - Accent1 2 2 3 2 4 5 2 2 2" xfId="3969" xr:uid="{00000000-0005-0000-0000-0000C60E0000}"/>
    <cellStyle name="20% - Accent1 2 2 3 2 4 5 2 3" xfId="3970" xr:uid="{00000000-0005-0000-0000-0000C70E0000}"/>
    <cellStyle name="20% - Accent1 2 2 3 2 4 5 3" xfId="3971" xr:uid="{00000000-0005-0000-0000-0000C80E0000}"/>
    <cellStyle name="20% - Accent1 2 2 3 2 4 5 3 2" xfId="3972" xr:uid="{00000000-0005-0000-0000-0000C90E0000}"/>
    <cellStyle name="20% - Accent1 2 2 3 2 4 5 4" xfId="3973" xr:uid="{00000000-0005-0000-0000-0000CA0E0000}"/>
    <cellStyle name="20% - Accent1 2 2 3 2 4 6" xfId="3974" xr:uid="{00000000-0005-0000-0000-0000CB0E0000}"/>
    <cellStyle name="20% - Accent1 2 2 3 2 4 6 2" xfId="3975" xr:uid="{00000000-0005-0000-0000-0000CC0E0000}"/>
    <cellStyle name="20% - Accent1 2 2 3 2 4 6 2 2" xfId="3976" xr:uid="{00000000-0005-0000-0000-0000CD0E0000}"/>
    <cellStyle name="20% - Accent1 2 2 3 2 4 6 2 2 2" xfId="3977" xr:uid="{00000000-0005-0000-0000-0000CE0E0000}"/>
    <cellStyle name="20% - Accent1 2 2 3 2 4 6 2 3" xfId="3978" xr:uid="{00000000-0005-0000-0000-0000CF0E0000}"/>
    <cellStyle name="20% - Accent1 2 2 3 2 4 6 3" xfId="3979" xr:uid="{00000000-0005-0000-0000-0000D00E0000}"/>
    <cellStyle name="20% - Accent1 2 2 3 2 4 6 3 2" xfId="3980" xr:uid="{00000000-0005-0000-0000-0000D10E0000}"/>
    <cellStyle name="20% - Accent1 2 2 3 2 4 6 4" xfId="3981" xr:uid="{00000000-0005-0000-0000-0000D20E0000}"/>
    <cellStyle name="20% - Accent1 2 2 3 2 4 7" xfId="3982" xr:uid="{00000000-0005-0000-0000-0000D30E0000}"/>
    <cellStyle name="20% - Accent1 2 2 3 2 4 7 2" xfId="3983" xr:uid="{00000000-0005-0000-0000-0000D40E0000}"/>
    <cellStyle name="20% - Accent1 2 2 3 2 4 7 2 2" xfId="3984" xr:uid="{00000000-0005-0000-0000-0000D50E0000}"/>
    <cellStyle name="20% - Accent1 2 2 3 2 4 7 3" xfId="3985" xr:uid="{00000000-0005-0000-0000-0000D60E0000}"/>
    <cellStyle name="20% - Accent1 2 2 3 2 4 8" xfId="3986" xr:uid="{00000000-0005-0000-0000-0000D70E0000}"/>
    <cellStyle name="20% - Accent1 2 2 3 2 4 8 2" xfId="3987" xr:uid="{00000000-0005-0000-0000-0000D80E0000}"/>
    <cellStyle name="20% - Accent1 2 2 3 2 4 8 2 2" xfId="3988" xr:uid="{00000000-0005-0000-0000-0000D90E0000}"/>
    <cellStyle name="20% - Accent1 2 2 3 2 4 8 3" xfId="3989" xr:uid="{00000000-0005-0000-0000-0000DA0E0000}"/>
    <cellStyle name="20% - Accent1 2 2 3 2 4 9" xfId="3990" xr:uid="{00000000-0005-0000-0000-0000DB0E0000}"/>
    <cellStyle name="20% - Accent1 2 2 3 2 4 9 2" xfId="3991" xr:uid="{00000000-0005-0000-0000-0000DC0E0000}"/>
    <cellStyle name="20% - Accent1 2 2 3 2 5" xfId="3992" xr:uid="{00000000-0005-0000-0000-0000DD0E0000}"/>
    <cellStyle name="20% - Accent1 2 2 3 2 5 10" xfId="3993" xr:uid="{00000000-0005-0000-0000-0000DE0E0000}"/>
    <cellStyle name="20% - Accent1 2 2 3 2 5 10 2" xfId="3994" xr:uid="{00000000-0005-0000-0000-0000DF0E0000}"/>
    <cellStyle name="20% - Accent1 2 2 3 2 5 11" xfId="3995" xr:uid="{00000000-0005-0000-0000-0000E00E0000}"/>
    <cellStyle name="20% - Accent1 2 2 3 2 5 2" xfId="3996" xr:uid="{00000000-0005-0000-0000-0000E10E0000}"/>
    <cellStyle name="20% - Accent1 2 2 3 2 5 2 2" xfId="3997" xr:uid="{00000000-0005-0000-0000-0000E20E0000}"/>
    <cellStyle name="20% - Accent1 2 2 3 2 5 2 2 2" xfId="3998" xr:uid="{00000000-0005-0000-0000-0000E30E0000}"/>
    <cellStyle name="20% - Accent1 2 2 3 2 5 2 2 2 2" xfId="3999" xr:uid="{00000000-0005-0000-0000-0000E40E0000}"/>
    <cellStyle name="20% - Accent1 2 2 3 2 5 2 2 2 2 2" xfId="4000" xr:uid="{00000000-0005-0000-0000-0000E50E0000}"/>
    <cellStyle name="20% - Accent1 2 2 3 2 5 2 2 2 3" xfId="4001" xr:uid="{00000000-0005-0000-0000-0000E60E0000}"/>
    <cellStyle name="20% - Accent1 2 2 3 2 5 2 2 3" xfId="4002" xr:uid="{00000000-0005-0000-0000-0000E70E0000}"/>
    <cellStyle name="20% - Accent1 2 2 3 2 5 2 2 3 2" xfId="4003" xr:uid="{00000000-0005-0000-0000-0000E80E0000}"/>
    <cellStyle name="20% - Accent1 2 2 3 2 5 2 2 4" xfId="4004" xr:uid="{00000000-0005-0000-0000-0000E90E0000}"/>
    <cellStyle name="20% - Accent1 2 2 3 2 5 2 3" xfId="4005" xr:uid="{00000000-0005-0000-0000-0000EA0E0000}"/>
    <cellStyle name="20% - Accent1 2 2 3 2 5 2 3 2" xfId="4006" xr:uid="{00000000-0005-0000-0000-0000EB0E0000}"/>
    <cellStyle name="20% - Accent1 2 2 3 2 5 2 3 2 2" xfId="4007" xr:uid="{00000000-0005-0000-0000-0000EC0E0000}"/>
    <cellStyle name="20% - Accent1 2 2 3 2 5 2 3 2 2 2" xfId="4008" xr:uid="{00000000-0005-0000-0000-0000ED0E0000}"/>
    <cellStyle name="20% - Accent1 2 2 3 2 5 2 3 2 3" xfId="4009" xr:uid="{00000000-0005-0000-0000-0000EE0E0000}"/>
    <cellStyle name="20% - Accent1 2 2 3 2 5 2 3 3" xfId="4010" xr:uid="{00000000-0005-0000-0000-0000EF0E0000}"/>
    <cellStyle name="20% - Accent1 2 2 3 2 5 2 3 3 2" xfId="4011" xr:uid="{00000000-0005-0000-0000-0000F00E0000}"/>
    <cellStyle name="20% - Accent1 2 2 3 2 5 2 3 4" xfId="4012" xr:uid="{00000000-0005-0000-0000-0000F10E0000}"/>
    <cellStyle name="20% - Accent1 2 2 3 2 5 2 4" xfId="4013" xr:uid="{00000000-0005-0000-0000-0000F20E0000}"/>
    <cellStyle name="20% - Accent1 2 2 3 2 5 2 4 2" xfId="4014" xr:uid="{00000000-0005-0000-0000-0000F30E0000}"/>
    <cellStyle name="20% - Accent1 2 2 3 2 5 2 4 2 2" xfId="4015" xr:uid="{00000000-0005-0000-0000-0000F40E0000}"/>
    <cellStyle name="20% - Accent1 2 2 3 2 5 2 4 2 2 2" xfId="4016" xr:uid="{00000000-0005-0000-0000-0000F50E0000}"/>
    <cellStyle name="20% - Accent1 2 2 3 2 5 2 4 2 3" xfId="4017" xr:uid="{00000000-0005-0000-0000-0000F60E0000}"/>
    <cellStyle name="20% - Accent1 2 2 3 2 5 2 4 3" xfId="4018" xr:uid="{00000000-0005-0000-0000-0000F70E0000}"/>
    <cellStyle name="20% - Accent1 2 2 3 2 5 2 4 3 2" xfId="4019" xr:uid="{00000000-0005-0000-0000-0000F80E0000}"/>
    <cellStyle name="20% - Accent1 2 2 3 2 5 2 4 4" xfId="4020" xr:uid="{00000000-0005-0000-0000-0000F90E0000}"/>
    <cellStyle name="20% - Accent1 2 2 3 2 5 2 5" xfId="4021" xr:uid="{00000000-0005-0000-0000-0000FA0E0000}"/>
    <cellStyle name="20% - Accent1 2 2 3 2 5 2 5 2" xfId="4022" xr:uid="{00000000-0005-0000-0000-0000FB0E0000}"/>
    <cellStyle name="20% - Accent1 2 2 3 2 5 2 5 2 2" xfId="4023" xr:uid="{00000000-0005-0000-0000-0000FC0E0000}"/>
    <cellStyle name="20% - Accent1 2 2 3 2 5 2 5 3" xfId="4024" xr:uid="{00000000-0005-0000-0000-0000FD0E0000}"/>
    <cellStyle name="20% - Accent1 2 2 3 2 5 2 6" xfId="4025" xr:uid="{00000000-0005-0000-0000-0000FE0E0000}"/>
    <cellStyle name="20% - Accent1 2 2 3 2 5 2 6 2" xfId="4026" xr:uid="{00000000-0005-0000-0000-0000FF0E0000}"/>
    <cellStyle name="20% - Accent1 2 2 3 2 5 2 6 2 2" xfId="4027" xr:uid="{00000000-0005-0000-0000-0000000F0000}"/>
    <cellStyle name="20% - Accent1 2 2 3 2 5 2 6 3" xfId="4028" xr:uid="{00000000-0005-0000-0000-0000010F0000}"/>
    <cellStyle name="20% - Accent1 2 2 3 2 5 2 7" xfId="4029" xr:uid="{00000000-0005-0000-0000-0000020F0000}"/>
    <cellStyle name="20% - Accent1 2 2 3 2 5 2 7 2" xfId="4030" xr:uid="{00000000-0005-0000-0000-0000030F0000}"/>
    <cellStyle name="20% - Accent1 2 2 3 2 5 2 8" xfId="4031" xr:uid="{00000000-0005-0000-0000-0000040F0000}"/>
    <cellStyle name="20% - Accent1 2 2 3 2 5 2 8 2" xfId="4032" xr:uid="{00000000-0005-0000-0000-0000050F0000}"/>
    <cellStyle name="20% - Accent1 2 2 3 2 5 2 9" xfId="4033" xr:uid="{00000000-0005-0000-0000-0000060F0000}"/>
    <cellStyle name="20% - Accent1 2 2 3 2 5 3" xfId="4034" xr:uid="{00000000-0005-0000-0000-0000070F0000}"/>
    <cellStyle name="20% - Accent1 2 2 3 2 5 3 2" xfId="4035" xr:uid="{00000000-0005-0000-0000-0000080F0000}"/>
    <cellStyle name="20% - Accent1 2 2 3 2 5 3 2 2" xfId="4036" xr:uid="{00000000-0005-0000-0000-0000090F0000}"/>
    <cellStyle name="20% - Accent1 2 2 3 2 5 3 2 2 2" xfId="4037" xr:uid="{00000000-0005-0000-0000-00000A0F0000}"/>
    <cellStyle name="20% - Accent1 2 2 3 2 5 3 2 2 2 2" xfId="4038" xr:uid="{00000000-0005-0000-0000-00000B0F0000}"/>
    <cellStyle name="20% - Accent1 2 2 3 2 5 3 2 2 3" xfId="4039" xr:uid="{00000000-0005-0000-0000-00000C0F0000}"/>
    <cellStyle name="20% - Accent1 2 2 3 2 5 3 2 3" xfId="4040" xr:uid="{00000000-0005-0000-0000-00000D0F0000}"/>
    <cellStyle name="20% - Accent1 2 2 3 2 5 3 2 3 2" xfId="4041" xr:uid="{00000000-0005-0000-0000-00000E0F0000}"/>
    <cellStyle name="20% - Accent1 2 2 3 2 5 3 2 4" xfId="4042" xr:uid="{00000000-0005-0000-0000-00000F0F0000}"/>
    <cellStyle name="20% - Accent1 2 2 3 2 5 3 3" xfId="4043" xr:uid="{00000000-0005-0000-0000-0000100F0000}"/>
    <cellStyle name="20% - Accent1 2 2 3 2 5 3 3 2" xfId="4044" xr:uid="{00000000-0005-0000-0000-0000110F0000}"/>
    <cellStyle name="20% - Accent1 2 2 3 2 5 3 3 2 2" xfId="4045" xr:uid="{00000000-0005-0000-0000-0000120F0000}"/>
    <cellStyle name="20% - Accent1 2 2 3 2 5 3 3 2 2 2" xfId="4046" xr:uid="{00000000-0005-0000-0000-0000130F0000}"/>
    <cellStyle name="20% - Accent1 2 2 3 2 5 3 3 2 3" xfId="4047" xr:uid="{00000000-0005-0000-0000-0000140F0000}"/>
    <cellStyle name="20% - Accent1 2 2 3 2 5 3 3 3" xfId="4048" xr:uid="{00000000-0005-0000-0000-0000150F0000}"/>
    <cellStyle name="20% - Accent1 2 2 3 2 5 3 3 3 2" xfId="4049" xr:uid="{00000000-0005-0000-0000-0000160F0000}"/>
    <cellStyle name="20% - Accent1 2 2 3 2 5 3 3 4" xfId="4050" xr:uid="{00000000-0005-0000-0000-0000170F0000}"/>
    <cellStyle name="20% - Accent1 2 2 3 2 5 3 4" xfId="4051" xr:uid="{00000000-0005-0000-0000-0000180F0000}"/>
    <cellStyle name="20% - Accent1 2 2 3 2 5 3 4 2" xfId="4052" xr:uid="{00000000-0005-0000-0000-0000190F0000}"/>
    <cellStyle name="20% - Accent1 2 2 3 2 5 3 4 2 2" xfId="4053" xr:uid="{00000000-0005-0000-0000-00001A0F0000}"/>
    <cellStyle name="20% - Accent1 2 2 3 2 5 3 4 2 2 2" xfId="4054" xr:uid="{00000000-0005-0000-0000-00001B0F0000}"/>
    <cellStyle name="20% - Accent1 2 2 3 2 5 3 4 2 3" xfId="4055" xr:uid="{00000000-0005-0000-0000-00001C0F0000}"/>
    <cellStyle name="20% - Accent1 2 2 3 2 5 3 4 3" xfId="4056" xr:uid="{00000000-0005-0000-0000-00001D0F0000}"/>
    <cellStyle name="20% - Accent1 2 2 3 2 5 3 4 3 2" xfId="4057" xr:uid="{00000000-0005-0000-0000-00001E0F0000}"/>
    <cellStyle name="20% - Accent1 2 2 3 2 5 3 4 4" xfId="4058" xr:uid="{00000000-0005-0000-0000-00001F0F0000}"/>
    <cellStyle name="20% - Accent1 2 2 3 2 5 3 5" xfId="4059" xr:uid="{00000000-0005-0000-0000-0000200F0000}"/>
    <cellStyle name="20% - Accent1 2 2 3 2 5 3 5 2" xfId="4060" xr:uid="{00000000-0005-0000-0000-0000210F0000}"/>
    <cellStyle name="20% - Accent1 2 2 3 2 5 3 5 2 2" xfId="4061" xr:uid="{00000000-0005-0000-0000-0000220F0000}"/>
    <cellStyle name="20% - Accent1 2 2 3 2 5 3 5 3" xfId="4062" xr:uid="{00000000-0005-0000-0000-0000230F0000}"/>
    <cellStyle name="20% - Accent1 2 2 3 2 5 3 6" xfId="4063" xr:uid="{00000000-0005-0000-0000-0000240F0000}"/>
    <cellStyle name="20% - Accent1 2 2 3 2 5 3 6 2" xfId="4064" xr:uid="{00000000-0005-0000-0000-0000250F0000}"/>
    <cellStyle name="20% - Accent1 2 2 3 2 5 3 6 2 2" xfId="4065" xr:uid="{00000000-0005-0000-0000-0000260F0000}"/>
    <cellStyle name="20% - Accent1 2 2 3 2 5 3 6 3" xfId="4066" xr:uid="{00000000-0005-0000-0000-0000270F0000}"/>
    <cellStyle name="20% - Accent1 2 2 3 2 5 3 7" xfId="4067" xr:uid="{00000000-0005-0000-0000-0000280F0000}"/>
    <cellStyle name="20% - Accent1 2 2 3 2 5 3 7 2" xfId="4068" xr:uid="{00000000-0005-0000-0000-0000290F0000}"/>
    <cellStyle name="20% - Accent1 2 2 3 2 5 3 8" xfId="4069" xr:uid="{00000000-0005-0000-0000-00002A0F0000}"/>
    <cellStyle name="20% - Accent1 2 2 3 2 5 3 8 2" xfId="4070" xr:uid="{00000000-0005-0000-0000-00002B0F0000}"/>
    <cellStyle name="20% - Accent1 2 2 3 2 5 3 9" xfId="4071" xr:uid="{00000000-0005-0000-0000-00002C0F0000}"/>
    <cellStyle name="20% - Accent1 2 2 3 2 5 4" xfId="4072" xr:uid="{00000000-0005-0000-0000-00002D0F0000}"/>
    <cellStyle name="20% - Accent1 2 2 3 2 5 4 2" xfId="4073" xr:uid="{00000000-0005-0000-0000-00002E0F0000}"/>
    <cellStyle name="20% - Accent1 2 2 3 2 5 4 2 2" xfId="4074" xr:uid="{00000000-0005-0000-0000-00002F0F0000}"/>
    <cellStyle name="20% - Accent1 2 2 3 2 5 4 2 2 2" xfId="4075" xr:uid="{00000000-0005-0000-0000-0000300F0000}"/>
    <cellStyle name="20% - Accent1 2 2 3 2 5 4 2 3" xfId="4076" xr:uid="{00000000-0005-0000-0000-0000310F0000}"/>
    <cellStyle name="20% - Accent1 2 2 3 2 5 4 3" xfId="4077" xr:uid="{00000000-0005-0000-0000-0000320F0000}"/>
    <cellStyle name="20% - Accent1 2 2 3 2 5 4 3 2" xfId="4078" xr:uid="{00000000-0005-0000-0000-0000330F0000}"/>
    <cellStyle name="20% - Accent1 2 2 3 2 5 4 4" xfId="4079" xr:uid="{00000000-0005-0000-0000-0000340F0000}"/>
    <cellStyle name="20% - Accent1 2 2 3 2 5 5" xfId="4080" xr:uid="{00000000-0005-0000-0000-0000350F0000}"/>
    <cellStyle name="20% - Accent1 2 2 3 2 5 5 2" xfId="4081" xr:uid="{00000000-0005-0000-0000-0000360F0000}"/>
    <cellStyle name="20% - Accent1 2 2 3 2 5 5 2 2" xfId="4082" xr:uid="{00000000-0005-0000-0000-0000370F0000}"/>
    <cellStyle name="20% - Accent1 2 2 3 2 5 5 2 2 2" xfId="4083" xr:uid="{00000000-0005-0000-0000-0000380F0000}"/>
    <cellStyle name="20% - Accent1 2 2 3 2 5 5 2 3" xfId="4084" xr:uid="{00000000-0005-0000-0000-0000390F0000}"/>
    <cellStyle name="20% - Accent1 2 2 3 2 5 5 3" xfId="4085" xr:uid="{00000000-0005-0000-0000-00003A0F0000}"/>
    <cellStyle name="20% - Accent1 2 2 3 2 5 5 3 2" xfId="4086" xr:uid="{00000000-0005-0000-0000-00003B0F0000}"/>
    <cellStyle name="20% - Accent1 2 2 3 2 5 5 4" xfId="4087" xr:uid="{00000000-0005-0000-0000-00003C0F0000}"/>
    <cellStyle name="20% - Accent1 2 2 3 2 5 6" xfId="4088" xr:uid="{00000000-0005-0000-0000-00003D0F0000}"/>
    <cellStyle name="20% - Accent1 2 2 3 2 5 6 2" xfId="4089" xr:uid="{00000000-0005-0000-0000-00003E0F0000}"/>
    <cellStyle name="20% - Accent1 2 2 3 2 5 6 2 2" xfId="4090" xr:uid="{00000000-0005-0000-0000-00003F0F0000}"/>
    <cellStyle name="20% - Accent1 2 2 3 2 5 6 2 2 2" xfId="4091" xr:uid="{00000000-0005-0000-0000-0000400F0000}"/>
    <cellStyle name="20% - Accent1 2 2 3 2 5 6 2 3" xfId="4092" xr:uid="{00000000-0005-0000-0000-0000410F0000}"/>
    <cellStyle name="20% - Accent1 2 2 3 2 5 6 3" xfId="4093" xr:uid="{00000000-0005-0000-0000-0000420F0000}"/>
    <cellStyle name="20% - Accent1 2 2 3 2 5 6 3 2" xfId="4094" xr:uid="{00000000-0005-0000-0000-0000430F0000}"/>
    <cellStyle name="20% - Accent1 2 2 3 2 5 6 4" xfId="4095" xr:uid="{00000000-0005-0000-0000-0000440F0000}"/>
    <cellStyle name="20% - Accent1 2 2 3 2 5 7" xfId="4096" xr:uid="{00000000-0005-0000-0000-0000450F0000}"/>
    <cellStyle name="20% - Accent1 2 2 3 2 5 7 2" xfId="4097" xr:uid="{00000000-0005-0000-0000-0000460F0000}"/>
    <cellStyle name="20% - Accent1 2 2 3 2 5 7 2 2" xfId="4098" xr:uid="{00000000-0005-0000-0000-0000470F0000}"/>
    <cellStyle name="20% - Accent1 2 2 3 2 5 7 3" xfId="4099" xr:uid="{00000000-0005-0000-0000-0000480F0000}"/>
    <cellStyle name="20% - Accent1 2 2 3 2 5 8" xfId="4100" xr:uid="{00000000-0005-0000-0000-0000490F0000}"/>
    <cellStyle name="20% - Accent1 2 2 3 2 5 8 2" xfId="4101" xr:uid="{00000000-0005-0000-0000-00004A0F0000}"/>
    <cellStyle name="20% - Accent1 2 2 3 2 5 8 2 2" xfId="4102" xr:uid="{00000000-0005-0000-0000-00004B0F0000}"/>
    <cellStyle name="20% - Accent1 2 2 3 2 5 8 3" xfId="4103" xr:uid="{00000000-0005-0000-0000-00004C0F0000}"/>
    <cellStyle name="20% - Accent1 2 2 3 2 5 9" xfId="4104" xr:uid="{00000000-0005-0000-0000-00004D0F0000}"/>
    <cellStyle name="20% - Accent1 2 2 3 2 5 9 2" xfId="4105" xr:uid="{00000000-0005-0000-0000-00004E0F0000}"/>
    <cellStyle name="20% - Accent1 2 2 3 2 6" xfId="4106" xr:uid="{00000000-0005-0000-0000-00004F0F0000}"/>
    <cellStyle name="20% - Accent1 2 2 3 2 6 2" xfId="4107" xr:uid="{00000000-0005-0000-0000-0000500F0000}"/>
    <cellStyle name="20% - Accent1 2 2 3 2 6 2 2" xfId="4108" xr:uid="{00000000-0005-0000-0000-0000510F0000}"/>
    <cellStyle name="20% - Accent1 2 2 3 2 6 2 2 2" xfId="4109" xr:uid="{00000000-0005-0000-0000-0000520F0000}"/>
    <cellStyle name="20% - Accent1 2 2 3 2 6 2 2 2 2" xfId="4110" xr:uid="{00000000-0005-0000-0000-0000530F0000}"/>
    <cellStyle name="20% - Accent1 2 2 3 2 6 2 2 3" xfId="4111" xr:uid="{00000000-0005-0000-0000-0000540F0000}"/>
    <cellStyle name="20% - Accent1 2 2 3 2 6 2 3" xfId="4112" xr:uid="{00000000-0005-0000-0000-0000550F0000}"/>
    <cellStyle name="20% - Accent1 2 2 3 2 6 2 3 2" xfId="4113" xr:uid="{00000000-0005-0000-0000-0000560F0000}"/>
    <cellStyle name="20% - Accent1 2 2 3 2 6 2 4" xfId="4114" xr:uid="{00000000-0005-0000-0000-0000570F0000}"/>
    <cellStyle name="20% - Accent1 2 2 3 2 6 3" xfId="4115" xr:uid="{00000000-0005-0000-0000-0000580F0000}"/>
    <cellStyle name="20% - Accent1 2 2 3 2 6 3 2" xfId="4116" xr:uid="{00000000-0005-0000-0000-0000590F0000}"/>
    <cellStyle name="20% - Accent1 2 2 3 2 6 3 2 2" xfId="4117" xr:uid="{00000000-0005-0000-0000-00005A0F0000}"/>
    <cellStyle name="20% - Accent1 2 2 3 2 6 3 2 2 2" xfId="4118" xr:uid="{00000000-0005-0000-0000-00005B0F0000}"/>
    <cellStyle name="20% - Accent1 2 2 3 2 6 3 2 3" xfId="4119" xr:uid="{00000000-0005-0000-0000-00005C0F0000}"/>
    <cellStyle name="20% - Accent1 2 2 3 2 6 3 3" xfId="4120" xr:uid="{00000000-0005-0000-0000-00005D0F0000}"/>
    <cellStyle name="20% - Accent1 2 2 3 2 6 3 3 2" xfId="4121" xr:uid="{00000000-0005-0000-0000-00005E0F0000}"/>
    <cellStyle name="20% - Accent1 2 2 3 2 6 3 4" xfId="4122" xr:uid="{00000000-0005-0000-0000-00005F0F0000}"/>
    <cellStyle name="20% - Accent1 2 2 3 2 6 4" xfId="4123" xr:uid="{00000000-0005-0000-0000-0000600F0000}"/>
    <cellStyle name="20% - Accent1 2 2 3 2 6 4 2" xfId="4124" xr:uid="{00000000-0005-0000-0000-0000610F0000}"/>
    <cellStyle name="20% - Accent1 2 2 3 2 6 4 2 2" xfId="4125" xr:uid="{00000000-0005-0000-0000-0000620F0000}"/>
    <cellStyle name="20% - Accent1 2 2 3 2 6 4 2 2 2" xfId="4126" xr:uid="{00000000-0005-0000-0000-0000630F0000}"/>
    <cellStyle name="20% - Accent1 2 2 3 2 6 4 2 3" xfId="4127" xr:uid="{00000000-0005-0000-0000-0000640F0000}"/>
    <cellStyle name="20% - Accent1 2 2 3 2 6 4 3" xfId="4128" xr:uid="{00000000-0005-0000-0000-0000650F0000}"/>
    <cellStyle name="20% - Accent1 2 2 3 2 6 4 3 2" xfId="4129" xr:uid="{00000000-0005-0000-0000-0000660F0000}"/>
    <cellStyle name="20% - Accent1 2 2 3 2 6 4 4" xfId="4130" xr:uid="{00000000-0005-0000-0000-0000670F0000}"/>
    <cellStyle name="20% - Accent1 2 2 3 2 6 5" xfId="4131" xr:uid="{00000000-0005-0000-0000-0000680F0000}"/>
    <cellStyle name="20% - Accent1 2 2 3 2 6 5 2" xfId="4132" xr:uid="{00000000-0005-0000-0000-0000690F0000}"/>
    <cellStyle name="20% - Accent1 2 2 3 2 6 5 2 2" xfId="4133" xr:uid="{00000000-0005-0000-0000-00006A0F0000}"/>
    <cellStyle name="20% - Accent1 2 2 3 2 6 5 3" xfId="4134" xr:uid="{00000000-0005-0000-0000-00006B0F0000}"/>
    <cellStyle name="20% - Accent1 2 2 3 2 6 6" xfId="4135" xr:uid="{00000000-0005-0000-0000-00006C0F0000}"/>
    <cellStyle name="20% - Accent1 2 2 3 2 6 6 2" xfId="4136" xr:uid="{00000000-0005-0000-0000-00006D0F0000}"/>
    <cellStyle name="20% - Accent1 2 2 3 2 6 6 2 2" xfId="4137" xr:uid="{00000000-0005-0000-0000-00006E0F0000}"/>
    <cellStyle name="20% - Accent1 2 2 3 2 6 6 3" xfId="4138" xr:uid="{00000000-0005-0000-0000-00006F0F0000}"/>
    <cellStyle name="20% - Accent1 2 2 3 2 6 7" xfId="4139" xr:uid="{00000000-0005-0000-0000-0000700F0000}"/>
    <cellStyle name="20% - Accent1 2 2 3 2 6 7 2" xfId="4140" xr:uid="{00000000-0005-0000-0000-0000710F0000}"/>
    <cellStyle name="20% - Accent1 2 2 3 2 6 8" xfId="4141" xr:uid="{00000000-0005-0000-0000-0000720F0000}"/>
    <cellStyle name="20% - Accent1 2 2 3 2 6 8 2" xfId="4142" xr:uid="{00000000-0005-0000-0000-0000730F0000}"/>
    <cellStyle name="20% - Accent1 2 2 3 2 6 9" xfId="4143" xr:uid="{00000000-0005-0000-0000-0000740F0000}"/>
    <cellStyle name="20% - Accent1 2 2 3 2 7" xfId="4144" xr:uid="{00000000-0005-0000-0000-0000750F0000}"/>
    <cellStyle name="20% - Accent1 2 2 3 2 7 2" xfId="4145" xr:uid="{00000000-0005-0000-0000-0000760F0000}"/>
    <cellStyle name="20% - Accent1 2 2 3 2 7 2 2" xfId="4146" xr:uid="{00000000-0005-0000-0000-0000770F0000}"/>
    <cellStyle name="20% - Accent1 2 2 3 2 7 2 2 2" xfId="4147" xr:uid="{00000000-0005-0000-0000-0000780F0000}"/>
    <cellStyle name="20% - Accent1 2 2 3 2 7 2 2 2 2" xfId="4148" xr:uid="{00000000-0005-0000-0000-0000790F0000}"/>
    <cellStyle name="20% - Accent1 2 2 3 2 7 2 2 3" xfId="4149" xr:uid="{00000000-0005-0000-0000-00007A0F0000}"/>
    <cellStyle name="20% - Accent1 2 2 3 2 7 2 3" xfId="4150" xr:uid="{00000000-0005-0000-0000-00007B0F0000}"/>
    <cellStyle name="20% - Accent1 2 2 3 2 7 2 3 2" xfId="4151" xr:uid="{00000000-0005-0000-0000-00007C0F0000}"/>
    <cellStyle name="20% - Accent1 2 2 3 2 7 2 4" xfId="4152" xr:uid="{00000000-0005-0000-0000-00007D0F0000}"/>
    <cellStyle name="20% - Accent1 2 2 3 2 7 3" xfId="4153" xr:uid="{00000000-0005-0000-0000-00007E0F0000}"/>
    <cellStyle name="20% - Accent1 2 2 3 2 7 3 2" xfId="4154" xr:uid="{00000000-0005-0000-0000-00007F0F0000}"/>
    <cellStyle name="20% - Accent1 2 2 3 2 7 3 2 2" xfId="4155" xr:uid="{00000000-0005-0000-0000-0000800F0000}"/>
    <cellStyle name="20% - Accent1 2 2 3 2 7 3 2 2 2" xfId="4156" xr:uid="{00000000-0005-0000-0000-0000810F0000}"/>
    <cellStyle name="20% - Accent1 2 2 3 2 7 3 2 3" xfId="4157" xr:uid="{00000000-0005-0000-0000-0000820F0000}"/>
    <cellStyle name="20% - Accent1 2 2 3 2 7 3 3" xfId="4158" xr:uid="{00000000-0005-0000-0000-0000830F0000}"/>
    <cellStyle name="20% - Accent1 2 2 3 2 7 3 3 2" xfId="4159" xr:uid="{00000000-0005-0000-0000-0000840F0000}"/>
    <cellStyle name="20% - Accent1 2 2 3 2 7 3 4" xfId="4160" xr:uid="{00000000-0005-0000-0000-0000850F0000}"/>
    <cellStyle name="20% - Accent1 2 2 3 2 7 4" xfId="4161" xr:uid="{00000000-0005-0000-0000-0000860F0000}"/>
    <cellStyle name="20% - Accent1 2 2 3 2 7 4 2" xfId="4162" xr:uid="{00000000-0005-0000-0000-0000870F0000}"/>
    <cellStyle name="20% - Accent1 2 2 3 2 7 4 2 2" xfId="4163" xr:uid="{00000000-0005-0000-0000-0000880F0000}"/>
    <cellStyle name="20% - Accent1 2 2 3 2 7 4 2 2 2" xfId="4164" xr:uid="{00000000-0005-0000-0000-0000890F0000}"/>
    <cellStyle name="20% - Accent1 2 2 3 2 7 4 2 3" xfId="4165" xr:uid="{00000000-0005-0000-0000-00008A0F0000}"/>
    <cellStyle name="20% - Accent1 2 2 3 2 7 4 3" xfId="4166" xr:uid="{00000000-0005-0000-0000-00008B0F0000}"/>
    <cellStyle name="20% - Accent1 2 2 3 2 7 4 3 2" xfId="4167" xr:uid="{00000000-0005-0000-0000-00008C0F0000}"/>
    <cellStyle name="20% - Accent1 2 2 3 2 7 4 4" xfId="4168" xr:uid="{00000000-0005-0000-0000-00008D0F0000}"/>
    <cellStyle name="20% - Accent1 2 2 3 2 7 5" xfId="4169" xr:uid="{00000000-0005-0000-0000-00008E0F0000}"/>
    <cellStyle name="20% - Accent1 2 2 3 2 7 5 2" xfId="4170" xr:uid="{00000000-0005-0000-0000-00008F0F0000}"/>
    <cellStyle name="20% - Accent1 2 2 3 2 7 5 2 2" xfId="4171" xr:uid="{00000000-0005-0000-0000-0000900F0000}"/>
    <cellStyle name="20% - Accent1 2 2 3 2 7 5 3" xfId="4172" xr:uid="{00000000-0005-0000-0000-0000910F0000}"/>
    <cellStyle name="20% - Accent1 2 2 3 2 7 6" xfId="4173" xr:uid="{00000000-0005-0000-0000-0000920F0000}"/>
    <cellStyle name="20% - Accent1 2 2 3 2 7 6 2" xfId="4174" xr:uid="{00000000-0005-0000-0000-0000930F0000}"/>
    <cellStyle name="20% - Accent1 2 2 3 2 7 6 2 2" xfId="4175" xr:uid="{00000000-0005-0000-0000-0000940F0000}"/>
    <cellStyle name="20% - Accent1 2 2 3 2 7 6 3" xfId="4176" xr:uid="{00000000-0005-0000-0000-0000950F0000}"/>
    <cellStyle name="20% - Accent1 2 2 3 2 7 7" xfId="4177" xr:uid="{00000000-0005-0000-0000-0000960F0000}"/>
    <cellStyle name="20% - Accent1 2 2 3 2 7 7 2" xfId="4178" xr:uid="{00000000-0005-0000-0000-0000970F0000}"/>
    <cellStyle name="20% - Accent1 2 2 3 2 7 8" xfId="4179" xr:uid="{00000000-0005-0000-0000-0000980F0000}"/>
    <cellStyle name="20% - Accent1 2 2 3 2 7 8 2" xfId="4180" xr:uid="{00000000-0005-0000-0000-0000990F0000}"/>
    <cellStyle name="20% - Accent1 2 2 3 2 7 9" xfId="4181" xr:uid="{00000000-0005-0000-0000-00009A0F0000}"/>
    <cellStyle name="20% - Accent1 2 2 3 2 8" xfId="4182" xr:uid="{00000000-0005-0000-0000-00009B0F0000}"/>
    <cellStyle name="20% - Accent1 2 2 3 2 8 2" xfId="4183" xr:uid="{00000000-0005-0000-0000-00009C0F0000}"/>
    <cellStyle name="20% - Accent1 2 2 3 2 8 2 2" xfId="4184" xr:uid="{00000000-0005-0000-0000-00009D0F0000}"/>
    <cellStyle name="20% - Accent1 2 2 3 2 8 2 2 2" xfId="4185" xr:uid="{00000000-0005-0000-0000-00009E0F0000}"/>
    <cellStyle name="20% - Accent1 2 2 3 2 8 2 3" xfId="4186" xr:uid="{00000000-0005-0000-0000-00009F0F0000}"/>
    <cellStyle name="20% - Accent1 2 2 3 2 8 3" xfId="4187" xr:uid="{00000000-0005-0000-0000-0000A00F0000}"/>
    <cellStyle name="20% - Accent1 2 2 3 2 8 3 2" xfId="4188" xr:uid="{00000000-0005-0000-0000-0000A10F0000}"/>
    <cellStyle name="20% - Accent1 2 2 3 2 8 4" xfId="4189" xr:uid="{00000000-0005-0000-0000-0000A20F0000}"/>
    <cellStyle name="20% - Accent1 2 2 3 2 9" xfId="4190" xr:uid="{00000000-0005-0000-0000-0000A30F0000}"/>
    <cellStyle name="20% - Accent1 2 2 3 2 9 2" xfId="4191" xr:uid="{00000000-0005-0000-0000-0000A40F0000}"/>
    <cellStyle name="20% - Accent1 2 2 3 2 9 2 2" xfId="4192" xr:uid="{00000000-0005-0000-0000-0000A50F0000}"/>
    <cellStyle name="20% - Accent1 2 2 3 2 9 2 2 2" xfId="4193" xr:uid="{00000000-0005-0000-0000-0000A60F0000}"/>
    <cellStyle name="20% - Accent1 2 2 3 2 9 2 3" xfId="4194" xr:uid="{00000000-0005-0000-0000-0000A70F0000}"/>
    <cellStyle name="20% - Accent1 2 2 3 2 9 3" xfId="4195" xr:uid="{00000000-0005-0000-0000-0000A80F0000}"/>
    <cellStyle name="20% - Accent1 2 2 3 2 9 3 2" xfId="4196" xr:uid="{00000000-0005-0000-0000-0000A90F0000}"/>
    <cellStyle name="20% - Accent1 2 2 3 2 9 4" xfId="4197" xr:uid="{00000000-0005-0000-0000-0000AA0F0000}"/>
    <cellStyle name="20% - Accent1 2 2 3 3" xfId="4198" xr:uid="{00000000-0005-0000-0000-0000AB0F0000}"/>
    <cellStyle name="20% - Accent1 2 2 3 3 10" xfId="4199" xr:uid="{00000000-0005-0000-0000-0000AC0F0000}"/>
    <cellStyle name="20% - Accent1 2 2 3 3 10 2" xfId="4200" xr:uid="{00000000-0005-0000-0000-0000AD0F0000}"/>
    <cellStyle name="20% - Accent1 2 2 3 3 10 2 2" xfId="4201" xr:uid="{00000000-0005-0000-0000-0000AE0F0000}"/>
    <cellStyle name="20% - Accent1 2 2 3 3 10 3" xfId="4202" xr:uid="{00000000-0005-0000-0000-0000AF0F0000}"/>
    <cellStyle name="20% - Accent1 2 2 3 3 11" xfId="4203" xr:uid="{00000000-0005-0000-0000-0000B00F0000}"/>
    <cellStyle name="20% - Accent1 2 2 3 3 11 2" xfId="4204" xr:uid="{00000000-0005-0000-0000-0000B10F0000}"/>
    <cellStyle name="20% - Accent1 2 2 3 3 11 2 2" xfId="4205" xr:uid="{00000000-0005-0000-0000-0000B20F0000}"/>
    <cellStyle name="20% - Accent1 2 2 3 3 11 3" xfId="4206" xr:uid="{00000000-0005-0000-0000-0000B30F0000}"/>
    <cellStyle name="20% - Accent1 2 2 3 3 12" xfId="4207" xr:uid="{00000000-0005-0000-0000-0000B40F0000}"/>
    <cellStyle name="20% - Accent1 2 2 3 3 12 2" xfId="4208" xr:uid="{00000000-0005-0000-0000-0000B50F0000}"/>
    <cellStyle name="20% - Accent1 2 2 3 3 13" xfId="4209" xr:uid="{00000000-0005-0000-0000-0000B60F0000}"/>
    <cellStyle name="20% - Accent1 2 2 3 3 13 2" xfId="4210" xr:uid="{00000000-0005-0000-0000-0000B70F0000}"/>
    <cellStyle name="20% - Accent1 2 2 3 3 14" xfId="4211" xr:uid="{00000000-0005-0000-0000-0000B80F0000}"/>
    <cellStyle name="20% - Accent1 2 2 3 3 2" xfId="4212" xr:uid="{00000000-0005-0000-0000-0000B90F0000}"/>
    <cellStyle name="20% - Accent1 2 2 3 3 2 10" xfId="4213" xr:uid="{00000000-0005-0000-0000-0000BA0F0000}"/>
    <cellStyle name="20% - Accent1 2 2 3 3 2 10 2" xfId="4214" xr:uid="{00000000-0005-0000-0000-0000BB0F0000}"/>
    <cellStyle name="20% - Accent1 2 2 3 3 2 11" xfId="4215" xr:uid="{00000000-0005-0000-0000-0000BC0F0000}"/>
    <cellStyle name="20% - Accent1 2 2 3 3 2 2" xfId="4216" xr:uid="{00000000-0005-0000-0000-0000BD0F0000}"/>
    <cellStyle name="20% - Accent1 2 2 3 3 2 2 2" xfId="4217" xr:uid="{00000000-0005-0000-0000-0000BE0F0000}"/>
    <cellStyle name="20% - Accent1 2 2 3 3 2 2 2 2" xfId="4218" xr:uid="{00000000-0005-0000-0000-0000BF0F0000}"/>
    <cellStyle name="20% - Accent1 2 2 3 3 2 2 2 2 2" xfId="4219" xr:uid="{00000000-0005-0000-0000-0000C00F0000}"/>
    <cellStyle name="20% - Accent1 2 2 3 3 2 2 2 2 2 2" xfId="4220" xr:uid="{00000000-0005-0000-0000-0000C10F0000}"/>
    <cellStyle name="20% - Accent1 2 2 3 3 2 2 2 2 3" xfId="4221" xr:uid="{00000000-0005-0000-0000-0000C20F0000}"/>
    <cellStyle name="20% - Accent1 2 2 3 3 2 2 2 3" xfId="4222" xr:uid="{00000000-0005-0000-0000-0000C30F0000}"/>
    <cellStyle name="20% - Accent1 2 2 3 3 2 2 2 3 2" xfId="4223" xr:uid="{00000000-0005-0000-0000-0000C40F0000}"/>
    <cellStyle name="20% - Accent1 2 2 3 3 2 2 2 4" xfId="4224" xr:uid="{00000000-0005-0000-0000-0000C50F0000}"/>
    <cellStyle name="20% - Accent1 2 2 3 3 2 2 3" xfId="4225" xr:uid="{00000000-0005-0000-0000-0000C60F0000}"/>
    <cellStyle name="20% - Accent1 2 2 3 3 2 2 3 2" xfId="4226" xr:uid="{00000000-0005-0000-0000-0000C70F0000}"/>
    <cellStyle name="20% - Accent1 2 2 3 3 2 2 3 2 2" xfId="4227" xr:uid="{00000000-0005-0000-0000-0000C80F0000}"/>
    <cellStyle name="20% - Accent1 2 2 3 3 2 2 3 2 2 2" xfId="4228" xr:uid="{00000000-0005-0000-0000-0000C90F0000}"/>
    <cellStyle name="20% - Accent1 2 2 3 3 2 2 3 2 3" xfId="4229" xr:uid="{00000000-0005-0000-0000-0000CA0F0000}"/>
    <cellStyle name="20% - Accent1 2 2 3 3 2 2 3 3" xfId="4230" xr:uid="{00000000-0005-0000-0000-0000CB0F0000}"/>
    <cellStyle name="20% - Accent1 2 2 3 3 2 2 3 3 2" xfId="4231" xr:uid="{00000000-0005-0000-0000-0000CC0F0000}"/>
    <cellStyle name="20% - Accent1 2 2 3 3 2 2 3 4" xfId="4232" xr:uid="{00000000-0005-0000-0000-0000CD0F0000}"/>
    <cellStyle name="20% - Accent1 2 2 3 3 2 2 4" xfId="4233" xr:uid="{00000000-0005-0000-0000-0000CE0F0000}"/>
    <cellStyle name="20% - Accent1 2 2 3 3 2 2 4 2" xfId="4234" xr:uid="{00000000-0005-0000-0000-0000CF0F0000}"/>
    <cellStyle name="20% - Accent1 2 2 3 3 2 2 4 2 2" xfId="4235" xr:uid="{00000000-0005-0000-0000-0000D00F0000}"/>
    <cellStyle name="20% - Accent1 2 2 3 3 2 2 4 2 2 2" xfId="4236" xr:uid="{00000000-0005-0000-0000-0000D10F0000}"/>
    <cellStyle name="20% - Accent1 2 2 3 3 2 2 4 2 3" xfId="4237" xr:uid="{00000000-0005-0000-0000-0000D20F0000}"/>
    <cellStyle name="20% - Accent1 2 2 3 3 2 2 4 3" xfId="4238" xr:uid="{00000000-0005-0000-0000-0000D30F0000}"/>
    <cellStyle name="20% - Accent1 2 2 3 3 2 2 4 3 2" xfId="4239" xr:uid="{00000000-0005-0000-0000-0000D40F0000}"/>
    <cellStyle name="20% - Accent1 2 2 3 3 2 2 4 4" xfId="4240" xr:uid="{00000000-0005-0000-0000-0000D50F0000}"/>
    <cellStyle name="20% - Accent1 2 2 3 3 2 2 5" xfId="4241" xr:uid="{00000000-0005-0000-0000-0000D60F0000}"/>
    <cellStyle name="20% - Accent1 2 2 3 3 2 2 5 2" xfId="4242" xr:uid="{00000000-0005-0000-0000-0000D70F0000}"/>
    <cellStyle name="20% - Accent1 2 2 3 3 2 2 5 2 2" xfId="4243" xr:uid="{00000000-0005-0000-0000-0000D80F0000}"/>
    <cellStyle name="20% - Accent1 2 2 3 3 2 2 5 3" xfId="4244" xr:uid="{00000000-0005-0000-0000-0000D90F0000}"/>
    <cellStyle name="20% - Accent1 2 2 3 3 2 2 6" xfId="4245" xr:uid="{00000000-0005-0000-0000-0000DA0F0000}"/>
    <cellStyle name="20% - Accent1 2 2 3 3 2 2 6 2" xfId="4246" xr:uid="{00000000-0005-0000-0000-0000DB0F0000}"/>
    <cellStyle name="20% - Accent1 2 2 3 3 2 2 6 2 2" xfId="4247" xr:uid="{00000000-0005-0000-0000-0000DC0F0000}"/>
    <cellStyle name="20% - Accent1 2 2 3 3 2 2 6 3" xfId="4248" xr:uid="{00000000-0005-0000-0000-0000DD0F0000}"/>
    <cellStyle name="20% - Accent1 2 2 3 3 2 2 7" xfId="4249" xr:uid="{00000000-0005-0000-0000-0000DE0F0000}"/>
    <cellStyle name="20% - Accent1 2 2 3 3 2 2 7 2" xfId="4250" xr:uid="{00000000-0005-0000-0000-0000DF0F0000}"/>
    <cellStyle name="20% - Accent1 2 2 3 3 2 2 8" xfId="4251" xr:uid="{00000000-0005-0000-0000-0000E00F0000}"/>
    <cellStyle name="20% - Accent1 2 2 3 3 2 2 8 2" xfId="4252" xr:uid="{00000000-0005-0000-0000-0000E10F0000}"/>
    <cellStyle name="20% - Accent1 2 2 3 3 2 2 9" xfId="4253" xr:uid="{00000000-0005-0000-0000-0000E20F0000}"/>
    <cellStyle name="20% - Accent1 2 2 3 3 2 3" xfId="4254" xr:uid="{00000000-0005-0000-0000-0000E30F0000}"/>
    <cellStyle name="20% - Accent1 2 2 3 3 2 3 2" xfId="4255" xr:uid="{00000000-0005-0000-0000-0000E40F0000}"/>
    <cellStyle name="20% - Accent1 2 2 3 3 2 3 2 2" xfId="4256" xr:uid="{00000000-0005-0000-0000-0000E50F0000}"/>
    <cellStyle name="20% - Accent1 2 2 3 3 2 3 2 2 2" xfId="4257" xr:uid="{00000000-0005-0000-0000-0000E60F0000}"/>
    <cellStyle name="20% - Accent1 2 2 3 3 2 3 2 2 2 2" xfId="4258" xr:uid="{00000000-0005-0000-0000-0000E70F0000}"/>
    <cellStyle name="20% - Accent1 2 2 3 3 2 3 2 2 3" xfId="4259" xr:uid="{00000000-0005-0000-0000-0000E80F0000}"/>
    <cellStyle name="20% - Accent1 2 2 3 3 2 3 2 3" xfId="4260" xr:uid="{00000000-0005-0000-0000-0000E90F0000}"/>
    <cellStyle name="20% - Accent1 2 2 3 3 2 3 2 3 2" xfId="4261" xr:uid="{00000000-0005-0000-0000-0000EA0F0000}"/>
    <cellStyle name="20% - Accent1 2 2 3 3 2 3 2 4" xfId="4262" xr:uid="{00000000-0005-0000-0000-0000EB0F0000}"/>
    <cellStyle name="20% - Accent1 2 2 3 3 2 3 3" xfId="4263" xr:uid="{00000000-0005-0000-0000-0000EC0F0000}"/>
    <cellStyle name="20% - Accent1 2 2 3 3 2 3 3 2" xfId="4264" xr:uid="{00000000-0005-0000-0000-0000ED0F0000}"/>
    <cellStyle name="20% - Accent1 2 2 3 3 2 3 3 2 2" xfId="4265" xr:uid="{00000000-0005-0000-0000-0000EE0F0000}"/>
    <cellStyle name="20% - Accent1 2 2 3 3 2 3 3 2 2 2" xfId="4266" xr:uid="{00000000-0005-0000-0000-0000EF0F0000}"/>
    <cellStyle name="20% - Accent1 2 2 3 3 2 3 3 2 3" xfId="4267" xr:uid="{00000000-0005-0000-0000-0000F00F0000}"/>
    <cellStyle name="20% - Accent1 2 2 3 3 2 3 3 3" xfId="4268" xr:uid="{00000000-0005-0000-0000-0000F10F0000}"/>
    <cellStyle name="20% - Accent1 2 2 3 3 2 3 3 3 2" xfId="4269" xr:uid="{00000000-0005-0000-0000-0000F20F0000}"/>
    <cellStyle name="20% - Accent1 2 2 3 3 2 3 3 4" xfId="4270" xr:uid="{00000000-0005-0000-0000-0000F30F0000}"/>
    <cellStyle name="20% - Accent1 2 2 3 3 2 3 4" xfId="4271" xr:uid="{00000000-0005-0000-0000-0000F40F0000}"/>
    <cellStyle name="20% - Accent1 2 2 3 3 2 3 4 2" xfId="4272" xr:uid="{00000000-0005-0000-0000-0000F50F0000}"/>
    <cellStyle name="20% - Accent1 2 2 3 3 2 3 4 2 2" xfId="4273" xr:uid="{00000000-0005-0000-0000-0000F60F0000}"/>
    <cellStyle name="20% - Accent1 2 2 3 3 2 3 4 2 2 2" xfId="4274" xr:uid="{00000000-0005-0000-0000-0000F70F0000}"/>
    <cellStyle name="20% - Accent1 2 2 3 3 2 3 4 2 3" xfId="4275" xr:uid="{00000000-0005-0000-0000-0000F80F0000}"/>
    <cellStyle name="20% - Accent1 2 2 3 3 2 3 4 3" xfId="4276" xr:uid="{00000000-0005-0000-0000-0000F90F0000}"/>
    <cellStyle name="20% - Accent1 2 2 3 3 2 3 4 3 2" xfId="4277" xr:uid="{00000000-0005-0000-0000-0000FA0F0000}"/>
    <cellStyle name="20% - Accent1 2 2 3 3 2 3 4 4" xfId="4278" xr:uid="{00000000-0005-0000-0000-0000FB0F0000}"/>
    <cellStyle name="20% - Accent1 2 2 3 3 2 3 5" xfId="4279" xr:uid="{00000000-0005-0000-0000-0000FC0F0000}"/>
    <cellStyle name="20% - Accent1 2 2 3 3 2 3 5 2" xfId="4280" xr:uid="{00000000-0005-0000-0000-0000FD0F0000}"/>
    <cellStyle name="20% - Accent1 2 2 3 3 2 3 5 2 2" xfId="4281" xr:uid="{00000000-0005-0000-0000-0000FE0F0000}"/>
    <cellStyle name="20% - Accent1 2 2 3 3 2 3 5 3" xfId="4282" xr:uid="{00000000-0005-0000-0000-0000FF0F0000}"/>
    <cellStyle name="20% - Accent1 2 2 3 3 2 3 6" xfId="4283" xr:uid="{00000000-0005-0000-0000-000000100000}"/>
    <cellStyle name="20% - Accent1 2 2 3 3 2 3 6 2" xfId="4284" xr:uid="{00000000-0005-0000-0000-000001100000}"/>
    <cellStyle name="20% - Accent1 2 2 3 3 2 3 6 2 2" xfId="4285" xr:uid="{00000000-0005-0000-0000-000002100000}"/>
    <cellStyle name="20% - Accent1 2 2 3 3 2 3 6 3" xfId="4286" xr:uid="{00000000-0005-0000-0000-000003100000}"/>
    <cellStyle name="20% - Accent1 2 2 3 3 2 3 7" xfId="4287" xr:uid="{00000000-0005-0000-0000-000004100000}"/>
    <cellStyle name="20% - Accent1 2 2 3 3 2 3 7 2" xfId="4288" xr:uid="{00000000-0005-0000-0000-000005100000}"/>
    <cellStyle name="20% - Accent1 2 2 3 3 2 3 8" xfId="4289" xr:uid="{00000000-0005-0000-0000-000006100000}"/>
    <cellStyle name="20% - Accent1 2 2 3 3 2 3 8 2" xfId="4290" xr:uid="{00000000-0005-0000-0000-000007100000}"/>
    <cellStyle name="20% - Accent1 2 2 3 3 2 3 9" xfId="4291" xr:uid="{00000000-0005-0000-0000-000008100000}"/>
    <cellStyle name="20% - Accent1 2 2 3 3 2 4" xfId="4292" xr:uid="{00000000-0005-0000-0000-000009100000}"/>
    <cellStyle name="20% - Accent1 2 2 3 3 2 4 2" xfId="4293" xr:uid="{00000000-0005-0000-0000-00000A100000}"/>
    <cellStyle name="20% - Accent1 2 2 3 3 2 4 2 2" xfId="4294" xr:uid="{00000000-0005-0000-0000-00000B100000}"/>
    <cellStyle name="20% - Accent1 2 2 3 3 2 4 2 2 2" xfId="4295" xr:uid="{00000000-0005-0000-0000-00000C100000}"/>
    <cellStyle name="20% - Accent1 2 2 3 3 2 4 2 3" xfId="4296" xr:uid="{00000000-0005-0000-0000-00000D100000}"/>
    <cellStyle name="20% - Accent1 2 2 3 3 2 4 3" xfId="4297" xr:uid="{00000000-0005-0000-0000-00000E100000}"/>
    <cellStyle name="20% - Accent1 2 2 3 3 2 4 3 2" xfId="4298" xr:uid="{00000000-0005-0000-0000-00000F100000}"/>
    <cellStyle name="20% - Accent1 2 2 3 3 2 4 4" xfId="4299" xr:uid="{00000000-0005-0000-0000-000010100000}"/>
    <cellStyle name="20% - Accent1 2 2 3 3 2 5" xfId="4300" xr:uid="{00000000-0005-0000-0000-000011100000}"/>
    <cellStyle name="20% - Accent1 2 2 3 3 2 5 2" xfId="4301" xr:uid="{00000000-0005-0000-0000-000012100000}"/>
    <cellStyle name="20% - Accent1 2 2 3 3 2 5 2 2" xfId="4302" xr:uid="{00000000-0005-0000-0000-000013100000}"/>
    <cellStyle name="20% - Accent1 2 2 3 3 2 5 2 2 2" xfId="4303" xr:uid="{00000000-0005-0000-0000-000014100000}"/>
    <cellStyle name="20% - Accent1 2 2 3 3 2 5 2 3" xfId="4304" xr:uid="{00000000-0005-0000-0000-000015100000}"/>
    <cellStyle name="20% - Accent1 2 2 3 3 2 5 3" xfId="4305" xr:uid="{00000000-0005-0000-0000-000016100000}"/>
    <cellStyle name="20% - Accent1 2 2 3 3 2 5 3 2" xfId="4306" xr:uid="{00000000-0005-0000-0000-000017100000}"/>
    <cellStyle name="20% - Accent1 2 2 3 3 2 5 4" xfId="4307" xr:uid="{00000000-0005-0000-0000-000018100000}"/>
    <cellStyle name="20% - Accent1 2 2 3 3 2 6" xfId="4308" xr:uid="{00000000-0005-0000-0000-000019100000}"/>
    <cellStyle name="20% - Accent1 2 2 3 3 2 6 2" xfId="4309" xr:uid="{00000000-0005-0000-0000-00001A100000}"/>
    <cellStyle name="20% - Accent1 2 2 3 3 2 6 2 2" xfId="4310" xr:uid="{00000000-0005-0000-0000-00001B100000}"/>
    <cellStyle name="20% - Accent1 2 2 3 3 2 6 2 2 2" xfId="4311" xr:uid="{00000000-0005-0000-0000-00001C100000}"/>
    <cellStyle name="20% - Accent1 2 2 3 3 2 6 2 3" xfId="4312" xr:uid="{00000000-0005-0000-0000-00001D100000}"/>
    <cellStyle name="20% - Accent1 2 2 3 3 2 6 3" xfId="4313" xr:uid="{00000000-0005-0000-0000-00001E100000}"/>
    <cellStyle name="20% - Accent1 2 2 3 3 2 6 3 2" xfId="4314" xr:uid="{00000000-0005-0000-0000-00001F100000}"/>
    <cellStyle name="20% - Accent1 2 2 3 3 2 6 4" xfId="4315" xr:uid="{00000000-0005-0000-0000-000020100000}"/>
    <cellStyle name="20% - Accent1 2 2 3 3 2 7" xfId="4316" xr:uid="{00000000-0005-0000-0000-000021100000}"/>
    <cellStyle name="20% - Accent1 2 2 3 3 2 7 2" xfId="4317" xr:uid="{00000000-0005-0000-0000-000022100000}"/>
    <cellStyle name="20% - Accent1 2 2 3 3 2 7 2 2" xfId="4318" xr:uid="{00000000-0005-0000-0000-000023100000}"/>
    <cellStyle name="20% - Accent1 2 2 3 3 2 7 3" xfId="4319" xr:uid="{00000000-0005-0000-0000-000024100000}"/>
    <cellStyle name="20% - Accent1 2 2 3 3 2 8" xfId="4320" xr:uid="{00000000-0005-0000-0000-000025100000}"/>
    <cellStyle name="20% - Accent1 2 2 3 3 2 8 2" xfId="4321" xr:uid="{00000000-0005-0000-0000-000026100000}"/>
    <cellStyle name="20% - Accent1 2 2 3 3 2 8 2 2" xfId="4322" xr:uid="{00000000-0005-0000-0000-000027100000}"/>
    <cellStyle name="20% - Accent1 2 2 3 3 2 8 3" xfId="4323" xr:uid="{00000000-0005-0000-0000-000028100000}"/>
    <cellStyle name="20% - Accent1 2 2 3 3 2 9" xfId="4324" xr:uid="{00000000-0005-0000-0000-000029100000}"/>
    <cellStyle name="20% - Accent1 2 2 3 3 2 9 2" xfId="4325" xr:uid="{00000000-0005-0000-0000-00002A100000}"/>
    <cellStyle name="20% - Accent1 2 2 3 3 3" xfId="4326" xr:uid="{00000000-0005-0000-0000-00002B100000}"/>
    <cellStyle name="20% - Accent1 2 2 3 3 3 10" xfId="4327" xr:uid="{00000000-0005-0000-0000-00002C100000}"/>
    <cellStyle name="20% - Accent1 2 2 3 3 3 10 2" xfId="4328" xr:uid="{00000000-0005-0000-0000-00002D100000}"/>
    <cellStyle name="20% - Accent1 2 2 3 3 3 11" xfId="4329" xr:uid="{00000000-0005-0000-0000-00002E100000}"/>
    <cellStyle name="20% - Accent1 2 2 3 3 3 2" xfId="4330" xr:uid="{00000000-0005-0000-0000-00002F100000}"/>
    <cellStyle name="20% - Accent1 2 2 3 3 3 2 2" xfId="4331" xr:uid="{00000000-0005-0000-0000-000030100000}"/>
    <cellStyle name="20% - Accent1 2 2 3 3 3 2 2 2" xfId="4332" xr:uid="{00000000-0005-0000-0000-000031100000}"/>
    <cellStyle name="20% - Accent1 2 2 3 3 3 2 2 2 2" xfId="4333" xr:uid="{00000000-0005-0000-0000-000032100000}"/>
    <cellStyle name="20% - Accent1 2 2 3 3 3 2 2 2 2 2" xfId="4334" xr:uid="{00000000-0005-0000-0000-000033100000}"/>
    <cellStyle name="20% - Accent1 2 2 3 3 3 2 2 2 3" xfId="4335" xr:uid="{00000000-0005-0000-0000-000034100000}"/>
    <cellStyle name="20% - Accent1 2 2 3 3 3 2 2 3" xfId="4336" xr:uid="{00000000-0005-0000-0000-000035100000}"/>
    <cellStyle name="20% - Accent1 2 2 3 3 3 2 2 3 2" xfId="4337" xr:uid="{00000000-0005-0000-0000-000036100000}"/>
    <cellStyle name="20% - Accent1 2 2 3 3 3 2 2 4" xfId="4338" xr:uid="{00000000-0005-0000-0000-000037100000}"/>
    <cellStyle name="20% - Accent1 2 2 3 3 3 2 3" xfId="4339" xr:uid="{00000000-0005-0000-0000-000038100000}"/>
    <cellStyle name="20% - Accent1 2 2 3 3 3 2 3 2" xfId="4340" xr:uid="{00000000-0005-0000-0000-000039100000}"/>
    <cellStyle name="20% - Accent1 2 2 3 3 3 2 3 2 2" xfId="4341" xr:uid="{00000000-0005-0000-0000-00003A100000}"/>
    <cellStyle name="20% - Accent1 2 2 3 3 3 2 3 2 2 2" xfId="4342" xr:uid="{00000000-0005-0000-0000-00003B100000}"/>
    <cellStyle name="20% - Accent1 2 2 3 3 3 2 3 2 3" xfId="4343" xr:uid="{00000000-0005-0000-0000-00003C100000}"/>
    <cellStyle name="20% - Accent1 2 2 3 3 3 2 3 3" xfId="4344" xr:uid="{00000000-0005-0000-0000-00003D100000}"/>
    <cellStyle name="20% - Accent1 2 2 3 3 3 2 3 3 2" xfId="4345" xr:uid="{00000000-0005-0000-0000-00003E100000}"/>
    <cellStyle name="20% - Accent1 2 2 3 3 3 2 3 4" xfId="4346" xr:uid="{00000000-0005-0000-0000-00003F100000}"/>
    <cellStyle name="20% - Accent1 2 2 3 3 3 2 4" xfId="4347" xr:uid="{00000000-0005-0000-0000-000040100000}"/>
    <cellStyle name="20% - Accent1 2 2 3 3 3 2 4 2" xfId="4348" xr:uid="{00000000-0005-0000-0000-000041100000}"/>
    <cellStyle name="20% - Accent1 2 2 3 3 3 2 4 2 2" xfId="4349" xr:uid="{00000000-0005-0000-0000-000042100000}"/>
    <cellStyle name="20% - Accent1 2 2 3 3 3 2 4 2 2 2" xfId="4350" xr:uid="{00000000-0005-0000-0000-000043100000}"/>
    <cellStyle name="20% - Accent1 2 2 3 3 3 2 4 2 3" xfId="4351" xr:uid="{00000000-0005-0000-0000-000044100000}"/>
    <cellStyle name="20% - Accent1 2 2 3 3 3 2 4 3" xfId="4352" xr:uid="{00000000-0005-0000-0000-000045100000}"/>
    <cellStyle name="20% - Accent1 2 2 3 3 3 2 4 3 2" xfId="4353" xr:uid="{00000000-0005-0000-0000-000046100000}"/>
    <cellStyle name="20% - Accent1 2 2 3 3 3 2 4 4" xfId="4354" xr:uid="{00000000-0005-0000-0000-000047100000}"/>
    <cellStyle name="20% - Accent1 2 2 3 3 3 2 5" xfId="4355" xr:uid="{00000000-0005-0000-0000-000048100000}"/>
    <cellStyle name="20% - Accent1 2 2 3 3 3 2 5 2" xfId="4356" xr:uid="{00000000-0005-0000-0000-000049100000}"/>
    <cellStyle name="20% - Accent1 2 2 3 3 3 2 5 2 2" xfId="4357" xr:uid="{00000000-0005-0000-0000-00004A100000}"/>
    <cellStyle name="20% - Accent1 2 2 3 3 3 2 5 3" xfId="4358" xr:uid="{00000000-0005-0000-0000-00004B100000}"/>
    <cellStyle name="20% - Accent1 2 2 3 3 3 2 6" xfId="4359" xr:uid="{00000000-0005-0000-0000-00004C100000}"/>
    <cellStyle name="20% - Accent1 2 2 3 3 3 2 6 2" xfId="4360" xr:uid="{00000000-0005-0000-0000-00004D100000}"/>
    <cellStyle name="20% - Accent1 2 2 3 3 3 2 6 2 2" xfId="4361" xr:uid="{00000000-0005-0000-0000-00004E100000}"/>
    <cellStyle name="20% - Accent1 2 2 3 3 3 2 6 3" xfId="4362" xr:uid="{00000000-0005-0000-0000-00004F100000}"/>
    <cellStyle name="20% - Accent1 2 2 3 3 3 2 7" xfId="4363" xr:uid="{00000000-0005-0000-0000-000050100000}"/>
    <cellStyle name="20% - Accent1 2 2 3 3 3 2 7 2" xfId="4364" xr:uid="{00000000-0005-0000-0000-000051100000}"/>
    <cellStyle name="20% - Accent1 2 2 3 3 3 2 8" xfId="4365" xr:uid="{00000000-0005-0000-0000-000052100000}"/>
    <cellStyle name="20% - Accent1 2 2 3 3 3 2 8 2" xfId="4366" xr:uid="{00000000-0005-0000-0000-000053100000}"/>
    <cellStyle name="20% - Accent1 2 2 3 3 3 2 9" xfId="4367" xr:uid="{00000000-0005-0000-0000-000054100000}"/>
    <cellStyle name="20% - Accent1 2 2 3 3 3 3" xfId="4368" xr:uid="{00000000-0005-0000-0000-000055100000}"/>
    <cellStyle name="20% - Accent1 2 2 3 3 3 3 2" xfId="4369" xr:uid="{00000000-0005-0000-0000-000056100000}"/>
    <cellStyle name="20% - Accent1 2 2 3 3 3 3 2 2" xfId="4370" xr:uid="{00000000-0005-0000-0000-000057100000}"/>
    <cellStyle name="20% - Accent1 2 2 3 3 3 3 2 2 2" xfId="4371" xr:uid="{00000000-0005-0000-0000-000058100000}"/>
    <cellStyle name="20% - Accent1 2 2 3 3 3 3 2 2 2 2" xfId="4372" xr:uid="{00000000-0005-0000-0000-000059100000}"/>
    <cellStyle name="20% - Accent1 2 2 3 3 3 3 2 2 3" xfId="4373" xr:uid="{00000000-0005-0000-0000-00005A100000}"/>
    <cellStyle name="20% - Accent1 2 2 3 3 3 3 2 3" xfId="4374" xr:uid="{00000000-0005-0000-0000-00005B100000}"/>
    <cellStyle name="20% - Accent1 2 2 3 3 3 3 2 3 2" xfId="4375" xr:uid="{00000000-0005-0000-0000-00005C100000}"/>
    <cellStyle name="20% - Accent1 2 2 3 3 3 3 2 4" xfId="4376" xr:uid="{00000000-0005-0000-0000-00005D100000}"/>
    <cellStyle name="20% - Accent1 2 2 3 3 3 3 3" xfId="4377" xr:uid="{00000000-0005-0000-0000-00005E100000}"/>
    <cellStyle name="20% - Accent1 2 2 3 3 3 3 3 2" xfId="4378" xr:uid="{00000000-0005-0000-0000-00005F100000}"/>
    <cellStyle name="20% - Accent1 2 2 3 3 3 3 3 2 2" xfId="4379" xr:uid="{00000000-0005-0000-0000-000060100000}"/>
    <cellStyle name="20% - Accent1 2 2 3 3 3 3 3 2 2 2" xfId="4380" xr:uid="{00000000-0005-0000-0000-000061100000}"/>
    <cellStyle name="20% - Accent1 2 2 3 3 3 3 3 2 3" xfId="4381" xr:uid="{00000000-0005-0000-0000-000062100000}"/>
    <cellStyle name="20% - Accent1 2 2 3 3 3 3 3 3" xfId="4382" xr:uid="{00000000-0005-0000-0000-000063100000}"/>
    <cellStyle name="20% - Accent1 2 2 3 3 3 3 3 3 2" xfId="4383" xr:uid="{00000000-0005-0000-0000-000064100000}"/>
    <cellStyle name="20% - Accent1 2 2 3 3 3 3 3 4" xfId="4384" xr:uid="{00000000-0005-0000-0000-000065100000}"/>
    <cellStyle name="20% - Accent1 2 2 3 3 3 3 4" xfId="4385" xr:uid="{00000000-0005-0000-0000-000066100000}"/>
    <cellStyle name="20% - Accent1 2 2 3 3 3 3 4 2" xfId="4386" xr:uid="{00000000-0005-0000-0000-000067100000}"/>
    <cellStyle name="20% - Accent1 2 2 3 3 3 3 4 2 2" xfId="4387" xr:uid="{00000000-0005-0000-0000-000068100000}"/>
    <cellStyle name="20% - Accent1 2 2 3 3 3 3 4 2 2 2" xfId="4388" xr:uid="{00000000-0005-0000-0000-000069100000}"/>
    <cellStyle name="20% - Accent1 2 2 3 3 3 3 4 2 3" xfId="4389" xr:uid="{00000000-0005-0000-0000-00006A100000}"/>
    <cellStyle name="20% - Accent1 2 2 3 3 3 3 4 3" xfId="4390" xr:uid="{00000000-0005-0000-0000-00006B100000}"/>
    <cellStyle name="20% - Accent1 2 2 3 3 3 3 4 3 2" xfId="4391" xr:uid="{00000000-0005-0000-0000-00006C100000}"/>
    <cellStyle name="20% - Accent1 2 2 3 3 3 3 4 4" xfId="4392" xr:uid="{00000000-0005-0000-0000-00006D100000}"/>
    <cellStyle name="20% - Accent1 2 2 3 3 3 3 5" xfId="4393" xr:uid="{00000000-0005-0000-0000-00006E100000}"/>
    <cellStyle name="20% - Accent1 2 2 3 3 3 3 5 2" xfId="4394" xr:uid="{00000000-0005-0000-0000-00006F100000}"/>
    <cellStyle name="20% - Accent1 2 2 3 3 3 3 5 2 2" xfId="4395" xr:uid="{00000000-0005-0000-0000-000070100000}"/>
    <cellStyle name="20% - Accent1 2 2 3 3 3 3 5 3" xfId="4396" xr:uid="{00000000-0005-0000-0000-000071100000}"/>
    <cellStyle name="20% - Accent1 2 2 3 3 3 3 6" xfId="4397" xr:uid="{00000000-0005-0000-0000-000072100000}"/>
    <cellStyle name="20% - Accent1 2 2 3 3 3 3 6 2" xfId="4398" xr:uid="{00000000-0005-0000-0000-000073100000}"/>
    <cellStyle name="20% - Accent1 2 2 3 3 3 3 6 2 2" xfId="4399" xr:uid="{00000000-0005-0000-0000-000074100000}"/>
    <cellStyle name="20% - Accent1 2 2 3 3 3 3 6 3" xfId="4400" xr:uid="{00000000-0005-0000-0000-000075100000}"/>
    <cellStyle name="20% - Accent1 2 2 3 3 3 3 7" xfId="4401" xr:uid="{00000000-0005-0000-0000-000076100000}"/>
    <cellStyle name="20% - Accent1 2 2 3 3 3 3 7 2" xfId="4402" xr:uid="{00000000-0005-0000-0000-000077100000}"/>
    <cellStyle name="20% - Accent1 2 2 3 3 3 3 8" xfId="4403" xr:uid="{00000000-0005-0000-0000-000078100000}"/>
    <cellStyle name="20% - Accent1 2 2 3 3 3 3 8 2" xfId="4404" xr:uid="{00000000-0005-0000-0000-000079100000}"/>
    <cellStyle name="20% - Accent1 2 2 3 3 3 3 9" xfId="4405" xr:uid="{00000000-0005-0000-0000-00007A100000}"/>
    <cellStyle name="20% - Accent1 2 2 3 3 3 4" xfId="4406" xr:uid="{00000000-0005-0000-0000-00007B100000}"/>
    <cellStyle name="20% - Accent1 2 2 3 3 3 4 2" xfId="4407" xr:uid="{00000000-0005-0000-0000-00007C100000}"/>
    <cellStyle name="20% - Accent1 2 2 3 3 3 4 2 2" xfId="4408" xr:uid="{00000000-0005-0000-0000-00007D100000}"/>
    <cellStyle name="20% - Accent1 2 2 3 3 3 4 2 2 2" xfId="4409" xr:uid="{00000000-0005-0000-0000-00007E100000}"/>
    <cellStyle name="20% - Accent1 2 2 3 3 3 4 2 3" xfId="4410" xr:uid="{00000000-0005-0000-0000-00007F100000}"/>
    <cellStyle name="20% - Accent1 2 2 3 3 3 4 3" xfId="4411" xr:uid="{00000000-0005-0000-0000-000080100000}"/>
    <cellStyle name="20% - Accent1 2 2 3 3 3 4 3 2" xfId="4412" xr:uid="{00000000-0005-0000-0000-000081100000}"/>
    <cellStyle name="20% - Accent1 2 2 3 3 3 4 4" xfId="4413" xr:uid="{00000000-0005-0000-0000-000082100000}"/>
    <cellStyle name="20% - Accent1 2 2 3 3 3 5" xfId="4414" xr:uid="{00000000-0005-0000-0000-000083100000}"/>
    <cellStyle name="20% - Accent1 2 2 3 3 3 5 2" xfId="4415" xr:uid="{00000000-0005-0000-0000-000084100000}"/>
    <cellStyle name="20% - Accent1 2 2 3 3 3 5 2 2" xfId="4416" xr:uid="{00000000-0005-0000-0000-000085100000}"/>
    <cellStyle name="20% - Accent1 2 2 3 3 3 5 2 2 2" xfId="4417" xr:uid="{00000000-0005-0000-0000-000086100000}"/>
    <cellStyle name="20% - Accent1 2 2 3 3 3 5 2 3" xfId="4418" xr:uid="{00000000-0005-0000-0000-000087100000}"/>
    <cellStyle name="20% - Accent1 2 2 3 3 3 5 3" xfId="4419" xr:uid="{00000000-0005-0000-0000-000088100000}"/>
    <cellStyle name="20% - Accent1 2 2 3 3 3 5 3 2" xfId="4420" xr:uid="{00000000-0005-0000-0000-000089100000}"/>
    <cellStyle name="20% - Accent1 2 2 3 3 3 5 4" xfId="4421" xr:uid="{00000000-0005-0000-0000-00008A100000}"/>
    <cellStyle name="20% - Accent1 2 2 3 3 3 6" xfId="4422" xr:uid="{00000000-0005-0000-0000-00008B100000}"/>
    <cellStyle name="20% - Accent1 2 2 3 3 3 6 2" xfId="4423" xr:uid="{00000000-0005-0000-0000-00008C100000}"/>
    <cellStyle name="20% - Accent1 2 2 3 3 3 6 2 2" xfId="4424" xr:uid="{00000000-0005-0000-0000-00008D100000}"/>
    <cellStyle name="20% - Accent1 2 2 3 3 3 6 2 2 2" xfId="4425" xr:uid="{00000000-0005-0000-0000-00008E100000}"/>
    <cellStyle name="20% - Accent1 2 2 3 3 3 6 2 3" xfId="4426" xr:uid="{00000000-0005-0000-0000-00008F100000}"/>
    <cellStyle name="20% - Accent1 2 2 3 3 3 6 3" xfId="4427" xr:uid="{00000000-0005-0000-0000-000090100000}"/>
    <cellStyle name="20% - Accent1 2 2 3 3 3 6 3 2" xfId="4428" xr:uid="{00000000-0005-0000-0000-000091100000}"/>
    <cellStyle name="20% - Accent1 2 2 3 3 3 6 4" xfId="4429" xr:uid="{00000000-0005-0000-0000-000092100000}"/>
    <cellStyle name="20% - Accent1 2 2 3 3 3 7" xfId="4430" xr:uid="{00000000-0005-0000-0000-000093100000}"/>
    <cellStyle name="20% - Accent1 2 2 3 3 3 7 2" xfId="4431" xr:uid="{00000000-0005-0000-0000-000094100000}"/>
    <cellStyle name="20% - Accent1 2 2 3 3 3 7 2 2" xfId="4432" xr:uid="{00000000-0005-0000-0000-000095100000}"/>
    <cellStyle name="20% - Accent1 2 2 3 3 3 7 3" xfId="4433" xr:uid="{00000000-0005-0000-0000-000096100000}"/>
    <cellStyle name="20% - Accent1 2 2 3 3 3 8" xfId="4434" xr:uid="{00000000-0005-0000-0000-000097100000}"/>
    <cellStyle name="20% - Accent1 2 2 3 3 3 8 2" xfId="4435" xr:uid="{00000000-0005-0000-0000-000098100000}"/>
    <cellStyle name="20% - Accent1 2 2 3 3 3 8 2 2" xfId="4436" xr:uid="{00000000-0005-0000-0000-000099100000}"/>
    <cellStyle name="20% - Accent1 2 2 3 3 3 8 3" xfId="4437" xr:uid="{00000000-0005-0000-0000-00009A100000}"/>
    <cellStyle name="20% - Accent1 2 2 3 3 3 9" xfId="4438" xr:uid="{00000000-0005-0000-0000-00009B100000}"/>
    <cellStyle name="20% - Accent1 2 2 3 3 3 9 2" xfId="4439" xr:uid="{00000000-0005-0000-0000-00009C100000}"/>
    <cellStyle name="20% - Accent1 2 2 3 3 4" xfId="4440" xr:uid="{00000000-0005-0000-0000-00009D100000}"/>
    <cellStyle name="20% - Accent1 2 2 3 3 4 10" xfId="4441" xr:uid="{00000000-0005-0000-0000-00009E100000}"/>
    <cellStyle name="20% - Accent1 2 2 3 3 4 10 2" xfId="4442" xr:uid="{00000000-0005-0000-0000-00009F100000}"/>
    <cellStyle name="20% - Accent1 2 2 3 3 4 11" xfId="4443" xr:uid="{00000000-0005-0000-0000-0000A0100000}"/>
    <cellStyle name="20% - Accent1 2 2 3 3 4 2" xfId="4444" xr:uid="{00000000-0005-0000-0000-0000A1100000}"/>
    <cellStyle name="20% - Accent1 2 2 3 3 4 2 2" xfId="4445" xr:uid="{00000000-0005-0000-0000-0000A2100000}"/>
    <cellStyle name="20% - Accent1 2 2 3 3 4 2 2 2" xfId="4446" xr:uid="{00000000-0005-0000-0000-0000A3100000}"/>
    <cellStyle name="20% - Accent1 2 2 3 3 4 2 2 2 2" xfId="4447" xr:uid="{00000000-0005-0000-0000-0000A4100000}"/>
    <cellStyle name="20% - Accent1 2 2 3 3 4 2 2 2 2 2" xfId="4448" xr:uid="{00000000-0005-0000-0000-0000A5100000}"/>
    <cellStyle name="20% - Accent1 2 2 3 3 4 2 2 2 3" xfId="4449" xr:uid="{00000000-0005-0000-0000-0000A6100000}"/>
    <cellStyle name="20% - Accent1 2 2 3 3 4 2 2 3" xfId="4450" xr:uid="{00000000-0005-0000-0000-0000A7100000}"/>
    <cellStyle name="20% - Accent1 2 2 3 3 4 2 2 3 2" xfId="4451" xr:uid="{00000000-0005-0000-0000-0000A8100000}"/>
    <cellStyle name="20% - Accent1 2 2 3 3 4 2 2 4" xfId="4452" xr:uid="{00000000-0005-0000-0000-0000A9100000}"/>
    <cellStyle name="20% - Accent1 2 2 3 3 4 2 3" xfId="4453" xr:uid="{00000000-0005-0000-0000-0000AA100000}"/>
    <cellStyle name="20% - Accent1 2 2 3 3 4 2 3 2" xfId="4454" xr:uid="{00000000-0005-0000-0000-0000AB100000}"/>
    <cellStyle name="20% - Accent1 2 2 3 3 4 2 3 2 2" xfId="4455" xr:uid="{00000000-0005-0000-0000-0000AC100000}"/>
    <cellStyle name="20% - Accent1 2 2 3 3 4 2 3 2 2 2" xfId="4456" xr:uid="{00000000-0005-0000-0000-0000AD100000}"/>
    <cellStyle name="20% - Accent1 2 2 3 3 4 2 3 2 3" xfId="4457" xr:uid="{00000000-0005-0000-0000-0000AE100000}"/>
    <cellStyle name="20% - Accent1 2 2 3 3 4 2 3 3" xfId="4458" xr:uid="{00000000-0005-0000-0000-0000AF100000}"/>
    <cellStyle name="20% - Accent1 2 2 3 3 4 2 3 3 2" xfId="4459" xr:uid="{00000000-0005-0000-0000-0000B0100000}"/>
    <cellStyle name="20% - Accent1 2 2 3 3 4 2 3 4" xfId="4460" xr:uid="{00000000-0005-0000-0000-0000B1100000}"/>
    <cellStyle name="20% - Accent1 2 2 3 3 4 2 4" xfId="4461" xr:uid="{00000000-0005-0000-0000-0000B2100000}"/>
    <cellStyle name="20% - Accent1 2 2 3 3 4 2 4 2" xfId="4462" xr:uid="{00000000-0005-0000-0000-0000B3100000}"/>
    <cellStyle name="20% - Accent1 2 2 3 3 4 2 4 2 2" xfId="4463" xr:uid="{00000000-0005-0000-0000-0000B4100000}"/>
    <cellStyle name="20% - Accent1 2 2 3 3 4 2 4 2 2 2" xfId="4464" xr:uid="{00000000-0005-0000-0000-0000B5100000}"/>
    <cellStyle name="20% - Accent1 2 2 3 3 4 2 4 2 3" xfId="4465" xr:uid="{00000000-0005-0000-0000-0000B6100000}"/>
    <cellStyle name="20% - Accent1 2 2 3 3 4 2 4 3" xfId="4466" xr:uid="{00000000-0005-0000-0000-0000B7100000}"/>
    <cellStyle name="20% - Accent1 2 2 3 3 4 2 4 3 2" xfId="4467" xr:uid="{00000000-0005-0000-0000-0000B8100000}"/>
    <cellStyle name="20% - Accent1 2 2 3 3 4 2 4 4" xfId="4468" xr:uid="{00000000-0005-0000-0000-0000B9100000}"/>
    <cellStyle name="20% - Accent1 2 2 3 3 4 2 5" xfId="4469" xr:uid="{00000000-0005-0000-0000-0000BA100000}"/>
    <cellStyle name="20% - Accent1 2 2 3 3 4 2 5 2" xfId="4470" xr:uid="{00000000-0005-0000-0000-0000BB100000}"/>
    <cellStyle name="20% - Accent1 2 2 3 3 4 2 5 2 2" xfId="4471" xr:uid="{00000000-0005-0000-0000-0000BC100000}"/>
    <cellStyle name="20% - Accent1 2 2 3 3 4 2 5 3" xfId="4472" xr:uid="{00000000-0005-0000-0000-0000BD100000}"/>
    <cellStyle name="20% - Accent1 2 2 3 3 4 2 6" xfId="4473" xr:uid="{00000000-0005-0000-0000-0000BE100000}"/>
    <cellStyle name="20% - Accent1 2 2 3 3 4 2 6 2" xfId="4474" xr:uid="{00000000-0005-0000-0000-0000BF100000}"/>
    <cellStyle name="20% - Accent1 2 2 3 3 4 2 6 2 2" xfId="4475" xr:uid="{00000000-0005-0000-0000-0000C0100000}"/>
    <cellStyle name="20% - Accent1 2 2 3 3 4 2 6 3" xfId="4476" xr:uid="{00000000-0005-0000-0000-0000C1100000}"/>
    <cellStyle name="20% - Accent1 2 2 3 3 4 2 7" xfId="4477" xr:uid="{00000000-0005-0000-0000-0000C2100000}"/>
    <cellStyle name="20% - Accent1 2 2 3 3 4 2 7 2" xfId="4478" xr:uid="{00000000-0005-0000-0000-0000C3100000}"/>
    <cellStyle name="20% - Accent1 2 2 3 3 4 2 8" xfId="4479" xr:uid="{00000000-0005-0000-0000-0000C4100000}"/>
    <cellStyle name="20% - Accent1 2 2 3 3 4 2 8 2" xfId="4480" xr:uid="{00000000-0005-0000-0000-0000C5100000}"/>
    <cellStyle name="20% - Accent1 2 2 3 3 4 2 9" xfId="4481" xr:uid="{00000000-0005-0000-0000-0000C6100000}"/>
    <cellStyle name="20% - Accent1 2 2 3 3 4 3" xfId="4482" xr:uid="{00000000-0005-0000-0000-0000C7100000}"/>
    <cellStyle name="20% - Accent1 2 2 3 3 4 3 2" xfId="4483" xr:uid="{00000000-0005-0000-0000-0000C8100000}"/>
    <cellStyle name="20% - Accent1 2 2 3 3 4 3 2 2" xfId="4484" xr:uid="{00000000-0005-0000-0000-0000C9100000}"/>
    <cellStyle name="20% - Accent1 2 2 3 3 4 3 2 2 2" xfId="4485" xr:uid="{00000000-0005-0000-0000-0000CA100000}"/>
    <cellStyle name="20% - Accent1 2 2 3 3 4 3 2 2 2 2" xfId="4486" xr:uid="{00000000-0005-0000-0000-0000CB100000}"/>
    <cellStyle name="20% - Accent1 2 2 3 3 4 3 2 2 3" xfId="4487" xr:uid="{00000000-0005-0000-0000-0000CC100000}"/>
    <cellStyle name="20% - Accent1 2 2 3 3 4 3 2 3" xfId="4488" xr:uid="{00000000-0005-0000-0000-0000CD100000}"/>
    <cellStyle name="20% - Accent1 2 2 3 3 4 3 2 3 2" xfId="4489" xr:uid="{00000000-0005-0000-0000-0000CE100000}"/>
    <cellStyle name="20% - Accent1 2 2 3 3 4 3 2 4" xfId="4490" xr:uid="{00000000-0005-0000-0000-0000CF100000}"/>
    <cellStyle name="20% - Accent1 2 2 3 3 4 3 3" xfId="4491" xr:uid="{00000000-0005-0000-0000-0000D0100000}"/>
    <cellStyle name="20% - Accent1 2 2 3 3 4 3 3 2" xfId="4492" xr:uid="{00000000-0005-0000-0000-0000D1100000}"/>
    <cellStyle name="20% - Accent1 2 2 3 3 4 3 3 2 2" xfId="4493" xr:uid="{00000000-0005-0000-0000-0000D2100000}"/>
    <cellStyle name="20% - Accent1 2 2 3 3 4 3 3 2 2 2" xfId="4494" xr:uid="{00000000-0005-0000-0000-0000D3100000}"/>
    <cellStyle name="20% - Accent1 2 2 3 3 4 3 3 2 3" xfId="4495" xr:uid="{00000000-0005-0000-0000-0000D4100000}"/>
    <cellStyle name="20% - Accent1 2 2 3 3 4 3 3 3" xfId="4496" xr:uid="{00000000-0005-0000-0000-0000D5100000}"/>
    <cellStyle name="20% - Accent1 2 2 3 3 4 3 3 3 2" xfId="4497" xr:uid="{00000000-0005-0000-0000-0000D6100000}"/>
    <cellStyle name="20% - Accent1 2 2 3 3 4 3 3 4" xfId="4498" xr:uid="{00000000-0005-0000-0000-0000D7100000}"/>
    <cellStyle name="20% - Accent1 2 2 3 3 4 3 4" xfId="4499" xr:uid="{00000000-0005-0000-0000-0000D8100000}"/>
    <cellStyle name="20% - Accent1 2 2 3 3 4 3 4 2" xfId="4500" xr:uid="{00000000-0005-0000-0000-0000D9100000}"/>
    <cellStyle name="20% - Accent1 2 2 3 3 4 3 4 2 2" xfId="4501" xr:uid="{00000000-0005-0000-0000-0000DA100000}"/>
    <cellStyle name="20% - Accent1 2 2 3 3 4 3 4 2 2 2" xfId="4502" xr:uid="{00000000-0005-0000-0000-0000DB100000}"/>
    <cellStyle name="20% - Accent1 2 2 3 3 4 3 4 2 3" xfId="4503" xr:uid="{00000000-0005-0000-0000-0000DC100000}"/>
    <cellStyle name="20% - Accent1 2 2 3 3 4 3 4 3" xfId="4504" xr:uid="{00000000-0005-0000-0000-0000DD100000}"/>
    <cellStyle name="20% - Accent1 2 2 3 3 4 3 4 3 2" xfId="4505" xr:uid="{00000000-0005-0000-0000-0000DE100000}"/>
    <cellStyle name="20% - Accent1 2 2 3 3 4 3 4 4" xfId="4506" xr:uid="{00000000-0005-0000-0000-0000DF100000}"/>
    <cellStyle name="20% - Accent1 2 2 3 3 4 3 5" xfId="4507" xr:uid="{00000000-0005-0000-0000-0000E0100000}"/>
    <cellStyle name="20% - Accent1 2 2 3 3 4 3 5 2" xfId="4508" xr:uid="{00000000-0005-0000-0000-0000E1100000}"/>
    <cellStyle name="20% - Accent1 2 2 3 3 4 3 5 2 2" xfId="4509" xr:uid="{00000000-0005-0000-0000-0000E2100000}"/>
    <cellStyle name="20% - Accent1 2 2 3 3 4 3 5 3" xfId="4510" xr:uid="{00000000-0005-0000-0000-0000E3100000}"/>
    <cellStyle name="20% - Accent1 2 2 3 3 4 3 6" xfId="4511" xr:uid="{00000000-0005-0000-0000-0000E4100000}"/>
    <cellStyle name="20% - Accent1 2 2 3 3 4 3 6 2" xfId="4512" xr:uid="{00000000-0005-0000-0000-0000E5100000}"/>
    <cellStyle name="20% - Accent1 2 2 3 3 4 3 6 2 2" xfId="4513" xr:uid="{00000000-0005-0000-0000-0000E6100000}"/>
    <cellStyle name="20% - Accent1 2 2 3 3 4 3 6 3" xfId="4514" xr:uid="{00000000-0005-0000-0000-0000E7100000}"/>
    <cellStyle name="20% - Accent1 2 2 3 3 4 3 7" xfId="4515" xr:uid="{00000000-0005-0000-0000-0000E8100000}"/>
    <cellStyle name="20% - Accent1 2 2 3 3 4 3 7 2" xfId="4516" xr:uid="{00000000-0005-0000-0000-0000E9100000}"/>
    <cellStyle name="20% - Accent1 2 2 3 3 4 3 8" xfId="4517" xr:uid="{00000000-0005-0000-0000-0000EA100000}"/>
    <cellStyle name="20% - Accent1 2 2 3 3 4 3 8 2" xfId="4518" xr:uid="{00000000-0005-0000-0000-0000EB100000}"/>
    <cellStyle name="20% - Accent1 2 2 3 3 4 3 9" xfId="4519" xr:uid="{00000000-0005-0000-0000-0000EC100000}"/>
    <cellStyle name="20% - Accent1 2 2 3 3 4 4" xfId="4520" xr:uid="{00000000-0005-0000-0000-0000ED100000}"/>
    <cellStyle name="20% - Accent1 2 2 3 3 4 4 2" xfId="4521" xr:uid="{00000000-0005-0000-0000-0000EE100000}"/>
    <cellStyle name="20% - Accent1 2 2 3 3 4 4 2 2" xfId="4522" xr:uid="{00000000-0005-0000-0000-0000EF100000}"/>
    <cellStyle name="20% - Accent1 2 2 3 3 4 4 2 2 2" xfId="4523" xr:uid="{00000000-0005-0000-0000-0000F0100000}"/>
    <cellStyle name="20% - Accent1 2 2 3 3 4 4 2 3" xfId="4524" xr:uid="{00000000-0005-0000-0000-0000F1100000}"/>
    <cellStyle name="20% - Accent1 2 2 3 3 4 4 3" xfId="4525" xr:uid="{00000000-0005-0000-0000-0000F2100000}"/>
    <cellStyle name="20% - Accent1 2 2 3 3 4 4 3 2" xfId="4526" xr:uid="{00000000-0005-0000-0000-0000F3100000}"/>
    <cellStyle name="20% - Accent1 2 2 3 3 4 4 4" xfId="4527" xr:uid="{00000000-0005-0000-0000-0000F4100000}"/>
    <cellStyle name="20% - Accent1 2 2 3 3 4 5" xfId="4528" xr:uid="{00000000-0005-0000-0000-0000F5100000}"/>
    <cellStyle name="20% - Accent1 2 2 3 3 4 5 2" xfId="4529" xr:uid="{00000000-0005-0000-0000-0000F6100000}"/>
    <cellStyle name="20% - Accent1 2 2 3 3 4 5 2 2" xfId="4530" xr:uid="{00000000-0005-0000-0000-0000F7100000}"/>
    <cellStyle name="20% - Accent1 2 2 3 3 4 5 2 2 2" xfId="4531" xr:uid="{00000000-0005-0000-0000-0000F8100000}"/>
    <cellStyle name="20% - Accent1 2 2 3 3 4 5 2 3" xfId="4532" xr:uid="{00000000-0005-0000-0000-0000F9100000}"/>
    <cellStyle name="20% - Accent1 2 2 3 3 4 5 3" xfId="4533" xr:uid="{00000000-0005-0000-0000-0000FA100000}"/>
    <cellStyle name="20% - Accent1 2 2 3 3 4 5 3 2" xfId="4534" xr:uid="{00000000-0005-0000-0000-0000FB100000}"/>
    <cellStyle name="20% - Accent1 2 2 3 3 4 5 4" xfId="4535" xr:uid="{00000000-0005-0000-0000-0000FC100000}"/>
    <cellStyle name="20% - Accent1 2 2 3 3 4 6" xfId="4536" xr:uid="{00000000-0005-0000-0000-0000FD100000}"/>
    <cellStyle name="20% - Accent1 2 2 3 3 4 6 2" xfId="4537" xr:uid="{00000000-0005-0000-0000-0000FE100000}"/>
    <cellStyle name="20% - Accent1 2 2 3 3 4 6 2 2" xfId="4538" xr:uid="{00000000-0005-0000-0000-0000FF100000}"/>
    <cellStyle name="20% - Accent1 2 2 3 3 4 6 2 2 2" xfId="4539" xr:uid="{00000000-0005-0000-0000-000000110000}"/>
    <cellStyle name="20% - Accent1 2 2 3 3 4 6 2 3" xfId="4540" xr:uid="{00000000-0005-0000-0000-000001110000}"/>
    <cellStyle name="20% - Accent1 2 2 3 3 4 6 3" xfId="4541" xr:uid="{00000000-0005-0000-0000-000002110000}"/>
    <cellStyle name="20% - Accent1 2 2 3 3 4 6 3 2" xfId="4542" xr:uid="{00000000-0005-0000-0000-000003110000}"/>
    <cellStyle name="20% - Accent1 2 2 3 3 4 6 4" xfId="4543" xr:uid="{00000000-0005-0000-0000-000004110000}"/>
    <cellStyle name="20% - Accent1 2 2 3 3 4 7" xfId="4544" xr:uid="{00000000-0005-0000-0000-000005110000}"/>
    <cellStyle name="20% - Accent1 2 2 3 3 4 7 2" xfId="4545" xr:uid="{00000000-0005-0000-0000-000006110000}"/>
    <cellStyle name="20% - Accent1 2 2 3 3 4 7 2 2" xfId="4546" xr:uid="{00000000-0005-0000-0000-000007110000}"/>
    <cellStyle name="20% - Accent1 2 2 3 3 4 7 3" xfId="4547" xr:uid="{00000000-0005-0000-0000-000008110000}"/>
    <cellStyle name="20% - Accent1 2 2 3 3 4 8" xfId="4548" xr:uid="{00000000-0005-0000-0000-000009110000}"/>
    <cellStyle name="20% - Accent1 2 2 3 3 4 8 2" xfId="4549" xr:uid="{00000000-0005-0000-0000-00000A110000}"/>
    <cellStyle name="20% - Accent1 2 2 3 3 4 8 2 2" xfId="4550" xr:uid="{00000000-0005-0000-0000-00000B110000}"/>
    <cellStyle name="20% - Accent1 2 2 3 3 4 8 3" xfId="4551" xr:uid="{00000000-0005-0000-0000-00000C110000}"/>
    <cellStyle name="20% - Accent1 2 2 3 3 4 9" xfId="4552" xr:uid="{00000000-0005-0000-0000-00000D110000}"/>
    <cellStyle name="20% - Accent1 2 2 3 3 4 9 2" xfId="4553" xr:uid="{00000000-0005-0000-0000-00000E110000}"/>
    <cellStyle name="20% - Accent1 2 2 3 3 5" xfId="4554" xr:uid="{00000000-0005-0000-0000-00000F110000}"/>
    <cellStyle name="20% - Accent1 2 2 3 3 5 2" xfId="4555" xr:uid="{00000000-0005-0000-0000-000010110000}"/>
    <cellStyle name="20% - Accent1 2 2 3 3 5 2 2" xfId="4556" xr:uid="{00000000-0005-0000-0000-000011110000}"/>
    <cellStyle name="20% - Accent1 2 2 3 3 5 2 2 2" xfId="4557" xr:uid="{00000000-0005-0000-0000-000012110000}"/>
    <cellStyle name="20% - Accent1 2 2 3 3 5 2 2 2 2" xfId="4558" xr:uid="{00000000-0005-0000-0000-000013110000}"/>
    <cellStyle name="20% - Accent1 2 2 3 3 5 2 2 3" xfId="4559" xr:uid="{00000000-0005-0000-0000-000014110000}"/>
    <cellStyle name="20% - Accent1 2 2 3 3 5 2 3" xfId="4560" xr:uid="{00000000-0005-0000-0000-000015110000}"/>
    <cellStyle name="20% - Accent1 2 2 3 3 5 2 3 2" xfId="4561" xr:uid="{00000000-0005-0000-0000-000016110000}"/>
    <cellStyle name="20% - Accent1 2 2 3 3 5 2 4" xfId="4562" xr:uid="{00000000-0005-0000-0000-000017110000}"/>
    <cellStyle name="20% - Accent1 2 2 3 3 5 3" xfId="4563" xr:uid="{00000000-0005-0000-0000-000018110000}"/>
    <cellStyle name="20% - Accent1 2 2 3 3 5 3 2" xfId="4564" xr:uid="{00000000-0005-0000-0000-000019110000}"/>
    <cellStyle name="20% - Accent1 2 2 3 3 5 3 2 2" xfId="4565" xr:uid="{00000000-0005-0000-0000-00001A110000}"/>
    <cellStyle name="20% - Accent1 2 2 3 3 5 3 2 2 2" xfId="4566" xr:uid="{00000000-0005-0000-0000-00001B110000}"/>
    <cellStyle name="20% - Accent1 2 2 3 3 5 3 2 3" xfId="4567" xr:uid="{00000000-0005-0000-0000-00001C110000}"/>
    <cellStyle name="20% - Accent1 2 2 3 3 5 3 3" xfId="4568" xr:uid="{00000000-0005-0000-0000-00001D110000}"/>
    <cellStyle name="20% - Accent1 2 2 3 3 5 3 3 2" xfId="4569" xr:uid="{00000000-0005-0000-0000-00001E110000}"/>
    <cellStyle name="20% - Accent1 2 2 3 3 5 3 4" xfId="4570" xr:uid="{00000000-0005-0000-0000-00001F110000}"/>
    <cellStyle name="20% - Accent1 2 2 3 3 5 4" xfId="4571" xr:uid="{00000000-0005-0000-0000-000020110000}"/>
    <cellStyle name="20% - Accent1 2 2 3 3 5 4 2" xfId="4572" xr:uid="{00000000-0005-0000-0000-000021110000}"/>
    <cellStyle name="20% - Accent1 2 2 3 3 5 4 2 2" xfId="4573" xr:uid="{00000000-0005-0000-0000-000022110000}"/>
    <cellStyle name="20% - Accent1 2 2 3 3 5 4 2 2 2" xfId="4574" xr:uid="{00000000-0005-0000-0000-000023110000}"/>
    <cellStyle name="20% - Accent1 2 2 3 3 5 4 2 3" xfId="4575" xr:uid="{00000000-0005-0000-0000-000024110000}"/>
    <cellStyle name="20% - Accent1 2 2 3 3 5 4 3" xfId="4576" xr:uid="{00000000-0005-0000-0000-000025110000}"/>
    <cellStyle name="20% - Accent1 2 2 3 3 5 4 3 2" xfId="4577" xr:uid="{00000000-0005-0000-0000-000026110000}"/>
    <cellStyle name="20% - Accent1 2 2 3 3 5 4 4" xfId="4578" xr:uid="{00000000-0005-0000-0000-000027110000}"/>
    <cellStyle name="20% - Accent1 2 2 3 3 5 5" xfId="4579" xr:uid="{00000000-0005-0000-0000-000028110000}"/>
    <cellStyle name="20% - Accent1 2 2 3 3 5 5 2" xfId="4580" xr:uid="{00000000-0005-0000-0000-000029110000}"/>
    <cellStyle name="20% - Accent1 2 2 3 3 5 5 2 2" xfId="4581" xr:uid="{00000000-0005-0000-0000-00002A110000}"/>
    <cellStyle name="20% - Accent1 2 2 3 3 5 5 3" xfId="4582" xr:uid="{00000000-0005-0000-0000-00002B110000}"/>
    <cellStyle name="20% - Accent1 2 2 3 3 5 6" xfId="4583" xr:uid="{00000000-0005-0000-0000-00002C110000}"/>
    <cellStyle name="20% - Accent1 2 2 3 3 5 6 2" xfId="4584" xr:uid="{00000000-0005-0000-0000-00002D110000}"/>
    <cellStyle name="20% - Accent1 2 2 3 3 5 6 2 2" xfId="4585" xr:uid="{00000000-0005-0000-0000-00002E110000}"/>
    <cellStyle name="20% - Accent1 2 2 3 3 5 6 3" xfId="4586" xr:uid="{00000000-0005-0000-0000-00002F110000}"/>
    <cellStyle name="20% - Accent1 2 2 3 3 5 7" xfId="4587" xr:uid="{00000000-0005-0000-0000-000030110000}"/>
    <cellStyle name="20% - Accent1 2 2 3 3 5 7 2" xfId="4588" xr:uid="{00000000-0005-0000-0000-000031110000}"/>
    <cellStyle name="20% - Accent1 2 2 3 3 5 8" xfId="4589" xr:uid="{00000000-0005-0000-0000-000032110000}"/>
    <cellStyle name="20% - Accent1 2 2 3 3 5 8 2" xfId="4590" xr:uid="{00000000-0005-0000-0000-000033110000}"/>
    <cellStyle name="20% - Accent1 2 2 3 3 5 9" xfId="4591" xr:uid="{00000000-0005-0000-0000-000034110000}"/>
    <cellStyle name="20% - Accent1 2 2 3 3 6" xfId="4592" xr:uid="{00000000-0005-0000-0000-000035110000}"/>
    <cellStyle name="20% - Accent1 2 2 3 3 6 2" xfId="4593" xr:uid="{00000000-0005-0000-0000-000036110000}"/>
    <cellStyle name="20% - Accent1 2 2 3 3 6 2 2" xfId="4594" xr:uid="{00000000-0005-0000-0000-000037110000}"/>
    <cellStyle name="20% - Accent1 2 2 3 3 6 2 2 2" xfId="4595" xr:uid="{00000000-0005-0000-0000-000038110000}"/>
    <cellStyle name="20% - Accent1 2 2 3 3 6 2 2 2 2" xfId="4596" xr:uid="{00000000-0005-0000-0000-000039110000}"/>
    <cellStyle name="20% - Accent1 2 2 3 3 6 2 2 3" xfId="4597" xr:uid="{00000000-0005-0000-0000-00003A110000}"/>
    <cellStyle name="20% - Accent1 2 2 3 3 6 2 3" xfId="4598" xr:uid="{00000000-0005-0000-0000-00003B110000}"/>
    <cellStyle name="20% - Accent1 2 2 3 3 6 2 3 2" xfId="4599" xr:uid="{00000000-0005-0000-0000-00003C110000}"/>
    <cellStyle name="20% - Accent1 2 2 3 3 6 2 4" xfId="4600" xr:uid="{00000000-0005-0000-0000-00003D110000}"/>
    <cellStyle name="20% - Accent1 2 2 3 3 6 3" xfId="4601" xr:uid="{00000000-0005-0000-0000-00003E110000}"/>
    <cellStyle name="20% - Accent1 2 2 3 3 6 3 2" xfId="4602" xr:uid="{00000000-0005-0000-0000-00003F110000}"/>
    <cellStyle name="20% - Accent1 2 2 3 3 6 3 2 2" xfId="4603" xr:uid="{00000000-0005-0000-0000-000040110000}"/>
    <cellStyle name="20% - Accent1 2 2 3 3 6 3 2 2 2" xfId="4604" xr:uid="{00000000-0005-0000-0000-000041110000}"/>
    <cellStyle name="20% - Accent1 2 2 3 3 6 3 2 3" xfId="4605" xr:uid="{00000000-0005-0000-0000-000042110000}"/>
    <cellStyle name="20% - Accent1 2 2 3 3 6 3 3" xfId="4606" xr:uid="{00000000-0005-0000-0000-000043110000}"/>
    <cellStyle name="20% - Accent1 2 2 3 3 6 3 3 2" xfId="4607" xr:uid="{00000000-0005-0000-0000-000044110000}"/>
    <cellStyle name="20% - Accent1 2 2 3 3 6 3 4" xfId="4608" xr:uid="{00000000-0005-0000-0000-000045110000}"/>
    <cellStyle name="20% - Accent1 2 2 3 3 6 4" xfId="4609" xr:uid="{00000000-0005-0000-0000-000046110000}"/>
    <cellStyle name="20% - Accent1 2 2 3 3 6 4 2" xfId="4610" xr:uid="{00000000-0005-0000-0000-000047110000}"/>
    <cellStyle name="20% - Accent1 2 2 3 3 6 4 2 2" xfId="4611" xr:uid="{00000000-0005-0000-0000-000048110000}"/>
    <cellStyle name="20% - Accent1 2 2 3 3 6 4 2 2 2" xfId="4612" xr:uid="{00000000-0005-0000-0000-000049110000}"/>
    <cellStyle name="20% - Accent1 2 2 3 3 6 4 2 3" xfId="4613" xr:uid="{00000000-0005-0000-0000-00004A110000}"/>
    <cellStyle name="20% - Accent1 2 2 3 3 6 4 3" xfId="4614" xr:uid="{00000000-0005-0000-0000-00004B110000}"/>
    <cellStyle name="20% - Accent1 2 2 3 3 6 4 3 2" xfId="4615" xr:uid="{00000000-0005-0000-0000-00004C110000}"/>
    <cellStyle name="20% - Accent1 2 2 3 3 6 4 4" xfId="4616" xr:uid="{00000000-0005-0000-0000-00004D110000}"/>
    <cellStyle name="20% - Accent1 2 2 3 3 6 5" xfId="4617" xr:uid="{00000000-0005-0000-0000-00004E110000}"/>
    <cellStyle name="20% - Accent1 2 2 3 3 6 5 2" xfId="4618" xr:uid="{00000000-0005-0000-0000-00004F110000}"/>
    <cellStyle name="20% - Accent1 2 2 3 3 6 5 2 2" xfId="4619" xr:uid="{00000000-0005-0000-0000-000050110000}"/>
    <cellStyle name="20% - Accent1 2 2 3 3 6 5 3" xfId="4620" xr:uid="{00000000-0005-0000-0000-000051110000}"/>
    <cellStyle name="20% - Accent1 2 2 3 3 6 6" xfId="4621" xr:uid="{00000000-0005-0000-0000-000052110000}"/>
    <cellStyle name="20% - Accent1 2 2 3 3 6 6 2" xfId="4622" xr:uid="{00000000-0005-0000-0000-000053110000}"/>
    <cellStyle name="20% - Accent1 2 2 3 3 6 6 2 2" xfId="4623" xr:uid="{00000000-0005-0000-0000-000054110000}"/>
    <cellStyle name="20% - Accent1 2 2 3 3 6 6 3" xfId="4624" xr:uid="{00000000-0005-0000-0000-000055110000}"/>
    <cellStyle name="20% - Accent1 2 2 3 3 6 7" xfId="4625" xr:uid="{00000000-0005-0000-0000-000056110000}"/>
    <cellStyle name="20% - Accent1 2 2 3 3 6 7 2" xfId="4626" xr:uid="{00000000-0005-0000-0000-000057110000}"/>
    <cellStyle name="20% - Accent1 2 2 3 3 6 8" xfId="4627" xr:uid="{00000000-0005-0000-0000-000058110000}"/>
    <cellStyle name="20% - Accent1 2 2 3 3 6 8 2" xfId="4628" xr:uid="{00000000-0005-0000-0000-000059110000}"/>
    <cellStyle name="20% - Accent1 2 2 3 3 6 9" xfId="4629" xr:uid="{00000000-0005-0000-0000-00005A110000}"/>
    <cellStyle name="20% - Accent1 2 2 3 3 7" xfId="4630" xr:uid="{00000000-0005-0000-0000-00005B110000}"/>
    <cellStyle name="20% - Accent1 2 2 3 3 7 2" xfId="4631" xr:uid="{00000000-0005-0000-0000-00005C110000}"/>
    <cellStyle name="20% - Accent1 2 2 3 3 7 2 2" xfId="4632" xr:uid="{00000000-0005-0000-0000-00005D110000}"/>
    <cellStyle name="20% - Accent1 2 2 3 3 7 2 2 2" xfId="4633" xr:uid="{00000000-0005-0000-0000-00005E110000}"/>
    <cellStyle name="20% - Accent1 2 2 3 3 7 2 3" xfId="4634" xr:uid="{00000000-0005-0000-0000-00005F110000}"/>
    <cellStyle name="20% - Accent1 2 2 3 3 7 3" xfId="4635" xr:uid="{00000000-0005-0000-0000-000060110000}"/>
    <cellStyle name="20% - Accent1 2 2 3 3 7 3 2" xfId="4636" xr:uid="{00000000-0005-0000-0000-000061110000}"/>
    <cellStyle name="20% - Accent1 2 2 3 3 7 4" xfId="4637" xr:uid="{00000000-0005-0000-0000-000062110000}"/>
    <cellStyle name="20% - Accent1 2 2 3 3 8" xfId="4638" xr:uid="{00000000-0005-0000-0000-000063110000}"/>
    <cellStyle name="20% - Accent1 2 2 3 3 8 2" xfId="4639" xr:uid="{00000000-0005-0000-0000-000064110000}"/>
    <cellStyle name="20% - Accent1 2 2 3 3 8 2 2" xfId="4640" xr:uid="{00000000-0005-0000-0000-000065110000}"/>
    <cellStyle name="20% - Accent1 2 2 3 3 8 2 2 2" xfId="4641" xr:uid="{00000000-0005-0000-0000-000066110000}"/>
    <cellStyle name="20% - Accent1 2 2 3 3 8 2 3" xfId="4642" xr:uid="{00000000-0005-0000-0000-000067110000}"/>
    <cellStyle name="20% - Accent1 2 2 3 3 8 3" xfId="4643" xr:uid="{00000000-0005-0000-0000-000068110000}"/>
    <cellStyle name="20% - Accent1 2 2 3 3 8 3 2" xfId="4644" xr:uid="{00000000-0005-0000-0000-000069110000}"/>
    <cellStyle name="20% - Accent1 2 2 3 3 8 4" xfId="4645" xr:uid="{00000000-0005-0000-0000-00006A110000}"/>
    <cellStyle name="20% - Accent1 2 2 3 3 9" xfId="4646" xr:uid="{00000000-0005-0000-0000-00006B110000}"/>
    <cellStyle name="20% - Accent1 2 2 3 3 9 2" xfId="4647" xr:uid="{00000000-0005-0000-0000-00006C110000}"/>
    <cellStyle name="20% - Accent1 2 2 3 3 9 2 2" xfId="4648" xr:uid="{00000000-0005-0000-0000-00006D110000}"/>
    <cellStyle name="20% - Accent1 2 2 3 3 9 2 2 2" xfId="4649" xr:uid="{00000000-0005-0000-0000-00006E110000}"/>
    <cellStyle name="20% - Accent1 2 2 3 3 9 2 3" xfId="4650" xr:uid="{00000000-0005-0000-0000-00006F110000}"/>
    <cellStyle name="20% - Accent1 2 2 3 3 9 3" xfId="4651" xr:uid="{00000000-0005-0000-0000-000070110000}"/>
    <cellStyle name="20% - Accent1 2 2 3 3 9 3 2" xfId="4652" xr:uid="{00000000-0005-0000-0000-000071110000}"/>
    <cellStyle name="20% - Accent1 2 2 3 3 9 4" xfId="4653" xr:uid="{00000000-0005-0000-0000-000072110000}"/>
    <cellStyle name="20% - Accent1 2 2 3 4" xfId="4654" xr:uid="{00000000-0005-0000-0000-000073110000}"/>
    <cellStyle name="20% - Accent1 2 2 3 4 10" xfId="4655" xr:uid="{00000000-0005-0000-0000-000074110000}"/>
    <cellStyle name="20% - Accent1 2 2 3 4 10 2" xfId="4656" xr:uid="{00000000-0005-0000-0000-000075110000}"/>
    <cellStyle name="20% - Accent1 2 2 3 4 11" xfId="4657" xr:uid="{00000000-0005-0000-0000-000076110000}"/>
    <cellStyle name="20% - Accent1 2 2 3 4 2" xfId="4658" xr:uid="{00000000-0005-0000-0000-000077110000}"/>
    <cellStyle name="20% - Accent1 2 2 3 4 2 2" xfId="4659" xr:uid="{00000000-0005-0000-0000-000078110000}"/>
    <cellStyle name="20% - Accent1 2 2 3 4 2 2 2" xfId="4660" xr:uid="{00000000-0005-0000-0000-000079110000}"/>
    <cellStyle name="20% - Accent1 2 2 3 4 2 2 2 2" xfId="4661" xr:uid="{00000000-0005-0000-0000-00007A110000}"/>
    <cellStyle name="20% - Accent1 2 2 3 4 2 2 2 2 2" xfId="4662" xr:uid="{00000000-0005-0000-0000-00007B110000}"/>
    <cellStyle name="20% - Accent1 2 2 3 4 2 2 2 3" xfId="4663" xr:uid="{00000000-0005-0000-0000-00007C110000}"/>
    <cellStyle name="20% - Accent1 2 2 3 4 2 2 3" xfId="4664" xr:uid="{00000000-0005-0000-0000-00007D110000}"/>
    <cellStyle name="20% - Accent1 2 2 3 4 2 2 3 2" xfId="4665" xr:uid="{00000000-0005-0000-0000-00007E110000}"/>
    <cellStyle name="20% - Accent1 2 2 3 4 2 2 4" xfId="4666" xr:uid="{00000000-0005-0000-0000-00007F110000}"/>
    <cellStyle name="20% - Accent1 2 2 3 4 2 3" xfId="4667" xr:uid="{00000000-0005-0000-0000-000080110000}"/>
    <cellStyle name="20% - Accent1 2 2 3 4 2 3 2" xfId="4668" xr:uid="{00000000-0005-0000-0000-000081110000}"/>
    <cellStyle name="20% - Accent1 2 2 3 4 2 3 2 2" xfId="4669" xr:uid="{00000000-0005-0000-0000-000082110000}"/>
    <cellStyle name="20% - Accent1 2 2 3 4 2 3 2 2 2" xfId="4670" xr:uid="{00000000-0005-0000-0000-000083110000}"/>
    <cellStyle name="20% - Accent1 2 2 3 4 2 3 2 3" xfId="4671" xr:uid="{00000000-0005-0000-0000-000084110000}"/>
    <cellStyle name="20% - Accent1 2 2 3 4 2 3 3" xfId="4672" xr:uid="{00000000-0005-0000-0000-000085110000}"/>
    <cellStyle name="20% - Accent1 2 2 3 4 2 3 3 2" xfId="4673" xr:uid="{00000000-0005-0000-0000-000086110000}"/>
    <cellStyle name="20% - Accent1 2 2 3 4 2 3 4" xfId="4674" xr:uid="{00000000-0005-0000-0000-000087110000}"/>
    <cellStyle name="20% - Accent1 2 2 3 4 2 4" xfId="4675" xr:uid="{00000000-0005-0000-0000-000088110000}"/>
    <cellStyle name="20% - Accent1 2 2 3 4 2 4 2" xfId="4676" xr:uid="{00000000-0005-0000-0000-000089110000}"/>
    <cellStyle name="20% - Accent1 2 2 3 4 2 4 2 2" xfId="4677" xr:uid="{00000000-0005-0000-0000-00008A110000}"/>
    <cellStyle name="20% - Accent1 2 2 3 4 2 4 2 2 2" xfId="4678" xr:uid="{00000000-0005-0000-0000-00008B110000}"/>
    <cellStyle name="20% - Accent1 2 2 3 4 2 4 2 3" xfId="4679" xr:uid="{00000000-0005-0000-0000-00008C110000}"/>
    <cellStyle name="20% - Accent1 2 2 3 4 2 4 3" xfId="4680" xr:uid="{00000000-0005-0000-0000-00008D110000}"/>
    <cellStyle name="20% - Accent1 2 2 3 4 2 4 3 2" xfId="4681" xr:uid="{00000000-0005-0000-0000-00008E110000}"/>
    <cellStyle name="20% - Accent1 2 2 3 4 2 4 4" xfId="4682" xr:uid="{00000000-0005-0000-0000-00008F110000}"/>
    <cellStyle name="20% - Accent1 2 2 3 4 2 5" xfId="4683" xr:uid="{00000000-0005-0000-0000-000090110000}"/>
    <cellStyle name="20% - Accent1 2 2 3 4 2 5 2" xfId="4684" xr:uid="{00000000-0005-0000-0000-000091110000}"/>
    <cellStyle name="20% - Accent1 2 2 3 4 2 5 2 2" xfId="4685" xr:uid="{00000000-0005-0000-0000-000092110000}"/>
    <cellStyle name="20% - Accent1 2 2 3 4 2 5 3" xfId="4686" xr:uid="{00000000-0005-0000-0000-000093110000}"/>
    <cellStyle name="20% - Accent1 2 2 3 4 2 6" xfId="4687" xr:uid="{00000000-0005-0000-0000-000094110000}"/>
    <cellStyle name="20% - Accent1 2 2 3 4 2 6 2" xfId="4688" xr:uid="{00000000-0005-0000-0000-000095110000}"/>
    <cellStyle name="20% - Accent1 2 2 3 4 2 6 2 2" xfId="4689" xr:uid="{00000000-0005-0000-0000-000096110000}"/>
    <cellStyle name="20% - Accent1 2 2 3 4 2 6 3" xfId="4690" xr:uid="{00000000-0005-0000-0000-000097110000}"/>
    <cellStyle name="20% - Accent1 2 2 3 4 2 7" xfId="4691" xr:uid="{00000000-0005-0000-0000-000098110000}"/>
    <cellStyle name="20% - Accent1 2 2 3 4 2 7 2" xfId="4692" xr:uid="{00000000-0005-0000-0000-000099110000}"/>
    <cellStyle name="20% - Accent1 2 2 3 4 2 8" xfId="4693" xr:uid="{00000000-0005-0000-0000-00009A110000}"/>
    <cellStyle name="20% - Accent1 2 2 3 4 2 8 2" xfId="4694" xr:uid="{00000000-0005-0000-0000-00009B110000}"/>
    <cellStyle name="20% - Accent1 2 2 3 4 2 9" xfId="4695" xr:uid="{00000000-0005-0000-0000-00009C110000}"/>
    <cellStyle name="20% - Accent1 2 2 3 4 3" xfId="4696" xr:uid="{00000000-0005-0000-0000-00009D110000}"/>
    <cellStyle name="20% - Accent1 2 2 3 4 3 2" xfId="4697" xr:uid="{00000000-0005-0000-0000-00009E110000}"/>
    <cellStyle name="20% - Accent1 2 2 3 4 3 2 2" xfId="4698" xr:uid="{00000000-0005-0000-0000-00009F110000}"/>
    <cellStyle name="20% - Accent1 2 2 3 4 3 2 2 2" xfId="4699" xr:uid="{00000000-0005-0000-0000-0000A0110000}"/>
    <cellStyle name="20% - Accent1 2 2 3 4 3 2 2 2 2" xfId="4700" xr:uid="{00000000-0005-0000-0000-0000A1110000}"/>
    <cellStyle name="20% - Accent1 2 2 3 4 3 2 2 3" xfId="4701" xr:uid="{00000000-0005-0000-0000-0000A2110000}"/>
    <cellStyle name="20% - Accent1 2 2 3 4 3 2 3" xfId="4702" xr:uid="{00000000-0005-0000-0000-0000A3110000}"/>
    <cellStyle name="20% - Accent1 2 2 3 4 3 2 3 2" xfId="4703" xr:uid="{00000000-0005-0000-0000-0000A4110000}"/>
    <cellStyle name="20% - Accent1 2 2 3 4 3 2 4" xfId="4704" xr:uid="{00000000-0005-0000-0000-0000A5110000}"/>
    <cellStyle name="20% - Accent1 2 2 3 4 3 3" xfId="4705" xr:uid="{00000000-0005-0000-0000-0000A6110000}"/>
    <cellStyle name="20% - Accent1 2 2 3 4 3 3 2" xfId="4706" xr:uid="{00000000-0005-0000-0000-0000A7110000}"/>
    <cellStyle name="20% - Accent1 2 2 3 4 3 3 2 2" xfId="4707" xr:uid="{00000000-0005-0000-0000-0000A8110000}"/>
    <cellStyle name="20% - Accent1 2 2 3 4 3 3 2 2 2" xfId="4708" xr:uid="{00000000-0005-0000-0000-0000A9110000}"/>
    <cellStyle name="20% - Accent1 2 2 3 4 3 3 2 3" xfId="4709" xr:uid="{00000000-0005-0000-0000-0000AA110000}"/>
    <cellStyle name="20% - Accent1 2 2 3 4 3 3 3" xfId="4710" xr:uid="{00000000-0005-0000-0000-0000AB110000}"/>
    <cellStyle name="20% - Accent1 2 2 3 4 3 3 3 2" xfId="4711" xr:uid="{00000000-0005-0000-0000-0000AC110000}"/>
    <cellStyle name="20% - Accent1 2 2 3 4 3 3 4" xfId="4712" xr:uid="{00000000-0005-0000-0000-0000AD110000}"/>
    <cellStyle name="20% - Accent1 2 2 3 4 3 4" xfId="4713" xr:uid="{00000000-0005-0000-0000-0000AE110000}"/>
    <cellStyle name="20% - Accent1 2 2 3 4 3 4 2" xfId="4714" xr:uid="{00000000-0005-0000-0000-0000AF110000}"/>
    <cellStyle name="20% - Accent1 2 2 3 4 3 4 2 2" xfId="4715" xr:uid="{00000000-0005-0000-0000-0000B0110000}"/>
    <cellStyle name="20% - Accent1 2 2 3 4 3 4 2 2 2" xfId="4716" xr:uid="{00000000-0005-0000-0000-0000B1110000}"/>
    <cellStyle name="20% - Accent1 2 2 3 4 3 4 2 3" xfId="4717" xr:uid="{00000000-0005-0000-0000-0000B2110000}"/>
    <cellStyle name="20% - Accent1 2 2 3 4 3 4 3" xfId="4718" xr:uid="{00000000-0005-0000-0000-0000B3110000}"/>
    <cellStyle name="20% - Accent1 2 2 3 4 3 4 3 2" xfId="4719" xr:uid="{00000000-0005-0000-0000-0000B4110000}"/>
    <cellStyle name="20% - Accent1 2 2 3 4 3 4 4" xfId="4720" xr:uid="{00000000-0005-0000-0000-0000B5110000}"/>
    <cellStyle name="20% - Accent1 2 2 3 4 3 5" xfId="4721" xr:uid="{00000000-0005-0000-0000-0000B6110000}"/>
    <cellStyle name="20% - Accent1 2 2 3 4 3 5 2" xfId="4722" xr:uid="{00000000-0005-0000-0000-0000B7110000}"/>
    <cellStyle name="20% - Accent1 2 2 3 4 3 5 2 2" xfId="4723" xr:uid="{00000000-0005-0000-0000-0000B8110000}"/>
    <cellStyle name="20% - Accent1 2 2 3 4 3 5 3" xfId="4724" xr:uid="{00000000-0005-0000-0000-0000B9110000}"/>
    <cellStyle name="20% - Accent1 2 2 3 4 3 6" xfId="4725" xr:uid="{00000000-0005-0000-0000-0000BA110000}"/>
    <cellStyle name="20% - Accent1 2 2 3 4 3 6 2" xfId="4726" xr:uid="{00000000-0005-0000-0000-0000BB110000}"/>
    <cellStyle name="20% - Accent1 2 2 3 4 3 6 2 2" xfId="4727" xr:uid="{00000000-0005-0000-0000-0000BC110000}"/>
    <cellStyle name="20% - Accent1 2 2 3 4 3 6 3" xfId="4728" xr:uid="{00000000-0005-0000-0000-0000BD110000}"/>
    <cellStyle name="20% - Accent1 2 2 3 4 3 7" xfId="4729" xr:uid="{00000000-0005-0000-0000-0000BE110000}"/>
    <cellStyle name="20% - Accent1 2 2 3 4 3 7 2" xfId="4730" xr:uid="{00000000-0005-0000-0000-0000BF110000}"/>
    <cellStyle name="20% - Accent1 2 2 3 4 3 8" xfId="4731" xr:uid="{00000000-0005-0000-0000-0000C0110000}"/>
    <cellStyle name="20% - Accent1 2 2 3 4 3 8 2" xfId="4732" xr:uid="{00000000-0005-0000-0000-0000C1110000}"/>
    <cellStyle name="20% - Accent1 2 2 3 4 3 9" xfId="4733" xr:uid="{00000000-0005-0000-0000-0000C2110000}"/>
    <cellStyle name="20% - Accent1 2 2 3 4 4" xfId="4734" xr:uid="{00000000-0005-0000-0000-0000C3110000}"/>
    <cellStyle name="20% - Accent1 2 2 3 4 4 2" xfId="4735" xr:uid="{00000000-0005-0000-0000-0000C4110000}"/>
    <cellStyle name="20% - Accent1 2 2 3 4 4 2 2" xfId="4736" xr:uid="{00000000-0005-0000-0000-0000C5110000}"/>
    <cellStyle name="20% - Accent1 2 2 3 4 4 2 2 2" xfId="4737" xr:uid="{00000000-0005-0000-0000-0000C6110000}"/>
    <cellStyle name="20% - Accent1 2 2 3 4 4 2 3" xfId="4738" xr:uid="{00000000-0005-0000-0000-0000C7110000}"/>
    <cellStyle name="20% - Accent1 2 2 3 4 4 3" xfId="4739" xr:uid="{00000000-0005-0000-0000-0000C8110000}"/>
    <cellStyle name="20% - Accent1 2 2 3 4 4 3 2" xfId="4740" xr:uid="{00000000-0005-0000-0000-0000C9110000}"/>
    <cellStyle name="20% - Accent1 2 2 3 4 4 4" xfId="4741" xr:uid="{00000000-0005-0000-0000-0000CA110000}"/>
    <cellStyle name="20% - Accent1 2 2 3 4 5" xfId="4742" xr:uid="{00000000-0005-0000-0000-0000CB110000}"/>
    <cellStyle name="20% - Accent1 2 2 3 4 5 2" xfId="4743" xr:uid="{00000000-0005-0000-0000-0000CC110000}"/>
    <cellStyle name="20% - Accent1 2 2 3 4 5 2 2" xfId="4744" xr:uid="{00000000-0005-0000-0000-0000CD110000}"/>
    <cellStyle name="20% - Accent1 2 2 3 4 5 2 2 2" xfId="4745" xr:uid="{00000000-0005-0000-0000-0000CE110000}"/>
    <cellStyle name="20% - Accent1 2 2 3 4 5 2 3" xfId="4746" xr:uid="{00000000-0005-0000-0000-0000CF110000}"/>
    <cellStyle name="20% - Accent1 2 2 3 4 5 3" xfId="4747" xr:uid="{00000000-0005-0000-0000-0000D0110000}"/>
    <cellStyle name="20% - Accent1 2 2 3 4 5 3 2" xfId="4748" xr:uid="{00000000-0005-0000-0000-0000D1110000}"/>
    <cellStyle name="20% - Accent1 2 2 3 4 5 4" xfId="4749" xr:uid="{00000000-0005-0000-0000-0000D2110000}"/>
    <cellStyle name="20% - Accent1 2 2 3 4 6" xfId="4750" xr:uid="{00000000-0005-0000-0000-0000D3110000}"/>
    <cellStyle name="20% - Accent1 2 2 3 4 6 2" xfId="4751" xr:uid="{00000000-0005-0000-0000-0000D4110000}"/>
    <cellStyle name="20% - Accent1 2 2 3 4 6 2 2" xfId="4752" xr:uid="{00000000-0005-0000-0000-0000D5110000}"/>
    <cellStyle name="20% - Accent1 2 2 3 4 6 2 2 2" xfId="4753" xr:uid="{00000000-0005-0000-0000-0000D6110000}"/>
    <cellStyle name="20% - Accent1 2 2 3 4 6 2 3" xfId="4754" xr:uid="{00000000-0005-0000-0000-0000D7110000}"/>
    <cellStyle name="20% - Accent1 2 2 3 4 6 3" xfId="4755" xr:uid="{00000000-0005-0000-0000-0000D8110000}"/>
    <cellStyle name="20% - Accent1 2 2 3 4 6 3 2" xfId="4756" xr:uid="{00000000-0005-0000-0000-0000D9110000}"/>
    <cellStyle name="20% - Accent1 2 2 3 4 6 4" xfId="4757" xr:uid="{00000000-0005-0000-0000-0000DA110000}"/>
    <cellStyle name="20% - Accent1 2 2 3 4 7" xfId="4758" xr:uid="{00000000-0005-0000-0000-0000DB110000}"/>
    <cellStyle name="20% - Accent1 2 2 3 4 7 2" xfId="4759" xr:uid="{00000000-0005-0000-0000-0000DC110000}"/>
    <cellStyle name="20% - Accent1 2 2 3 4 7 2 2" xfId="4760" xr:uid="{00000000-0005-0000-0000-0000DD110000}"/>
    <cellStyle name="20% - Accent1 2 2 3 4 7 3" xfId="4761" xr:uid="{00000000-0005-0000-0000-0000DE110000}"/>
    <cellStyle name="20% - Accent1 2 2 3 4 8" xfId="4762" xr:uid="{00000000-0005-0000-0000-0000DF110000}"/>
    <cellStyle name="20% - Accent1 2 2 3 4 8 2" xfId="4763" xr:uid="{00000000-0005-0000-0000-0000E0110000}"/>
    <cellStyle name="20% - Accent1 2 2 3 4 8 2 2" xfId="4764" xr:uid="{00000000-0005-0000-0000-0000E1110000}"/>
    <cellStyle name="20% - Accent1 2 2 3 4 8 3" xfId="4765" xr:uid="{00000000-0005-0000-0000-0000E2110000}"/>
    <cellStyle name="20% - Accent1 2 2 3 4 9" xfId="4766" xr:uid="{00000000-0005-0000-0000-0000E3110000}"/>
    <cellStyle name="20% - Accent1 2 2 3 4 9 2" xfId="4767" xr:uid="{00000000-0005-0000-0000-0000E4110000}"/>
    <cellStyle name="20% - Accent1 2 2 3 5" xfId="4768" xr:uid="{00000000-0005-0000-0000-0000E5110000}"/>
    <cellStyle name="20% - Accent1 2 2 3 5 10" xfId="4769" xr:uid="{00000000-0005-0000-0000-0000E6110000}"/>
    <cellStyle name="20% - Accent1 2 2 3 5 10 2" xfId="4770" xr:uid="{00000000-0005-0000-0000-0000E7110000}"/>
    <cellStyle name="20% - Accent1 2 2 3 5 11" xfId="4771" xr:uid="{00000000-0005-0000-0000-0000E8110000}"/>
    <cellStyle name="20% - Accent1 2 2 3 5 2" xfId="4772" xr:uid="{00000000-0005-0000-0000-0000E9110000}"/>
    <cellStyle name="20% - Accent1 2 2 3 5 2 2" xfId="4773" xr:uid="{00000000-0005-0000-0000-0000EA110000}"/>
    <cellStyle name="20% - Accent1 2 2 3 5 2 2 2" xfId="4774" xr:uid="{00000000-0005-0000-0000-0000EB110000}"/>
    <cellStyle name="20% - Accent1 2 2 3 5 2 2 2 2" xfId="4775" xr:uid="{00000000-0005-0000-0000-0000EC110000}"/>
    <cellStyle name="20% - Accent1 2 2 3 5 2 2 2 2 2" xfId="4776" xr:uid="{00000000-0005-0000-0000-0000ED110000}"/>
    <cellStyle name="20% - Accent1 2 2 3 5 2 2 2 3" xfId="4777" xr:uid="{00000000-0005-0000-0000-0000EE110000}"/>
    <cellStyle name="20% - Accent1 2 2 3 5 2 2 3" xfId="4778" xr:uid="{00000000-0005-0000-0000-0000EF110000}"/>
    <cellStyle name="20% - Accent1 2 2 3 5 2 2 3 2" xfId="4779" xr:uid="{00000000-0005-0000-0000-0000F0110000}"/>
    <cellStyle name="20% - Accent1 2 2 3 5 2 2 4" xfId="4780" xr:uid="{00000000-0005-0000-0000-0000F1110000}"/>
    <cellStyle name="20% - Accent1 2 2 3 5 2 3" xfId="4781" xr:uid="{00000000-0005-0000-0000-0000F2110000}"/>
    <cellStyle name="20% - Accent1 2 2 3 5 2 3 2" xfId="4782" xr:uid="{00000000-0005-0000-0000-0000F3110000}"/>
    <cellStyle name="20% - Accent1 2 2 3 5 2 3 2 2" xfId="4783" xr:uid="{00000000-0005-0000-0000-0000F4110000}"/>
    <cellStyle name="20% - Accent1 2 2 3 5 2 3 2 2 2" xfId="4784" xr:uid="{00000000-0005-0000-0000-0000F5110000}"/>
    <cellStyle name="20% - Accent1 2 2 3 5 2 3 2 3" xfId="4785" xr:uid="{00000000-0005-0000-0000-0000F6110000}"/>
    <cellStyle name="20% - Accent1 2 2 3 5 2 3 3" xfId="4786" xr:uid="{00000000-0005-0000-0000-0000F7110000}"/>
    <cellStyle name="20% - Accent1 2 2 3 5 2 3 3 2" xfId="4787" xr:uid="{00000000-0005-0000-0000-0000F8110000}"/>
    <cellStyle name="20% - Accent1 2 2 3 5 2 3 4" xfId="4788" xr:uid="{00000000-0005-0000-0000-0000F9110000}"/>
    <cellStyle name="20% - Accent1 2 2 3 5 2 4" xfId="4789" xr:uid="{00000000-0005-0000-0000-0000FA110000}"/>
    <cellStyle name="20% - Accent1 2 2 3 5 2 4 2" xfId="4790" xr:uid="{00000000-0005-0000-0000-0000FB110000}"/>
    <cellStyle name="20% - Accent1 2 2 3 5 2 4 2 2" xfId="4791" xr:uid="{00000000-0005-0000-0000-0000FC110000}"/>
    <cellStyle name="20% - Accent1 2 2 3 5 2 4 2 2 2" xfId="4792" xr:uid="{00000000-0005-0000-0000-0000FD110000}"/>
    <cellStyle name="20% - Accent1 2 2 3 5 2 4 2 3" xfId="4793" xr:uid="{00000000-0005-0000-0000-0000FE110000}"/>
    <cellStyle name="20% - Accent1 2 2 3 5 2 4 3" xfId="4794" xr:uid="{00000000-0005-0000-0000-0000FF110000}"/>
    <cellStyle name="20% - Accent1 2 2 3 5 2 4 3 2" xfId="4795" xr:uid="{00000000-0005-0000-0000-000000120000}"/>
    <cellStyle name="20% - Accent1 2 2 3 5 2 4 4" xfId="4796" xr:uid="{00000000-0005-0000-0000-000001120000}"/>
    <cellStyle name="20% - Accent1 2 2 3 5 2 5" xfId="4797" xr:uid="{00000000-0005-0000-0000-000002120000}"/>
    <cellStyle name="20% - Accent1 2 2 3 5 2 5 2" xfId="4798" xr:uid="{00000000-0005-0000-0000-000003120000}"/>
    <cellStyle name="20% - Accent1 2 2 3 5 2 5 2 2" xfId="4799" xr:uid="{00000000-0005-0000-0000-000004120000}"/>
    <cellStyle name="20% - Accent1 2 2 3 5 2 5 3" xfId="4800" xr:uid="{00000000-0005-0000-0000-000005120000}"/>
    <cellStyle name="20% - Accent1 2 2 3 5 2 6" xfId="4801" xr:uid="{00000000-0005-0000-0000-000006120000}"/>
    <cellStyle name="20% - Accent1 2 2 3 5 2 6 2" xfId="4802" xr:uid="{00000000-0005-0000-0000-000007120000}"/>
    <cellStyle name="20% - Accent1 2 2 3 5 2 6 2 2" xfId="4803" xr:uid="{00000000-0005-0000-0000-000008120000}"/>
    <cellStyle name="20% - Accent1 2 2 3 5 2 6 3" xfId="4804" xr:uid="{00000000-0005-0000-0000-000009120000}"/>
    <cellStyle name="20% - Accent1 2 2 3 5 2 7" xfId="4805" xr:uid="{00000000-0005-0000-0000-00000A120000}"/>
    <cellStyle name="20% - Accent1 2 2 3 5 2 7 2" xfId="4806" xr:uid="{00000000-0005-0000-0000-00000B120000}"/>
    <cellStyle name="20% - Accent1 2 2 3 5 2 8" xfId="4807" xr:uid="{00000000-0005-0000-0000-00000C120000}"/>
    <cellStyle name="20% - Accent1 2 2 3 5 2 8 2" xfId="4808" xr:uid="{00000000-0005-0000-0000-00000D120000}"/>
    <cellStyle name="20% - Accent1 2 2 3 5 2 9" xfId="4809" xr:uid="{00000000-0005-0000-0000-00000E120000}"/>
    <cellStyle name="20% - Accent1 2 2 3 5 3" xfId="4810" xr:uid="{00000000-0005-0000-0000-00000F120000}"/>
    <cellStyle name="20% - Accent1 2 2 3 5 3 2" xfId="4811" xr:uid="{00000000-0005-0000-0000-000010120000}"/>
    <cellStyle name="20% - Accent1 2 2 3 5 3 2 2" xfId="4812" xr:uid="{00000000-0005-0000-0000-000011120000}"/>
    <cellStyle name="20% - Accent1 2 2 3 5 3 2 2 2" xfId="4813" xr:uid="{00000000-0005-0000-0000-000012120000}"/>
    <cellStyle name="20% - Accent1 2 2 3 5 3 2 2 2 2" xfId="4814" xr:uid="{00000000-0005-0000-0000-000013120000}"/>
    <cellStyle name="20% - Accent1 2 2 3 5 3 2 2 3" xfId="4815" xr:uid="{00000000-0005-0000-0000-000014120000}"/>
    <cellStyle name="20% - Accent1 2 2 3 5 3 2 3" xfId="4816" xr:uid="{00000000-0005-0000-0000-000015120000}"/>
    <cellStyle name="20% - Accent1 2 2 3 5 3 2 3 2" xfId="4817" xr:uid="{00000000-0005-0000-0000-000016120000}"/>
    <cellStyle name="20% - Accent1 2 2 3 5 3 2 4" xfId="4818" xr:uid="{00000000-0005-0000-0000-000017120000}"/>
    <cellStyle name="20% - Accent1 2 2 3 5 3 3" xfId="4819" xr:uid="{00000000-0005-0000-0000-000018120000}"/>
    <cellStyle name="20% - Accent1 2 2 3 5 3 3 2" xfId="4820" xr:uid="{00000000-0005-0000-0000-000019120000}"/>
    <cellStyle name="20% - Accent1 2 2 3 5 3 3 2 2" xfId="4821" xr:uid="{00000000-0005-0000-0000-00001A120000}"/>
    <cellStyle name="20% - Accent1 2 2 3 5 3 3 2 2 2" xfId="4822" xr:uid="{00000000-0005-0000-0000-00001B120000}"/>
    <cellStyle name="20% - Accent1 2 2 3 5 3 3 2 3" xfId="4823" xr:uid="{00000000-0005-0000-0000-00001C120000}"/>
    <cellStyle name="20% - Accent1 2 2 3 5 3 3 3" xfId="4824" xr:uid="{00000000-0005-0000-0000-00001D120000}"/>
    <cellStyle name="20% - Accent1 2 2 3 5 3 3 3 2" xfId="4825" xr:uid="{00000000-0005-0000-0000-00001E120000}"/>
    <cellStyle name="20% - Accent1 2 2 3 5 3 3 4" xfId="4826" xr:uid="{00000000-0005-0000-0000-00001F120000}"/>
    <cellStyle name="20% - Accent1 2 2 3 5 3 4" xfId="4827" xr:uid="{00000000-0005-0000-0000-000020120000}"/>
    <cellStyle name="20% - Accent1 2 2 3 5 3 4 2" xfId="4828" xr:uid="{00000000-0005-0000-0000-000021120000}"/>
    <cellStyle name="20% - Accent1 2 2 3 5 3 4 2 2" xfId="4829" xr:uid="{00000000-0005-0000-0000-000022120000}"/>
    <cellStyle name="20% - Accent1 2 2 3 5 3 4 2 2 2" xfId="4830" xr:uid="{00000000-0005-0000-0000-000023120000}"/>
    <cellStyle name="20% - Accent1 2 2 3 5 3 4 2 3" xfId="4831" xr:uid="{00000000-0005-0000-0000-000024120000}"/>
    <cellStyle name="20% - Accent1 2 2 3 5 3 4 3" xfId="4832" xr:uid="{00000000-0005-0000-0000-000025120000}"/>
    <cellStyle name="20% - Accent1 2 2 3 5 3 4 3 2" xfId="4833" xr:uid="{00000000-0005-0000-0000-000026120000}"/>
    <cellStyle name="20% - Accent1 2 2 3 5 3 4 4" xfId="4834" xr:uid="{00000000-0005-0000-0000-000027120000}"/>
    <cellStyle name="20% - Accent1 2 2 3 5 3 5" xfId="4835" xr:uid="{00000000-0005-0000-0000-000028120000}"/>
    <cellStyle name="20% - Accent1 2 2 3 5 3 5 2" xfId="4836" xr:uid="{00000000-0005-0000-0000-000029120000}"/>
    <cellStyle name="20% - Accent1 2 2 3 5 3 5 2 2" xfId="4837" xr:uid="{00000000-0005-0000-0000-00002A120000}"/>
    <cellStyle name="20% - Accent1 2 2 3 5 3 5 3" xfId="4838" xr:uid="{00000000-0005-0000-0000-00002B120000}"/>
    <cellStyle name="20% - Accent1 2 2 3 5 3 6" xfId="4839" xr:uid="{00000000-0005-0000-0000-00002C120000}"/>
    <cellStyle name="20% - Accent1 2 2 3 5 3 6 2" xfId="4840" xr:uid="{00000000-0005-0000-0000-00002D120000}"/>
    <cellStyle name="20% - Accent1 2 2 3 5 3 6 2 2" xfId="4841" xr:uid="{00000000-0005-0000-0000-00002E120000}"/>
    <cellStyle name="20% - Accent1 2 2 3 5 3 6 3" xfId="4842" xr:uid="{00000000-0005-0000-0000-00002F120000}"/>
    <cellStyle name="20% - Accent1 2 2 3 5 3 7" xfId="4843" xr:uid="{00000000-0005-0000-0000-000030120000}"/>
    <cellStyle name="20% - Accent1 2 2 3 5 3 7 2" xfId="4844" xr:uid="{00000000-0005-0000-0000-000031120000}"/>
    <cellStyle name="20% - Accent1 2 2 3 5 3 8" xfId="4845" xr:uid="{00000000-0005-0000-0000-000032120000}"/>
    <cellStyle name="20% - Accent1 2 2 3 5 3 8 2" xfId="4846" xr:uid="{00000000-0005-0000-0000-000033120000}"/>
    <cellStyle name="20% - Accent1 2 2 3 5 3 9" xfId="4847" xr:uid="{00000000-0005-0000-0000-000034120000}"/>
    <cellStyle name="20% - Accent1 2 2 3 5 4" xfId="4848" xr:uid="{00000000-0005-0000-0000-000035120000}"/>
    <cellStyle name="20% - Accent1 2 2 3 5 4 2" xfId="4849" xr:uid="{00000000-0005-0000-0000-000036120000}"/>
    <cellStyle name="20% - Accent1 2 2 3 5 4 2 2" xfId="4850" xr:uid="{00000000-0005-0000-0000-000037120000}"/>
    <cellStyle name="20% - Accent1 2 2 3 5 4 2 2 2" xfId="4851" xr:uid="{00000000-0005-0000-0000-000038120000}"/>
    <cellStyle name="20% - Accent1 2 2 3 5 4 2 3" xfId="4852" xr:uid="{00000000-0005-0000-0000-000039120000}"/>
    <cellStyle name="20% - Accent1 2 2 3 5 4 3" xfId="4853" xr:uid="{00000000-0005-0000-0000-00003A120000}"/>
    <cellStyle name="20% - Accent1 2 2 3 5 4 3 2" xfId="4854" xr:uid="{00000000-0005-0000-0000-00003B120000}"/>
    <cellStyle name="20% - Accent1 2 2 3 5 4 4" xfId="4855" xr:uid="{00000000-0005-0000-0000-00003C120000}"/>
    <cellStyle name="20% - Accent1 2 2 3 5 5" xfId="4856" xr:uid="{00000000-0005-0000-0000-00003D120000}"/>
    <cellStyle name="20% - Accent1 2 2 3 5 5 2" xfId="4857" xr:uid="{00000000-0005-0000-0000-00003E120000}"/>
    <cellStyle name="20% - Accent1 2 2 3 5 5 2 2" xfId="4858" xr:uid="{00000000-0005-0000-0000-00003F120000}"/>
    <cellStyle name="20% - Accent1 2 2 3 5 5 2 2 2" xfId="4859" xr:uid="{00000000-0005-0000-0000-000040120000}"/>
    <cellStyle name="20% - Accent1 2 2 3 5 5 2 3" xfId="4860" xr:uid="{00000000-0005-0000-0000-000041120000}"/>
    <cellStyle name="20% - Accent1 2 2 3 5 5 3" xfId="4861" xr:uid="{00000000-0005-0000-0000-000042120000}"/>
    <cellStyle name="20% - Accent1 2 2 3 5 5 3 2" xfId="4862" xr:uid="{00000000-0005-0000-0000-000043120000}"/>
    <cellStyle name="20% - Accent1 2 2 3 5 5 4" xfId="4863" xr:uid="{00000000-0005-0000-0000-000044120000}"/>
    <cellStyle name="20% - Accent1 2 2 3 5 6" xfId="4864" xr:uid="{00000000-0005-0000-0000-000045120000}"/>
    <cellStyle name="20% - Accent1 2 2 3 5 6 2" xfId="4865" xr:uid="{00000000-0005-0000-0000-000046120000}"/>
    <cellStyle name="20% - Accent1 2 2 3 5 6 2 2" xfId="4866" xr:uid="{00000000-0005-0000-0000-000047120000}"/>
    <cellStyle name="20% - Accent1 2 2 3 5 6 2 2 2" xfId="4867" xr:uid="{00000000-0005-0000-0000-000048120000}"/>
    <cellStyle name="20% - Accent1 2 2 3 5 6 2 3" xfId="4868" xr:uid="{00000000-0005-0000-0000-000049120000}"/>
    <cellStyle name="20% - Accent1 2 2 3 5 6 3" xfId="4869" xr:uid="{00000000-0005-0000-0000-00004A120000}"/>
    <cellStyle name="20% - Accent1 2 2 3 5 6 3 2" xfId="4870" xr:uid="{00000000-0005-0000-0000-00004B120000}"/>
    <cellStyle name="20% - Accent1 2 2 3 5 6 4" xfId="4871" xr:uid="{00000000-0005-0000-0000-00004C120000}"/>
    <cellStyle name="20% - Accent1 2 2 3 5 7" xfId="4872" xr:uid="{00000000-0005-0000-0000-00004D120000}"/>
    <cellStyle name="20% - Accent1 2 2 3 5 7 2" xfId="4873" xr:uid="{00000000-0005-0000-0000-00004E120000}"/>
    <cellStyle name="20% - Accent1 2 2 3 5 7 2 2" xfId="4874" xr:uid="{00000000-0005-0000-0000-00004F120000}"/>
    <cellStyle name="20% - Accent1 2 2 3 5 7 3" xfId="4875" xr:uid="{00000000-0005-0000-0000-000050120000}"/>
    <cellStyle name="20% - Accent1 2 2 3 5 8" xfId="4876" xr:uid="{00000000-0005-0000-0000-000051120000}"/>
    <cellStyle name="20% - Accent1 2 2 3 5 8 2" xfId="4877" xr:uid="{00000000-0005-0000-0000-000052120000}"/>
    <cellStyle name="20% - Accent1 2 2 3 5 8 2 2" xfId="4878" xr:uid="{00000000-0005-0000-0000-000053120000}"/>
    <cellStyle name="20% - Accent1 2 2 3 5 8 3" xfId="4879" xr:uid="{00000000-0005-0000-0000-000054120000}"/>
    <cellStyle name="20% - Accent1 2 2 3 5 9" xfId="4880" xr:uid="{00000000-0005-0000-0000-000055120000}"/>
    <cellStyle name="20% - Accent1 2 2 3 5 9 2" xfId="4881" xr:uid="{00000000-0005-0000-0000-000056120000}"/>
    <cellStyle name="20% - Accent1 2 2 3 6" xfId="4882" xr:uid="{00000000-0005-0000-0000-000057120000}"/>
    <cellStyle name="20% - Accent1 2 2 3 6 10" xfId="4883" xr:uid="{00000000-0005-0000-0000-000058120000}"/>
    <cellStyle name="20% - Accent1 2 2 3 6 10 2" xfId="4884" xr:uid="{00000000-0005-0000-0000-000059120000}"/>
    <cellStyle name="20% - Accent1 2 2 3 6 11" xfId="4885" xr:uid="{00000000-0005-0000-0000-00005A120000}"/>
    <cellStyle name="20% - Accent1 2 2 3 6 2" xfId="4886" xr:uid="{00000000-0005-0000-0000-00005B120000}"/>
    <cellStyle name="20% - Accent1 2 2 3 6 2 2" xfId="4887" xr:uid="{00000000-0005-0000-0000-00005C120000}"/>
    <cellStyle name="20% - Accent1 2 2 3 6 2 2 2" xfId="4888" xr:uid="{00000000-0005-0000-0000-00005D120000}"/>
    <cellStyle name="20% - Accent1 2 2 3 6 2 2 2 2" xfId="4889" xr:uid="{00000000-0005-0000-0000-00005E120000}"/>
    <cellStyle name="20% - Accent1 2 2 3 6 2 2 2 2 2" xfId="4890" xr:uid="{00000000-0005-0000-0000-00005F120000}"/>
    <cellStyle name="20% - Accent1 2 2 3 6 2 2 2 3" xfId="4891" xr:uid="{00000000-0005-0000-0000-000060120000}"/>
    <cellStyle name="20% - Accent1 2 2 3 6 2 2 3" xfId="4892" xr:uid="{00000000-0005-0000-0000-000061120000}"/>
    <cellStyle name="20% - Accent1 2 2 3 6 2 2 3 2" xfId="4893" xr:uid="{00000000-0005-0000-0000-000062120000}"/>
    <cellStyle name="20% - Accent1 2 2 3 6 2 2 4" xfId="4894" xr:uid="{00000000-0005-0000-0000-000063120000}"/>
    <cellStyle name="20% - Accent1 2 2 3 6 2 3" xfId="4895" xr:uid="{00000000-0005-0000-0000-000064120000}"/>
    <cellStyle name="20% - Accent1 2 2 3 6 2 3 2" xfId="4896" xr:uid="{00000000-0005-0000-0000-000065120000}"/>
    <cellStyle name="20% - Accent1 2 2 3 6 2 3 2 2" xfId="4897" xr:uid="{00000000-0005-0000-0000-000066120000}"/>
    <cellStyle name="20% - Accent1 2 2 3 6 2 3 2 2 2" xfId="4898" xr:uid="{00000000-0005-0000-0000-000067120000}"/>
    <cellStyle name="20% - Accent1 2 2 3 6 2 3 2 3" xfId="4899" xr:uid="{00000000-0005-0000-0000-000068120000}"/>
    <cellStyle name="20% - Accent1 2 2 3 6 2 3 3" xfId="4900" xr:uid="{00000000-0005-0000-0000-000069120000}"/>
    <cellStyle name="20% - Accent1 2 2 3 6 2 3 3 2" xfId="4901" xr:uid="{00000000-0005-0000-0000-00006A120000}"/>
    <cellStyle name="20% - Accent1 2 2 3 6 2 3 4" xfId="4902" xr:uid="{00000000-0005-0000-0000-00006B120000}"/>
    <cellStyle name="20% - Accent1 2 2 3 6 2 4" xfId="4903" xr:uid="{00000000-0005-0000-0000-00006C120000}"/>
    <cellStyle name="20% - Accent1 2 2 3 6 2 4 2" xfId="4904" xr:uid="{00000000-0005-0000-0000-00006D120000}"/>
    <cellStyle name="20% - Accent1 2 2 3 6 2 4 2 2" xfId="4905" xr:uid="{00000000-0005-0000-0000-00006E120000}"/>
    <cellStyle name="20% - Accent1 2 2 3 6 2 4 2 2 2" xfId="4906" xr:uid="{00000000-0005-0000-0000-00006F120000}"/>
    <cellStyle name="20% - Accent1 2 2 3 6 2 4 2 3" xfId="4907" xr:uid="{00000000-0005-0000-0000-000070120000}"/>
    <cellStyle name="20% - Accent1 2 2 3 6 2 4 3" xfId="4908" xr:uid="{00000000-0005-0000-0000-000071120000}"/>
    <cellStyle name="20% - Accent1 2 2 3 6 2 4 3 2" xfId="4909" xr:uid="{00000000-0005-0000-0000-000072120000}"/>
    <cellStyle name="20% - Accent1 2 2 3 6 2 4 4" xfId="4910" xr:uid="{00000000-0005-0000-0000-000073120000}"/>
    <cellStyle name="20% - Accent1 2 2 3 6 2 5" xfId="4911" xr:uid="{00000000-0005-0000-0000-000074120000}"/>
    <cellStyle name="20% - Accent1 2 2 3 6 2 5 2" xfId="4912" xr:uid="{00000000-0005-0000-0000-000075120000}"/>
    <cellStyle name="20% - Accent1 2 2 3 6 2 5 2 2" xfId="4913" xr:uid="{00000000-0005-0000-0000-000076120000}"/>
    <cellStyle name="20% - Accent1 2 2 3 6 2 5 3" xfId="4914" xr:uid="{00000000-0005-0000-0000-000077120000}"/>
    <cellStyle name="20% - Accent1 2 2 3 6 2 6" xfId="4915" xr:uid="{00000000-0005-0000-0000-000078120000}"/>
    <cellStyle name="20% - Accent1 2 2 3 6 2 6 2" xfId="4916" xr:uid="{00000000-0005-0000-0000-000079120000}"/>
    <cellStyle name="20% - Accent1 2 2 3 6 2 6 2 2" xfId="4917" xr:uid="{00000000-0005-0000-0000-00007A120000}"/>
    <cellStyle name="20% - Accent1 2 2 3 6 2 6 3" xfId="4918" xr:uid="{00000000-0005-0000-0000-00007B120000}"/>
    <cellStyle name="20% - Accent1 2 2 3 6 2 7" xfId="4919" xr:uid="{00000000-0005-0000-0000-00007C120000}"/>
    <cellStyle name="20% - Accent1 2 2 3 6 2 7 2" xfId="4920" xr:uid="{00000000-0005-0000-0000-00007D120000}"/>
    <cellStyle name="20% - Accent1 2 2 3 6 2 8" xfId="4921" xr:uid="{00000000-0005-0000-0000-00007E120000}"/>
    <cellStyle name="20% - Accent1 2 2 3 6 2 8 2" xfId="4922" xr:uid="{00000000-0005-0000-0000-00007F120000}"/>
    <cellStyle name="20% - Accent1 2 2 3 6 2 9" xfId="4923" xr:uid="{00000000-0005-0000-0000-000080120000}"/>
    <cellStyle name="20% - Accent1 2 2 3 6 3" xfId="4924" xr:uid="{00000000-0005-0000-0000-000081120000}"/>
    <cellStyle name="20% - Accent1 2 2 3 6 3 2" xfId="4925" xr:uid="{00000000-0005-0000-0000-000082120000}"/>
    <cellStyle name="20% - Accent1 2 2 3 6 3 2 2" xfId="4926" xr:uid="{00000000-0005-0000-0000-000083120000}"/>
    <cellStyle name="20% - Accent1 2 2 3 6 3 2 2 2" xfId="4927" xr:uid="{00000000-0005-0000-0000-000084120000}"/>
    <cellStyle name="20% - Accent1 2 2 3 6 3 2 2 2 2" xfId="4928" xr:uid="{00000000-0005-0000-0000-000085120000}"/>
    <cellStyle name="20% - Accent1 2 2 3 6 3 2 2 3" xfId="4929" xr:uid="{00000000-0005-0000-0000-000086120000}"/>
    <cellStyle name="20% - Accent1 2 2 3 6 3 2 3" xfId="4930" xr:uid="{00000000-0005-0000-0000-000087120000}"/>
    <cellStyle name="20% - Accent1 2 2 3 6 3 2 3 2" xfId="4931" xr:uid="{00000000-0005-0000-0000-000088120000}"/>
    <cellStyle name="20% - Accent1 2 2 3 6 3 2 4" xfId="4932" xr:uid="{00000000-0005-0000-0000-000089120000}"/>
    <cellStyle name="20% - Accent1 2 2 3 6 3 3" xfId="4933" xr:uid="{00000000-0005-0000-0000-00008A120000}"/>
    <cellStyle name="20% - Accent1 2 2 3 6 3 3 2" xfId="4934" xr:uid="{00000000-0005-0000-0000-00008B120000}"/>
    <cellStyle name="20% - Accent1 2 2 3 6 3 3 2 2" xfId="4935" xr:uid="{00000000-0005-0000-0000-00008C120000}"/>
    <cellStyle name="20% - Accent1 2 2 3 6 3 3 2 2 2" xfId="4936" xr:uid="{00000000-0005-0000-0000-00008D120000}"/>
    <cellStyle name="20% - Accent1 2 2 3 6 3 3 2 3" xfId="4937" xr:uid="{00000000-0005-0000-0000-00008E120000}"/>
    <cellStyle name="20% - Accent1 2 2 3 6 3 3 3" xfId="4938" xr:uid="{00000000-0005-0000-0000-00008F120000}"/>
    <cellStyle name="20% - Accent1 2 2 3 6 3 3 3 2" xfId="4939" xr:uid="{00000000-0005-0000-0000-000090120000}"/>
    <cellStyle name="20% - Accent1 2 2 3 6 3 3 4" xfId="4940" xr:uid="{00000000-0005-0000-0000-000091120000}"/>
    <cellStyle name="20% - Accent1 2 2 3 6 3 4" xfId="4941" xr:uid="{00000000-0005-0000-0000-000092120000}"/>
    <cellStyle name="20% - Accent1 2 2 3 6 3 4 2" xfId="4942" xr:uid="{00000000-0005-0000-0000-000093120000}"/>
    <cellStyle name="20% - Accent1 2 2 3 6 3 4 2 2" xfId="4943" xr:uid="{00000000-0005-0000-0000-000094120000}"/>
    <cellStyle name="20% - Accent1 2 2 3 6 3 4 2 2 2" xfId="4944" xr:uid="{00000000-0005-0000-0000-000095120000}"/>
    <cellStyle name="20% - Accent1 2 2 3 6 3 4 2 3" xfId="4945" xr:uid="{00000000-0005-0000-0000-000096120000}"/>
    <cellStyle name="20% - Accent1 2 2 3 6 3 4 3" xfId="4946" xr:uid="{00000000-0005-0000-0000-000097120000}"/>
    <cellStyle name="20% - Accent1 2 2 3 6 3 4 3 2" xfId="4947" xr:uid="{00000000-0005-0000-0000-000098120000}"/>
    <cellStyle name="20% - Accent1 2 2 3 6 3 4 4" xfId="4948" xr:uid="{00000000-0005-0000-0000-000099120000}"/>
    <cellStyle name="20% - Accent1 2 2 3 6 3 5" xfId="4949" xr:uid="{00000000-0005-0000-0000-00009A120000}"/>
    <cellStyle name="20% - Accent1 2 2 3 6 3 5 2" xfId="4950" xr:uid="{00000000-0005-0000-0000-00009B120000}"/>
    <cellStyle name="20% - Accent1 2 2 3 6 3 5 2 2" xfId="4951" xr:uid="{00000000-0005-0000-0000-00009C120000}"/>
    <cellStyle name="20% - Accent1 2 2 3 6 3 5 3" xfId="4952" xr:uid="{00000000-0005-0000-0000-00009D120000}"/>
    <cellStyle name="20% - Accent1 2 2 3 6 3 6" xfId="4953" xr:uid="{00000000-0005-0000-0000-00009E120000}"/>
    <cellStyle name="20% - Accent1 2 2 3 6 3 6 2" xfId="4954" xr:uid="{00000000-0005-0000-0000-00009F120000}"/>
    <cellStyle name="20% - Accent1 2 2 3 6 3 6 2 2" xfId="4955" xr:uid="{00000000-0005-0000-0000-0000A0120000}"/>
    <cellStyle name="20% - Accent1 2 2 3 6 3 6 3" xfId="4956" xr:uid="{00000000-0005-0000-0000-0000A1120000}"/>
    <cellStyle name="20% - Accent1 2 2 3 6 3 7" xfId="4957" xr:uid="{00000000-0005-0000-0000-0000A2120000}"/>
    <cellStyle name="20% - Accent1 2 2 3 6 3 7 2" xfId="4958" xr:uid="{00000000-0005-0000-0000-0000A3120000}"/>
    <cellStyle name="20% - Accent1 2 2 3 6 3 8" xfId="4959" xr:uid="{00000000-0005-0000-0000-0000A4120000}"/>
    <cellStyle name="20% - Accent1 2 2 3 6 3 8 2" xfId="4960" xr:uid="{00000000-0005-0000-0000-0000A5120000}"/>
    <cellStyle name="20% - Accent1 2 2 3 6 3 9" xfId="4961" xr:uid="{00000000-0005-0000-0000-0000A6120000}"/>
    <cellStyle name="20% - Accent1 2 2 3 6 4" xfId="4962" xr:uid="{00000000-0005-0000-0000-0000A7120000}"/>
    <cellStyle name="20% - Accent1 2 2 3 6 4 2" xfId="4963" xr:uid="{00000000-0005-0000-0000-0000A8120000}"/>
    <cellStyle name="20% - Accent1 2 2 3 6 4 2 2" xfId="4964" xr:uid="{00000000-0005-0000-0000-0000A9120000}"/>
    <cellStyle name="20% - Accent1 2 2 3 6 4 2 2 2" xfId="4965" xr:uid="{00000000-0005-0000-0000-0000AA120000}"/>
    <cellStyle name="20% - Accent1 2 2 3 6 4 2 3" xfId="4966" xr:uid="{00000000-0005-0000-0000-0000AB120000}"/>
    <cellStyle name="20% - Accent1 2 2 3 6 4 3" xfId="4967" xr:uid="{00000000-0005-0000-0000-0000AC120000}"/>
    <cellStyle name="20% - Accent1 2 2 3 6 4 3 2" xfId="4968" xr:uid="{00000000-0005-0000-0000-0000AD120000}"/>
    <cellStyle name="20% - Accent1 2 2 3 6 4 4" xfId="4969" xr:uid="{00000000-0005-0000-0000-0000AE120000}"/>
    <cellStyle name="20% - Accent1 2 2 3 6 5" xfId="4970" xr:uid="{00000000-0005-0000-0000-0000AF120000}"/>
    <cellStyle name="20% - Accent1 2 2 3 6 5 2" xfId="4971" xr:uid="{00000000-0005-0000-0000-0000B0120000}"/>
    <cellStyle name="20% - Accent1 2 2 3 6 5 2 2" xfId="4972" xr:uid="{00000000-0005-0000-0000-0000B1120000}"/>
    <cellStyle name="20% - Accent1 2 2 3 6 5 2 2 2" xfId="4973" xr:uid="{00000000-0005-0000-0000-0000B2120000}"/>
    <cellStyle name="20% - Accent1 2 2 3 6 5 2 3" xfId="4974" xr:uid="{00000000-0005-0000-0000-0000B3120000}"/>
    <cellStyle name="20% - Accent1 2 2 3 6 5 3" xfId="4975" xr:uid="{00000000-0005-0000-0000-0000B4120000}"/>
    <cellStyle name="20% - Accent1 2 2 3 6 5 3 2" xfId="4976" xr:uid="{00000000-0005-0000-0000-0000B5120000}"/>
    <cellStyle name="20% - Accent1 2 2 3 6 5 4" xfId="4977" xr:uid="{00000000-0005-0000-0000-0000B6120000}"/>
    <cellStyle name="20% - Accent1 2 2 3 6 6" xfId="4978" xr:uid="{00000000-0005-0000-0000-0000B7120000}"/>
    <cellStyle name="20% - Accent1 2 2 3 6 6 2" xfId="4979" xr:uid="{00000000-0005-0000-0000-0000B8120000}"/>
    <cellStyle name="20% - Accent1 2 2 3 6 6 2 2" xfId="4980" xr:uid="{00000000-0005-0000-0000-0000B9120000}"/>
    <cellStyle name="20% - Accent1 2 2 3 6 6 2 2 2" xfId="4981" xr:uid="{00000000-0005-0000-0000-0000BA120000}"/>
    <cellStyle name="20% - Accent1 2 2 3 6 6 2 3" xfId="4982" xr:uid="{00000000-0005-0000-0000-0000BB120000}"/>
    <cellStyle name="20% - Accent1 2 2 3 6 6 3" xfId="4983" xr:uid="{00000000-0005-0000-0000-0000BC120000}"/>
    <cellStyle name="20% - Accent1 2 2 3 6 6 3 2" xfId="4984" xr:uid="{00000000-0005-0000-0000-0000BD120000}"/>
    <cellStyle name="20% - Accent1 2 2 3 6 6 4" xfId="4985" xr:uid="{00000000-0005-0000-0000-0000BE120000}"/>
    <cellStyle name="20% - Accent1 2 2 3 6 7" xfId="4986" xr:uid="{00000000-0005-0000-0000-0000BF120000}"/>
    <cellStyle name="20% - Accent1 2 2 3 6 7 2" xfId="4987" xr:uid="{00000000-0005-0000-0000-0000C0120000}"/>
    <cellStyle name="20% - Accent1 2 2 3 6 7 2 2" xfId="4988" xr:uid="{00000000-0005-0000-0000-0000C1120000}"/>
    <cellStyle name="20% - Accent1 2 2 3 6 7 3" xfId="4989" xr:uid="{00000000-0005-0000-0000-0000C2120000}"/>
    <cellStyle name="20% - Accent1 2 2 3 6 8" xfId="4990" xr:uid="{00000000-0005-0000-0000-0000C3120000}"/>
    <cellStyle name="20% - Accent1 2 2 3 6 8 2" xfId="4991" xr:uid="{00000000-0005-0000-0000-0000C4120000}"/>
    <cellStyle name="20% - Accent1 2 2 3 6 8 2 2" xfId="4992" xr:uid="{00000000-0005-0000-0000-0000C5120000}"/>
    <cellStyle name="20% - Accent1 2 2 3 6 8 3" xfId="4993" xr:uid="{00000000-0005-0000-0000-0000C6120000}"/>
    <cellStyle name="20% - Accent1 2 2 3 6 9" xfId="4994" xr:uid="{00000000-0005-0000-0000-0000C7120000}"/>
    <cellStyle name="20% - Accent1 2 2 3 6 9 2" xfId="4995" xr:uid="{00000000-0005-0000-0000-0000C8120000}"/>
    <cellStyle name="20% - Accent1 2 2 3 7" xfId="4996" xr:uid="{00000000-0005-0000-0000-0000C9120000}"/>
    <cellStyle name="20% - Accent1 2 2 3 7 2" xfId="4997" xr:uid="{00000000-0005-0000-0000-0000CA120000}"/>
    <cellStyle name="20% - Accent1 2 2 3 7 2 2" xfId="4998" xr:uid="{00000000-0005-0000-0000-0000CB120000}"/>
    <cellStyle name="20% - Accent1 2 2 3 7 2 2 2" xfId="4999" xr:uid="{00000000-0005-0000-0000-0000CC120000}"/>
    <cellStyle name="20% - Accent1 2 2 3 7 2 2 2 2" xfId="5000" xr:uid="{00000000-0005-0000-0000-0000CD120000}"/>
    <cellStyle name="20% - Accent1 2 2 3 7 2 2 3" xfId="5001" xr:uid="{00000000-0005-0000-0000-0000CE120000}"/>
    <cellStyle name="20% - Accent1 2 2 3 7 2 3" xfId="5002" xr:uid="{00000000-0005-0000-0000-0000CF120000}"/>
    <cellStyle name="20% - Accent1 2 2 3 7 2 3 2" xfId="5003" xr:uid="{00000000-0005-0000-0000-0000D0120000}"/>
    <cellStyle name="20% - Accent1 2 2 3 7 2 4" xfId="5004" xr:uid="{00000000-0005-0000-0000-0000D1120000}"/>
    <cellStyle name="20% - Accent1 2 2 3 7 3" xfId="5005" xr:uid="{00000000-0005-0000-0000-0000D2120000}"/>
    <cellStyle name="20% - Accent1 2 2 3 7 3 2" xfId="5006" xr:uid="{00000000-0005-0000-0000-0000D3120000}"/>
    <cellStyle name="20% - Accent1 2 2 3 7 3 2 2" xfId="5007" xr:uid="{00000000-0005-0000-0000-0000D4120000}"/>
    <cellStyle name="20% - Accent1 2 2 3 7 3 2 2 2" xfId="5008" xr:uid="{00000000-0005-0000-0000-0000D5120000}"/>
    <cellStyle name="20% - Accent1 2 2 3 7 3 2 3" xfId="5009" xr:uid="{00000000-0005-0000-0000-0000D6120000}"/>
    <cellStyle name="20% - Accent1 2 2 3 7 3 3" xfId="5010" xr:uid="{00000000-0005-0000-0000-0000D7120000}"/>
    <cellStyle name="20% - Accent1 2 2 3 7 3 3 2" xfId="5011" xr:uid="{00000000-0005-0000-0000-0000D8120000}"/>
    <cellStyle name="20% - Accent1 2 2 3 7 3 4" xfId="5012" xr:uid="{00000000-0005-0000-0000-0000D9120000}"/>
    <cellStyle name="20% - Accent1 2 2 3 7 4" xfId="5013" xr:uid="{00000000-0005-0000-0000-0000DA120000}"/>
    <cellStyle name="20% - Accent1 2 2 3 7 4 2" xfId="5014" xr:uid="{00000000-0005-0000-0000-0000DB120000}"/>
    <cellStyle name="20% - Accent1 2 2 3 7 4 2 2" xfId="5015" xr:uid="{00000000-0005-0000-0000-0000DC120000}"/>
    <cellStyle name="20% - Accent1 2 2 3 7 4 2 2 2" xfId="5016" xr:uid="{00000000-0005-0000-0000-0000DD120000}"/>
    <cellStyle name="20% - Accent1 2 2 3 7 4 2 3" xfId="5017" xr:uid="{00000000-0005-0000-0000-0000DE120000}"/>
    <cellStyle name="20% - Accent1 2 2 3 7 4 3" xfId="5018" xr:uid="{00000000-0005-0000-0000-0000DF120000}"/>
    <cellStyle name="20% - Accent1 2 2 3 7 4 3 2" xfId="5019" xr:uid="{00000000-0005-0000-0000-0000E0120000}"/>
    <cellStyle name="20% - Accent1 2 2 3 7 4 4" xfId="5020" xr:uid="{00000000-0005-0000-0000-0000E1120000}"/>
    <cellStyle name="20% - Accent1 2 2 3 7 5" xfId="5021" xr:uid="{00000000-0005-0000-0000-0000E2120000}"/>
    <cellStyle name="20% - Accent1 2 2 3 7 5 2" xfId="5022" xr:uid="{00000000-0005-0000-0000-0000E3120000}"/>
    <cellStyle name="20% - Accent1 2 2 3 7 5 2 2" xfId="5023" xr:uid="{00000000-0005-0000-0000-0000E4120000}"/>
    <cellStyle name="20% - Accent1 2 2 3 7 5 3" xfId="5024" xr:uid="{00000000-0005-0000-0000-0000E5120000}"/>
    <cellStyle name="20% - Accent1 2 2 3 7 6" xfId="5025" xr:uid="{00000000-0005-0000-0000-0000E6120000}"/>
    <cellStyle name="20% - Accent1 2 2 3 7 6 2" xfId="5026" xr:uid="{00000000-0005-0000-0000-0000E7120000}"/>
    <cellStyle name="20% - Accent1 2 2 3 7 6 2 2" xfId="5027" xr:uid="{00000000-0005-0000-0000-0000E8120000}"/>
    <cellStyle name="20% - Accent1 2 2 3 7 6 3" xfId="5028" xr:uid="{00000000-0005-0000-0000-0000E9120000}"/>
    <cellStyle name="20% - Accent1 2 2 3 7 7" xfId="5029" xr:uid="{00000000-0005-0000-0000-0000EA120000}"/>
    <cellStyle name="20% - Accent1 2 2 3 7 7 2" xfId="5030" xr:uid="{00000000-0005-0000-0000-0000EB120000}"/>
    <cellStyle name="20% - Accent1 2 2 3 7 8" xfId="5031" xr:uid="{00000000-0005-0000-0000-0000EC120000}"/>
    <cellStyle name="20% - Accent1 2 2 3 7 8 2" xfId="5032" xr:uid="{00000000-0005-0000-0000-0000ED120000}"/>
    <cellStyle name="20% - Accent1 2 2 3 7 9" xfId="5033" xr:uid="{00000000-0005-0000-0000-0000EE120000}"/>
    <cellStyle name="20% - Accent1 2 2 3 8" xfId="5034" xr:uid="{00000000-0005-0000-0000-0000EF120000}"/>
    <cellStyle name="20% - Accent1 2 2 3 8 2" xfId="5035" xr:uid="{00000000-0005-0000-0000-0000F0120000}"/>
    <cellStyle name="20% - Accent1 2 2 3 8 2 2" xfId="5036" xr:uid="{00000000-0005-0000-0000-0000F1120000}"/>
    <cellStyle name="20% - Accent1 2 2 3 8 2 2 2" xfId="5037" xr:uid="{00000000-0005-0000-0000-0000F2120000}"/>
    <cellStyle name="20% - Accent1 2 2 3 8 2 2 2 2" xfId="5038" xr:uid="{00000000-0005-0000-0000-0000F3120000}"/>
    <cellStyle name="20% - Accent1 2 2 3 8 2 2 3" xfId="5039" xr:uid="{00000000-0005-0000-0000-0000F4120000}"/>
    <cellStyle name="20% - Accent1 2 2 3 8 2 3" xfId="5040" xr:uid="{00000000-0005-0000-0000-0000F5120000}"/>
    <cellStyle name="20% - Accent1 2 2 3 8 2 3 2" xfId="5041" xr:uid="{00000000-0005-0000-0000-0000F6120000}"/>
    <cellStyle name="20% - Accent1 2 2 3 8 2 4" xfId="5042" xr:uid="{00000000-0005-0000-0000-0000F7120000}"/>
    <cellStyle name="20% - Accent1 2 2 3 8 3" xfId="5043" xr:uid="{00000000-0005-0000-0000-0000F8120000}"/>
    <cellStyle name="20% - Accent1 2 2 3 8 3 2" xfId="5044" xr:uid="{00000000-0005-0000-0000-0000F9120000}"/>
    <cellStyle name="20% - Accent1 2 2 3 8 3 2 2" xfId="5045" xr:uid="{00000000-0005-0000-0000-0000FA120000}"/>
    <cellStyle name="20% - Accent1 2 2 3 8 3 2 2 2" xfId="5046" xr:uid="{00000000-0005-0000-0000-0000FB120000}"/>
    <cellStyle name="20% - Accent1 2 2 3 8 3 2 3" xfId="5047" xr:uid="{00000000-0005-0000-0000-0000FC120000}"/>
    <cellStyle name="20% - Accent1 2 2 3 8 3 3" xfId="5048" xr:uid="{00000000-0005-0000-0000-0000FD120000}"/>
    <cellStyle name="20% - Accent1 2 2 3 8 3 3 2" xfId="5049" xr:uid="{00000000-0005-0000-0000-0000FE120000}"/>
    <cellStyle name="20% - Accent1 2 2 3 8 3 4" xfId="5050" xr:uid="{00000000-0005-0000-0000-0000FF120000}"/>
    <cellStyle name="20% - Accent1 2 2 3 8 4" xfId="5051" xr:uid="{00000000-0005-0000-0000-000000130000}"/>
    <cellStyle name="20% - Accent1 2 2 3 8 4 2" xfId="5052" xr:uid="{00000000-0005-0000-0000-000001130000}"/>
    <cellStyle name="20% - Accent1 2 2 3 8 4 2 2" xfId="5053" xr:uid="{00000000-0005-0000-0000-000002130000}"/>
    <cellStyle name="20% - Accent1 2 2 3 8 4 2 2 2" xfId="5054" xr:uid="{00000000-0005-0000-0000-000003130000}"/>
    <cellStyle name="20% - Accent1 2 2 3 8 4 2 3" xfId="5055" xr:uid="{00000000-0005-0000-0000-000004130000}"/>
    <cellStyle name="20% - Accent1 2 2 3 8 4 3" xfId="5056" xr:uid="{00000000-0005-0000-0000-000005130000}"/>
    <cellStyle name="20% - Accent1 2 2 3 8 4 3 2" xfId="5057" xr:uid="{00000000-0005-0000-0000-000006130000}"/>
    <cellStyle name="20% - Accent1 2 2 3 8 4 4" xfId="5058" xr:uid="{00000000-0005-0000-0000-000007130000}"/>
    <cellStyle name="20% - Accent1 2 2 3 8 5" xfId="5059" xr:uid="{00000000-0005-0000-0000-000008130000}"/>
    <cellStyle name="20% - Accent1 2 2 3 8 5 2" xfId="5060" xr:uid="{00000000-0005-0000-0000-000009130000}"/>
    <cellStyle name="20% - Accent1 2 2 3 8 5 2 2" xfId="5061" xr:uid="{00000000-0005-0000-0000-00000A130000}"/>
    <cellStyle name="20% - Accent1 2 2 3 8 5 3" xfId="5062" xr:uid="{00000000-0005-0000-0000-00000B130000}"/>
    <cellStyle name="20% - Accent1 2 2 3 8 6" xfId="5063" xr:uid="{00000000-0005-0000-0000-00000C130000}"/>
    <cellStyle name="20% - Accent1 2 2 3 8 6 2" xfId="5064" xr:uid="{00000000-0005-0000-0000-00000D130000}"/>
    <cellStyle name="20% - Accent1 2 2 3 8 6 2 2" xfId="5065" xr:uid="{00000000-0005-0000-0000-00000E130000}"/>
    <cellStyle name="20% - Accent1 2 2 3 8 6 3" xfId="5066" xr:uid="{00000000-0005-0000-0000-00000F130000}"/>
    <cellStyle name="20% - Accent1 2 2 3 8 7" xfId="5067" xr:uid="{00000000-0005-0000-0000-000010130000}"/>
    <cellStyle name="20% - Accent1 2 2 3 8 7 2" xfId="5068" xr:uid="{00000000-0005-0000-0000-000011130000}"/>
    <cellStyle name="20% - Accent1 2 2 3 8 8" xfId="5069" xr:uid="{00000000-0005-0000-0000-000012130000}"/>
    <cellStyle name="20% - Accent1 2 2 3 8 8 2" xfId="5070" xr:uid="{00000000-0005-0000-0000-000013130000}"/>
    <cellStyle name="20% - Accent1 2 2 3 8 9" xfId="5071" xr:uid="{00000000-0005-0000-0000-000014130000}"/>
    <cellStyle name="20% - Accent1 2 2 3 9" xfId="5072" xr:uid="{00000000-0005-0000-0000-000015130000}"/>
    <cellStyle name="20% - Accent1 2 2 3 9 2" xfId="5073" xr:uid="{00000000-0005-0000-0000-000016130000}"/>
    <cellStyle name="20% - Accent1 2 2 3 9 2 2" xfId="5074" xr:uid="{00000000-0005-0000-0000-000017130000}"/>
    <cellStyle name="20% - Accent1 2 2 3 9 2 2 2" xfId="5075" xr:uid="{00000000-0005-0000-0000-000018130000}"/>
    <cellStyle name="20% - Accent1 2 2 3 9 2 3" xfId="5076" xr:uid="{00000000-0005-0000-0000-000019130000}"/>
    <cellStyle name="20% - Accent1 2 2 3 9 3" xfId="5077" xr:uid="{00000000-0005-0000-0000-00001A130000}"/>
    <cellStyle name="20% - Accent1 2 2 3 9 3 2" xfId="5078" xr:uid="{00000000-0005-0000-0000-00001B130000}"/>
    <cellStyle name="20% - Accent1 2 2 3 9 4" xfId="5079" xr:uid="{00000000-0005-0000-0000-00001C130000}"/>
    <cellStyle name="20% - Accent1 2 2 4" xfId="5080" xr:uid="{00000000-0005-0000-0000-00001D130000}"/>
    <cellStyle name="20% - Accent1 2 2 4 10" xfId="5081" xr:uid="{00000000-0005-0000-0000-00001E130000}"/>
    <cellStyle name="20% - Accent1 2 2 4 10 2" xfId="5082" xr:uid="{00000000-0005-0000-0000-00001F130000}"/>
    <cellStyle name="20% - Accent1 2 2 4 10 2 2" xfId="5083" xr:uid="{00000000-0005-0000-0000-000020130000}"/>
    <cellStyle name="20% - Accent1 2 2 4 10 2 2 2" xfId="5084" xr:uid="{00000000-0005-0000-0000-000021130000}"/>
    <cellStyle name="20% - Accent1 2 2 4 10 2 3" xfId="5085" xr:uid="{00000000-0005-0000-0000-000022130000}"/>
    <cellStyle name="20% - Accent1 2 2 4 10 3" xfId="5086" xr:uid="{00000000-0005-0000-0000-000023130000}"/>
    <cellStyle name="20% - Accent1 2 2 4 10 3 2" xfId="5087" xr:uid="{00000000-0005-0000-0000-000024130000}"/>
    <cellStyle name="20% - Accent1 2 2 4 10 4" xfId="5088" xr:uid="{00000000-0005-0000-0000-000025130000}"/>
    <cellStyle name="20% - Accent1 2 2 4 11" xfId="5089" xr:uid="{00000000-0005-0000-0000-000026130000}"/>
    <cellStyle name="20% - Accent1 2 2 4 11 2" xfId="5090" xr:uid="{00000000-0005-0000-0000-000027130000}"/>
    <cellStyle name="20% - Accent1 2 2 4 11 2 2" xfId="5091" xr:uid="{00000000-0005-0000-0000-000028130000}"/>
    <cellStyle name="20% - Accent1 2 2 4 11 2 2 2" xfId="5092" xr:uid="{00000000-0005-0000-0000-000029130000}"/>
    <cellStyle name="20% - Accent1 2 2 4 11 2 3" xfId="5093" xr:uid="{00000000-0005-0000-0000-00002A130000}"/>
    <cellStyle name="20% - Accent1 2 2 4 11 3" xfId="5094" xr:uid="{00000000-0005-0000-0000-00002B130000}"/>
    <cellStyle name="20% - Accent1 2 2 4 11 3 2" xfId="5095" xr:uid="{00000000-0005-0000-0000-00002C130000}"/>
    <cellStyle name="20% - Accent1 2 2 4 11 4" xfId="5096" xr:uid="{00000000-0005-0000-0000-00002D130000}"/>
    <cellStyle name="20% - Accent1 2 2 4 12" xfId="5097" xr:uid="{00000000-0005-0000-0000-00002E130000}"/>
    <cellStyle name="20% - Accent1 2 2 4 12 2" xfId="5098" xr:uid="{00000000-0005-0000-0000-00002F130000}"/>
    <cellStyle name="20% - Accent1 2 2 4 12 2 2" xfId="5099" xr:uid="{00000000-0005-0000-0000-000030130000}"/>
    <cellStyle name="20% - Accent1 2 2 4 12 3" xfId="5100" xr:uid="{00000000-0005-0000-0000-000031130000}"/>
    <cellStyle name="20% - Accent1 2 2 4 13" xfId="5101" xr:uid="{00000000-0005-0000-0000-000032130000}"/>
    <cellStyle name="20% - Accent1 2 2 4 13 2" xfId="5102" xr:uid="{00000000-0005-0000-0000-000033130000}"/>
    <cellStyle name="20% - Accent1 2 2 4 13 2 2" xfId="5103" xr:uid="{00000000-0005-0000-0000-000034130000}"/>
    <cellStyle name="20% - Accent1 2 2 4 13 3" xfId="5104" xr:uid="{00000000-0005-0000-0000-000035130000}"/>
    <cellStyle name="20% - Accent1 2 2 4 14" xfId="5105" xr:uid="{00000000-0005-0000-0000-000036130000}"/>
    <cellStyle name="20% - Accent1 2 2 4 14 2" xfId="5106" xr:uid="{00000000-0005-0000-0000-000037130000}"/>
    <cellStyle name="20% - Accent1 2 2 4 15" xfId="5107" xr:uid="{00000000-0005-0000-0000-000038130000}"/>
    <cellStyle name="20% - Accent1 2 2 4 15 2" xfId="5108" xr:uid="{00000000-0005-0000-0000-000039130000}"/>
    <cellStyle name="20% - Accent1 2 2 4 16" xfId="5109" xr:uid="{00000000-0005-0000-0000-00003A130000}"/>
    <cellStyle name="20% - Accent1 2 2 4 2" xfId="5110" xr:uid="{00000000-0005-0000-0000-00003B130000}"/>
    <cellStyle name="20% - Accent1 2 2 4 2 10" xfId="5111" xr:uid="{00000000-0005-0000-0000-00003C130000}"/>
    <cellStyle name="20% - Accent1 2 2 4 2 10 2" xfId="5112" xr:uid="{00000000-0005-0000-0000-00003D130000}"/>
    <cellStyle name="20% - Accent1 2 2 4 2 10 2 2" xfId="5113" xr:uid="{00000000-0005-0000-0000-00003E130000}"/>
    <cellStyle name="20% - Accent1 2 2 4 2 10 2 2 2" xfId="5114" xr:uid="{00000000-0005-0000-0000-00003F130000}"/>
    <cellStyle name="20% - Accent1 2 2 4 2 10 2 3" xfId="5115" xr:uid="{00000000-0005-0000-0000-000040130000}"/>
    <cellStyle name="20% - Accent1 2 2 4 2 10 3" xfId="5116" xr:uid="{00000000-0005-0000-0000-000041130000}"/>
    <cellStyle name="20% - Accent1 2 2 4 2 10 3 2" xfId="5117" xr:uid="{00000000-0005-0000-0000-000042130000}"/>
    <cellStyle name="20% - Accent1 2 2 4 2 10 4" xfId="5118" xr:uid="{00000000-0005-0000-0000-000043130000}"/>
    <cellStyle name="20% - Accent1 2 2 4 2 11" xfId="5119" xr:uid="{00000000-0005-0000-0000-000044130000}"/>
    <cellStyle name="20% - Accent1 2 2 4 2 11 2" xfId="5120" xr:uid="{00000000-0005-0000-0000-000045130000}"/>
    <cellStyle name="20% - Accent1 2 2 4 2 11 2 2" xfId="5121" xr:uid="{00000000-0005-0000-0000-000046130000}"/>
    <cellStyle name="20% - Accent1 2 2 4 2 11 3" xfId="5122" xr:uid="{00000000-0005-0000-0000-000047130000}"/>
    <cellStyle name="20% - Accent1 2 2 4 2 12" xfId="5123" xr:uid="{00000000-0005-0000-0000-000048130000}"/>
    <cellStyle name="20% - Accent1 2 2 4 2 12 2" xfId="5124" xr:uid="{00000000-0005-0000-0000-000049130000}"/>
    <cellStyle name="20% - Accent1 2 2 4 2 12 2 2" xfId="5125" xr:uid="{00000000-0005-0000-0000-00004A130000}"/>
    <cellStyle name="20% - Accent1 2 2 4 2 12 3" xfId="5126" xr:uid="{00000000-0005-0000-0000-00004B130000}"/>
    <cellStyle name="20% - Accent1 2 2 4 2 13" xfId="5127" xr:uid="{00000000-0005-0000-0000-00004C130000}"/>
    <cellStyle name="20% - Accent1 2 2 4 2 13 2" xfId="5128" xr:uid="{00000000-0005-0000-0000-00004D130000}"/>
    <cellStyle name="20% - Accent1 2 2 4 2 14" xfId="5129" xr:uid="{00000000-0005-0000-0000-00004E130000}"/>
    <cellStyle name="20% - Accent1 2 2 4 2 14 2" xfId="5130" xr:uid="{00000000-0005-0000-0000-00004F130000}"/>
    <cellStyle name="20% - Accent1 2 2 4 2 15" xfId="5131" xr:uid="{00000000-0005-0000-0000-000050130000}"/>
    <cellStyle name="20% - Accent1 2 2 4 2 2" xfId="5132" xr:uid="{00000000-0005-0000-0000-000051130000}"/>
    <cellStyle name="20% - Accent1 2 2 4 2 2 10" xfId="5133" xr:uid="{00000000-0005-0000-0000-000052130000}"/>
    <cellStyle name="20% - Accent1 2 2 4 2 2 10 2" xfId="5134" xr:uid="{00000000-0005-0000-0000-000053130000}"/>
    <cellStyle name="20% - Accent1 2 2 4 2 2 10 2 2" xfId="5135" xr:uid="{00000000-0005-0000-0000-000054130000}"/>
    <cellStyle name="20% - Accent1 2 2 4 2 2 10 3" xfId="5136" xr:uid="{00000000-0005-0000-0000-000055130000}"/>
    <cellStyle name="20% - Accent1 2 2 4 2 2 11" xfId="5137" xr:uid="{00000000-0005-0000-0000-000056130000}"/>
    <cellStyle name="20% - Accent1 2 2 4 2 2 11 2" xfId="5138" xr:uid="{00000000-0005-0000-0000-000057130000}"/>
    <cellStyle name="20% - Accent1 2 2 4 2 2 11 2 2" xfId="5139" xr:uid="{00000000-0005-0000-0000-000058130000}"/>
    <cellStyle name="20% - Accent1 2 2 4 2 2 11 3" xfId="5140" xr:uid="{00000000-0005-0000-0000-000059130000}"/>
    <cellStyle name="20% - Accent1 2 2 4 2 2 12" xfId="5141" xr:uid="{00000000-0005-0000-0000-00005A130000}"/>
    <cellStyle name="20% - Accent1 2 2 4 2 2 12 2" xfId="5142" xr:uid="{00000000-0005-0000-0000-00005B130000}"/>
    <cellStyle name="20% - Accent1 2 2 4 2 2 13" xfId="5143" xr:uid="{00000000-0005-0000-0000-00005C130000}"/>
    <cellStyle name="20% - Accent1 2 2 4 2 2 13 2" xfId="5144" xr:uid="{00000000-0005-0000-0000-00005D130000}"/>
    <cellStyle name="20% - Accent1 2 2 4 2 2 14" xfId="5145" xr:uid="{00000000-0005-0000-0000-00005E130000}"/>
    <cellStyle name="20% - Accent1 2 2 4 2 2 2" xfId="5146" xr:uid="{00000000-0005-0000-0000-00005F130000}"/>
    <cellStyle name="20% - Accent1 2 2 4 2 2 2 10" xfId="5147" xr:uid="{00000000-0005-0000-0000-000060130000}"/>
    <cellStyle name="20% - Accent1 2 2 4 2 2 2 10 2" xfId="5148" xr:uid="{00000000-0005-0000-0000-000061130000}"/>
    <cellStyle name="20% - Accent1 2 2 4 2 2 2 11" xfId="5149" xr:uid="{00000000-0005-0000-0000-000062130000}"/>
    <cellStyle name="20% - Accent1 2 2 4 2 2 2 2" xfId="5150" xr:uid="{00000000-0005-0000-0000-000063130000}"/>
    <cellStyle name="20% - Accent1 2 2 4 2 2 2 2 2" xfId="5151" xr:uid="{00000000-0005-0000-0000-000064130000}"/>
    <cellStyle name="20% - Accent1 2 2 4 2 2 2 2 2 2" xfId="5152" xr:uid="{00000000-0005-0000-0000-000065130000}"/>
    <cellStyle name="20% - Accent1 2 2 4 2 2 2 2 2 2 2" xfId="5153" xr:uid="{00000000-0005-0000-0000-000066130000}"/>
    <cellStyle name="20% - Accent1 2 2 4 2 2 2 2 2 2 2 2" xfId="5154" xr:uid="{00000000-0005-0000-0000-000067130000}"/>
    <cellStyle name="20% - Accent1 2 2 4 2 2 2 2 2 2 3" xfId="5155" xr:uid="{00000000-0005-0000-0000-000068130000}"/>
    <cellStyle name="20% - Accent1 2 2 4 2 2 2 2 2 3" xfId="5156" xr:uid="{00000000-0005-0000-0000-000069130000}"/>
    <cellStyle name="20% - Accent1 2 2 4 2 2 2 2 2 3 2" xfId="5157" xr:uid="{00000000-0005-0000-0000-00006A130000}"/>
    <cellStyle name="20% - Accent1 2 2 4 2 2 2 2 2 4" xfId="5158" xr:uid="{00000000-0005-0000-0000-00006B130000}"/>
    <cellStyle name="20% - Accent1 2 2 4 2 2 2 2 3" xfId="5159" xr:uid="{00000000-0005-0000-0000-00006C130000}"/>
    <cellStyle name="20% - Accent1 2 2 4 2 2 2 2 3 2" xfId="5160" xr:uid="{00000000-0005-0000-0000-00006D130000}"/>
    <cellStyle name="20% - Accent1 2 2 4 2 2 2 2 3 2 2" xfId="5161" xr:uid="{00000000-0005-0000-0000-00006E130000}"/>
    <cellStyle name="20% - Accent1 2 2 4 2 2 2 2 3 2 2 2" xfId="5162" xr:uid="{00000000-0005-0000-0000-00006F130000}"/>
    <cellStyle name="20% - Accent1 2 2 4 2 2 2 2 3 2 3" xfId="5163" xr:uid="{00000000-0005-0000-0000-000070130000}"/>
    <cellStyle name="20% - Accent1 2 2 4 2 2 2 2 3 3" xfId="5164" xr:uid="{00000000-0005-0000-0000-000071130000}"/>
    <cellStyle name="20% - Accent1 2 2 4 2 2 2 2 3 3 2" xfId="5165" xr:uid="{00000000-0005-0000-0000-000072130000}"/>
    <cellStyle name="20% - Accent1 2 2 4 2 2 2 2 3 4" xfId="5166" xr:uid="{00000000-0005-0000-0000-000073130000}"/>
    <cellStyle name="20% - Accent1 2 2 4 2 2 2 2 4" xfId="5167" xr:uid="{00000000-0005-0000-0000-000074130000}"/>
    <cellStyle name="20% - Accent1 2 2 4 2 2 2 2 4 2" xfId="5168" xr:uid="{00000000-0005-0000-0000-000075130000}"/>
    <cellStyle name="20% - Accent1 2 2 4 2 2 2 2 4 2 2" xfId="5169" xr:uid="{00000000-0005-0000-0000-000076130000}"/>
    <cellStyle name="20% - Accent1 2 2 4 2 2 2 2 4 2 2 2" xfId="5170" xr:uid="{00000000-0005-0000-0000-000077130000}"/>
    <cellStyle name="20% - Accent1 2 2 4 2 2 2 2 4 2 3" xfId="5171" xr:uid="{00000000-0005-0000-0000-000078130000}"/>
    <cellStyle name="20% - Accent1 2 2 4 2 2 2 2 4 3" xfId="5172" xr:uid="{00000000-0005-0000-0000-000079130000}"/>
    <cellStyle name="20% - Accent1 2 2 4 2 2 2 2 4 3 2" xfId="5173" xr:uid="{00000000-0005-0000-0000-00007A130000}"/>
    <cellStyle name="20% - Accent1 2 2 4 2 2 2 2 4 4" xfId="5174" xr:uid="{00000000-0005-0000-0000-00007B130000}"/>
    <cellStyle name="20% - Accent1 2 2 4 2 2 2 2 5" xfId="5175" xr:uid="{00000000-0005-0000-0000-00007C130000}"/>
    <cellStyle name="20% - Accent1 2 2 4 2 2 2 2 5 2" xfId="5176" xr:uid="{00000000-0005-0000-0000-00007D130000}"/>
    <cellStyle name="20% - Accent1 2 2 4 2 2 2 2 5 2 2" xfId="5177" xr:uid="{00000000-0005-0000-0000-00007E130000}"/>
    <cellStyle name="20% - Accent1 2 2 4 2 2 2 2 5 3" xfId="5178" xr:uid="{00000000-0005-0000-0000-00007F130000}"/>
    <cellStyle name="20% - Accent1 2 2 4 2 2 2 2 6" xfId="5179" xr:uid="{00000000-0005-0000-0000-000080130000}"/>
    <cellStyle name="20% - Accent1 2 2 4 2 2 2 2 6 2" xfId="5180" xr:uid="{00000000-0005-0000-0000-000081130000}"/>
    <cellStyle name="20% - Accent1 2 2 4 2 2 2 2 6 2 2" xfId="5181" xr:uid="{00000000-0005-0000-0000-000082130000}"/>
    <cellStyle name="20% - Accent1 2 2 4 2 2 2 2 6 3" xfId="5182" xr:uid="{00000000-0005-0000-0000-000083130000}"/>
    <cellStyle name="20% - Accent1 2 2 4 2 2 2 2 7" xfId="5183" xr:uid="{00000000-0005-0000-0000-000084130000}"/>
    <cellStyle name="20% - Accent1 2 2 4 2 2 2 2 7 2" xfId="5184" xr:uid="{00000000-0005-0000-0000-000085130000}"/>
    <cellStyle name="20% - Accent1 2 2 4 2 2 2 2 8" xfId="5185" xr:uid="{00000000-0005-0000-0000-000086130000}"/>
    <cellStyle name="20% - Accent1 2 2 4 2 2 2 2 8 2" xfId="5186" xr:uid="{00000000-0005-0000-0000-000087130000}"/>
    <cellStyle name="20% - Accent1 2 2 4 2 2 2 2 9" xfId="5187" xr:uid="{00000000-0005-0000-0000-000088130000}"/>
    <cellStyle name="20% - Accent1 2 2 4 2 2 2 3" xfId="5188" xr:uid="{00000000-0005-0000-0000-000089130000}"/>
    <cellStyle name="20% - Accent1 2 2 4 2 2 2 3 2" xfId="5189" xr:uid="{00000000-0005-0000-0000-00008A130000}"/>
    <cellStyle name="20% - Accent1 2 2 4 2 2 2 3 2 2" xfId="5190" xr:uid="{00000000-0005-0000-0000-00008B130000}"/>
    <cellStyle name="20% - Accent1 2 2 4 2 2 2 3 2 2 2" xfId="5191" xr:uid="{00000000-0005-0000-0000-00008C130000}"/>
    <cellStyle name="20% - Accent1 2 2 4 2 2 2 3 2 2 2 2" xfId="5192" xr:uid="{00000000-0005-0000-0000-00008D130000}"/>
    <cellStyle name="20% - Accent1 2 2 4 2 2 2 3 2 2 3" xfId="5193" xr:uid="{00000000-0005-0000-0000-00008E130000}"/>
    <cellStyle name="20% - Accent1 2 2 4 2 2 2 3 2 3" xfId="5194" xr:uid="{00000000-0005-0000-0000-00008F130000}"/>
    <cellStyle name="20% - Accent1 2 2 4 2 2 2 3 2 3 2" xfId="5195" xr:uid="{00000000-0005-0000-0000-000090130000}"/>
    <cellStyle name="20% - Accent1 2 2 4 2 2 2 3 2 4" xfId="5196" xr:uid="{00000000-0005-0000-0000-000091130000}"/>
    <cellStyle name="20% - Accent1 2 2 4 2 2 2 3 3" xfId="5197" xr:uid="{00000000-0005-0000-0000-000092130000}"/>
    <cellStyle name="20% - Accent1 2 2 4 2 2 2 3 3 2" xfId="5198" xr:uid="{00000000-0005-0000-0000-000093130000}"/>
    <cellStyle name="20% - Accent1 2 2 4 2 2 2 3 3 2 2" xfId="5199" xr:uid="{00000000-0005-0000-0000-000094130000}"/>
    <cellStyle name="20% - Accent1 2 2 4 2 2 2 3 3 2 2 2" xfId="5200" xr:uid="{00000000-0005-0000-0000-000095130000}"/>
    <cellStyle name="20% - Accent1 2 2 4 2 2 2 3 3 2 3" xfId="5201" xr:uid="{00000000-0005-0000-0000-000096130000}"/>
    <cellStyle name="20% - Accent1 2 2 4 2 2 2 3 3 3" xfId="5202" xr:uid="{00000000-0005-0000-0000-000097130000}"/>
    <cellStyle name="20% - Accent1 2 2 4 2 2 2 3 3 3 2" xfId="5203" xr:uid="{00000000-0005-0000-0000-000098130000}"/>
    <cellStyle name="20% - Accent1 2 2 4 2 2 2 3 3 4" xfId="5204" xr:uid="{00000000-0005-0000-0000-000099130000}"/>
    <cellStyle name="20% - Accent1 2 2 4 2 2 2 3 4" xfId="5205" xr:uid="{00000000-0005-0000-0000-00009A130000}"/>
    <cellStyle name="20% - Accent1 2 2 4 2 2 2 3 4 2" xfId="5206" xr:uid="{00000000-0005-0000-0000-00009B130000}"/>
    <cellStyle name="20% - Accent1 2 2 4 2 2 2 3 4 2 2" xfId="5207" xr:uid="{00000000-0005-0000-0000-00009C130000}"/>
    <cellStyle name="20% - Accent1 2 2 4 2 2 2 3 4 2 2 2" xfId="5208" xr:uid="{00000000-0005-0000-0000-00009D130000}"/>
    <cellStyle name="20% - Accent1 2 2 4 2 2 2 3 4 2 3" xfId="5209" xr:uid="{00000000-0005-0000-0000-00009E130000}"/>
    <cellStyle name="20% - Accent1 2 2 4 2 2 2 3 4 3" xfId="5210" xr:uid="{00000000-0005-0000-0000-00009F130000}"/>
    <cellStyle name="20% - Accent1 2 2 4 2 2 2 3 4 3 2" xfId="5211" xr:uid="{00000000-0005-0000-0000-0000A0130000}"/>
    <cellStyle name="20% - Accent1 2 2 4 2 2 2 3 4 4" xfId="5212" xr:uid="{00000000-0005-0000-0000-0000A1130000}"/>
    <cellStyle name="20% - Accent1 2 2 4 2 2 2 3 5" xfId="5213" xr:uid="{00000000-0005-0000-0000-0000A2130000}"/>
    <cellStyle name="20% - Accent1 2 2 4 2 2 2 3 5 2" xfId="5214" xr:uid="{00000000-0005-0000-0000-0000A3130000}"/>
    <cellStyle name="20% - Accent1 2 2 4 2 2 2 3 5 2 2" xfId="5215" xr:uid="{00000000-0005-0000-0000-0000A4130000}"/>
    <cellStyle name="20% - Accent1 2 2 4 2 2 2 3 5 3" xfId="5216" xr:uid="{00000000-0005-0000-0000-0000A5130000}"/>
    <cellStyle name="20% - Accent1 2 2 4 2 2 2 3 6" xfId="5217" xr:uid="{00000000-0005-0000-0000-0000A6130000}"/>
    <cellStyle name="20% - Accent1 2 2 4 2 2 2 3 6 2" xfId="5218" xr:uid="{00000000-0005-0000-0000-0000A7130000}"/>
    <cellStyle name="20% - Accent1 2 2 4 2 2 2 3 6 2 2" xfId="5219" xr:uid="{00000000-0005-0000-0000-0000A8130000}"/>
    <cellStyle name="20% - Accent1 2 2 4 2 2 2 3 6 3" xfId="5220" xr:uid="{00000000-0005-0000-0000-0000A9130000}"/>
    <cellStyle name="20% - Accent1 2 2 4 2 2 2 3 7" xfId="5221" xr:uid="{00000000-0005-0000-0000-0000AA130000}"/>
    <cellStyle name="20% - Accent1 2 2 4 2 2 2 3 7 2" xfId="5222" xr:uid="{00000000-0005-0000-0000-0000AB130000}"/>
    <cellStyle name="20% - Accent1 2 2 4 2 2 2 3 8" xfId="5223" xr:uid="{00000000-0005-0000-0000-0000AC130000}"/>
    <cellStyle name="20% - Accent1 2 2 4 2 2 2 3 8 2" xfId="5224" xr:uid="{00000000-0005-0000-0000-0000AD130000}"/>
    <cellStyle name="20% - Accent1 2 2 4 2 2 2 3 9" xfId="5225" xr:uid="{00000000-0005-0000-0000-0000AE130000}"/>
    <cellStyle name="20% - Accent1 2 2 4 2 2 2 4" xfId="5226" xr:uid="{00000000-0005-0000-0000-0000AF130000}"/>
    <cellStyle name="20% - Accent1 2 2 4 2 2 2 4 2" xfId="5227" xr:uid="{00000000-0005-0000-0000-0000B0130000}"/>
    <cellStyle name="20% - Accent1 2 2 4 2 2 2 4 2 2" xfId="5228" xr:uid="{00000000-0005-0000-0000-0000B1130000}"/>
    <cellStyle name="20% - Accent1 2 2 4 2 2 2 4 2 2 2" xfId="5229" xr:uid="{00000000-0005-0000-0000-0000B2130000}"/>
    <cellStyle name="20% - Accent1 2 2 4 2 2 2 4 2 3" xfId="5230" xr:uid="{00000000-0005-0000-0000-0000B3130000}"/>
    <cellStyle name="20% - Accent1 2 2 4 2 2 2 4 3" xfId="5231" xr:uid="{00000000-0005-0000-0000-0000B4130000}"/>
    <cellStyle name="20% - Accent1 2 2 4 2 2 2 4 3 2" xfId="5232" xr:uid="{00000000-0005-0000-0000-0000B5130000}"/>
    <cellStyle name="20% - Accent1 2 2 4 2 2 2 4 4" xfId="5233" xr:uid="{00000000-0005-0000-0000-0000B6130000}"/>
    <cellStyle name="20% - Accent1 2 2 4 2 2 2 5" xfId="5234" xr:uid="{00000000-0005-0000-0000-0000B7130000}"/>
    <cellStyle name="20% - Accent1 2 2 4 2 2 2 5 2" xfId="5235" xr:uid="{00000000-0005-0000-0000-0000B8130000}"/>
    <cellStyle name="20% - Accent1 2 2 4 2 2 2 5 2 2" xfId="5236" xr:uid="{00000000-0005-0000-0000-0000B9130000}"/>
    <cellStyle name="20% - Accent1 2 2 4 2 2 2 5 2 2 2" xfId="5237" xr:uid="{00000000-0005-0000-0000-0000BA130000}"/>
    <cellStyle name="20% - Accent1 2 2 4 2 2 2 5 2 3" xfId="5238" xr:uid="{00000000-0005-0000-0000-0000BB130000}"/>
    <cellStyle name="20% - Accent1 2 2 4 2 2 2 5 3" xfId="5239" xr:uid="{00000000-0005-0000-0000-0000BC130000}"/>
    <cellStyle name="20% - Accent1 2 2 4 2 2 2 5 3 2" xfId="5240" xr:uid="{00000000-0005-0000-0000-0000BD130000}"/>
    <cellStyle name="20% - Accent1 2 2 4 2 2 2 5 4" xfId="5241" xr:uid="{00000000-0005-0000-0000-0000BE130000}"/>
    <cellStyle name="20% - Accent1 2 2 4 2 2 2 6" xfId="5242" xr:uid="{00000000-0005-0000-0000-0000BF130000}"/>
    <cellStyle name="20% - Accent1 2 2 4 2 2 2 6 2" xfId="5243" xr:uid="{00000000-0005-0000-0000-0000C0130000}"/>
    <cellStyle name="20% - Accent1 2 2 4 2 2 2 6 2 2" xfId="5244" xr:uid="{00000000-0005-0000-0000-0000C1130000}"/>
    <cellStyle name="20% - Accent1 2 2 4 2 2 2 6 2 2 2" xfId="5245" xr:uid="{00000000-0005-0000-0000-0000C2130000}"/>
    <cellStyle name="20% - Accent1 2 2 4 2 2 2 6 2 3" xfId="5246" xr:uid="{00000000-0005-0000-0000-0000C3130000}"/>
    <cellStyle name="20% - Accent1 2 2 4 2 2 2 6 3" xfId="5247" xr:uid="{00000000-0005-0000-0000-0000C4130000}"/>
    <cellStyle name="20% - Accent1 2 2 4 2 2 2 6 3 2" xfId="5248" xr:uid="{00000000-0005-0000-0000-0000C5130000}"/>
    <cellStyle name="20% - Accent1 2 2 4 2 2 2 6 4" xfId="5249" xr:uid="{00000000-0005-0000-0000-0000C6130000}"/>
    <cellStyle name="20% - Accent1 2 2 4 2 2 2 7" xfId="5250" xr:uid="{00000000-0005-0000-0000-0000C7130000}"/>
    <cellStyle name="20% - Accent1 2 2 4 2 2 2 7 2" xfId="5251" xr:uid="{00000000-0005-0000-0000-0000C8130000}"/>
    <cellStyle name="20% - Accent1 2 2 4 2 2 2 7 2 2" xfId="5252" xr:uid="{00000000-0005-0000-0000-0000C9130000}"/>
    <cellStyle name="20% - Accent1 2 2 4 2 2 2 7 3" xfId="5253" xr:uid="{00000000-0005-0000-0000-0000CA130000}"/>
    <cellStyle name="20% - Accent1 2 2 4 2 2 2 8" xfId="5254" xr:uid="{00000000-0005-0000-0000-0000CB130000}"/>
    <cellStyle name="20% - Accent1 2 2 4 2 2 2 8 2" xfId="5255" xr:uid="{00000000-0005-0000-0000-0000CC130000}"/>
    <cellStyle name="20% - Accent1 2 2 4 2 2 2 8 2 2" xfId="5256" xr:uid="{00000000-0005-0000-0000-0000CD130000}"/>
    <cellStyle name="20% - Accent1 2 2 4 2 2 2 8 3" xfId="5257" xr:uid="{00000000-0005-0000-0000-0000CE130000}"/>
    <cellStyle name="20% - Accent1 2 2 4 2 2 2 9" xfId="5258" xr:uid="{00000000-0005-0000-0000-0000CF130000}"/>
    <cellStyle name="20% - Accent1 2 2 4 2 2 2 9 2" xfId="5259" xr:uid="{00000000-0005-0000-0000-0000D0130000}"/>
    <cellStyle name="20% - Accent1 2 2 4 2 2 3" xfId="5260" xr:uid="{00000000-0005-0000-0000-0000D1130000}"/>
    <cellStyle name="20% - Accent1 2 2 4 2 2 3 10" xfId="5261" xr:uid="{00000000-0005-0000-0000-0000D2130000}"/>
    <cellStyle name="20% - Accent1 2 2 4 2 2 3 10 2" xfId="5262" xr:uid="{00000000-0005-0000-0000-0000D3130000}"/>
    <cellStyle name="20% - Accent1 2 2 4 2 2 3 11" xfId="5263" xr:uid="{00000000-0005-0000-0000-0000D4130000}"/>
    <cellStyle name="20% - Accent1 2 2 4 2 2 3 2" xfId="5264" xr:uid="{00000000-0005-0000-0000-0000D5130000}"/>
    <cellStyle name="20% - Accent1 2 2 4 2 2 3 2 2" xfId="5265" xr:uid="{00000000-0005-0000-0000-0000D6130000}"/>
    <cellStyle name="20% - Accent1 2 2 4 2 2 3 2 2 2" xfId="5266" xr:uid="{00000000-0005-0000-0000-0000D7130000}"/>
    <cellStyle name="20% - Accent1 2 2 4 2 2 3 2 2 2 2" xfId="5267" xr:uid="{00000000-0005-0000-0000-0000D8130000}"/>
    <cellStyle name="20% - Accent1 2 2 4 2 2 3 2 2 2 2 2" xfId="5268" xr:uid="{00000000-0005-0000-0000-0000D9130000}"/>
    <cellStyle name="20% - Accent1 2 2 4 2 2 3 2 2 2 3" xfId="5269" xr:uid="{00000000-0005-0000-0000-0000DA130000}"/>
    <cellStyle name="20% - Accent1 2 2 4 2 2 3 2 2 3" xfId="5270" xr:uid="{00000000-0005-0000-0000-0000DB130000}"/>
    <cellStyle name="20% - Accent1 2 2 4 2 2 3 2 2 3 2" xfId="5271" xr:uid="{00000000-0005-0000-0000-0000DC130000}"/>
    <cellStyle name="20% - Accent1 2 2 4 2 2 3 2 2 4" xfId="5272" xr:uid="{00000000-0005-0000-0000-0000DD130000}"/>
    <cellStyle name="20% - Accent1 2 2 4 2 2 3 2 3" xfId="5273" xr:uid="{00000000-0005-0000-0000-0000DE130000}"/>
    <cellStyle name="20% - Accent1 2 2 4 2 2 3 2 3 2" xfId="5274" xr:uid="{00000000-0005-0000-0000-0000DF130000}"/>
    <cellStyle name="20% - Accent1 2 2 4 2 2 3 2 3 2 2" xfId="5275" xr:uid="{00000000-0005-0000-0000-0000E0130000}"/>
    <cellStyle name="20% - Accent1 2 2 4 2 2 3 2 3 2 2 2" xfId="5276" xr:uid="{00000000-0005-0000-0000-0000E1130000}"/>
    <cellStyle name="20% - Accent1 2 2 4 2 2 3 2 3 2 3" xfId="5277" xr:uid="{00000000-0005-0000-0000-0000E2130000}"/>
    <cellStyle name="20% - Accent1 2 2 4 2 2 3 2 3 3" xfId="5278" xr:uid="{00000000-0005-0000-0000-0000E3130000}"/>
    <cellStyle name="20% - Accent1 2 2 4 2 2 3 2 3 3 2" xfId="5279" xr:uid="{00000000-0005-0000-0000-0000E4130000}"/>
    <cellStyle name="20% - Accent1 2 2 4 2 2 3 2 3 4" xfId="5280" xr:uid="{00000000-0005-0000-0000-0000E5130000}"/>
    <cellStyle name="20% - Accent1 2 2 4 2 2 3 2 4" xfId="5281" xr:uid="{00000000-0005-0000-0000-0000E6130000}"/>
    <cellStyle name="20% - Accent1 2 2 4 2 2 3 2 4 2" xfId="5282" xr:uid="{00000000-0005-0000-0000-0000E7130000}"/>
    <cellStyle name="20% - Accent1 2 2 4 2 2 3 2 4 2 2" xfId="5283" xr:uid="{00000000-0005-0000-0000-0000E8130000}"/>
    <cellStyle name="20% - Accent1 2 2 4 2 2 3 2 4 2 2 2" xfId="5284" xr:uid="{00000000-0005-0000-0000-0000E9130000}"/>
    <cellStyle name="20% - Accent1 2 2 4 2 2 3 2 4 2 3" xfId="5285" xr:uid="{00000000-0005-0000-0000-0000EA130000}"/>
    <cellStyle name="20% - Accent1 2 2 4 2 2 3 2 4 3" xfId="5286" xr:uid="{00000000-0005-0000-0000-0000EB130000}"/>
    <cellStyle name="20% - Accent1 2 2 4 2 2 3 2 4 3 2" xfId="5287" xr:uid="{00000000-0005-0000-0000-0000EC130000}"/>
    <cellStyle name="20% - Accent1 2 2 4 2 2 3 2 4 4" xfId="5288" xr:uid="{00000000-0005-0000-0000-0000ED130000}"/>
    <cellStyle name="20% - Accent1 2 2 4 2 2 3 2 5" xfId="5289" xr:uid="{00000000-0005-0000-0000-0000EE130000}"/>
    <cellStyle name="20% - Accent1 2 2 4 2 2 3 2 5 2" xfId="5290" xr:uid="{00000000-0005-0000-0000-0000EF130000}"/>
    <cellStyle name="20% - Accent1 2 2 4 2 2 3 2 5 2 2" xfId="5291" xr:uid="{00000000-0005-0000-0000-0000F0130000}"/>
    <cellStyle name="20% - Accent1 2 2 4 2 2 3 2 5 3" xfId="5292" xr:uid="{00000000-0005-0000-0000-0000F1130000}"/>
    <cellStyle name="20% - Accent1 2 2 4 2 2 3 2 6" xfId="5293" xr:uid="{00000000-0005-0000-0000-0000F2130000}"/>
    <cellStyle name="20% - Accent1 2 2 4 2 2 3 2 6 2" xfId="5294" xr:uid="{00000000-0005-0000-0000-0000F3130000}"/>
    <cellStyle name="20% - Accent1 2 2 4 2 2 3 2 6 2 2" xfId="5295" xr:uid="{00000000-0005-0000-0000-0000F4130000}"/>
    <cellStyle name="20% - Accent1 2 2 4 2 2 3 2 6 3" xfId="5296" xr:uid="{00000000-0005-0000-0000-0000F5130000}"/>
    <cellStyle name="20% - Accent1 2 2 4 2 2 3 2 7" xfId="5297" xr:uid="{00000000-0005-0000-0000-0000F6130000}"/>
    <cellStyle name="20% - Accent1 2 2 4 2 2 3 2 7 2" xfId="5298" xr:uid="{00000000-0005-0000-0000-0000F7130000}"/>
    <cellStyle name="20% - Accent1 2 2 4 2 2 3 2 8" xfId="5299" xr:uid="{00000000-0005-0000-0000-0000F8130000}"/>
    <cellStyle name="20% - Accent1 2 2 4 2 2 3 2 8 2" xfId="5300" xr:uid="{00000000-0005-0000-0000-0000F9130000}"/>
    <cellStyle name="20% - Accent1 2 2 4 2 2 3 2 9" xfId="5301" xr:uid="{00000000-0005-0000-0000-0000FA130000}"/>
    <cellStyle name="20% - Accent1 2 2 4 2 2 3 3" xfId="5302" xr:uid="{00000000-0005-0000-0000-0000FB130000}"/>
    <cellStyle name="20% - Accent1 2 2 4 2 2 3 3 2" xfId="5303" xr:uid="{00000000-0005-0000-0000-0000FC130000}"/>
    <cellStyle name="20% - Accent1 2 2 4 2 2 3 3 2 2" xfId="5304" xr:uid="{00000000-0005-0000-0000-0000FD130000}"/>
    <cellStyle name="20% - Accent1 2 2 4 2 2 3 3 2 2 2" xfId="5305" xr:uid="{00000000-0005-0000-0000-0000FE130000}"/>
    <cellStyle name="20% - Accent1 2 2 4 2 2 3 3 2 2 2 2" xfId="5306" xr:uid="{00000000-0005-0000-0000-0000FF130000}"/>
    <cellStyle name="20% - Accent1 2 2 4 2 2 3 3 2 2 3" xfId="5307" xr:uid="{00000000-0005-0000-0000-000000140000}"/>
    <cellStyle name="20% - Accent1 2 2 4 2 2 3 3 2 3" xfId="5308" xr:uid="{00000000-0005-0000-0000-000001140000}"/>
    <cellStyle name="20% - Accent1 2 2 4 2 2 3 3 2 3 2" xfId="5309" xr:uid="{00000000-0005-0000-0000-000002140000}"/>
    <cellStyle name="20% - Accent1 2 2 4 2 2 3 3 2 4" xfId="5310" xr:uid="{00000000-0005-0000-0000-000003140000}"/>
    <cellStyle name="20% - Accent1 2 2 4 2 2 3 3 3" xfId="5311" xr:uid="{00000000-0005-0000-0000-000004140000}"/>
    <cellStyle name="20% - Accent1 2 2 4 2 2 3 3 3 2" xfId="5312" xr:uid="{00000000-0005-0000-0000-000005140000}"/>
    <cellStyle name="20% - Accent1 2 2 4 2 2 3 3 3 2 2" xfId="5313" xr:uid="{00000000-0005-0000-0000-000006140000}"/>
    <cellStyle name="20% - Accent1 2 2 4 2 2 3 3 3 2 2 2" xfId="5314" xr:uid="{00000000-0005-0000-0000-000007140000}"/>
    <cellStyle name="20% - Accent1 2 2 4 2 2 3 3 3 2 3" xfId="5315" xr:uid="{00000000-0005-0000-0000-000008140000}"/>
    <cellStyle name="20% - Accent1 2 2 4 2 2 3 3 3 3" xfId="5316" xr:uid="{00000000-0005-0000-0000-000009140000}"/>
    <cellStyle name="20% - Accent1 2 2 4 2 2 3 3 3 3 2" xfId="5317" xr:uid="{00000000-0005-0000-0000-00000A140000}"/>
    <cellStyle name="20% - Accent1 2 2 4 2 2 3 3 3 4" xfId="5318" xr:uid="{00000000-0005-0000-0000-00000B140000}"/>
    <cellStyle name="20% - Accent1 2 2 4 2 2 3 3 4" xfId="5319" xr:uid="{00000000-0005-0000-0000-00000C140000}"/>
    <cellStyle name="20% - Accent1 2 2 4 2 2 3 3 4 2" xfId="5320" xr:uid="{00000000-0005-0000-0000-00000D140000}"/>
    <cellStyle name="20% - Accent1 2 2 4 2 2 3 3 4 2 2" xfId="5321" xr:uid="{00000000-0005-0000-0000-00000E140000}"/>
    <cellStyle name="20% - Accent1 2 2 4 2 2 3 3 4 2 2 2" xfId="5322" xr:uid="{00000000-0005-0000-0000-00000F140000}"/>
    <cellStyle name="20% - Accent1 2 2 4 2 2 3 3 4 2 3" xfId="5323" xr:uid="{00000000-0005-0000-0000-000010140000}"/>
    <cellStyle name="20% - Accent1 2 2 4 2 2 3 3 4 3" xfId="5324" xr:uid="{00000000-0005-0000-0000-000011140000}"/>
    <cellStyle name="20% - Accent1 2 2 4 2 2 3 3 4 3 2" xfId="5325" xr:uid="{00000000-0005-0000-0000-000012140000}"/>
    <cellStyle name="20% - Accent1 2 2 4 2 2 3 3 4 4" xfId="5326" xr:uid="{00000000-0005-0000-0000-000013140000}"/>
    <cellStyle name="20% - Accent1 2 2 4 2 2 3 3 5" xfId="5327" xr:uid="{00000000-0005-0000-0000-000014140000}"/>
    <cellStyle name="20% - Accent1 2 2 4 2 2 3 3 5 2" xfId="5328" xr:uid="{00000000-0005-0000-0000-000015140000}"/>
    <cellStyle name="20% - Accent1 2 2 4 2 2 3 3 5 2 2" xfId="5329" xr:uid="{00000000-0005-0000-0000-000016140000}"/>
    <cellStyle name="20% - Accent1 2 2 4 2 2 3 3 5 3" xfId="5330" xr:uid="{00000000-0005-0000-0000-000017140000}"/>
    <cellStyle name="20% - Accent1 2 2 4 2 2 3 3 6" xfId="5331" xr:uid="{00000000-0005-0000-0000-000018140000}"/>
    <cellStyle name="20% - Accent1 2 2 4 2 2 3 3 6 2" xfId="5332" xr:uid="{00000000-0005-0000-0000-000019140000}"/>
    <cellStyle name="20% - Accent1 2 2 4 2 2 3 3 6 2 2" xfId="5333" xr:uid="{00000000-0005-0000-0000-00001A140000}"/>
    <cellStyle name="20% - Accent1 2 2 4 2 2 3 3 6 3" xfId="5334" xr:uid="{00000000-0005-0000-0000-00001B140000}"/>
    <cellStyle name="20% - Accent1 2 2 4 2 2 3 3 7" xfId="5335" xr:uid="{00000000-0005-0000-0000-00001C140000}"/>
    <cellStyle name="20% - Accent1 2 2 4 2 2 3 3 7 2" xfId="5336" xr:uid="{00000000-0005-0000-0000-00001D140000}"/>
    <cellStyle name="20% - Accent1 2 2 4 2 2 3 3 8" xfId="5337" xr:uid="{00000000-0005-0000-0000-00001E140000}"/>
    <cellStyle name="20% - Accent1 2 2 4 2 2 3 3 8 2" xfId="5338" xr:uid="{00000000-0005-0000-0000-00001F140000}"/>
    <cellStyle name="20% - Accent1 2 2 4 2 2 3 3 9" xfId="5339" xr:uid="{00000000-0005-0000-0000-000020140000}"/>
    <cellStyle name="20% - Accent1 2 2 4 2 2 3 4" xfId="5340" xr:uid="{00000000-0005-0000-0000-000021140000}"/>
    <cellStyle name="20% - Accent1 2 2 4 2 2 3 4 2" xfId="5341" xr:uid="{00000000-0005-0000-0000-000022140000}"/>
    <cellStyle name="20% - Accent1 2 2 4 2 2 3 4 2 2" xfId="5342" xr:uid="{00000000-0005-0000-0000-000023140000}"/>
    <cellStyle name="20% - Accent1 2 2 4 2 2 3 4 2 2 2" xfId="5343" xr:uid="{00000000-0005-0000-0000-000024140000}"/>
    <cellStyle name="20% - Accent1 2 2 4 2 2 3 4 2 3" xfId="5344" xr:uid="{00000000-0005-0000-0000-000025140000}"/>
    <cellStyle name="20% - Accent1 2 2 4 2 2 3 4 3" xfId="5345" xr:uid="{00000000-0005-0000-0000-000026140000}"/>
    <cellStyle name="20% - Accent1 2 2 4 2 2 3 4 3 2" xfId="5346" xr:uid="{00000000-0005-0000-0000-000027140000}"/>
    <cellStyle name="20% - Accent1 2 2 4 2 2 3 4 4" xfId="5347" xr:uid="{00000000-0005-0000-0000-000028140000}"/>
    <cellStyle name="20% - Accent1 2 2 4 2 2 3 5" xfId="5348" xr:uid="{00000000-0005-0000-0000-000029140000}"/>
    <cellStyle name="20% - Accent1 2 2 4 2 2 3 5 2" xfId="5349" xr:uid="{00000000-0005-0000-0000-00002A140000}"/>
    <cellStyle name="20% - Accent1 2 2 4 2 2 3 5 2 2" xfId="5350" xr:uid="{00000000-0005-0000-0000-00002B140000}"/>
    <cellStyle name="20% - Accent1 2 2 4 2 2 3 5 2 2 2" xfId="5351" xr:uid="{00000000-0005-0000-0000-00002C140000}"/>
    <cellStyle name="20% - Accent1 2 2 4 2 2 3 5 2 3" xfId="5352" xr:uid="{00000000-0005-0000-0000-00002D140000}"/>
    <cellStyle name="20% - Accent1 2 2 4 2 2 3 5 3" xfId="5353" xr:uid="{00000000-0005-0000-0000-00002E140000}"/>
    <cellStyle name="20% - Accent1 2 2 4 2 2 3 5 3 2" xfId="5354" xr:uid="{00000000-0005-0000-0000-00002F140000}"/>
    <cellStyle name="20% - Accent1 2 2 4 2 2 3 5 4" xfId="5355" xr:uid="{00000000-0005-0000-0000-000030140000}"/>
    <cellStyle name="20% - Accent1 2 2 4 2 2 3 6" xfId="5356" xr:uid="{00000000-0005-0000-0000-000031140000}"/>
    <cellStyle name="20% - Accent1 2 2 4 2 2 3 6 2" xfId="5357" xr:uid="{00000000-0005-0000-0000-000032140000}"/>
    <cellStyle name="20% - Accent1 2 2 4 2 2 3 6 2 2" xfId="5358" xr:uid="{00000000-0005-0000-0000-000033140000}"/>
    <cellStyle name="20% - Accent1 2 2 4 2 2 3 6 2 2 2" xfId="5359" xr:uid="{00000000-0005-0000-0000-000034140000}"/>
    <cellStyle name="20% - Accent1 2 2 4 2 2 3 6 2 3" xfId="5360" xr:uid="{00000000-0005-0000-0000-000035140000}"/>
    <cellStyle name="20% - Accent1 2 2 4 2 2 3 6 3" xfId="5361" xr:uid="{00000000-0005-0000-0000-000036140000}"/>
    <cellStyle name="20% - Accent1 2 2 4 2 2 3 6 3 2" xfId="5362" xr:uid="{00000000-0005-0000-0000-000037140000}"/>
    <cellStyle name="20% - Accent1 2 2 4 2 2 3 6 4" xfId="5363" xr:uid="{00000000-0005-0000-0000-000038140000}"/>
    <cellStyle name="20% - Accent1 2 2 4 2 2 3 7" xfId="5364" xr:uid="{00000000-0005-0000-0000-000039140000}"/>
    <cellStyle name="20% - Accent1 2 2 4 2 2 3 7 2" xfId="5365" xr:uid="{00000000-0005-0000-0000-00003A140000}"/>
    <cellStyle name="20% - Accent1 2 2 4 2 2 3 7 2 2" xfId="5366" xr:uid="{00000000-0005-0000-0000-00003B140000}"/>
    <cellStyle name="20% - Accent1 2 2 4 2 2 3 7 3" xfId="5367" xr:uid="{00000000-0005-0000-0000-00003C140000}"/>
    <cellStyle name="20% - Accent1 2 2 4 2 2 3 8" xfId="5368" xr:uid="{00000000-0005-0000-0000-00003D140000}"/>
    <cellStyle name="20% - Accent1 2 2 4 2 2 3 8 2" xfId="5369" xr:uid="{00000000-0005-0000-0000-00003E140000}"/>
    <cellStyle name="20% - Accent1 2 2 4 2 2 3 8 2 2" xfId="5370" xr:uid="{00000000-0005-0000-0000-00003F140000}"/>
    <cellStyle name="20% - Accent1 2 2 4 2 2 3 8 3" xfId="5371" xr:uid="{00000000-0005-0000-0000-000040140000}"/>
    <cellStyle name="20% - Accent1 2 2 4 2 2 3 9" xfId="5372" xr:uid="{00000000-0005-0000-0000-000041140000}"/>
    <cellStyle name="20% - Accent1 2 2 4 2 2 3 9 2" xfId="5373" xr:uid="{00000000-0005-0000-0000-000042140000}"/>
    <cellStyle name="20% - Accent1 2 2 4 2 2 4" xfId="5374" xr:uid="{00000000-0005-0000-0000-000043140000}"/>
    <cellStyle name="20% - Accent1 2 2 4 2 2 4 10" xfId="5375" xr:uid="{00000000-0005-0000-0000-000044140000}"/>
    <cellStyle name="20% - Accent1 2 2 4 2 2 4 10 2" xfId="5376" xr:uid="{00000000-0005-0000-0000-000045140000}"/>
    <cellStyle name="20% - Accent1 2 2 4 2 2 4 11" xfId="5377" xr:uid="{00000000-0005-0000-0000-000046140000}"/>
    <cellStyle name="20% - Accent1 2 2 4 2 2 4 2" xfId="5378" xr:uid="{00000000-0005-0000-0000-000047140000}"/>
    <cellStyle name="20% - Accent1 2 2 4 2 2 4 2 2" xfId="5379" xr:uid="{00000000-0005-0000-0000-000048140000}"/>
    <cellStyle name="20% - Accent1 2 2 4 2 2 4 2 2 2" xfId="5380" xr:uid="{00000000-0005-0000-0000-000049140000}"/>
    <cellStyle name="20% - Accent1 2 2 4 2 2 4 2 2 2 2" xfId="5381" xr:uid="{00000000-0005-0000-0000-00004A140000}"/>
    <cellStyle name="20% - Accent1 2 2 4 2 2 4 2 2 2 2 2" xfId="5382" xr:uid="{00000000-0005-0000-0000-00004B140000}"/>
    <cellStyle name="20% - Accent1 2 2 4 2 2 4 2 2 2 3" xfId="5383" xr:uid="{00000000-0005-0000-0000-00004C140000}"/>
    <cellStyle name="20% - Accent1 2 2 4 2 2 4 2 2 3" xfId="5384" xr:uid="{00000000-0005-0000-0000-00004D140000}"/>
    <cellStyle name="20% - Accent1 2 2 4 2 2 4 2 2 3 2" xfId="5385" xr:uid="{00000000-0005-0000-0000-00004E140000}"/>
    <cellStyle name="20% - Accent1 2 2 4 2 2 4 2 2 4" xfId="5386" xr:uid="{00000000-0005-0000-0000-00004F140000}"/>
    <cellStyle name="20% - Accent1 2 2 4 2 2 4 2 3" xfId="5387" xr:uid="{00000000-0005-0000-0000-000050140000}"/>
    <cellStyle name="20% - Accent1 2 2 4 2 2 4 2 3 2" xfId="5388" xr:uid="{00000000-0005-0000-0000-000051140000}"/>
    <cellStyle name="20% - Accent1 2 2 4 2 2 4 2 3 2 2" xfId="5389" xr:uid="{00000000-0005-0000-0000-000052140000}"/>
    <cellStyle name="20% - Accent1 2 2 4 2 2 4 2 3 2 2 2" xfId="5390" xr:uid="{00000000-0005-0000-0000-000053140000}"/>
    <cellStyle name="20% - Accent1 2 2 4 2 2 4 2 3 2 3" xfId="5391" xr:uid="{00000000-0005-0000-0000-000054140000}"/>
    <cellStyle name="20% - Accent1 2 2 4 2 2 4 2 3 3" xfId="5392" xr:uid="{00000000-0005-0000-0000-000055140000}"/>
    <cellStyle name="20% - Accent1 2 2 4 2 2 4 2 3 3 2" xfId="5393" xr:uid="{00000000-0005-0000-0000-000056140000}"/>
    <cellStyle name="20% - Accent1 2 2 4 2 2 4 2 3 4" xfId="5394" xr:uid="{00000000-0005-0000-0000-000057140000}"/>
    <cellStyle name="20% - Accent1 2 2 4 2 2 4 2 4" xfId="5395" xr:uid="{00000000-0005-0000-0000-000058140000}"/>
    <cellStyle name="20% - Accent1 2 2 4 2 2 4 2 4 2" xfId="5396" xr:uid="{00000000-0005-0000-0000-000059140000}"/>
    <cellStyle name="20% - Accent1 2 2 4 2 2 4 2 4 2 2" xfId="5397" xr:uid="{00000000-0005-0000-0000-00005A140000}"/>
    <cellStyle name="20% - Accent1 2 2 4 2 2 4 2 4 2 2 2" xfId="5398" xr:uid="{00000000-0005-0000-0000-00005B140000}"/>
    <cellStyle name="20% - Accent1 2 2 4 2 2 4 2 4 2 3" xfId="5399" xr:uid="{00000000-0005-0000-0000-00005C140000}"/>
    <cellStyle name="20% - Accent1 2 2 4 2 2 4 2 4 3" xfId="5400" xr:uid="{00000000-0005-0000-0000-00005D140000}"/>
    <cellStyle name="20% - Accent1 2 2 4 2 2 4 2 4 3 2" xfId="5401" xr:uid="{00000000-0005-0000-0000-00005E140000}"/>
    <cellStyle name="20% - Accent1 2 2 4 2 2 4 2 4 4" xfId="5402" xr:uid="{00000000-0005-0000-0000-00005F140000}"/>
    <cellStyle name="20% - Accent1 2 2 4 2 2 4 2 5" xfId="5403" xr:uid="{00000000-0005-0000-0000-000060140000}"/>
    <cellStyle name="20% - Accent1 2 2 4 2 2 4 2 5 2" xfId="5404" xr:uid="{00000000-0005-0000-0000-000061140000}"/>
    <cellStyle name="20% - Accent1 2 2 4 2 2 4 2 5 2 2" xfId="5405" xr:uid="{00000000-0005-0000-0000-000062140000}"/>
    <cellStyle name="20% - Accent1 2 2 4 2 2 4 2 5 3" xfId="5406" xr:uid="{00000000-0005-0000-0000-000063140000}"/>
    <cellStyle name="20% - Accent1 2 2 4 2 2 4 2 6" xfId="5407" xr:uid="{00000000-0005-0000-0000-000064140000}"/>
    <cellStyle name="20% - Accent1 2 2 4 2 2 4 2 6 2" xfId="5408" xr:uid="{00000000-0005-0000-0000-000065140000}"/>
    <cellStyle name="20% - Accent1 2 2 4 2 2 4 2 6 2 2" xfId="5409" xr:uid="{00000000-0005-0000-0000-000066140000}"/>
    <cellStyle name="20% - Accent1 2 2 4 2 2 4 2 6 3" xfId="5410" xr:uid="{00000000-0005-0000-0000-000067140000}"/>
    <cellStyle name="20% - Accent1 2 2 4 2 2 4 2 7" xfId="5411" xr:uid="{00000000-0005-0000-0000-000068140000}"/>
    <cellStyle name="20% - Accent1 2 2 4 2 2 4 2 7 2" xfId="5412" xr:uid="{00000000-0005-0000-0000-000069140000}"/>
    <cellStyle name="20% - Accent1 2 2 4 2 2 4 2 8" xfId="5413" xr:uid="{00000000-0005-0000-0000-00006A140000}"/>
    <cellStyle name="20% - Accent1 2 2 4 2 2 4 2 8 2" xfId="5414" xr:uid="{00000000-0005-0000-0000-00006B140000}"/>
    <cellStyle name="20% - Accent1 2 2 4 2 2 4 2 9" xfId="5415" xr:uid="{00000000-0005-0000-0000-00006C140000}"/>
    <cellStyle name="20% - Accent1 2 2 4 2 2 4 3" xfId="5416" xr:uid="{00000000-0005-0000-0000-00006D140000}"/>
    <cellStyle name="20% - Accent1 2 2 4 2 2 4 3 2" xfId="5417" xr:uid="{00000000-0005-0000-0000-00006E140000}"/>
    <cellStyle name="20% - Accent1 2 2 4 2 2 4 3 2 2" xfId="5418" xr:uid="{00000000-0005-0000-0000-00006F140000}"/>
    <cellStyle name="20% - Accent1 2 2 4 2 2 4 3 2 2 2" xfId="5419" xr:uid="{00000000-0005-0000-0000-000070140000}"/>
    <cellStyle name="20% - Accent1 2 2 4 2 2 4 3 2 2 2 2" xfId="5420" xr:uid="{00000000-0005-0000-0000-000071140000}"/>
    <cellStyle name="20% - Accent1 2 2 4 2 2 4 3 2 2 3" xfId="5421" xr:uid="{00000000-0005-0000-0000-000072140000}"/>
    <cellStyle name="20% - Accent1 2 2 4 2 2 4 3 2 3" xfId="5422" xr:uid="{00000000-0005-0000-0000-000073140000}"/>
    <cellStyle name="20% - Accent1 2 2 4 2 2 4 3 2 3 2" xfId="5423" xr:uid="{00000000-0005-0000-0000-000074140000}"/>
    <cellStyle name="20% - Accent1 2 2 4 2 2 4 3 2 4" xfId="5424" xr:uid="{00000000-0005-0000-0000-000075140000}"/>
    <cellStyle name="20% - Accent1 2 2 4 2 2 4 3 3" xfId="5425" xr:uid="{00000000-0005-0000-0000-000076140000}"/>
    <cellStyle name="20% - Accent1 2 2 4 2 2 4 3 3 2" xfId="5426" xr:uid="{00000000-0005-0000-0000-000077140000}"/>
    <cellStyle name="20% - Accent1 2 2 4 2 2 4 3 3 2 2" xfId="5427" xr:uid="{00000000-0005-0000-0000-000078140000}"/>
    <cellStyle name="20% - Accent1 2 2 4 2 2 4 3 3 2 2 2" xfId="5428" xr:uid="{00000000-0005-0000-0000-000079140000}"/>
    <cellStyle name="20% - Accent1 2 2 4 2 2 4 3 3 2 3" xfId="5429" xr:uid="{00000000-0005-0000-0000-00007A140000}"/>
    <cellStyle name="20% - Accent1 2 2 4 2 2 4 3 3 3" xfId="5430" xr:uid="{00000000-0005-0000-0000-00007B140000}"/>
    <cellStyle name="20% - Accent1 2 2 4 2 2 4 3 3 3 2" xfId="5431" xr:uid="{00000000-0005-0000-0000-00007C140000}"/>
    <cellStyle name="20% - Accent1 2 2 4 2 2 4 3 3 4" xfId="5432" xr:uid="{00000000-0005-0000-0000-00007D140000}"/>
    <cellStyle name="20% - Accent1 2 2 4 2 2 4 3 4" xfId="5433" xr:uid="{00000000-0005-0000-0000-00007E140000}"/>
    <cellStyle name="20% - Accent1 2 2 4 2 2 4 3 4 2" xfId="5434" xr:uid="{00000000-0005-0000-0000-00007F140000}"/>
    <cellStyle name="20% - Accent1 2 2 4 2 2 4 3 4 2 2" xfId="5435" xr:uid="{00000000-0005-0000-0000-000080140000}"/>
    <cellStyle name="20% - Accent1 2 2 4 2 2 4 3 4 2 2 2" xfId="5436" xr:uid="{00000000-0005-0000-0000-000081140000}"/>
    <cellStyle name="20% - Accent1 2 2 4 2 2 4 3 4 2 3" xfId="5437" xr:uid="{00000000-0005-0000-0000-000082140000}"/>
    <cellStyle name="20% - Accent1 2 2 4 2 2 4 3 4 3" xfId="5438" xr:uid="{00000000-0005-0000-0000-000083140000}"/>
    <cellStyle name="20% - Accent1 2 2 4 2 2 4 3 4 3 2" xfId="5439" xr:uid="{00000000-0005-0000-0000-000084140000}"/>
    <cellStyle name="20% - Accent1 2 2 4 2 2 4 3 4 4" xfId="5440" xr:uid="{00000000-0005-0000-0000-000085140000}"/>
    <cellStyle name="20% - Accent1 2 2 4 2 2 4 3 5" xfId="5441" xr:uid="{00000000-0005-0000-0000-000086140000}"/>
    <cellStyle name="20% - Accent1 2 2 4 2 2 4 3 5 2" xfId="5442" xr:uid="{00000000-0005-0000-0000-000087140000}"/>
    <cellStyle name="20% - Accent1 2 2 4 2 2 4 3 5 2 2" xfId="5443" xr:uid="{00000000-0005-0000-0000-000088140000}"/>
    <cellStyle name="20% - Accent1 2 2 4 2 2 4 3 5 3" xfId="5444" xr:uid="{00000000-0005-0000-0000-000089140000}"/>
    <cellStyle name="20% - Accent1 2 2 4 2 2 4 3 6" xfId="5445" xr:uid="{00000000-0005-0000-0000-00008A140000}"/>
    <cellStyle name="20% - Accent1 2 2 4 2 2 4 3 6 2" xfId="5446" xr:uid="{00000000-0005-0000-0000-00008B140000}"/>
    <cellStyle name="20% - Accent1 2 2 4 2 2 4 3 6 2 2" xfId="5447" xr:uid="{00000000-0005-0000-0000-00008C140000}"/>
    <cellStyle name="20% - Accent1 2 2 4 2 2 4 3 6 3" xfId="5448" xr:uid="{00000000-0005-0000-0000-00008D140000}"/>
    <cellStyle name="20% - Accent1 2 2 4 2 2 4 3 7" xfId="5449" xr:uid="{00000000-0005-0000-0000-00008E140000}"/>
    <cellStyle name="20% - Accent1 2 2 4 2 2 4 3 7 2" xfId="5450" xr:uid="{00000000-0005-0000-0000-00008F140000}"/>
    <cellStyle name="20% - Accent1 2 2 4 2 2 4 3 8" xfId="5451" xr:uid="{00000000-0005-0000-0000-000090140000}"/>
    <cellStyle name="20% - Accent1 2 2 4 2 2 4 3 8 2" xfId="5452" xr:uid="{00000000-0005-0000-0000-000091140000}"/>
    <cellStyle name="20% - Accent1 2 2 4 2 2 4 3 9" xfId="5453" xr:uid="{00000000-0005-0000-0000-000092140000}"/>
    <cellStyle name="20% - Accent1 2 2 4 2 2 4 4" xfId="5454" xr:uid="{00000000-0005-0000-0000-000093140000}"/>
    <cellStyle name="20% - Accent1 2 2 4 2 2 4 4 2" xfId="5455" xr:uid="{00000000-0005-0000-0000-000094140000}"/>
    <cellStyle name="20% - Accent1 2 2 4 2 2 4 4 2 2" xfId="5456" xr:uid="{00000000-0005-0000-0000-000095140000}"/>
    <cellStyle name="20% - Accent1 2 2 4 2 2 4 4 2 2 2" xfId="5457" xr:uid="{00000000-0005-0000-0000-000096140000}"/>
    <cellStyle name="20% - Accent1 2 2 4 2 2 4 4 2 3" xfId="5458" xr:uid="{00000000-0005-0000-0000-000097140000}"/>
    <cellStyle name="20% - Accent1 2 2 4 2 2 4 4 3" xfId="5459" xr:uid="{00000000-0005-0000-0000-000098140000}"/>
    <cellStyle name="20% - Accent1 2 2 4 2 2 4 4 3 2" xfId="5460" xr:uid="{00000000-0005-0000-0000-000099140000}"/>
    <cellStyle name="20% - Accent1 2 2 4 2 2 4 4 4" xfId="5461" xr:uid="{00000000-0005-0000-0000-00009A140000}"/>
    <cellStyle name="20% - Accent1 2 2 4 2 2 4 5" xfId="5462" xr:uid="{00000000-0005-0000-0000-00009B140000}"/>
    <cellStyle name="20% - Accent1 2 2 4 2 2 4 5 2" xfId="5463" xr:uid="{00000000-0005-0000-0000-00009C140000}"/>
    <cellStyle name="20% - Accent1 2 2 4 2 2 4 5 2 2" xfId="5464" xr:uid="{00000000-0005-0000-0000-00009D140000}"/>
    <cellStyle name="20% - Accent1 2 2 4 2 2 4 5 2 2 2" xfId="5465" xr:uid="{00000000-0005-0000-0000-00009E140000}"/>
    <cellStyle name="20% - Accent1 2 2 4 2 2 4 5 2 3" xfId="5466" xr:uid="{00000000-0005-0000-0000-00009F140000}"/>
    <cellStyle name="20% - Accent1 2 2 4 2 2 4 5 3" xfId="5467" xr:uid="{00000000-0005-0000-0000-0000A0140000}"/>
    <cellStyle name="20% - Accent1 2 2 4 2 2 4 5 3 2" xfId="5468" xr:uid="{00000000-0005-0000-0000-0000A1140000}"/>
    <cellStyle name="20% - Accent1 2 2 4 2 2 4 5 4" xfId="5469" xr:uid="{00000000-0005-0000-0000-0000A2140000}"/>
    <cellStyle name="20% - Accent1 2 2 4 2 2 4 6" xfId="5470" xr:uid="{00000000-0005-0000-0000-0000A3140000}"/>
    <cellStyle name="20% - Accent1 2 2 4 2 2 4 6 2" xfId="5471" xr:uid="{00000000-0005-0000-0000-0000A4140000}"/>
    <cellStyle name="20% - Accent1 2 2 4 2 2 4 6 2 2" xfId="5472" xr:uid="{00000000-0005-0000-0000-0000A5140000}"/>
    <cellStyle name="20% - Accent1 2 2 4 2 2 4 6 2 2 2" xfId="5473" xr:uid="{00000000-0005-0000-0000-0000A6140000}"/>
    <cellStyle name="20% - Accent1 2 2 4 2 2 4 6 2 3" xfId="5474" xr:uid="{00000000-0005-0000-0000-0000A7140000}"/>
    <cellStyle name="20% - Accent1 2 2 4 2 2 4 6 3" xfId="5475" xr:uid="{00000000-0005-0000-0000-0000A8140000}"/>
    <cellStyle name="20% - Accent1 2 2 4 2 2 4 6 3 2" xfId="5476" xr:uid="{00000000-0005-0000-0000-0000A9140000}"/>
    <cellStyle name="20% - Accent1 2 2 4 2 2 4 6 4" xfId="5477" xr:uid="{00000000-0005-0000-0000-0000AA140000}"/>
    <cellStyle name="20% - Accent1 2 2 4 2 2 4 7" xfId="5478" xr:uid="{00000000-0005-0000-0000-0000AB140000}"/>
    <cellStyle name="20% - Accent1 2 2 4 2 2 4 7 2" xfId="5479" xr:uid="{00000000-0005-0000-0000-0000AC140000}"/>
    <cellStyle name="20% - Accent1 2 2 4 2 2 4 7 2 2" xfId="5480" xr:uid="{00000000-0005-0000-0000-0000AD140000}"/>
    <cellStyle name="20% - Accent1 2 2 4 2 2 4 7 3" xfId="5481" xr:uid="{00000000-0005-0000-0000-0000AE140000}"/>
    <cellStyle name="20% - Accent1 2 2 4 2 2 4 8" xfId="5482" xr:uid="{00000000-0005-0000-0000-0000AF140000}"/>
    <cellStyle name="20% - Accent1 2 2 4 2 2 4 8 2" xfId="5483" xr:uid="{00000000-0005-0000-0000-0000B0140000}"/>
    <cellStyle name="20% - Accent1 2 2 4 2 2 4 8 2 2" xfId="5484" xr:uid="{00000000-0005-0000-0000-0000B1140000}"/>
    <cellStyle name="20% - Accent1 2 2 4 2 2 4 8 3" xfId="5485" xr:uid="{00000000-0005-0000-0000-0000B2140000}"/>
    <cellStyle name="20% - Accent1 2 2 4 2 2 4 9" xfId="5486" xr:uid="{00000000-0005-0000-0000-0000B3140000}"/>
    <cellStyle name="20% - Accent1 2 2 4 2 2 4 9 2" xfId="5487" xr:uid="{00000000-0005-0000-0000-0000B4140000}"/>
    <cellStyle name="20% - Accent1 2 2 4 2 2 5" xfId="5488" xr:uid="{00000000-0005-0000-0000-0000B5140000}"/>
    <cellStyle name="20% - Accent1 2 2 4 2 2 5 2" xfId="5489" xr:uid="{00000000-0005-0000-0000-0000B6140000}"/>
    <cellStyle name="20% - Accent1 2 2 4 2 2 5 2 2" xfId="5490" xr:uid="{00000000-0005-0000-0000-0000B7140000}"/>
    <cellStyle name="20% - Accent1 2 2 4 2 2 5 2 2 2" xfId="5491" xr:uid="{00000000-0005-0000-0000-0000B8140000}"/>
    <cellStyle name="20% - Accent1 2 2 4 2 2 5 2 2 2 2" xfId="5492" xr:uid="{00000000-0005-0000-0000-0000B9140000}"/>
    <cellStyle name="20% - Accent1 2 2 4 2 2 5 2 2 3" xfId="5493" xr:uid="{00000000-0005-0000-0000-0000BA140000}"/>
    <cellStyle name="20% - Accent1 2 2 4 2 2 5 2 3" xfId="5494" xr:uid="{00000000-0005-0000-0000-0000BB140000}"/>
    <cellStyle name="20% - Accent1 2 2 4 2 2 5 2 3 2" xfId="5495" xr:uid="{00000000-0005-0000-0000-0000BC140000}"/>
    <cellStyle name="20% - Accent1 2 2 4 2 2 5 2 4" xfId="5496" xr:uid="{00000000-0005-0000-0000-0000BD140000}"/>
    <cellStyle name="20% - Accent1 2 2 4 2 2 5 3" xfId="5497" xr:uid="{00000000-0005-0000-0000-0000BE140000}"/>
    <cellStyle name="20% - Accent1 2 2 4 2 2 5 3 2" xfId="5498" xr:uid="{00000000-0005-0000-0000-0000BF140000}"/>
    <cellStyle name="20% - Accent1 2 2 4 2 2 5 3 2 2" xfId="5499" xr:uid="{00000000-0005-0000-0000-0000C0140000}"/>
    <cellStyle name="20% - Accent1 2 2 4 2 2 5 3 2 2 2" xfId="5500" xr:uid="{00000000-0005-0000-0000-0000C1140000}"/>
    <cellStyle name="20% - Accent1 2 2 4 2 2 5 3 2 3" xfId="5501" xr:uid="{00000000-0005-0000-0000-0000C2140000}"/>
    <cellStyle name="20% - Accent1 2 2 4 2 2 5 3 3" xfId="5502" xr:uid="{00000000-0005-0000-0000-0000C3140000}"/>
    <cellStyle name="20% - Accent1 2 2 4 2 2 5 3 3 2" xfId="5503" xr:uid="{00000000-0005-0000-0000-0000C4140000}"/>
    <cellStyle name="20% - Accent1 2 2 4 2 2 5 3 4" xfId="5504" xr:uid="{00000000-0005-0000-0000-0000C5140000}"/>
    <cellStyle name="20% - Accent1 2 2 4 2 2 5 4" xfId="5505" xr:uid="{00000000-0005-0000-0000-0000C6140000}"/>
    <cellStyle name="20% - Accent1 2 2 4 2 2 5 4 2" xfId="5506" xr:uid="{00000000-0005-0000-0000-0000C7140000}"/>
    <cellStyle name="20% - Accent1 2 2 4 2 2 5 4 2 2" xfId="5507" xr:uid="{00000000-0005-0000-0000-0000C8140000}"/>
    <cellStyle name="20% - Accent1 2 2 4 2 2 5 4 2 2 2" xfId="5508" xr:uid="{00000000-0005-0000-0000-0000C9140000}"/>
    <cellStyle name="20% - Accent1 2 2 4 2 2 5 4 2 3" xfId="5509" xr:uid="{00000000-0005-0000-0000-0000CA140000}"/>
    <cellStyle name="20% - Accent1 2 2 4 2 2 5 4 3" xfId="5510" xr:uid="{00000000-0005-0000-0000-0000CB140000}"/>
    <cellStyle name="20% - Accent1 2 2 4 2 2 5 4 3 2" xfId="5511" xr:uid="{00000000-0005-0000-0000-0000CC140000}"/>
    <cellStyle name="20% - Accent1 2 2 4 2 2 5 4 4" xfId="5512" xr:uid="{00000000-0005-0000-0000-0000CD140000}"/>
    <cellStyle name="20% - Accent1 2 2 4 2 2 5 5" xfId="5513" xr:uid="{00000000-0005-0000-0000-0000CE140000}"/>
    <cellStyle name="20% - Accent1 2 2 4 2 2 5 5 2" xfId="5514" xr:uid="{00000000-0005-0000-0000-0000CF140000}"/>
    <cellStyle name="20% - Accent1 2 2 4 2 2 5 5 2 2" xfId="5515" xr:uid="{00000000-0005-0000-0000-0000D0140000}"/>
    <cellStyle name="20% - Accent1 2 2 4 2 2 5 5 3" xfId="5516" xr:uid="{00000000-0005-0000-0000-0000D1140000}"/>
    <cellStyle name="20% - Accent1 2 2 4 2 2 5 6" xfId="5517" xr:uid="{00000000-0005-0000-0000-0000D2140000}"/>
    <cellStyle name="20% - Accent1 2 2 4 2 2 5 6 2" xfId="5518" xr:uid="{00000000-0005-0000-0000-0000D3140000}"/>
    <cellStyle name="20% - Accent1 2 2 4 2 2 5 6 2 2" xfId="5519" xr:uid="{00000000-0005-0000-0000-0000D4140000}"/>
    <cellStyle name="20% - Accent1 2 2 4 2 2 5 6 3" xfId="5520" xr:uid="{00000000-0005-0000-0000-0000D5140000}"/>
    <cellStyle name="20% - Accent1 2 2 4 2 2 5 7" xfId="5521" xr:uid="{00000000-0005-0000-0000-0000D6140000}"/>
    <cellStyle name="20% - Accent1 2 2 4 2 2 5 7 2" xfId="5522" xr:uid="{00000000-0005-0000-0000-0000D7140000}"/>
    <cellStyle name="20% - Accent1 2 2 4 2 2 5 8" xfId="5523" xr:uid="{00000000-0005-0000-0000-0000D8140000}"/>
    <cellStyle name="20% - Accent1 2 2 4 2 2 5 8 2" xfId="5524" xr:uid="{00000000-0005-0000-0000-0000D9140000}"/>
    <cellStyle name="20% - Accent1 2 2 4 2 2 5 9" xfId="5525" xr:uid="{00000000-0005-0000-0000-0000DA140000}"/>
    <cellStyle name="20% - Accent1 2 2 4 2 2 6" xfId="5526" xr:uid="{00000000-0005-0000-0000-0000DB140000}"/>
    <cellStyle name="20% - Accent1 2 2 4 2 2 6 2" xfId="5527" xr:uid="{00000000-0005-0000-0000-0000DC140000}"/>
    <cellStyle name="20% - Accent1 2 2 4 2 2 6 2 2" xfId="5528" xr:uid="{00000000-0005-0000-0000-0000DD140000}"/>
    <cellStyle name="20% - Accent1 2 2 4 2 2 6 2 2 2" xfId="5529" xr:uid="{00000000-0005-0000-0000-0000DE140000}"/>
    <cellStyle name="20% - Accent1 2 2 4 2 2 6 2 2 2 2" xfId="5530" xr:uid="{00000000-0005-0000-0000-0000DF140000}"/>
    <cellStyle name="20% - Accent1 2 2 4 2 2 6 2 2 3" xfId="5531" xr:uid="{00000000-0005-0000-0000-0000E0140000}"/>
    <cellStyle name="20% - Accent1 2 2 4 2 2 6 2 3" xfId="5532" xr:uid="{00000000-0005-0000-0000-0000E1140000}"/>
    <cellStyle name="20% - Accent1 2 2 4 2 2 6 2 3 2" xfId="5533" xr:uid="{00000000-0005-0000-0000-0000E2140000}"/>
    <cellStyle name="20% - Accent1 2 2 4 2 2 6 2 4" xfId="5534" xr:uid="{00000000-0005-0000-0000-0000E3140000}"/>
    <cellStyle name="20% - Accent1 2 2 4 2 2 6 3" xfId="5535" xr:uid="{00000000-0005-0000-0000-0000E4140000}"/>
    <cellStyle name="20% - Accent1 2 2 4 2 2 6 3 2" xfId="5536" xr:uid="{00000000-0005-0000-0000-0000E5140000}"/>
    <cellStyle name="20% - Accent1 2 2 4 2 2 6 3 2 2" xfId="5537" xr:uid="{00000000-0005-0000-0000-0000E6140000}"/>
    <cellStyle name="20% - Accent1 2 2 4 2 2 6 3 2 2 2" xfId="5538" xr:uid="{00000000-0005-0000-0000-0000E7140000}"/>
    <cellStyle name="20% - Accent1 2 2 4 2 2 6 3 2 3" xfId="5539" xr:uid="{00000000-0005-0000-0000-0000E8140000}"/>
    <cellStyle name="20% - Accent1 2 2 4 2 2 6 3 3" xfId="5540" xr:uid="{00000000-0005-0000-0000-0000E9140000}"/>
    <cellStyle name="20% - Accent1 2 2 4 2 2 6 3 3 2" xfId="5541" xr:uid="{00000000-0005-0000-0000-0000EA140000}"/>
    <cellStyle name="20% - Accent1 2 2 4 2 2 6 3 4" xfId="5542" xr:uid="{00000000-0005-0000-0000-0000EB140000}"/>
    <cellStyle name="20% - Accent1 2 2 4 2 2 6 4" xfId="5543" xr:uid="{00000000-0005-0000-0000-0000EC140000}"/>
    <cellStyle name="20% - Accent1 2 2 4 2 2 6 4 2" xfId="5544" xr:uid="{00000000-0005-0000-0000-0000ED140000}"/>
    <cellStyle name="20% - Accent1 2 2 4 2 2 6 4 2 2" xfId="5545" xr:uid="{00000000-0005-0000-0000-0000EE140000}"/>
    <cellStyle name="20% - Accent1 2 2 4 2 2 6 4 2 2 2" xfId="5546" xr:uid="{00000000-0005-0000-0000-0000EF140000}"/>
    <cellStyle name="20% - Accent1 2 2 4 2 2 6 4 2 3" xfId="5547" xr:uid="{00000000-0005-0000-0000-0000F0140000}"/>
    <cellStyle name="20% - Accent1 2 2 4 2 2 6 4 3" xfId="5548" xr:uid="{00000000-0005-0000-0000-0000F1140000}"/>
    <cellStyle name="20% - Accent1 2 2 4 2 2 6 4 3 2" xfId="5549" xr:uid="{00000000-0005-0000-0000-0000F2140000}"/>
    <cellStyle name="20% - Accent1 2 2 4 2 2 6 4 4" xfId="5550" xr:uid="{00000000-0005-0000-0000-0000F3140000}"/>
    <cellStyle name="20% - Accent1 2 2 4 2 2 6 5" xfId="5551" xr:uid="{00000000-0005-0000-0000-0000F4140000}"/>
    <cellStyle name="20% - Accent1 2 2 4 2 2 6 5 2" xfId="5552" xr:uid="{00000000-0005-0000-0000-0000F5140000}"/>
    <cellStyle name="20% - Accent1 2 2 4 2 2 6 5 2 2" xfId="5553" xr:uid="{00000000-0005-0000-0000-0000F6140000}"/>
    <cellStyle name="20% - Accent1 2 2 4 2 2 6 5 3" xfId="5554" xr:uid="{00000000-0005-0000-0000-0000F7140000}"/>
    <cellStyle name="20% - Accent1 2 2 4 2 2 6 6" xfId="5555" xr:uid="{00000000-0005-0000-0000-0000F8140000}"/>
    <cellStyle name="20% - Accent1 2 2 4 2 2 6 6 2" xfId="5556" xr:uid="{00000000-0005-0000-0000-0000F9140000}"/>
    <cellStyle name="20% - Accent1 2 2 4 2 2 6 6 2 2" xfId="5557" xr:uid="{00000000-0005-0000-0000-0000FA140000}"/>
    <cellStyle name="20% - Accent1 2 2 4 2 2 6 6 3" xfId="5558" xr:uid="{00000000-0005-0000-0000-0000FB140000}"/>
    <cellStyle name="20% - Accent1 2 2 4 2 2 6 7" xfId="5559" xr:uid="{00000000-0005-0000-0000-0000FC140000}"/>
    <cellStyle name="20% - Accent1 2 2 4 2 2 6 7 2" xfId="5560" xr:uid="{00000000-0005-0000-0000-0000FD140000}"/>
    <cellStyle name="20% - Accent1 2 2 4 2 2 6 8" xfId="5561" xr:uid="{00000000-0005-0000-0000-0000FE140000}"/>
    <cellStyle name="20% - Accent1 2 2 4 2 2 6 8 2" xfId="5562" xr:uid="{00000000-0005-0000-0000-0000FF140000}"/>
    <cellStyle name="20% - Accent1 2 2 4 2 2 6 9" xfId="5563" xr:uid="{00000000-0005-0000-0000-000000150000}"/>
    <cellStyle name="20% - Accent1 2 2 4 2 2 7" xfId="5564" xr:uid="{00000000-0005-0000-0000-000001150000}"/>
    <cellStyle name="20% - Accent1 2 2 4 2 2 7 2" xfId="5565" xr:uid="{00000000-0005-0000-0000-000002150000}"/>
    <cellStyle name="20% - Accent1 2 2 4 2 2 7 2 2" xfId="5566" xr:uid="{00000000-0005-0000-0000-000003150000}"/>
    <cellStyle name="20% - Accent1 2 2 4 2 2 7 2 2 2" xfId="5567" xr:uid="{00000000-0005-0000-0000-000004150000}"/>
    <cellStyle name="20% - Accent1 2 2 4 2 2 7 2 3" xfId="5568" xr:uid="{00000000-0005-0000-0000-000005150000}"/>
    <cellStyle name="20% - Accent1 2 2 4 2 2 7 3" xfId="5569" xr:uid="{00000000-0005-0000-0000-000006150000}"/>
    <cellStyle name="20% - Accent1 2 2 4 2 2 7 3 2" xfId="5570" xr:uid="{00000000-0005-0000-0000-000007150000}"/>
    <cellStyle name="20% - Accent1 2 2 4 2 2 7 4" xfId="5571" xr:uid="{00000000-0005-0000-0000-000008150000}"/>
    <cellStyle name="20% - Accent1 2 2 4 2 2 8" xfId="5572" xr:uid="{00000000-0005-0000-0000-000009150000}"/>
    <cellStyle name="20% - Accent1 2 2 4 2 2 8 2" xfId="5573" xr:uid="{00000000-0005-0000-0000-00000A150000}"/>
    <cellStyle name="20% - Accent1 2 2 4 2 2 8 2 2" xfId="5574" xr:uid="{00000000-0005-0000-0000-00000B150000}"/>
    <cellStyle name="20% - Accent1 2 2 4 2 2 8 2 2 2" xfId="5575" xr:uid="{00000000-0005-0000-0000-00000C150000}"/>
    <cellStyle name="20% - Accent1 2 2 4 2 2 8 2 3" xfId="5576" xr:uid="{00000000-0005-0000-0000-00000D150000}"/>
    <cellStyle name="20% - Accent1 2 2 4 2 2 8 3" xfId="5577" xr:uid="{00000000-0005-0000-0000-00000E150000}"/>
    <cellStyle name="20% - Accent1 2 2 4 2 2 8 3 2" xfId="5578" xr:uid="{00000000-0005-0000-0000-00000F150000}"/>
    <cellStyle name="20% - Accent1 2 2 4 2 2 8 4" xfId="5579" xr:uid="{00000000-0005-0000-0000-000010150000}"/>
    <cellStyle name="20% - Accent1 2 2 4 2 2 9" xfId="5580" xr:uid="{00000000-0005-0000-0000-000011150000}"/>
    <cellStyle name="20% - Accent1 2 2 4 2 2 9 2" xfId="5581" xr:uid="{00000000-0005-0000-0000-000012150000}"/>
    <cellStyle name="20% - Accent1 2 2 4 2 2 9 2 2" xfId="5582" xr:uid="{00000000-0005-0000-0000-000013150000}"/>
    <cellStyle name="20% - Accent1 2 2 4 2 2 9 2 2 2" xfId="5583" xr:uid="{00000000-0005-0000-0000-000014150000}"/>
    <cellStyle name="20% - Accent1 2 2 4 2 2 9 2 3" xfId="5584" xr:uid="{00000000-0005-0000-0000-000015150000}"/>
    <cellStyle name="20% - Accent1 2 2 4 2 2 9 3" xfId="5585" xr:uid="{00000000-0005-0000-0000-000016150000}"/>
    <cellStyle name="20% - Accent1 2 2 4 2 2 9 3 2" xfId="5586" xr:uid="{00000000-0005-0000-0000-000017150000}"/>
    <cellStyle name="20% - Accent1 2 2 4 2 2 9 4" xfId="5587" xr:uid="{00000000-0005-0000-0000-000018150000}"/>
    <cellStyle name="20% - Accent1 2 2 4 2 3" xfId="5588" xr:uid="{00000000-0005-0000-0000-000019150000}"/>
    <cellStyle name="20% - Accent1 2 2 4 2 3 10" xfId="5589" xr:uid="{00000000-0005-0000-0000-00001A150000}"/>
    <cellStyle name="20% - Accent1 2 2 4 2 3 10 2" xfId="5590" xr:uid="{00000000-0005-0000-0000-00001B150000}"/>
    <cellStyle name="20% - Accent1 2 2 4 2 3 11" xfId="5591" xr:uid="{00000000-0005-0000-0000-00001C150000}"/>
    <cellStyle name="20% - Accent1 2 2 4 2 3 2" xfId="5592" xr:uid="{00000000-0005-0000-0000-00001D150000}"/>
    <cellStyle name="20% - Accent1 2 2 4 2 3 2 2" xfId="5593" xr:uid="{00000000-0005-0000-0000-00001E150000}"/>
    <cellStyle name="20% - Accent1 2 2 4 2 3 2 2 2" xfId="5594" xr:uid="{00000000-0005-0000-0000-00001F150000}"/>
    <cellStyle name="20% - Accent1 2 2 4 2 3 2 2 2 2" xfId="5595" xr:uid="{00000000-0005-0000-0000-000020150000}"/>
    <cellStyle name="20% - Accent1 2 2 4 2 3 2 2 2 2 2" xfId="5596" xr:uid="{00000000-0005-0000-0000-000021150000}"/>
    <cellStyle name="20% - Accent1 2 2 4 2 3 2 2 2 3" xfId="5597" xr:uid="{00000000-0005-0000-0000-000022150000}"/>
    <cellStyle name="20% - Accent1 2 2 4 2 3 2 2 3" xfId="5598" xr:uid="{00000000-0005-0000-0000-000023150000}"/>
    <cellStyle name="20% - Accent1 2 2 4 2 3 2 2 3 2" xfId="5599" xr:uid="{00000000-0005-0000-0000-000024150000}"/>
    <cellStyle name="20% - Accent1 2 2 4 2 3 2 2 4" xfId="5600" xr:uid="{00000000-0005-0000-0000-000025150000}"/>
    <cellStyle name="20% - Accent1 2 2 4 2 3 2 3" xfId="5601" xr:uid="{00000000-0005-0000-0000-000026150000}"/>
    <cellStyle name="20% - Accent1 2 2 4 2 3 2 3 2" xfId="5602" xr:uid="{00000000-0005-0000-0000-000027150000}"/>
    <cellStyle name="20% - Accent1 2 2 4 2 3 2 3 2 2" xfId="5603" xr:uid="{00000000-0005-0000-0000-000028150000}"/>
    <cellStyle name="20% - Accent1 2 2 4 2 3 2 3 2 2 2" xfId="5604" xr:uid="{00000000-0005-0000-0000-000029150000}"/>
    <cellStyle name="20% - Accent1 2 2 4 2 3 2 3 2 3" xfId="5605" xr:uid="{00000000-0005-0000-0000-00002A150000}"/>
    <cellStyle name="20% - Accent1 2 2 4 2 3 2 3 3" xfId="5606" xr:uid="{00000000-0005-0000-0000-00002B150000}"/>
    <cellStyle name="20% - Accent1 2 2 4 2 3 2 3 3 2" xfId="5607" xr:uid="{00000000-0005-0000-0000-00002C150000}"/>
    <cellStyle name="20% - Accent1 2 2 4 2 3 2 3 4" xfId="5608" xr:uid="{00000000-0005-0000-0000-00002D150000}"/>
    <cellStyle name="20% - Accent1 2 2 4 2 3 2 4" xfId="5609" xr:uid="{00000000-0005-0000-0000-00002E150000}"/>
    <cellStyle name="20% - Accent1 2 2 4 2 3 2 4 2" xfId="5610" xr:uid="{00000000-0005-0000-0000-00002F150000}"/>
    <cellStyle name="20% - Accent1 2 2 4 2 3 2 4 2 2" xfId="5611" xr:uid="{00000000-0005-0000-0000-000030150000}"/>
    <cellStyle name="20% - Accent1 2 2 4 2 3 2 4 2 2 2" xfId="5612" xr:uid="{00000000-0005-0000-0000-000031150000}"/>
    <cellStyle name="20% - Accent1 2 2 4 2 3 2 4 2 3" xfId="5613" xr:uid="{00000000-0005-0000-0000-000032150000}"/>
    <cellStyle name="20% - Accent1 2 2 4 2 3 2 4 3" xfId="5614" xr:uid="{00000000-0005-0000-0000-000033150000}"/>
    <cellStyle name="20% - Accent1 2 2 4 2 3 2 4 3 2" xfId="5615" xr:uid="{00000000-0005-0000-0000-000034150000}"/>
    <cellStyle name="20% - Accent1 2 2 4 2 3 2 4 4" xfId="5616" xr:uid="{00000000-0005-0000-0000-000035150000}"/>
    <cellStyle name="20% - Accent1 2 2 4 2 3 2 5" xfId="5617" xr:uid="{00000000-0005-0000-0000-000036150000}"/>
    <cellStyle name="20% - Accent1 2 2 4 2 3 2 5 2" xfId="5618" xr:uid="{00000000-0005-0000-0000-000037150000}"/>
    <cellStyle name="20% - Accent1 2 2 4 2 3 2 5 2 2" xfId="5619" xr:uid="{00000000-0005-0000-0000-000038150000}"/>
    <cellStyle name="20% - Accent1 2 2 4 2 3 2 5 3" xfId="5620" xr:uid="{00000000-0005-0000-0000-000039150000}"/>
    <cellStyle name="20% - Accent1 2 2 4 2 3 2 6" xfId="5621" xr:uid="{00000000-0005-0000-0000-00003A150000}"/>
    <cellStyle name="20% - Accent1 2 2 4 2 3 2 6 2" xfId="5622" xr:uid="{00000000-0005-0000-0000-00003B150000}"/>
    <cellStyle name="20% - Accent1 2 2 4 2 3 2 6 2 2" xfId="5623" xr:uid="{00000000-0005-0000-0000-00003C150000}"/>
    <cellStyle name="20% - Accent1 2 2 4 2 3 2 6 3" xfId="5624" xr:uid="{00000000-0005-0000-0000-00003D150000}"/>
    <cellStyle name="20% - Accent1 2 2 4 2 3 2 7" xfId="5625" xr:uid="{00000000-0005-0000-0000-00003E150000}"/>
    <cellStyle name="20% - Accent1 2 2 4 2 3 2 7 2" xfId="5626" xr:uid="{00000000-0005-0000-0000-00003F150000}"/>
    <cellStyle name="20% - Accent1 2 2 4 2 3 2 8" xfId="5627" xr:uid="{00000000-0005-0000-0000-000040150000}"/>
    <cellStyle name="20% - Accent1 2 2 4 2 3 2 8 2" xfId="5628" xr:uid="{00000000-0005-0000-0000-000041150000}"/>
    <cellStyle name="20% - Accent1 2 2 4 2 3 2 9" xfId="5629" xr:uid="{00000000-0005-0000-0000-000042150000}"/>
    <cellStyle name="20% - Accent1 2 2 4 2 3 3" xfId="5630" xr:uid="{00000000-0005-0000-0000-000043150000}"/>
    <cellStyle name="20% - Accent1 2 2 4 2 3 3 2" xfId="5631" xr:uid="{00000000-0005-0000-0000-000044150000}"/>
    <cellStyle name="20% - Accent1 2 2 4 2 3 3 2 2" xfId="5632" xr:uid="{00000000-0005-0000-0000-000045150000}"/>
    <cellStyle name="20% - Accent1 2 2 4 2 3 3 2 2 2" xfId="5633" xr:uid="{00000000-0005-0000-0000-000046150000}"/>
    <cellStyle name="20% - Accent1 2 2 4 2 3 3 2 2 2 2" xfId="5634" xr:uid="{00000000-0005-0000-0000-000047150000}"/>
    <cellStyle name="20% - Accent1 2 2 4 2 3 3 2 2 3" xfId="5635" xr:uid="{00000000-0005-0000-0000-000048150000}"/>
    <cellStyle name="20% - Accent1 2 2 4 2 3 3 2 3" xfId="5636" xr:uid="{00000000-0005-0000-0000-000049150000}"/>
    <cellStyle name="20% - Accent1 2 2 4 2 3 3 2 3 2" xfId="5637" xr:uid="{00000000-0005-0000-0000-00004A150000}"/>
    <cellStyle name="20% - Accent1 2 2 4 2 3 3 2 4" xfId="5638" xr:uid="{00000000-0005-0000-0000-00004B150000}"/>
    <cellStyle name="20% - Accent1 2 2 4 2 3 3 3" xfId="5639" xr:uid="{00000000-0005-0000-0000-00004C150000}"/>
    <cellStyle name="20% - Accent1 2 2 4 2 3 3 3 2" xfId="5640" xr:uid="{00000000-0005-0000-0000-00004D150000}"/>
    <cellStyle name="20% - Accent1 2 2 4 2 3 3 3 2 2" xfId="5641" xr:uid="{00000000-0005-0000-0000-00004E150000}"/>
    <cellStyle name="20% - Accent1 2 2 4 2 3 3 3 2 2 2" xfId="5642" xr:uid="{00000000-0005-0000-0000-00004F150000}"/>
    <cellStyle name="20% - Accent1 2 2 4 2 3 3 3 2 3" xfId="5643" xr:uid="{00000000-0005-0000-0000-000050150000}"/>
    <cellStyle name="20% - Accent1 2 2 4 2 3 3 3 3" xfId="5644" xr:uid="{00000000-0005-0000-0000-000051150000}"/>
    <cellStyle name="20% - Accent1 2 2 4 2 3 3 3 3 2" xfId="5645" xr:uid="{00000000-0005-0000-0000-000052150000}"/>
    <cellStyle name="20% - Accent1 2 2 4 2 3 3 3 4" xfId="5646" xr:uid="{00000000-0005-0000-0000-000053150000}"/>
    <cellStyle name="20% - Accent1 2 2 4 2 3 3 4" xfId="5647" xr:uid="{00000000-0005-0000-0000-000054150000}"/>
    <cellStyle name="20% - Accent1 2 2 4 2 3 3 4 2" xfId="5648" xr:uid="{00000000-0005-0000-0000-000055150000}"/>
    <cellStyle name="20% - Accent1 2 2 4 2 3 3 4 2 2" xfId="5649" xr:uid="{00000000-0005-0000-0000-000056150000}"/>
    <cellStyle name="20% - Accent1 2 2 4 2 3 3 4 2 2 2" xfId="5650" xr:uid="{00000000-0005-0000-0000-000057150000}"/>
    <cellStyle name="20% - Accent1 2 2 4 2 3 3 4 2 3" xfId="5651" xr:uid="{00000000-0005-0000-0000-000058150000}"/>
    <cellStyle name="20% - Accent1 2 2 4 2 3 3 4 3" xfId="5652" xr:uid="{00000000-0005-0000-0000-000059150000}"/>
    <cellStyle name="20% - Accent1 2 2 4 2 3 3 4 3 2" xfId="5653" xr:uid="{00000000-0005-0000-0000-00005A150000}"/>
    <cellStyle name="20% - Accent1 2 2 4 2 3 3 4 4" xfId="5654" xr:uid="{00000000-0005-0000-0000-00005B150000}"/>
    <cellStyle name="20% - Accent1 2 2 4 2 3 3 5" xfId="5655" xr:uid="{00000000-0005-0000-0000-00005C150000}"/>
    <cellStyle name="20% - Accent1 2 2 4 2 3 3 5 2" xfId="5656" xr:uid="{00000000-0005-0000-0000-00005D150000}"/>
    <cellStyle name="20% - Accent1 2 2 4 2 3 3 5 2 2" xfId="5657" xr:uid="{00000000-0005-0000-0000-00005E150000}"/>
    <cellStyle name="20% - Accent1 2 2 4 2 3 3 5 3" xfId="5658" xr:uid="{00000000-0005-0000-0000-00005F150000}"/>
    <cellStyle name="20% - Accent1 2 2 4 2 3 3 6" xfId="5659" xr:uid="{00000000-0005-0000-0000-000060150000}"/>
    <cellStyle name="20% - Accent1 2 2 4 2 3 3 6 2" xfId="5660" xr:uid="{00000000-0005-0000-0000-000061150000}"/>
    <cellStyle name="20% - Accent1 2 2 4 2 3 3 6 2 2" xfId="5661" xr:uid="{00000000-0005-0000-0000-000062150000}"/>
    <cellStyle name="20% - Accent1 2 2 4 2 3 3 6 3" xfId="5662" xr:uid="{00000000-0005-0000-0000-000063150000}"/>
    <cellStyle name="20% - Accent1 2 2 4 2 3 3 7" xfId="5663" xr:uid="{00000000-0005-0000-0000-000064150000}"/>
    <cellStyle name="20% - Accent1 2 2 4 2 3 3 7 2" xfId="5664" xr:uid="{00000000-0005-0000-0000-000065150000}"/>
    <cellStyle name="20% - Accent1 2 2 4 2 3 3 8" xfId="5665" xr:uid="{00000000-0005-0000-0000-000066150000}"/>
    <cellStyle name="20% - Accent1 2 2 4 2 3 3 8 2" xfId="5666" xr:uid="{00000000-0005-0000-0000-000067150000}"/>
    <cellStyle name="20% - Accent1 2 2 4 2 3 3 9" xfId="5667" xr:uid="{00000000-0005-0000-0000-000068150000}"/>
    <cellStyle name="20% - Accent1 2 2 4 2 3 4" xfId="5668" xr:uid="{00000000-0005-0000-0000-000069150000}"/>
    <cellStyle name="20% - Accent1 2 2 4 2 3 4 2" xfId="5669" xr:uid="{00000000-0005-0000-0000-00006A150000}"/>
    <cellStyle name="20% - Accent1 2 2 4 2 3 4 2 2" xfId="5670" xr:uid="{00000000-0005-0000-0000-00006B150000}"/>
    <cellStyle name="20% - Accent1 2 2 4 2 3 4 2 2 2" xfId="5671" xr:uid="{00000000-0005-0000-0000-00006C150000}"/>
    <cellStyle name="20% - Accent1 2 2 4 2 3 4 2 3" xfId="5672" xr:uid="{00000000-0005-0000-0000-00006D150000}"/>
    <cellStyle name="20% - Accent1 2 2 4 2 3 4 3" xfId="5673" xr:uid="{00000000-0005-0000-0000-00006E150000}"/>
    <cellStyle name="20% - Accent1 2 2 4 2 3 4 3 2" xfId="5674" xr:uid="{00000000-0005-0000-0000-00006F150000}"/>
    <cellStyle name="20% - Accent1 2 2 4 2 3 4 4" xfId="5675" xr:uid="{00000000-0005-0000-0000-000070150000}"/>
    <cellStyle name="20% - Accent1 2 2 4 2 3 5" xfId="5676" xr:uid="{00000000-0005-0000-0000-000071150000}"/>
    <cellStyle name="20% - Accent1 2 2 4 2 3 5 2" xfId="5677" xr:uid="{00000000-0005-0000-0000-000072150000}"/>
    <cellStyle name="20% - Accent1 2 2 4 2 3 5 2 2" xfId="5678" xr:uid="{00000000-0005-0000-0000-000073150000}"/>
    <cellStyle name="20% - Accent1 2 2 4 2 3 5 2 2 2" xfId="5679" xr:uid="{00000000-0005-0000-0000-000074150000}"/>
    <cellStyle name="20% - Accent1 2 2 4 2 3 5 2 3" xfId="5680" xr:uid="{00000000-0005-0000-0000-000075150000}"/>
    <cellStyle name="20% - Accent1 2 2 4 2 3 5 3" xfId="5681" xr:uid="{00000000-0005-0000-0000-000076150000}"/>
    <cellStyle name="20% - Accent1 2 2 4 2 3 5 3 2" xfId="5682" xr:uid="{00000000-0005-0000-0000-000077150000}"/>
    <cellStyle name="20% - Accent1 2 2 4 2 3 5 4" xfId="5683" xr:uid="{00000000-0005-0000-0000-000078150000}"/>
    <cellStyle name="20% - Accent1 2 2 4 2 3 6" xfId="5684" xr:uid="{00000000-0005-0000-0000-000079150000}"/>
    <cellStyle name="20% - Accent1 2 2 4 2 3 6 2" xfId="5685" xr:uid="{00000000-0005-0000-0000-00007A150000}"/>
    <cellStyle name="20% - Accent1 2 2 4 2 3 6 2 2" xfId="5686" xr:uid="{00000000-0005-0000-0000-00007B150000}"/>
    <cellStyle name="20% - Accent1 2 2 4 2 3 6 2 2 2" xfId="5687" xr:uid="{00000000-0005-0000-0000-00007C150000}"/>
    <cellStyle name="20% - Accent1 2 2 4 2 3 6 2 3" xfId="5688" xr:uid="{00000000-0005-0000-0000-00007D150000}"/>
    <cellStyle name="20% - Accent1 2 2 4 2 3 6 3" xfId="5689" xr:uid="{00000000-0005-0000-0000-00007E150000}"/>
    <cellStyle name="20% - Accent1 2 2 4 2 3 6 3 2" xfId="5690" xr:uid="{00000000-0005-0000-0000-00007F150000}"/>
    <cellStyle name="20% - Accent1 2 2 4 2 3 6 4" xfId="5691" xr:uid="{00000000-0005-0000-0000-000080150000}"/>
    <cellStyle name="20% - Accent1 2 2 4 2 3 7" xfId="5692" xr:uid="{00000000-0005-0000-0000-000081150000}"/>
    <cellStyle name="20% - Accent1 2 2 4 2 3 7 2" xfId="5693" xr:uid="{00000000-0005-0000-0000-000082150000}"/>
    <cellStyle name="20% - Accent1 2 2 4 2 3 7 2 2" xfId="5694" xr:uid="{00000000-0005-0000-0000-000083150000}"/>
    <cellStyle name="20% - Accent1 2 2 4 2 3 7 3" xfId="5695" xr:uid="{00000000-0005-0000-0000-000084150000}"/>
    <cellStyle name="20% - Accent1 2 2 4 2 3 8" xfId="5696" xr:uid="{00000000-0005-0000-0000-000085150000}"/>
    <cellStyle name="20% - Accent1 2 2 4 2 3 8 2" xfId="5697" xr:uid="{00000000-0005-0000-0000-000086150000}"/>
    <cellStyle name="20% - Accent1 2 2 4 2 3 8 2 2" xfId="5698" xr:uid="{00000000-0005-0000-0000-000087150000}"/>
    <cellStyle name="20% - Accent1 2 2 4 2 3 8 3" xfId="5699" xr:uid="{00000000-0005-0000-0000-000088150000}"/>
    <cellStyle name="20% - Accent1 2 2 4 2 3 9" xfId="5700" xr:uid="{00000000-0005-0000-0000-000089150000}"/>
    <cellStyle name="20% - Accent1 2 2 4 2 3 9 2" xfId="5701" xr:uid="{00000000-0005-0000-0000-00008A150000}"/>
    <cellStyle name="20% - Accent1 2 2 4 2 4" xfId="5702" xr:uid="{00000000-0005-0000-0000-00008B150000}"/>
    <cellStyle name="20% - Accent1 2 2 4 2 4 10" xfId="5703" xr:uid="{00000000-0005-0000-0000-00008C150000}"/>
    <cellStyle name="20% - Accent1 2 2 4 2 4 10 2" xfId="5704" xr:uid="{00000000-0005-0000-0000-00008D150000}"/>
    <cellStyle name="20% - Accent1 2 2 4 2 4 11" xfId="5705" xr:uid="{00000000-0005-0000-0000-00008E150000}"/>
    <cellStyle name="20% - Accent1 2 2 4 2 4 2" xfId="5706" xr:uid="{00000000-0005-0000-0000-00008F150000}"/>
    <cellStyle name="20% - Accent1 2 2 4 2 4 2 2" xfId="5707" xr:uid="{00000000-0005-0000-0000-000090150000}"/>
    <cellStyle name="20% - Accent1 2 2 4 2 4 2 2 2" xfId="5708" xr:uid="{00000000-0005-0000-0000-000091150000}"/>
    <cellStyle name="20% - Accent1 2 2 4 2 4 2 2 2 2" xfId="5709" xr:uid="{00000000-0005-0000-0000-000092150000}"/>
    <cellStyle name="20% - Accent1 2 2 4 2 4 2 2 2 2 2" xfId="5710" xr:uid="{00000000-0005-0000-0000-000093150000}"/>
    <cellStyle name="20% - Accent1 2 2 4 2 4 2 2 2 3" xfId="5711" xr:uid="{00000000-0005-0000-0000-000094150000}"/>
    <cellStyle name="20% - Accent1 2 2 4 2 4 2 2 3" xfId="5712" xr:uid="{00000000-0005-0000-0000-000095150000}"/>
    <cellStyle name="20% - Accent1 2 2 4 2 4 2 2 3 2" xfId="5713" xr:uid="{00000000-0005-0000-0000-000096150000}"/>
    <cellStyle name="20% - Accent1 2 2 4 2 4 2 2 4" xfId="5714" xr:uid="{00000000-0005-0000-0000-000097150000}"/>
    <cellStyle name="20% - Accent1 2 2 4 2 4 2 3" xfId="5715" xr:uid="{00000000-0005-0000-0000-000098150000}"/>
    <cellStyle name="20% - Accent1 2 2 4 2 4 2 3 2" xfId="5716" xr:uid="{00000000-0005-0000-0000-000099150000}"/>
    <cellStyle name="20% - Accent1 2 2 4 2 4 2 3 2 2" xfId="5717" xr:uid="{00000000-0005-0000-0000-00009A150000}"/>
    <cellStyle name="20% - Accent1 2 2 4 2 4 2 3 2 2 2" xfId="5718" xr:uid="{00000000-0005-0000-0000-00009B150000}"/>
    <cellStyle name="20% - Accent1 2 2 4 2 4 2 3 2 3" xfId="5719" xr:uid="{00000000-0005-0000-0000-00009C150000}"/>
    <cellStyle name="20% - Accent1 2 2 4 2 4 2 3 3" xfId="5720" xr:uid="{00000000-0005-0000-0000-00009D150000}"/>
    <cellStyle name="20% - Accent1 2 2 4 2 4 2 3 3 2" xfId="5721" xr:uid="{00000000-0005-0000-0000-00009E150000}"/>
    <cellStyle name="20% - Accent1 2 2 4 2 4 2 3 4" xfId="5722" xr:uid="{00000000-0005-0000-0000-00009F150000}"/>
    <cellStyle name="20% - Accent1 2 2 4 2 4 2 4" xfId="5723" xr:uid="{00000000-0005-0000-0000-0000A0150000}"/>
    <cellStyle name="20% - Accent1 2 2 4 2 4 2 4 2" xfId="5724" xr:uid="{00000000-0005-0000-0000-0000A1150000}"/>
    <cellStyle name="20% - Accent1 2 2 4 2 4 2 4 2 2" xfId="5725" xr:uid="{00000000-0005-0000-0000-0000A2150000}"/>
    <cellStyle name="20% - Accent1 2 2 4 2 4 2 4 2 2 2" xfId="5726" xr:uid="{00000000-0005-0000-0000-0000A3150000}"/>
    <cellStyle name="20% - Accent1 2 2 4 2 4 2 4 2 3" xfId="5727" xr:uid="{00000000-0005-0000-0000-0000A4150000}"/>
    <cellStyle name="20% - Accent1 2 2 4 2 4 2 4 3" xfId="5728" xr:uid="{00000000-0005-0000-0000-0000A5150000}"/>
    <cellStyle name="20% - Accent1 2 2 4 2 4 2 4 3 2" xfId="5729" xr:uid="{00000000-0005-0000-0000-0000A6150000}"/>
    <cellStyle name="20% - Accent1 2 2 4 2 4 2 4 4" xfId="5730" xr:uid="{00000000-0005-0000-0000-0000A7150000}"/>
    <cellStyle name="20% - Accent1 2 2 4 2 4 2 5" xfId="5731" xr:uid="{00000000-0005-0000-0000-0000A8150000}"/>
    <cellStyle name="20% - Accent1 2 2 4 2 4 2 5 2" xfId="5732" xr:uid="{00000000-0005-0000-0000-0000A9150000}"/>
    <cellStyle name="20% - Accent1 2 2 4 2 4 2 5 2 2" xfId="5733" xr:uid="{00000000-0005-0000-0000-0000AA150000}"/>
    <cellStyle name="20% - Accent1 2 2 4 2 4 2 5 3" xfId="5734" xr:uid="{00000000-0005-0000-0000-0000AB150000}"/>
    <cellStyle name="20% - Accent1 2 2 4 2 4 2 6" xfId="5735" xr:uid="{00000000-0005-0000-0000-0000AC150000}"/>
    <cellStyle name="20% - Accent1 2 2 4 2 4 2 6 2" xfId="5736" xr:uid="{00000000-0005-0000-0000-0000AD150000}"/>
    <cellStyle name="20% - Accent1 2 2 4 2 4 2 6 2 2" xfId="5737" xr:uid="{00000000-0005-0000-0000-0000AE150000}"/>
    <cellStyle name="20% - Accent1 2 2 4 2 4 2 6 3" xfId="5738" xr:uid="{00000000-0005-0000-0000-0000AF150000}"/>
    <cellStyle name="20% - Accent1 2 2 4 2 4 2 7" xfId="5739" xr:uid="{00000000-0005-0000-0000-0000B0150000}"/>
    <cellStyle name="20% - Accent1 2 2 4 2 4 2 7 2" xfId="5740" xr:uid="{00000000-0005-0000-0000-0000B1150000}"/>
    <cellStyle name="20% - Accent1 2 2 4 2 4 2 8" xfId="5741" xr:uid="{00000000-0005-0000-0000-0000B2150000}"/>
    <cellStyle name="20% - Accent1 2 2 4 2 4 2 8 2" xfId="5742" xr:uid="{00000000-0005-0000-0000-0000B3150000}"/>
    <cellStyle name="20% - Accent1 2 2 4 2 4 2 9" xfId="5743" xr:uid="{00000000-0005-0000-0000-0000B4150000}"/>
    <cellStyle name="20% - Accent1 2 2 4 2 4 3" xfId="5744" xr:uid="{00000000-0005-0000-0000-0000B5150000}"/>
    <cellStyle name="20% - Accent1 2 2 4 2 4 3 2" xfId="5745" xr:uid="{00000000-0005-0000-0000-0000B6150000}"/>
    <cellStyle name="20% - Accent1 2 2 4 2 4 3 2 2" xfId="5746" xr:uid="{00000000-0005-0000-0000-0000B7150000}"/>
    <cellStyle name="20% - Accent1 2 2 4 2 4 3 2 2 2" xfId="5747" xr:uid="{00000000-0005-0000-0000-0000B8150000}"/>
    <cellStyle name="20% - Accent1 2 2 4 2 4 3 2 2 2 2" xfId="5748" xr:uid="{00000000-0005-0000-0000-0000B9150000}"/>
    <cellStyle name="20% - Accent1 2 2 4 2 4 3 2 2 3" xfId="5749" xr:uid="{00000000-0005-0000-0000-0000BA150000}"/>
    <cellStyle name="20% - Accent1 2 2 4 2 4 3 2 3" xfId="5750" xr:uid="{00000000-0005-0000-0000-0000BB150000}"/>
    <cellStyle name="20% - Accent1 2 2 4 2 4 3 2 3 2" xfId="5751" xr:uid="{00000000-0005-0000-0000-0000BC150000}"/>
    <cellStyle name="20% - Accent1 2 2 4 2 4 3 2 4" xfId="5752" xr:uid="{00000000-0005-0000-0000-0000BD150000}"/>
    <cellStyle name="20% - Accent1 2 2 4 2 4 3 3" xfId="5753" xr:uid="{00000000-0005-0000-0000-0000BE150000}"/>
    <cellStyle name="20% - Accent1 2 2 4 2 4 3 3 2" xfId="5754" xr:uid="{00000000-0005-0000-0000-0000BF150000}"/>
    <cellStyle name="20% - Accent1 2 2 4 2 4 3 3 2 2" xfId="5755" xr:uid="{00000000-0005-0000-0000-0000C0150000}"/>
    <cellStyle name="20% - Accent1 2 2 4 2 4 3 3 2 2 2" xfId="5756" xr:uid="{00000000-0005-0000-0000-0000C1150000}"/>
    <cellStyle name="20% - Accent1 2 2 4 2 4 3 3 2 3" xfId="5757" xr:uid="{00000000-0005-0000-0000-0000C2150000}"/>
    <cellStyle name="20% - Accent1 2 2 4 2 4 3 3 3" xfId="5758" xr:uid="{00000000-0005-0000-0000-0000C3150000}"/>
    <cellStyle name="20% - Accent1 2 2 4 2 4 3 3 3 2" xfId="5759" xr:uid="{00000000-0005-0000-0000-0000C4150000}"/>
    <cellStyle name="20% - Accent1 2 2 4 2 4 3 3 4" xfId="5760" xr:uid="{00000000-0005-0000-0000-0000C5150000}"/>
    <cellStyle name="20% - Accent1 2 2 4 2 4 3 4" xfId="5761" xr:uid="{00000000-0005-0000-0000-0000C6150000}"/>
    <cellStyle name="20% - Accent1 2 2 4 2 4 3 4 2" xfId="5762" xr:uid="{00000000-0005-0000-0000-0000C7150000}"/>
    <cellStyle name="20% - Accent1 2 2 4 2 4 3 4 2 2" xfId="5763" xr:uid="{00000000-0005-0000-0000-0000C8150000}"/>
    <cellStyle name="20% - Accent1 2 2 4 2 4 3 4 2 2 2" xfId="5764" xr:uid="{00000000-0005-0000-0000-0000C9150000}"/>
    <cellStyle name="20% - Accent1 2 2 4 2 4 3 4 2 3" xfId="5765" xr:uid="{00000000-0005-0000-0000-0000CA150000}"/>
    <cellStyle name="20% - Accent1 2 2 4 2 4 3 4 3" xfId="5766" xr:uid="{00000000-0005-0000-0000-0000CB150000}"/>
    <cellStyle name="20% - Accent1 2 2 4 2 4 3 4 3 2" xfId="5767" xr:uid="{00000000-0005-0000-0000-0000CC150000}"/>
    <cellStyle name="20% - Accent1 2 2 4 2 4 3 4 4" xfId="5768" xr:uid="{00000000-0005-0000-0000-0000CD150000}"/>
    <cellStyle name="20% - Accent1 2 2 4 2 4 3 5" xfId="5769" xr:uid="{00000000-0005-0000-0000-0000CE150000}"/>
    <cellStyle name="20% - Accent1 2 2 4 2 4 3 5 2" xfId="5770" xr:uid="{00000000-0005-0000-0000-0000CF150000}"/>
    <cellStyle name="20% - Accent1 2 2 4 2 4 3 5 2 2" xfId="5771" xr:uid="{00000000-0005-0000-0000-0000D0150000}"/>
    <cellStyle name="20% - Accent1 2 2 4 2 4 3 5 3" xfId="5772" xr:uid="{00000000-0005-0000-0000-0000D1150000}"/>
    <cellStyle name="20% - Accent1 2 2 4 2 4 3 6" xfId="5773" xr:uid="{00000000-0005-0000-0000-0000D2150000}"/>
    <cellStyle name="20% - Accent1 2 2 4 2 4 3 6 2" xfId="5774" xr:uid="{00000000-0005-0000-0000-0000D3150000}"/>
    <cellStyle name="20% - Accent1 2 2 4 2 4 3 6 2 2" xfId="5775" xr:uid="{00000000-0005-0000-0000-0000D4150000}"/>
    <cellStyle name="20% - Accent1 2 2 4 2 4 3 6 3" xfId="5776" xr:uid="{00000000-0005-0000-0000-0000D5150000}"/>
    <cellStyle name="20% - Accent1 2 2 4 2 4 3 7" xfId="5777" xr:uid="{00000000-0005-0000-0000-0000D6150000}"/>
    <cellStyle name="20% - Accent1 2 2 4 2 4 3 7 2" xfId="5778" xr:uid="{00000000-0005-0000-0000-0000D7150000}"/>
    <cellStyle name="20% - Accent1 2 2 4 2 4 3 8" xfId="5779" xr:uid="{00000000-0005-0000-0000-0000D8150000}"/>
    <cellStyle name="20% - Accent1 2 2 4 2 4 3 8 2" xfId="5780" xr:uid="{00000000-0005-0000-0000-0000D9150000}"/>
    <cellStyle name="20% - Accent1 2 2 4 2 4 3 9" xfId="5781" xr:uid="{00000000-0005-0000-0000-0000DA150000}"/>
    <cellStyle name="20% - Accent1 2 2 4 2 4 4" xfId="5782" xr:uid="{00000000-0005-0000-0000-0000DB150000}"/>
    <cellStyle name="20% - Accent1 2 2 4 2 4 4 2" xfId="5783" xr:uid="{00000000-0005-0000-0000-0000DC150000}"/>
    <cellStyle name="20% - Accent1 2 2 4 2 4 4 2 2" xfId="5784" xr:uid="{00000000-0005-0000-0000-0000DD150000}"/>
    <cellStyle name="20% - Accent1 2 2 4 2 4 4 2 2 2" xfId="5785" xr:uid="{00000000-0005-0000-0000-0000DE150000}"/>
    <cellStyle name="20% - Accent1 2 2 4 2 4 4 2 3" xfId="5786" xr:uid="{00000000-0005-0000-0000-0000DF150000}"/>
    <cellStyle name="20% - Accent1 2 2 4 2 4 4 3" xfId="5787" xr:uid="{00000000-0005-0000-0000-0000E0150000}"/>
    <cellStyle name="20% - Accent1 2 2 4 2 4 4 3 2" xfId="5788" xr:uid="{00000000-0005-0000-0000-0000E1150000}"/>
    <cellStyle name="20% - Accent1 2 2 4 2 4 4 4" xfId="5789" xr:uid="{00000000-0005-0000-0000-0000E2150000}"/>
    <cellStyle name="20% - Accent1 2 2 4 2 4 5" xfId="5790" xr:uid="{00000000-0005-0000-0000-0000E3150000}"/>
    <cellStyle name="20% - Accent1 2 2 4 2 4 5 2" xfId="5791" xr:uid="{00000000-0005-0000-0000-0000E4150000}"/>
    <cellStyle name="20% - Accent1 2 2 4 2 4 5 2 2" xfId="5792" xr:uid="{00000000-0005-0000-0000-0000E5150000}"/>
    <cellStyle name="20% - Accent1 2 2 4 2 4 5 2 2 2" xfId="5793" xr:uid="{00000000-0005-0000-0000-0000E6150000}"/>
    <cellStyle name="20% - Accent1 2 2 4 2 4 5 2 3" xfId="5794" xr:uid="{00000000-0005-0000-0000-0000E7150000}"/>
    <cellStyle name="20% - Accent1 2 2 4 2 4 5 3" xfId="5795" xr:uid="{00000000-0005-0000-0000-0000E8150000}"/>
    <cellStyle name="20% - Accent1 2 2 4 2 4 5 3 2" xfId="5796" xr:uid="{00000000-0005-0000-0000-0000E9150000}"/>
    <cellStyle name="20% - Accent1 2 2 4 2 4 5 4" xfId="5797" xr:uid="{00000000-0005-0000-0000-0000EA150000}"/>
    <cellStyle name="20% - Accent1 2 2 4 2 4 6" xfId="5798" xr:uid="{00000000-0005-0000-0000-0000EB150000}"/>
    <cellStyle name="20% - Accent1 2 2 4 2 4 6 2" xfId="5799" xr:uid="{00000000-0005-0000-0000-0000EC150000}"/>
    <cellStyle name="20% - Accent1 2 2 4 2 4 6 2 2" xfId="5800" xr:uid="{00000000-0005-0000-0000-0000ED150000}"/>
    <cellStyle name="20% - Accent1 2 2 4 2 4 6 2 2 2" xfId="5801" xr:uid="{00000000-0005-0000-0000-0000EE150000}"/>
    <cellStyle name="20% - Accent1 2 2 4 2 4 6 2 3" xfId="5802" xr:uid="{00000000-0005-0000-0000-0000EF150000}"/>
    <cellStyle name="20% - Accent1 2 2 4 2 4 6 3" xfId="5803" xr:uid="{00000000-0005-0000-0000-0000F0150000}"/>
    <cellStyle name="20% - Accent1 2 2 4 2 4 6 3 2" xfId="5804" xr:uid="{00000000-0005-0000-0000-0000F1150000}"/>
    <cellStyle name="20% - Accent1 2 2 4 2 4 6 4" xfId="5805" xr:uid="{00000000-0005-0000-0000-0000F2150000}"/>
    <cellStyle name="20% - Accent1 2 2 4 2 4 7" xfId="5806" xr:uid="{00000000-0005-0000-0000-0000F3150000}"/>
    <cellStyle name="20% - Accent1 2 2 4 2 4 7 2" xfId="5807" xr:uid="{00000000-0005-0000-0000-0000F4150000}"/>
    <cellStyle name="20% - Accent1 2 2 4 2 4 7 2 2" xfId="5808" xr:uid="{00000000-0005-0000-0000-0000F5150000}"/>
    <cellStyle name="20% - Accent1 2 2 4 2 4 7 3" xfId="5809" xr:uid="{00000000-0005-0000-0000-0000F6150000}"/>
    <cellStyle name="20% - Accent1 2 2 4 2 4 8" xfId="5810" xr:uid="{00000000-0005-0000-0000-0000F7150000}"/>
    <cellStyle name="20% - Accent1 2 2 4 2 4 8 2" xfId="5811" xr:uid="{00000000-0005-0000-0000-0000F8150000}"/>
    <cellStyle name="20% - Accent1 2 2 4 2 4 8 2 2" xfId="5812" xr:uid="{00000000-0005-0000-0000-0000F9150000}"/>
    <cellStyle name="20% - Accent1 2 2 4 2 4 8 3" xfId="5813" xr:uid="{00000000-0005-0000-0000-0000FA150000}"/>
    <cellStyle name="20% - Accent1 2 2 4 2 4 9" xfId="5814" xr:uid="{00000000-0005-0000-0000-0000FB150000}"/>
    <cellStyle name="20% - Accent1 2 2 4 2 4 9 2" xfId="5815" xr:uid="{00000000-0005-0000-0000-0000FC150000}"/>
    <cellStyle name="20% - Accent1 2 2 4 2 5" xfId="5816" xr:uid="{00000000-0005-0000-0000-0000FD150000}"/>
    <cellStyle name="20% - Accent1 2 2 4 2 5 10" xfId="5817" xr:uid="{00000000-0005-0000-0000-0000FE150000}"/>
    <cellStyle name="20% - Accent1 2 2 4 2 5 10 2" xfId="5818" xr:uid="{00000000-0005-0000-0000-0000FF150000}"/>
    <cellStyle name="20% - Accent1 2 2 4 2 5 11" xfId="5819" xr:uid="{00000000-0005-0000-0000-000000160000}"/>
    <cellStyle name="20% - Accent1 2 2 4 2 5 2" xfId="5820" xr:uid="{00000000-0005-0000-0000-000001160000}"/>
    <cellStyle name="20% - Accent1 2 2 4 2 5 2 2" xfId="5821" xr:uid="{00000000-0005-0000-0000-000002160000}"/>
    <cellStyle name="20% - Accent1 2 2 4 2 5 2 2 2" xfId="5822" xr:uid="{00000000-0005-0000-0000-000003160000}"/>
    <cellStyle name="20% - Accent1 2 2 4 2 5 2 2 2 2" xfId="5823" xr:uid="{00000000-0005-0000-0000-000004160000}"/>
    <cellStyle name="20% - Accent1 2 2 4 2 5 2 2 2 2 2" xfId="5824" xr:uid="{00000000-0005-0000-0000-000005160000}"/>
    <cellStyle name="20% - Accent1 2 2 4 2 5 2 2 2 3" xfId="5825" xr:uid="{00000000-0005-0000-0000-000006160000}"/>
    <cellStyle name="20% - Accent1 2 2 4 2 5 2 2 3" xfId="5826" xr:uid="{00000000-0005-0000-0000-000007160000}"/>
    <cellStyle name="20% - Accent1 2 2 4 2 5 2 2 3 2" xfId="5827" xr:uid="{00000000-0005-0000-0000-000008160000}"/>
    <cellStyle name="20% - Accent1 2 2 4 2 5 2 2 4" xfId="5828" xr:uid="{00000000-0005-0000-0000-000009160000}"/>
    <cellStyle name="20% - Accent1 2 2 4 2 5 2 3" xfId="5829" xr:uid="{00000000-0005-0000-0000-00000A160000}"/>
    <cellStyle name="20% - Accent1 2 2 4 2 5 2 3 2" xfId="5830" xr:uid="{00000000-0005-0000-0000-00000B160000}"/>
    <cellStyle name="20% - Accent1 2 2 4 2 5 2 3 2 2" xfId="5831" xr:uid="{00000000-0005-0000-0000-00000C160000}"/>
    <cellStyle name="20% - Accent1 2 2 4 2 5 2 3 2 2 2" xfId="5832" xr:uid="{00000000-0005-0000-0000-00000D160000}"/>
    <cellStyle name="20% - Accent1 2 2 4 2 5 2 3 2 3" xfId="5833" xr:uid="{00000000-0005-0000-0000-00000E160000}"/>
    <cellStyle name="20% - Accent1 2 2 4 2 5 2 3 3" xfId="5834" xr:uid="{00000000-0005-0000-0000-00000F160000}"/>
    <cellStyle name="20% - Accent1 2 2 4 2 5 2 3 3 2" xfId="5835" xr:uid="{00000000-0005-0000-0000-000010160000}"/>
    <cellStyle name="20% - Accent1 2 2 4 2 5 2 3 4" xfId="5836" xr:uid="{00000000-0005-0000-0000-000011160000}"/>
    <cellStyle name="20% - Accent1 2 2 4 2 5 2 4" xfId="5837" xr:uid="{00000000-0005-0000-0000-000012160000}"/>
    <cellStyle name="20% - Accent1 2 2 4 2 5 2 4 2" xfId="5838" xr:uid="{00000000-0005-0000-0000-000013160000}"/>
    <cellStyle name="20% - Accent1 2 2 4 2 5 2 4 2 2" xfId="5839" xr:uid="{00000000-0005-0000-0000-000014160000}"/>
    <cellStyle name="20% - Accent1 2 2 4 2 5 2 4 2 2 2" xfId="5840" xr:uid="{00000000-0005-0000-0000-000015160000}"/>
    <cellStyle name="20% - Accent1 2 2 4 2 5 2 4 2 3" xfId="5841" xr:uid="{00000000-0005-0000-0000-000016160000}"/>
    <cellStyle name="20% - Accent1 2 2 4 2 5 2 4 3" xfId="5842" xr:uid="{00000000-0005-0000-0000-000017160000}"/>
    <cellStyle name="20% - Accent1 2 2 4 2 5 2 4 3 2" xfId="5843" xr:uid="{00000000-0005-0000-0000-000018160000}"/>
    <cellStyle name="20% - Accent1 2 2 4 2 5 2 4 4" xfId="5844" xr:uid="{00000000-0005-0000-0000-000019160000}"/>
    <cellStyle name="20% - Accent1 2 2 4 2 5 2 5" xfId="5845" xr:uid="{00000000-0005-0000-0000-00001A160000}"/>
    <cellStyle name="20% - Accent1 2 2 4 2 5 2 5 2" xfId="5846" xr:uid="{00000000-0005-0000-0000-00001B160000}"/>
    <cellStyle name="20% - Accent1 2 2 4 2 5 2 5 2 2" xfId="5847" xr:uid="{00000000-0005-0000-0000-00001C160000}"/>
    <cellStyle name="20% - Accent1 2 2 4 2 5 2 5 3" xfId="5848" xr:uid="{00000000-0005-0000-0000-00001D160000}"/>
    <cellStyle name="20% - Accent1 2 2 4 2 5 2 6" xfId="5849" xr:uid="{00000000-0005-0000-0000-00001E160000}"/>
    <cellStyle name="20% - Accent1 2 2 4 2 5 2 6 2" xfId="5850" xr:uid="{00000000-0005-0000-0000-00001F160000}"/>
    <cellStyle name="20% - Accent1 2 2 4 2 5 2 6 2 2" xfId="5851" xr:uid="{00000000-0005-0000-0000-000020160000}"/>
    <cellStyle name="20% - Accent1 2 2 4 2 5 2 6 3" xfId="5852" xr:uid="{00000000-0005-0000-0000-000021160000}"/>
    <cellStyle name="20% - Accent1 2 2 4 2 5 2 7" xfId="5853" xr:uid="{00000000-0005-0000-0000-000022160000}"/>
    <cellStyle name="20% - Accent1 2 2 4 2 5 2 7 2" xfId="5854" xr:uid="{00000000-0005-0000-0000-000023160000}"/>
    <cellStyle name="20% - Accent1 2 2 4 2 5 2 8" xfId="5855" xr:uid="{00000000-0005-0000-0000-000024160000}"/>
    <cellStyle name="20% - Accent1 2 2 4 2 5 2 8 2" xfId="5856" xr:uid="{00000000-0005-0000-0000-000025160000}"/>
    <cellStyle name="20% - Accent1 2 2 4 2 5 2 9" xfId="5857" xr:uid="{00000000-0005-0000-0000-000026160000}"/>
    <cellStyle name="20% - Accent1 2 2 4 2 5 3" xfId="5858" xr:uid="{00000000-0005-0000-0000-000027160000}"/>
    <cellStyle name="20% - Accent1 2 2 4 2 5 3 2" xfId="5859" xr:uid="{00000000-0005-0000-0000-000028160000}"/>
    <cellStyle name="20% - Accent1 2 2 4 2 5 3 2 2" xfId="5860" xr:uid="{00000000-0005-0000-0000-000029160000}"/>
    <cellStyle name="20% - Accent1 2 2 4 2 5 3 2 2 2" xfId="5861" xr:uid="{00000000-0005-0000-0000-00002A160000}"/>
    <cellStyle name="20% - Accent1 2 2 4 2 5 3 2 2 2 2" xfId="5862" xr:uid="{00000000-0005-0000-0000-00002B160000}"/>
    <cellStyle name="20% - Accent1 2 2 4 2 5 3 2 2 3" xfId="5863" xr:uid="{00000000-0005-0000-0000-00002C160000}"/>
    <cellStyle name="20% - Accent1 2 2 4 2 5 3 2 3" xfId="5864" xr:uid="{00000000-0005-0000-0000-00002D160000}"/>
    <cellStyle name="20% - Accent1 2 2 4 2 5 3 2 3 2" xfId="5865" xr:uid="{00000000-0005-0000-0000-00002E160000}"/>
    <cellStyle name="20% - Accent1 2 2 4 2 5 3 2 4" xfId="5866" xr:uid="{00000000-0005-0000-0000-00002F160000}"/>
    <cellStyle name="20% - Accent1 2 2 4 2 5 3 3" xfId="5867" xr:uid="{00000000-0005-0000-0000-000030160000}"/>
    <cellStyle name="20% - Accent1 2 2 4 2 5 3 3 2" xfId="5868" xr:uid="{00000000-0005-0000-0000-000031160000}"/>
    <cellStyle name="20% - Accent1 2 2 4 2 5 3 3 2 2" xfId="5869" xr:uid="{00000000-0005-0000-0000-000032160000}"/>
    <cellStyle name="20% - Accent1 2 2 4 2 5 3 3 2 2 2" xfId="5870" xr:uid="{00000000-0005-0000-0000-000033160000}"/>
    <cellStyle name="20% - Accent1 2 2 4 2 5 3 3 2 3" xfId="5871" xr:uid="{00000000-0005-0000-0000-000034160000}"/>
    <cellStyle name="20% - Accent1 2 2 4 2 5 3 3 3" xfId="5872" xr:uid="{00000000-0005-0000-0000-000035160000}"/>
    <cellStyle name="20% - Accent1 2 2 4 2 5 3 3 3 2" xfId="5873" xr:uid="{00000000-0005-0000-0000-000036160000}"/>
    <cellStyle name="20% - Accent1 2 2 4 2 5 3 3 4" xfId="5874" xr:uid="{00000000-0005-0000-0000-000037160000}"/>
    <cellStyle name="20% - Accent1 2 2 4 2 5 3 4" xfId="5875" xr:uid="{00000000-0005-0000-0000-000038160000}"/>
    <cellStyle name="20% - Accent1 2 2 4 2 5 3 4 2" xfId="5876" xr:uid="{00000000-0005-0000-0000-000039160000}"/>
    <cellStyle name="20% - Accent1 2 2 4 2 5 3 4 2 2" xfId="5877" xr:uid="{00000000-0005-0000-0000-00003A160000}"/>
    <cellStyle name="20% - Accent1 2 2 4 2 5 3 4 2 2 2" xfId="5878" xr:uid="{00000000-0005-0000-0000-00003B160000}"/>
    <cellStyle name="20% - Accent1 2 2 4 2 5 3 4 2 3" xfId="5879" xr:uid="{00000000-0005-0000-0000-00003C160000}"/>
    <cellStyle name="20% - Accent1 2 2 4 2 5 3 4 3" xfId="5880" xr:uid="{00000000-0005-0000-0000-00003D160000}"/>
    <cellStyle name="20% - Accent1 2 2 4 2 5 3 4 3 2" xfId="5881" xr:uid="{00000000-0005-0000-0000-00003E160000}"/>
    <cellStyle name="20% - Accent1 2 2 4 2 5 3 4 4" xfId="5882" xr:uid="{00000000-0005-0000-0000-00003F160000}"/>
    <cellStyle name="20% - Accent1 2 2 4 2 5 3 5" xfId="5883" xr:uid="{00000000-0005-0000-0000-000040160000}"/>
    <cellStyle name="20% - Accent1 2 2 4 2 5 3 5 2" xfId="5884" xr:uid="{00000000-0005-0000-0000-000041160000}"/>
    <cellStyle name="20% - Accent1 2 2 4 2 5 3 5 2 2" xfId="5885" xr:uid="{00000000-0005-0000-0000-000042160000}"/>
    <cellStyle name="20% - Accent1 2 2 4 2 5 3 5 3" xfId="5886" xr:uid="{00000000-0005-0000-0000-000043160000}"/>
    <cellStyle name="20% - Accent1 2 2 4 2 5 3 6" xfId="5887" xr:uid="{00000000-0005-0000-0000-000044160000}"/>
    <cellStyle name="20% - Accent1 2 2 4 2 5 3 6 2" xfId="5888" xr:uid="{00000000-0005-0000-0000-000045160000}"/>
    <cellStyle name="20% - Accent1 2 2 4 2 5 3 6 2 2" xfId="5889" xr:uid="{00000000-0005-0000-0000-000046160000}"/>
    <cellStyle name="20% - Accent1 2 2 4 2 5 3 6 3" xfId="5890" xr:uid="{00000000-0005-0000-0000-000047160000}"/>
    <cellStyle name="20% - Accent1 2 2 4 2 5 3 7" xfId="5891" xr:uid="{00000000-0005-0000-0000-000048160000}"/>
    <cellStyle name="20% - Accent1 2 2 4 2 5 3 7 2" xfId="5892" xr:uid="{00000000-0005-0000-0000-000049160000}"/>
    <cellStyle name="20% - Accent1 2 2 4 2 5 3 8" xfId="5893" xr:uid="{00000000-0005-0000-0000-00004A160000}"/>
    <cellStyle name="20% - Accent1 2 2 4 2 5 3 8 2" xfId="5894" xr:uid="{00000000-0005-0000-0000-00004B160000}"/>
    <cellStyle name="20% - Accent1 2 2 4 2 5 3 9" xfId="5895" xr:uid="{00000000-0005-0000-0000-00004C160000}"/>
    <cellStyle name="20% - Accent1 2 2 4 2 5 4" xfId="5896" xr:uid="{00000000-0005-0000-0000-00004D160000}"/>
    <cellStyle name="20% - Accent1 2 2 4 2 5 4 2" xfId="5897" xr:uid="{00000000-0005-0000-0000-00004E160000}"/>
    <cellStyle name="20% - Accent1 2 2 4 2 5 4 2 2" xfId="5898" xr:uid="{00000000-0005-0000-0000-00004F160000}"/>
    <cellStyle name="20% - Accent1 2 2 4 2 5 4 2 2 2" xfId="5899" xr:uid="{00000000-0005-0000-0000-000050160000}"/>
    <cellStyle name="20% - Accent1 2 2 4 2 5 4 2 3" xfId="5900" xr:uid="{00000000-0005-0000-0000-000051160000}"/>
    <cellStyle name="20% - Accent1 2 2 4 2 5 4 3" xfId="5901" xr:uid="{00000000-0005-0000-0000-000052160000}"/>
    <cellStyle name="20% - Accent1 2 2 4 2 5 4 3 2" xfId="5902" xr:uid="{00000000-0005-0000-0000-000053160000}"/>
    <cellStyle name="20% - Accent1 2 2 4 2 5 4 4" xfId="5903" xr:uid="{00000000-0005-0000-0000-000054160000}"/>
    <cellStyle name="20% - Accent1 2 2 4 2 5 5" xfId="5904" xr:uid="{00000000-0005-0000-0000-000055160000}"/>
    <cellStyle name="20% - Accent1 2 2 4 2 5 5 2" xfId="5905" xr:uid="{00000000-0005-0000-0000-000056160000}"/>
    <cellStyle name="20% - Accent1 2 2 4 2 5 5 2 2" xfId="5906" xr:uid="{00000000-0005-0000-0000-000057160000}"/>
    <cellStyle name="20% - Accent1 2 2 4 2 5 5 2 2 2" xfId="5907" xr:uid="{00000000-0005-0000-0000-000058160000}"/>
    <cellStyle name="20% - Accent1 2 2 4 2 5 5 2 3" xfId="5908" xr:uid="{00000000-0005-0000-0000-000059160000}"/>
    <cellStyle name="20% - Accent1 2 2 4 2 5 5 3" xfId="5909" xr:uid="{00000000-0005-0000-0000-00005A160000}"/>
    <cellStyle name="20% - Accent1 2 2 4 2 5 5 3 2" xfId="5910" xr:uid="{00000000-0005-0000-0000-00005B160000}"/>
    <cellStyle name="20% - Accent1 2 2 4 2 5 5 4" xfId="5911" xr:uid="{00000000-0005-0000-0000-00005C160000}"/>
    <cellStyle name="20% - Accent1 2 2 4 2 5 6" xfId="5912" xr:uid="{00000000-0005-0000-0000-00005D160000}"/>
    <cellStyle name="20% - Accent1 2 2 4 2 5 6 2" xfId="5913" xr:uid="{00000000-0005-0000-0000-00005E160000}"/>
    <cellStyle name="20% - Accent1 2 2 4 2 5 6 2 2" xfId="5914" xr:uid="{00000000-0005-0000-0000-00005F160000}"/>
    <cellStyle name="20% - Accent1 2 2 4 2 5 6 2 2 2" xfId="5915" xr:uid="{00000000-0005-0000-0000-000060160000}"/>
    <cellStyle name="20% - Accent1 2 2 4 2 5 6 2 3" xfId="5916" xr:uid="{00000000-0005-0000-0000-000061160000}"/>
    <cellStyle name="20% - Accent1 2 2 4 2 5 6 3" xfId="5917" xr:uid="{00000000-0005-0000-0000-000062160000}"/>
    <cellStyle name="20% - Accent1 2 2 4 2 5 6 3 2" xfId="5918" xr:uid="{00000000-0005-0000-0000-000063160000}"/>
    <cellStyle name="20% - Accent1 2 2 4 2 5 6 4" xfId="5919" xr:uid="{00000000-0005-0000-0000-000064160000}"/>
    <cellStyle name="20% - Accent1 2 2 4 2 5 7" xfId="5920" xr:uid="{00000000-0005-0000-0000-000065160000}"/>
    <cellStyle name="20% - Accent1 2 2 4 2 5 7 2" xfId="5921" xr:uid="{00000000-0005-0000-0000-000066160000}"/>
    <cellStyle name="20% - Accent1 2 2 4 2 5 7 2 2" xfId="5922" xr:uid="{00000000-0005-0000-0000-000067160000}"/>
    <cellStyle name="20% - Accent1 2 2 4 2 5 7 3" xfId="5923" xr:uid="{00000000-0005-0000-0000-000068160000}"/>
    <cellStyle name="20% - Accent1 2 2 4 2 5 8" xfId="5924" xr:uid="{00000000-0005-0000-0000-000069160000}"/>
    <cellStyle name="20% - Accent1 2 2 4 2 5 8 2" xfId="5925" xr:uid="{00000000-0005-0000-0000-00006A160000}"/>
    <cellStyle name="20% - Accent1 2 2 4 2 5 8 2 2" xfId="5926" xr:uid="{00000000-0005-0000-0000-00006B160000}"/>
    <cellStyle name="20% - Accent1 2 2 4 2 5 8 3" xfId="5927" xr:uid="{00000000-0005-0000-0000-00006C160000}"/>
    <cellStyle name="20% - Accent1 2 2 4 2 5 9" xfId="5928" xr:uid="{00000000-0005-0000-0000-00006D160000}"/>
    <cellStyle name="20% - Accent1 2 2 4 2 5 9 2" xfId="5929" xr:uid="{00000000-0005-0000-0000-00006E160000}"/>
    <cellStyle name="20% - Accent1 2 2 4 2 6" xfId="5930" xr:uid="{00000000-0005-0000-0000-00006F160000}"/>
    <cellStyle name="20% - Accent1 2 2 4 2 6 2" xfId="5931" xr:uid="{00000000-0005-0000-0000-000070160000}"/>
    <cellStyle name="20% - Accent1 2 2 4 2 6 2 2" xfId="5932" xr:uid="{00000000-0005-0000-0000-000071160000}"/>
    <cellStyle name="20% - Accent1 2 2 4 2 6 2 2 2" xfId="5933" xr:uid="{00000000-0005-0000-0000-000072160000}"/>
    <cellStyle name="20% - Accent1 2 2 4 2 6 2 2 2 2" xfId="5934" xr:uid="{00000000-0005-0000-0000-000073160000}"/>
    <cellStyle name="20% - Accent1 2 2 4 2 6 2 2 3" xfId="5935" xr:uid="{00000000-0005-0000-0000-000074160000}"/>
    <cellStyle name="20% - Accent1 2 2 4 2 6 2 3" xfId="5936" xr:uid="{00000000-0005-0000-0000-000075160000}"/>
    <cellStyle name="20% - Accent1 2 2 4 2 6 2 3 2" xfId="5937" xr:uid="{00000000-0005-0000-0000-000076160000}"/>
    <cellStyle name="20% - Accent1 2 2 4 2 6 2 4" xfId="5938" xr:uid="{00000000-0005-0000-0000-000077160000}"/>
    <cellStyle name="20% - Accent1 2 2 4 2 6 3" xfId="5939" xr:uid="{00000000-0005-0000-0000-000078160000}"/>
    <cellStyle name="20% - Accent1 2 2 4 2 6 3 2" xfId="5940" xr:uid="{00000000-0005-0000-0000-000079160000}"/>
    <cellStyle name="20% - Accent1 2 2 4 2 6 3 2 2" xfId="5941" xr:uid="{00000000-0005-0000-0000-00007A160000}"/>
    <cellStyle name="20% - Accent1 2 2 4 2 6 3 2 2 2" xfId="5942" xr:uid="{00000000-0005-0000-0000-00007B160000}"/>
    <cellStyle name="20% - Accent1 2 2 4 2 6 3 2 3" xfId="5943" xr:uid="{00000000-0005-0000-0000-00007C160000}"/>
    <cellStyle name="20% - Accent1 2 2 4 2 6 3 3" xfId="5944" xr:uid="{00000000-0005-0000-0000-00007D160000}"/>
    <cellStyle name="20% - Accent1 2 2 4 2 6 3 3 2" xfId="5945" xr:uid="{00000000-0005-0000-0000-00007E160000}"/>
    <cellStyle name="20% - Accent1 2 2 4 2 6 3 4" xfId="5946" xr:uid="{00000000-0005-0000-0000-00007F160000}"/>
    <cellStyle name="20% - Accent1 2 2 4 2 6 4" xfId="5947" xr:uid="{00000000-0005-0000-0000-000080160000}"/>
    <cellStyle name="20% - Accent1 2 2 4 2 6 4 2" xfId="5948" xr:uid="{00000000-0005-0000-0000-000081160000}"/>
    <cellStyle name="20% - Accent1 2 2 4 2 6 4 2 2" xfId="5949" xr:uid="{00000000-0005-0000-0000-000082160000}"/>
    <cellStyle name="20% - Accent1 2 2 4 2 6 4 2 2 2" xfId="5950" xr:uid="{00000000-0005-0000-0000-000083160000}"/>
    <cellStyle name="20% - Accent1 2 2 4 2 6 4 2 3" xfId="5951" xr:uid="{00000000-0005-0000-0000-000084160000}"/>
    <cellStyle name="20% - Accent1 2 2 4 2 6 4 3" xfId="5952" xr:uid="{00000000-0005-0000-0000-000085160000}"/>
    <cellStyle name="20% - Accent1 2 2 4 2 6 4 3 2" xfId="5953" xr:uid="{00000000-0005-0000-0000-000086160000}"/>
    <cellStyle name="20% - Accent1 2 2 4 2 6 4 4" xfId="5954" xr:uid="{00000000-0005-0000-0000-000087160000}"/>
    <cellStyle name="20% - Accent1 2 2 4 2 6 5" xfId="5955" xr:uid="{00000000-0005-0000-0000-000088160000}"/>
    <cellStyle name="20% - Accent1 2 2 4 2 6 5 2" xfId="5956" xr:uid="{00000000-0005-0000-0000-000089160000}"/>
    <cellStyle name="20% - Accent1 2 2 4 2 6 5 2 2" xfId="5957" xr:uid="{00000000-0005-0000-0000-00008A160000}"/>
    <cellStyle name="20% - Accent1 2 2 4 2 6 5 3" xfId="5958" xr:uid="{00000000-0005-0000-0000-00008B160000}"/>
    <cellStyle name="20% - Accent1 2 2 4 2 6 6" xfId="5959" xr:uid="{00000000-0005-0000-0000-00008C160000}"/>
    <cellStyle name="20% - Accent1 2 2 4 2 6 6 2" xfId="5960" xr:uid="{00000000-0005-0000-0000-00008D160000}"/>
    <cellStyle name="20% - Accent1 2 2 4 2 6 6 2 2" xfId="5961" xr:uid="{00000000-0005-0000-0000-00008E160000}"/>
    <cellStyle name="20% - Accent1 2 2 4 2 6 6 3" xfId="5962" xr:uid="{00000000-0005-0000-0000-00008F160000}"/>
    <cellStyle name="20% - Accent1 2 2 4 2 6 7" xfId="5963" xr:uid="{00000000-0005-0000-0000-000090160000}"/>
    <cellStyle name="20% - Accent1 2 2 4 2 6 7 2" xfId="5964" xr:uid="{00000000-0005-0000-0000-000091160000}"/>
    <cellStyle name="20% - Accent1 2 2 4 2 6 8" xfId="5965" xr:uid="{00000000-0005-0000-0000-000092160000}"/>
    <cellStyle name="20% - Accent1 2 2 4 2 6 8 2" xfId="5966" xr:uid="{00000000-0005-0000-0000-000093160000}"/>
    <cellStyle name="20% - Accent1 2 2 4 2 6 9" xfId="5967" xr:uid="{00000000-0005-0000-0000-000094160000}"/>
    <cellStyle name="20% - Accent1 2 2 4 2 7" xfId="5968" xr:uid="{00000000-0005-0000-0000-000095160000}"/>
    <cellStyle name="20% - Accent1 2 2 4 2 7 2" xfId="5969" xr:uid="{00000000-0005-0000-0000-000096160000}"/>
    <cellStyle name="20% - Accent1 2 2 4 2 7 2 2" xfId="5970" xr:uid="{00000000-0005-0000-0000-000097160000}"/>
    <cellStyle name="20% - Accent1 2 2 4 2 7 2 2 2" xfId="5971" xr:uid="{00000000-0005-0000-0000-000098160000}"/>
    <cellStyle name="20% - Accent1 2 2 4 2 7 2 2 2 2" xfId="5972" xr:uid="{00000000-0005-0000-0000-000099160000}"/>
    <cellStyle name="20% - Accent1 2 2 4 2 7 2 2 3" xfId="5973" xr:uid="{00000000-0005-0000-0000-00009A160000}"/>
    <cellStyle name="20% - Accent1 2 2 4 2 7 2 3" xfId="5974" xr:uid="{00000000-0005-0000-0000-00009B160000}"/>
    <cellStyle name="20% - Accent1 2 2 4 2 7 2 3 2" xfId="5975" xr:uid="{00000000-0005-0000-0000-00009C160000}"/>
    <cellStyle name="20% - Accent1 2 2 4 2 7 2 4" xfId="5976" xr:uid="{00000000-0005-0000-0000-00009D160000}"/>
    <cellStyle name="20% - Accent1 2 2 4 2 7 3" xfId="5977" xr:uid="{00000000-0005-0000-0000-00009E160000}"/>
    <cellStyle name="20% - Accent1 2 2 4 2 7 3 2" xfId="5978" xr:uid="{00000000-0005-0000-0000-00009F160000}"/>
    <cellStyle name="20% - Accent1 2 2 4 2 7 3 2 2" xfId="5979" xr:uid="{00000000-0005-0000-0000-0000A0160000}"/>
    <cellStyle name="20% - Accent1 2 2 4 2 7 3 2 2 2" xfId="5980" xr:uid="{00000000-0005-0000-0000-0000A1160000}"/>
    <cellStyle name="20% - Accent1 2 2 4 2 7 3 2 3" xfId="5981" xr:uid="{00000000-0005-0000-0000-0000A2160000}"/>
    <cellStyle name="20% - Accent1 2 2 4 2 7 3 3" xfId="5982" xr:uid="{00000000-0005-0000-0000-0000A3160000}"/>
    <cellStyle name="20% - Accent1 2 2 4 2 7 3 3 2" xfId="5983" xr:uid="{00000000-0005-0000-0000-0000A4160000}"/>
    <cellStyle name="20% - Accent1 2 2 4 2 7 3 4" xfId="5984" xr:uid="{00000000-0005-0000-0000-0000A5160000}"/>
    <cellStyle name="20% - Accent1 2 2 4 2 7 4" xfId="5985" xr:uid="{00000000-0005-0000-0000-0000A6160000}"/>
    <cellStyle name="20% - Accent1 2 2 4 2 7 4 2" xfId="5986" xr:uid="{00000000-0005-0000-0000-0000A7160000}"/>
    <cellStyle name="20% - Accent1 2 2 4 2 7 4 2 2" xfId="5987" xr:uid="{00000000-0005-0000-0000-0000A8160000}"/>
    <cellStyle name="20% - Accent1 2 2 4 2 7 4 2 2 2" xfId="5988" xr:uid="{00000000-0005-0000-0000-0000A9160000}"/>
    <cellStyle name="20% - Accent1 2 2 4 2 7 4 2 3" xfId="5989" xr:uid="{00000000-0005-0000-0000-0000AA160000}"/>
    <cellStyle name="20% - Accent1 2 2 4 2 7 4 3" xfId="5990" xr:uid="{00000000-0005-0000-0000-0000AB160000}"/>
    <cellStyle name="20% - Accent1 2 2 4 2 7 4 3 2" xfId="5991" xr:uid="{00000000-0005-0000-0000-0000AC160000}"/>
    <cellStyle name="20% - Accent1 2 2 4 2 7 4 4" xfId="5992" xr:uid="{00000000-0005-0000-0000-0000AD160000}"/>
    <cellStyle name="20% - Accent1 2 2 4 2 7 5" xfId="5993" xr:uid="{00000000-0005-0000-0000-0000AE160000}"/>
    <cellStyle name="20% - Accent1 2 2 4 2 7 5 2" xfId="5994" xr:uid="{00000000-0005-0000-0000-0000AF160000}"/>
    <cellStyle name="20% - Accent1 2 2 4 2 7 5 2 2" xfId="5995" xr:uid="{00000000-0005-0000-0000-0000B0160000}"/>
    <cellStyle name="20% - Accent1 2 2 4 2 7 5 3" xfId="5996" xr:uid="{00000000-0005-0000-0000-0000B1160000}"/>
    <cellStyle name="20% - Accent1 2 2 4 2 7 6" xfId="5997" xr:uid="{00000000-0005-0000-0000-0000B2160000}"/>
    <cellStyle name="20% - Accent1 2 2 4 2 7 6 2" xfId="5998" xr:uid="{00000000-0005-0000-0000-0000B3160000}"/>
    <cellStyle name="20% - Accent1 2 2 4 2 7 6 2 2" xfId="5999" xr:uid="{00000000-0005-0000-0000-0000B4160000}"/>
    <cellStyle name="20% - Accent1 2 2 4 2 7 6 3" xfId="6000" xr:uid="{00000000-0005-0000-0000-0000B5160000}"/>
    <cellStyle name="20% - Accent1 2 2 4 2 7 7" xfId="6001" xr:uid="{00000000-0005-0000-0000-0000B6160000}"/>
    <cellStyle name="20% - Accent1 2 2 4 2 7 7 2" xfId="6002" xr:uid="{00000000-0005-0000-0000-0000B7160000}"/>
    <cellStyle name="20% - Accent1 2 2 4 2 7 8" xfId="6003" xr:uid="{00000000-0005-0000-0000-0000B8160000}"/>
    <cellStyle name="20% - Accent1 2 2 4 2 7 8 2" xfId="6004" xr:uid="{00000000-0005-0000-0000-0000B9160000}"/>
    <cellStyle name="20% - Accent1 2 2 4 2 7 9" xfId="6005" xr:uid="{00000000-0005-0000-0000-0000BA160000}"/>
    <cellStyle name="20% - Accent1 2 2 4 2 8" xfId="6006" xr:uid="{00000000-0005-0000-0000-0000BB160000}"/>
    <cellStyle name="20% - Accent1 2 2 4 2 8 2" xfId="6007" xr:uid="{00000000-0005-0000-0000-0000BC160000}"/>
    <cellStyle name="20% - Accent1 2 2 4 2 8 2 2" xfId="6008" xr:uid="{00000000-0005-0000-0000-0000BD160000}"/>
    <cellStyle name="20% - Accent1 2 2 4 2 8 2 2 2" xfId="6009" xr:uid="{00000000-0005-0000-0000-0000BE160000}"/>
    <cellStyle name="20% - Accent1 2 2 4 2 8 2 3" xfId="6010" xr:uid="{00000000-0005-0000-0000-0000BF160000}"/>
    <cellStyle name="20% - Accent1 2 2 4 2 8 3" xfId="6011" xr:uid="{00000000-0005-0000-0000-0000C0160000}"/>
    <cellStyle name="20% - Accent1 2 2 4 2 8 3 2" xfId="6012" xr:uid="{00000000-0005-0000-0000-0000C1160000}"/>
    <cellStyle name="20% - Accent1 2 2 4 2 8 4" xfId="6013" xr:uid="{00000000-0005-0000-0000-0000C2160000}"/>
    <cellStyle name="20% - Accent1 2 2 4 2 9" xfId="6014" xr:uid="{00000000-0005-0000-0000-0000C3160000}"/>
    <cellStyle name="20% - Accent1 2 2 4 2 9 2" xfId="6015" xr:uid="{00000000-0005-0000-0000-0000C4160000}"/>
    <cellStyle name="20% - Accent1 2 2 4 2 9 2 2" xfId="6016" xr:uid="{00000000-0005-0000-0000-0000C5160000}"/>
    <cellStyle name="20% - Accent1 2 2 4 2 9 2 2 2" xfId="6017" xr:uid="{00000000-0005-0000-0000-0000C6160000}"/>
    <cellStyle name="20% - Accent1 2 2 4 2 9 2 3" xfId="6018" xr:uid="{00000000-0005-0000-0000-0000C7160000}"/>
    <cellStyle name="20% - Accent1 2 2 4 2 9 3" xfId="6019" xr:uid="{00000000-0005-0000-0000-0000C8160000}"/>
    <cellStyle name="20% - Accent1 2 2 4 2 9 3 2" xfId="6020" xr:uid="{00000000-0005-0000-0000-0000C9160000}"/>
    <cellStyle name="20% - Accent1 2 2 4 2 9 4" xfId="6021" xr:uid="{00000000-0005-0000-0000-0000CA160000}"/>
    <cellStyle name="20% - Accent1 2 2 4 3" xfId="6022" xr:uid="{00000000-0005-0000-0000-0000CB160000}"/>
    <cellStyle name="20% - Accent1 2 2 4 3 10" xfId="6023" xr:uid="{00000000-0005-0000-0000-0000CC160000}"/>
    <cellStyle name="20% - Accent1 2 2 4 3 10 2" xfId="6024" xr:uid="{00000000-0005-0000-0000-0000CD160000}"/>
    <cellStyle name="20% - Accent1 2 2 4 3 10 2 2" xfId="6025" xr:uid="{00000000-0005-0000-0000-0000CE160000}"/>
    <cellStyle name="20% - Accent1 2 2 4 3 10 3" xfId="6026" xr:uid="{00000000-0005-0000-0000-0000CF160000}"/>
    <cellStyle name="20% - Accent1 2 2 4 3 11" xfId="6027" xr:uid="{00000000-0005-0000-0000-0000D0160000}"/>
    <cellStyle name="20% - Accent1 2 2 4 3 11 2" xfId="6028" xr:uid="{00000000-0005-0000-0000-0000D1160000}"/>
    <cellStyle name="20% - Accent1 2 2 4 3 11 2 2" xfId="6029" xr:uid="{00000000-0005-0000-0000-0000D2160000}"/>
    <cellStyle name="20% - Accent1 2 2 4 3 11 3" xfId="6030" xr:uid="{00000000-0005-0000-0000-0000D3160000}"/>
    <cellStyle name="20% - Accent1 2 2 4 3 12" xfId="6031" xr:uid="{00000000-0005-0000-0000-0000D4160000}"/>
    <cellStyle name="20% - Accent1 2 2 4 3 12 2" xfId="6032" xr:uid="{00000000-0005-0000-0000-0000D5160000}"/>
    <cellStyle name="20% - Accent1 2 2 4 3 13" xfId="6033" xr:uid="{00000000-0005-0000-0000-0000D6160000}"/>
    <cellStyle name="20% - Accent1 2 2 4 3 13 2" xfId="6034" xr:uid="{00000000-0005-0000-0000-0000D7160000}"/>
    <cellStyle name="20% - Accent1 2 2 4 3 14" xfId="6035" xr:uid="{00000000-0005-0000-0000-0000D8160000}"/>
    <cellStyle name="20% - Accent1 2 2 4 3 2" xfId="6036" xr:uid="{00000000-0005-0000-0000-0000D9160000}"/>
    <cellStyle name="20% - Accent1 2 2 4 3 2 10" xfId="6037" xr:uid="{00000000-0005-0000-0000-0000DA160000}"/>
    <cellStyle name="20% - Accent1 2 2 4 3 2 10 2" xfId="6038" xr:uid="{00000000-0005-0000-0000-0000DB160000}"/>
    <cellStyle name="20% - Accent1 2 2 4 3 2 11" xfId="6039" xr:uid="{00000000-0005-0000-0000-0000DC160000}"/>
    <cellStyle name="20% - Accent1 2 2 4 3 2 2" xfId="6040" xr:uid="{00000000-0005-0000-0000-0000DD160000}"/>
    <cellStyle name="20% - Accent1 2 2 4 3 2 2 2" xfId="6041" xr:uid="{00000000-0005-0000-0000-0000DE160000}"/>
    <cellStyle name="20% - Accent1 2 2 4 3 2 2 2 2" xfId="6042" xr:uid="{00000000-0005-0000-0000-0000DF160000}"/>
    <cellStyle name="20% - Accent1 2 2 4 3 2 2 2 2 2" xfId="6043" xr:uid="{00000000-0005-0000-0000-0000E0160000}"/>
    <cellStyle name="20% - Accent1 2 2 4 3 2 2 2 2 2 2" xfId="6044" xr:uid="{00000000-0005-0000-0000-0000E1160000}"/>
    <cellStyle name="20% - Accent1 2 2 4 3 2 2 2 2 3" xfId="6045" xr:uid="{00000000-0005-0000-0000-0000E2160000}"/>
    <cellStyle name="20% - Accent1 2 2 4 3 2 2 2 3" xfId="6046" xr:uid="{00000000-0005-0000-0000-0000E3160000}"/>
    <cellStyle name="20% - Accent1 2 2 4 3 2 2 2 3 2" xfId="6047" xr:uid="{00000000-0005-0000-0000-0000E4160000}"/>
    <cellStyle name="20% - Accent1 2 2 4 3 2 2 2 4" xfId="6048" xr:uid="{00000000-0005-0000-0000-0000E5160000}"/>
    <cellStyle name="20% - Accent1 2 2 4 3 2 2 3" xfId="6049" xr:uid="{00000000-0005-0000-0000-0000E6160000}"/>
    <cellStyle name="20% - Accent1 2 2 4 3 2 2 3 2" xfId="6050" xr:uid="{00000000-0005-0000-0000-0000E7160000}"/>
    <cellStyle name="20% - Accent1 2 2 4 3 2 2 3 2 2" xfId="6051" xr:uid="{00000000-0005-0000-0000-0000E8160000}"/>
    <cellStyle name="20% - Accent1 2 2 4 3 2 2 3 2 2 2" xfId="6052" xr:uid="{00000000-0005-0000-0000-0000E9160000}"/>
    <cellStyle name="20% - Accent1 2 2 4 3 2 2 3 2 3" xfId="6053" xr:uid="{00000000-0005-0000-0000-0000EA160000}"/>
    <cellStyle name="20% - Accent1 2 2 4 3 2 2 3 3" xfId="6054" xr:uid="{00000000-0005-0000-0000-0000EB160000}"/>
    <cellStyle name="20% - Accent1 2 2 4 3 2 2 3 3 2" xfId="6055" xr:uid="{00000000-0005-0000-0000-0000EC160000}"/>
    <cellStyle name="20% - Accent1 2 2 4 3 2 2 3 4" xfId="6056" xr:uid="{00000000-0005-0000-0000-0000ED160000}"/>
    <cellStyle name="20% - Accent1 2 2 4 3 2 2 4" xfId="6057" xr:uid="{00000000-0005-0000-0000-0000EE160000}"/>
    <cellStyle name="20% - Accent1 2 2 4 3 2 2 4 2" xfId="6058" xr:uid="{00000000-0005-0000-0000-0000EF160000}"/>
    <cellStyle name="20% - Accent1 2 2 4 3 2 2 4 2 2" xfId="6059" xr:uid="{00000000-0005-0000-0000-0000F0160000}"/>
    <cellStyle name="20% - Accent1 2 2 4 3 2 2 4 2 2 2" xfId="6060" xr:uid="{00000000-0005-0000-0000-0000F1160000}"/>
    <cellStyle name="20% - Accent1 2 2 4 3 2 2 4 2 3" xfId="6061" xr:uid="{00000000-0005-0000-0000-0000F2160000}"/>
    <cellStyle name="20% - Accent1 2 2 4 3 2 2 4 3" xfId="6062" xr:uid="{00000000-0005-0000-0000-0000F3160000}"/>
    <cellStyle name="20% - Accent1 2 2 4 3 2 2 4 3 2" xfId="6063" xr:uid="{00000000-0005-0000-0000-0000F4160000}"/>
    <cellStyle name="20% - Accent1 2 2 4 3 2 2 4 4" xfId="6064" xr:uid="{00000000-0005-0000-0000-0000F5160000}"/>
    <cellStyle name="20% - Accent1 2 2 4 3 2 2 5" xfId="6065" xr:uid="{00000000-0005-0000-0000-0000F6160000}"/>
    <cellStyle name="20% - Accent1 2 2 4 3 2 2 5 2" xfId="6066" xr:uid="{00000000-0005-0000-0000-0000F7160000}"/>
    <cellStyle name="20% - Accent1 2 2 4 3 2 2 5 2 2" xfId="6067" xr:uid="{00000000-0005-0000-0000-0000F8160000}"/>
    <cellStyle name="20% - Accent1 2 2 4 3 2 2 5 3" xfId="6068" xr:uid="{00000000-0005-0000-0000-0000F9160000}"/>
    <cellStyle name="20% - Accent1 2 2 4 3 2 2 6" xfId="6069" xr:uid="{00000000-0005-0000-0000-0000FA160000}"/>
    <cellStyle name="20% - Accent1 2 2 4 3 2 2 6 2" xfId="6070" xr:uid="{00000000-0005-0000-0000-0000FB160000}"/>
    <cellStyle name="20% - Accent1 2 2 4 3 2 2 6 2 2" xfId="6071" xr:uid="{00000000-0005-0000-0000-0000FC160000}"/>
    <cellStyle name="20% - Accent1 2 2 4 3 2 2 6 3" xfId="6072" xr:uid="{00000000-0005-0000-0000-0000FD160000}"/>
    <cellStyle name="20% - Accent1 2 2 4 3 2 2 7" xfId="6073" xr:uid="{00000000-0005-0000-0000-0000FE160000}"/>
    <cellStyle name="20% - Accent1 2 2 4 3 2 2 7 2" xfId="6074" xr:uid="{00000000-0005-0000-0000-0000FF160000}"/>
    <cellStyle name="20% - Accent1 2 2 4 3 2 2 8" xfId="6075" xr:uid="{00000000-0005-0000-0000-000000170000}"/>
    <cellStyle name="20% - Accent1 2 2 4 3 2 2 8 2" xfId="6076" xr:uid="{00000000-0005-0000-0000-000001170000}"/>
    <cellStyle name="20% - Accent1 2 2 4 3 2 2 9" xfId="6077" xr:uid="{00000000-0005-0000-0000-000002170000}"/>
    <cellStyle name="20% - Accent1 2 2 4 3 2 3" xfId="6078" xr:uid="{00000000-0005-0000-0000-000003170000}"/>
    <cellStyle name="20% - Accent1 2 2 4 3 2 3 2" xfId="6079" xr:uid="{00000000-0005-0000-0000-000004170000}"/>
    <cellStyle name="20% - Accent1 2 2 4 3 2 3 2 2" xfId="6080" xr:uid="{00000000-0005-0000-0000-000005170000}"/>
    <cellStyle name="20% - Accent1 2 2 4 3 2 3 2 2 2" xfId="6081" xr:uid="{00000000-0005-0000-0000-000006170000}"/>
    <cellStyle name="20% - Accent1 2 2 4 3 2 3 2 2 2 2" xfId="6082" xr:uid="{00000000-0005-0000-0000-000007170000}"/>
    <cellStyle name="20% - Accent1 2 2 4 3 2 3 2 2 3" xfId="6083" xr:uid="{00000000-0005-0000-0000-000008170000}"/>
    <cellStyle name="20% - Accent1 2 2 4 3 2 3 2 3" xfId="6084" xr:uid="{00000000-0005-0000-0000-000009170000}"/>
    <cellStyle name="20% - Accent1 2 2 4 3 2 3 2 3 2" xfId="6085" xr:uid="{00000000-0005-0000-0000-00000A170000}"/>
    <cellStyle name="20% - Accent1 2 2 4 3 2 3 2 4" xfId="6086" xr:uid="{00000000-0005-0000-0000-00000B170000}"/>
    <cellStyle name="20% - Accent1 2 2 4 3 2 3 3" xfId="6087" xr:uid="{00000000-0005-0000-0000-00000C170000}"/>
    <cellStyle name="20% - Accent1 2 2 4 3 2 3 3 2" xfId="6088" xr:uid="{00000000-0005-0000-0000-00000D170000}"/>
    <cellStyle name="20% - Accent1 2 2 4 3 2 3 3 2 2" xfId="6089" xr:uid="{00000000-0005-0000-0000-00000E170000}"/>
    <cellStyle name="20% - Accent1 2 2 4 3 2 3 3 2 2 2" xfId="6090" xr:uid="{00000000-0005-0000-0000-00000F170000}"/>
    <cellStyle name="20% - Accent1 2 2 4 3 2 3 3 2 3" xfId="6091" xr:uid="{00000000-0005-0000-0000-000010170000}"/>
    <cellStyle name="20% - Accent1 2 2 4 3 2 3 3 3" xfId="6092" xr:uid="{00000000-0005-0000-0000-000011170000}"/>
    <cellStyle name="20% - Accent1 2 2 4 3 2 3 3 3 2" xfId="6093" xr:uid="{00000000-0005-0000-0000-000012170000}"/>
    <cellStyle name="20% - Accent1 2 2 4 3 2 3 3 4" xfId="6094" xr:uid="{00000000-0005-0000-0000-000013170000}"/>
    <cellStyle name="20% - Accent1 2 2 4 3 2 3 4" xfId="6095" xr:uid="{00000000-0005-0000-0000-000014170000}"/>
    <cellStyle name="20% - Accent1 2 2 4 3 2 3 4 2" xfId="6096" xr:uid="{00000000-0005-0000-0000-000015170000}"/>
    <cellStyle name="20% - Accent1 2 2 4 3 2 3 4 2 2" xfId="6097" xr:uid="{00000000-0005-0000-0000-000016170000}"/>
    <cellStyle name="20% - Accent1 2 2 4 3 2 3 4 2 2 2" xfId="6098" xr:uid="{00000000-0005-0000-0000-000017170000}"/>
    <cellStyle name="20% - Accent1 2 2 4 3 2 3 4 2 3" xfId="6099" xr:uid="{00000000-0005-0000-0000-000018170000}"/>
    <cellStyle name="20% - Accent1 2 2 4 3 2 3 4 3" xfId="6100" xr:uid="{00000000-0005-0000-0000-000019170000}"/>
    <cellStyle name="20% - Accent1 2 2 4 3 2 3 4 3 2" xfId="6101" xr:uid="{00000000-0005-0000-0000-00001A170000}"/>
    <cellStyle name="20% - Accent1 2 2 4 3 2 3 4 4" xfId="6102" xr:uid="{00000000-0005-0000-0000-00001B170000}"/>
    <cellStyle name="20% - Accent1 2 2 4 3 2 3 5" xfId="6103" xr:uid="{00000000-0005-0000-0000-00001C170000}"/>
    <cellStyle name="20% - Accent1 2 2 4 3 2 3 5 2" xfId="6104" xr:uid="{00000000-0005-0000-0000-00001D170000}"/>
    <cellStyle name="20% - Accent1 2 2 4 3 2 3 5 2 2" xfId="6105" xr:uid="{00000000-0005-0000-0000-00001E170000}"/>
    <cellStyle name="20% - Accent1 2 2 4 3 2 3 5 3" xfId="6106" xr:uid="{00000000-0005-0000-0000-00001F170000}"/>
    <cellStyle name="20% - Accent1 2 2 4 3 2 3 6" xfId="6107" xr:uid="{00000000-0005-0000-0000-000020170000}"/>
    <cellStyle name="20% - Accent1 2 2 4 3 2 3 6 2" xfId="6108" xr:uid="{00000000-0005-0000-0000-000021170000}"/>
    <cellStyle name="20% - Accent1 2 2 4 3 2 3 6 2 2" xfId="6109" xr:uid="{00000000-0005-0000-0000-000022170000}"/>
    <cellStyle name="20% - Accent1 2 2 4 3 2 3 6 3" xfId="6110" xr:uid="{00000000-0005-0000-0000-000023170000}"/>
    <cellStyle name="20% - Accent1 2 2 4 3 2 3 7" xfId="6111" xr:uid="{00000000-0005-0000-0000-000024170000}"/>
    <cellStyle name="20% - Accent1 2 2 4 3 2 3 7 2" xfId="6112" xr:uid="{00000000-0005-0000-0000-000025170000}"/>
    <cellStyle name="20% - Accent1 2 2 4 3 2 3 8" xfId="6113" xr:uid="{00000000-0005-0000-0000-000026170000}"/>
    <cellStyle name="20% - Accent1 2 2 4 3 2 3 8 2" xfId="6114" xr:uid="{00000000-0005-0000-0000-000027170000}"/>
    <cellStyle name="20% - Accent1 2 2 4 3 2 3 9" xfId="6115" xr:uid="{00000000-0005-0000-0000-000028170000}"/>
    <cellStyle name="20% - Accent1 2 2 4 3 2 4" xfId="6116" xr:uid="{00000000-0005-0000-0000-000029170000}"/>
    <cellStyle name="20% - Accent1 2 2 4 3 2 4 2" xfId="6117" xr:uid="{00000000-0005-0000-0000-00002A170000}"/>
    <cellStyle name="20% - Accent1 2 2 4 3 2 4 2 2" xfId="6118" xr:uid="{00000000-0005-0000-0000-00002B170000}"/>
    <cellStyle name="20% - Accent1 2 2 4 3 2 4 2 2 2" xfId="6119" xr:uid="{00000000-0005-0000-0000-00002C170000}"/>
    <cellStyle name="20% - Accent1 2 2 4 3 2 4 2 3" xfId="6120" xr:uid="{00000000-0005-0000-0000-00002D170000}"/>
    <cellStyle name="20% - Accent1 2 2 4 3 2 4 3" xfId="6121" xr:uid="{00000000-0005-0000-0000-00002E170000}"/>
    <cellStyle name="20% - Accent1 2 2 4 3 2 4 3 2" xfId="6122" xr:uid="{00000000-0005-0000-0000-00002F170000}"/>
    <cellStyle name="20% - Accent1 2 2 4 3 2 4 4" xfId="6123" xr:uid="{00000000-0005-0000-0000-000030170000}"/>
    <cellStyle name="20% - Accent1 2 2 4 3 2 5" xfId="6124" xr:uid="{00000000-0005-0000-0000-000031170000}"/>
    <cellStyle name="20% - Accent1 2 2 4 3 2 5 2" xfId="6125" xr:uid="{00000000-0005-0000-0000-000032170000}"/>
    <cellStyle name="20% - Accent1 2 2 4 3 2 5 2 2" xfId="6126" xr:uid="{00000000-0005-0000-0000-000033170000}"/>
    <cellStyle name="20% - Accent1 2 2 4 3 2 5 2 2 2" xfId="6127" xr:uid="{00000000-0005-0000-0000-000034170000}"/>
    <cellStyle name="20% - Accent1 2 2 4 3 2 5 2 3" xfId="6128" xr:uid="{00000000-0005-0000-0000-000035170000}"/>
    <cellStyle name="20% - Accent1 2 2 4 3 2 5 3" xfId="6129" xr:uid="{00000000-0005-0000-0000-000036170000}"/>
    <cellStyle name="20% - Accent1 2 2 4 3 2 5 3 2" xfId="6130" xr:uid="{00000000-0005-0000-0000-000037170000}"/>
    <cellStyle name="20% - Accent1 2 2 4 3 2 5 4" xfId="6131" xr:uid="{00000000-0005-0000-0000-000038170000}"/>
    <cellStyle name="20% - Accent1 2 2 4 3 2 6" xfId="6132" xr:uid="{00000000-0005-0000-0000-000039170000}"/>
    <cellStyle name="20% - Accent1 2 2 4 3 2 6 2" xfId="6133" xr:uid="{00000000-0005-0000-0000-00003A170000}"/>
    <cellStyle name="20% - Accent1 2 2 4 3 2 6 2 2" xfId="6134" xr:uid="{00000000-0005-0000-0000-00003B170000}"/>
    <cellStyle name="20% - Accent1 2 2 4 3 2 6 2 2 2" xfId="6135" xr:uid="{00000000-0005-0000-0000-00003C170000}"/>
    <cellStyle name="20% - Accent1 2 2 4 3 2 6 2 3" xfId="6136" xr:uid="{00000000-0005-0000-0000-00003D170000}"/>
    <cellStyle name="20% - Accent1 2 2 4 3 2 6 3" xfId="6137" xr:uid="{00000000-0005-0000-0000-00003E170000}"/>
    <cellStyle name="20% - Accent1 2 2 4 3 2 6 3 2" xfId="6138" xr:uid="{00000000-0005-0000-0000-00003F170000}"/>
    <cellStyle name="20% - Accent1 2 2 4 3 2 6 4" xfId="6139" xr:uid="{00000000-0005-0000-0000-000040170000}"/>
    <cellStyle name="20% - Accent1 2 2 4 3 2 7" xfId="6140" xr:uid="{00000000-0005-0000-0000-000041170000}"/>
    <cellStyle name="20% - Accent1 2 2 4 3 2 7 2" xfId="6141" xr:uid="{00000000-0005-0000-0000-000042170000}"/>
    <cellStyle name="20% - Accent1 2 2 4 3 2 7 2 2" xfId="6142" xr:uid="{00000000-0005-0000-0000-000043170000}"/>
    <cellStyle name="20% - Accent1 2 2 4 3 2 7 3" xfId="6143" xr:uid="{00000000-0005-0000-0000-000044170000}"/>
    <cellStyle name="20% - Accent1 2 2 4 3 2 8" xfId="6144" xr:uid="{00000000-0005-0000-0000-000045170000}"/>
    <cellStyle name="20% - Accent1 2 2 4 3 2 8 2" xfId="6145" xr:uid="{00000000-0005-0000-0000-000046170000}"/>
    <cellStyle name="20% - Accent1 2 2 4 3 2 8 2 2" xfId="6146" xr:uid="{00000000-0005-0000-0000-000047170000}"/>
    <cellStyle name="20% - Accent1 2 2 4 3 2 8 3" xfId="6147" xr:uid="{00000000-0005-0000-0000-000048170000}"/>
    <cellStyle name="20% - Accent1 2 2 4 3 2 9" xfId="6148" xr:uid="{00000000-0005-0000-0000-000049170000}"/>
    <cellStyle name="20% - Accent1 2 2 4 3 2 9 2" xfId="6149" xr:uid="{00000000-0005-0000-0000-00004A170000}"/>
    <cellStyle name="20% - Accent1 2 2 4 3 3" xfId="6150" xr:uid="{00000000-0005-0000-0000-00004B170000}"/>
    <cellStyle name="20% - Accent1 2 2 4 3 3 10" xfId="6151" xr:uid="{00000000-0005-0000-0000-00004C170000}"/>
    <cellStyle name="20% - Accent1 2 2 4 3 3 10 2" xfId="6152" xr:uid="{00000000-0005-0000-0000-00004D170000}"/>
    <cellStyle name="20% - Accent1 2 2 4 3 3 11" xfId="6153" xr:uid="{00000000-0005-0000-0000-00004E170000}"/>
    <cellStyle name="20% - Accent1 2 2 4 3 3 2" xfId="6154" xr:uid="{00000000-0005-0000-0000-00004F170000}"/>
    <cellStyle name="20% - Accent1 2 2 4 3 3 2 2" xfId="6155" xr:uid="{00000000-0005-0000-0000-000050170000}"/>
    <cellStyle name="20% - Accent1 2 2 4 3 3 2 2 2" xfId="6156" xr:uid="{00000000-0005-0000-0000-000051170000}"/>
    <cellStyle name="20% - Accent1 2 2 4 3 3 2 2 2 2" xfId="6157" xr:uid="{00000000-0005-0000-0000-000052170000}"/>
    <cellStyle name="20% - Accent1 2 2 4 3 3 2 2 2 2 2" xfId="6158" xr:uid="{00000000-0005-0000-0000-000053170000}"/>
    <cellStyle name="20% - Accent1 2 2 4 3 3 2 2 2 3" xfId="6159" xr:uid="{00000000-0005-0000-0000-000054170000}"/>
    <cellStyle name="20% - Accent1 2 2 4 3 3 2 2 3" xfId="6160" xr:uid="{00000000-0005-0000-0000-000055170000}"/>
    <cellStyle name="20% - Accent1 2 2 4 3 3 2 2 3 2" xfId="6161" xr:uid="{00000000-0005-0000-0000-000056170000}"/>
    <cellStyle name="20% - Accent1 2 2 4 3 3 2 2 4" xfId="6162" xr:uid="{00000000-0005-0000-0000-000057170000}"/>
    <cellStyle name="20% - Accent1 2 2 4 3 3 2 3" xfId="6163" xr:uid="{00000000-0005-0000-0000-000058170000}"/>
    <cellStyle name="20% - Accent1 2 2 4 3 3 2 3 2" xfId="6164" xr:uid="{00000000-0005-0000-0000-000059170000}"/>
    <cellStyle name="20% - Accent1 2 2 4 3 3 2 3 2 2" xfId="6165" xr:uid="{00000000-0005-0000-0000-00005A170000}"/>
    <cellStyle name="20% - Accent1 2 2 4 3 3 2 3 2 2 2" xfId="6166" xr:uid="{00000000-0005-0000-0000-00005B170000}"/>
    <cellStyle name="20% - Accent1 2 2 4 3 3 2 3 2 3" xfId="6167" xr:uid="{00000000-0005-0000-0000-00005C170000}"/>
    <cellStyle name="20% - Accent1 2 2 4 3 3 2 3 3" xfId="6168" xr:uid="{00000000-0005-0000-0000-00005D170000}"/>
    <cellStyle name="20% - Accent1 2 2 4 3 3 2 3 3 2" xfId="6169" xr:uid="{00000000-0005-0000-0000-00005E170000}"/>
    <cellStyle name="20% - Accent1 2 2 4 3 3 2 3 4" xfId="6170" xr:uid="{00000000-0005-0000-0000-00005F170000}"/>
    <cellStyle name="20% - Accent1 2 2 4 3 3 2 4" xfId="6171" xr:uid="{00000000-0005-0000-0000-000060170000}"/>
    <cellStyle name="20% - Accent1 2 2 4 3 3 2 4 2" xfId="6172" xr:uid="{00000000-0005-0000-0000-000061170000}"/>
    <cellStyle name="20% - Accent1 2 2 4 3 3 2 4 2 2" xfId="6173" xr:uid="{00000000-0005-0000-0000-000062170000}"/>
    <cellStyle name="20% - Accent1 2 2 4 3 3 2 4 2 2 2" xfId="6174" xr:uid="{00000000-0005-0000-0000-000063170000}"/>
    <cellStyle name="20% - Accent1 2 2 4 3 3 2 4 2 3" xfId="6175" xr:uid="{00000000-0005-0000-0000-000064170000}"/>
    <cellStyle name="20% - Accent1 2 2 4 3 3 2 4 3" xfId="6176" xr:uid="{00000000-0005-0000-0000-000065170000}"/>
    <cellStyle name="20% - Accent1 2 2 4 3 3 2 4 3 2" xfId="6177" xr:uid="{00000000-0005-0000-0000-000066170000}"/>
    <cellStyle name="20% - Accent1 2 2 4 3 3 2 4 4" xfId="6178" xr:uid="{00000000-0005-0000-0000-000067170000}"/>
    <cellStyle name="20% - Accent1 2 2 4 3 3 2 5" xfId="6179" xr:uid="{00000000-0005-0000-0000-000068170000}"/>
    <cellStyle name="20% - Accent1 2 2 4 3 3 2 5 2" xfId="6180" xr:uid="{00000000-0005-0000-0000-000069170000}"/>
    <cellStyle name="20% - Accent1 2 2 4 3 3 2 5 2 2" xfId="6181" xr:uid="{00000000-0005-0000-0000-00006A170000}"/>
    <cellStyle name="20% - Accent1 2 2 4 3 3 2 5 3" xfId="6182" xr:uid="{00000000-0005-0000-0000-00006B170000}"/>
    <cellStyle name="20% - Accent1 2 2 4 3 3 2 6" xfId="6183" xr:uid="{00000000-0005-0000-0000-00006C170000}"/>
    <cellStyle name="20% - Accent1 2 2 4 3 3 2 6 2" xfId="6184" xr:uid="{00000000-0005-0000-0000-00006D170000}"/>
    <cellStyle name="20% - Accent1 2 2 4 3 3 2 6 2 2" xfId="6185" xr:uid="{00000000-0005-0000-0000-00006E170000}"/>
    <cellStyle name="20% - Accent1 2 2 4 3 3 2 6 3" xfId="6186" xr:uid="{00000000-0005-0000-0000-00006F170000}"/>
    <cellStyle name="20% - Accent1 2 2 4 3 3 2 7" xfId="6187" xr:uid="{00000000-0005-0000-0000-000070170000}"/>
    <cellStyle name="20% - Accent1 2 2 4 3 3 2 7 2" xfId="6188" xr:uid="{00000000-0005-0000-0000-000071170000}"/>
    <cellStyle name="20% - Accent1 2 2 4 3 3 2 8" xfId="6189" xr:uid="{00000000-0005-0000-0000-000072170000}"/>
    <cellStyle name="20% - Accent1 2 2 4 3 3 2 8 2" xfId="6190" xr:uid="{00000000-0005-0000-0000-000073170000}"/>
    <cellStyle name="20% - Accent1 2 2 4 3 3 2 9" xfId="6191" xr:uid="{00000000-0005-0000-0000-000074170000}"/>
    <cellStyle name="20% - Accent1 2 2 4 3 3 3" xfId="6192" xr:uid="{00000000-0005-0000-0000-000075170000}"/>
    <cellStyle name="20% - Accent1 2 2 4 3 3 3 2" xfId="6193" xr:uid="{00000000-0005-0000-0000-000076170000}"/>
    <cellStyle name="20% - Accent1 2 2 4 3 3 3 2 2" xfId="6194" xr:uid="{00000000-0005-0000-0000-000077170000}"/>
    <cellStyle name="20% - Accent1 2 2 4 3 3 3 2 2 2" xfId="6195" xr:uid="{00000000-0005-0000-0000-000078170000}"/>
    <cellStyle name="20% - Accent1 2 2 4 3 3 3 2 2 2 2" xfId="6196" xr:uid="{00000000-0005-0000-0000-000079170000}"/>
    <cellStyle name="20% - Accent1 2 2 4 3 3 3 2 2 3" xfId="6197" xr:uid="{00000000-0005-0000-0000-00007A170000}"/>
    <cellStyle name="20% - Accent1 2 2 4 3 3 3 2 3" xfId="6198" xr:uid="{00000000-0005-0000-0000-00007B170000}"/>
    <cellStyle name="20% - Accent1 2 2 4 3 3 3 2 3 2" xfId="6199" xr:uid="{00000000-0005-0000-0000-00007C170000}"/>
    <cellStyle name="20% - Accent1 2 2 4 3 3 3 2 4" xfId="6200" xr:uid="{00000000-0005-0000-0000-00007D170000}"/>
    <cellStyle name="20% - Accent1 2 2 4 3 3 3 3" xfId="6201" xr:uid="{00000000-0005-0000-0000-00007E170000}"/>
    <cellStyle name="20% - Accent1 2 2 4 3 3 3 3 2" xfId="6202" xr:uid="{00000000-0005-0000-0000-00007F170000}"/>
    <cellStyle name="20% - Accent1 2 2 4 3 3 3 3 2 2" xfId="6203" xr:uid="{00000000-0005-0000-0000-000080170000}"/>
    <cellStyle name="20% - Accent1 2 2 4 3 3 3 3 2 2 2" xfId="6204" xr:uid="{00000000-0005-0000-0000-000081170000}"/>
    <cellStyle name="20% - Accent1 2 2 4 3 3 3 3 2 3" xfId="6205" xr:uid="{00000000-0005-0000-0000-000082170000}"/>
    <cellStyle name="20% - Accent1 2 2 4 3 3 3 3 3" xfId="6206" xr:uid="{00000000-0005-0000-0000-000083170000}"/>
    <cellStyle name="20% - Accent1 2 2 4 3 3 3 3 3 2" xfId="6207" xr:uid="{00000000-0005-0000-0000-000084170000}"/>
    <cellStyle name="20% - Accent1 2 2 4 3 3 3 3 4" xfId="6208" xr:uid="{00000000-0005-0000-0000-000085170000}"/>
    <cellStyle name="20% - Accent1 2 2 4 3 3 3 4" xfId="6209" xr:uid="{00000000-0005-0000-0000-000086170000}"/>
    <cellStyle name="20% - Accent1 2 2 4 3 3 3 4 2" xfId="6210" xr:uid="{00000000-0005-0000-0000-000087170000}"/>
    <cellStyle name="20% - Accent1 2 2 4 3 3 3 4 2 2" xfId="6211" xr:uid="{00000000-0005-0000-0000-000088170000}"/>
    <cellStyle name="20% - Accent1 2 2 4 3 3 3 4 2 2 2" xfId="6212" xr:uid="{00000000-0005-0000-0000-000089170000}"/>
    <cellStyle name="20% - Accent1 2 2 4 3 3 3 4 2 3" xfId="6213" xr:uid="{00000000-0005-0000-0000-00008A170000}"/>
    <cellStyle name="20% - Accent1 2 2 4 3 3 3 4 3" xfId="6214" xr:uid="{00000000-0005-0000-0000-00008B170000}"/>
    <cellStyle name="20% - Accent1 2 2 4 3 3 3 4 3 2" xfId="6215" xr:uid="{00000000-0005-0000-0000-00008C170000}"/>
    <cellStyle name="20% - Accent1 2 2 4 3 3 3 4 4" xfId="6216" xr:uid="{00000000-0005-0000-0000-00008D170000}"/>
    <cellStyle name="20% - Accent1 2 2 4 3 3 3 5" xfId="6217" xr:uid="{00000000-0005-0000-0000-00008E170000}"/>
    <cellStyle name="20% - Accent1 2 2 4 3 3 3 5 2" xfId="6218" xr:uid="{00000000-0005-0000-0000-00008F170000}"/>
    <cellStyle name="20% - Accent1 2 2 4 3 3 3 5 2 2" xfId="6219" xr:uid="{00000000-0005-0000-0000-000090170000}"/>
    <cellStyle name="20% - Accent1 2 2 4 3 3 3 5 3" xfId="6220" xr:uid="{00000000-0005-0000-0000-000091170000}"/>
    <cellStyle name="20% - Accent1 2 2 4 3 3 3 6" xfId="6221" xr:uid="{00000000-0005-0000-0000-000092170000}"/>
    <cellStyle name="20% - Accent1 2 2 4 3 3 3 6 2" xfId="6222" xr:uid="{00000000-0005-0000-0000-000093170000}"/>
    <cellStyle name="20% - Accent1 2 2 4 3 3 3 6 2 2" xfId="6223" xr:uid="{00000000-0005-0000-0000-000094170000}"/>
    <cellStyle name="20% - Accent1 2 2 4 3 3 3 6 3" xfId="6224" xr:uid="{00000000-0005-0000-0000-000095170000}"/>
    <cellStyle name="20% - Accent1 2 2 4 3 3 3 7" xfId="6225" xr:uid="{00000000-0005-0000-0000-000096170000}"/>
    <cellStyle name="20% - Accent1 2 2 4 3 3 3 7 2" xfId="6226" xr:uid="{00000000-0005-0000-0000-000097170000}"/>
    <cellStyle name="20% - Accent1 2 2 4 3 3 3 8" xfId="6227" xr:uid="{00000000-0005-0000-0000-000098170000}"/>
    <cellStyle name="20% - Accent1 2 2 4 3 3 3 8 2" xfId="6228" xr:uid="{00000000-0005-0000-0000-000099170000}"/>
    <cellStyle name="20% - Accent1 2 2 4 3 3 3 9" xfId="6229" xr:uid="{00000000-0005-0000-0000-00009A170000}"/>
    <cellStyle name="20% - Accent1 2 2 4 3 3 4" xfId="6230" xr:uid="{00000000-0005-0000-0000-00009B170000}"/>
    <cellStyle name="20% - Accent1 2 2 4 3 3 4 2" xfId="6231" xr:uid="{00000000-0005-0000-0000-00009C170000}"/>
    <cellStyle name="20% - Accent1 2 2 4 3 3 4 2 2" xfId="6232" xr:uid="{00000000-0005-0000-0000-00009D170000}"/>
    <cellStyle name="20% - Accent1 2 2 4 3 3 4 2 2 2" xfId="6233" xr:uid="{00000000-0005-0000-0000-00009E170000}"/>
    <cellStyle name="20% - Accent1 2 2 4 3 3 4 2 3" xfId="6234" xr:uid="{00000000-0005-0000-0000-00009F170000}"/>
    <cellStyle name="20% - Accent1 2 2 4 3 3 4 3" xfId="6235" xr:uid="{00000000-0005-0000-0000-0000A0170000}"/>
    <cellStyle name="20% - Accent1 2 2 4 3 3 4 3 2" xfId="6236" xr:uid="{00000000-0005-0000-0000-0000A1170000}"/>
    <cellStyle name="20% - Accent1 2 2 4 3 3 4 4" xfId="6237" xr:uid="{00000000-0005-0000-0000-0000A2170000}"/>
    <cellStyle name="20% - Accent1 2 2 4 3 3 5" xfId="6238" xr:uid="{00000000-0005-0000-0000-0000A3170000}"/>
    <cellStyle name="20% - Accent1 2 2 4 3 3 5 2" xfId="6239" xr:uid="{00000000-0005-0000-0000-0000A4170000}"/>
    <cellStyle name="20% - Accent1 2 2 4 3 3 5 2 2" xfId="6240" xr:uid="{00000000-0005-0000-0000-0000A5170000}"/>
    <cellStyle name="20% - Accent1 2 2 4 3 3 5 2 2 2" xfId="6241" xr:uid="{00000000-0005-0000-0000-0000A6170000}"/>
    <cellStyle name="20% - Accent1 2 2 4 3 3 5 2 3" xfId="6242" xr:uid="{00000000-0005-0000-0000-0000A7170000}"/>
    <cellStyle name="20% - Accent1 2 2 4 3 3 5 3" xfId="6243" xr:uid="{00000000-0005-0000-0000-0000A8170000}"/>
    <cellStyle name="20% - Accent1 2 2 4 3 3 5 3 2" xfId="6244" xr:uid="{00000000-0005-0000-0000-0000A9170000}"/>
    <cellStyle name="20% - Accent1 2 2 4 3 3 5 4" xfId="6245" xr:uid="{00000000-0005-0000-0000-0000AA170000}"/>
    <cellStyle name="20% - Accent1 2 2 4 3 3 6" xfId="6246" xr:uid="{00000000-0005-0000-0000-0000AB170000}"/>
    <cellStyle name="20% - Accent1 2 2 4 3 3 6 2" xfId="6247" xr:uid="{00000000-0005-0000-0000-0000AC170000}"/>
    <cellStyle name="20% - Accent1 2 2 4 3 3 6 2 2" xfId="6248" xr:uid="{00000000-0005-0000-0000-0000AD170000}"/>
    <cellStyle name="20% - Accent1 2 2 4 3 3 6 2 2 2" xfId="6249" xr:uid="{00000000-0005-0000-0000-0000AE170000}"/>
    <cellStyle name="20% - Accent1 2 2 4 3 3 6 2 3" xfId="6250" xr:uid="{00000000-0005-0000-0000-0000AF170000}"/>
    <cellStyle name="20% - Accent1 2 2 4 3 3 6 3" xfId="6251" xr:uid="{00000000-0005-0000-0000-0000B0170000}"/>
    <cellStyle name="20% - Accent1 2 2 4 3 3 6 3 2" xfId="6252" xr:uid="{00000000-0005-0000-0000-0000B1170000}"/>
    <cellStyle name="20% - Accent1 2 2 4 3 3 6 4" xfId="6253" xr:uid="{00000000-0005-0000-0000-0000B2170000}"/>
    <cellStyle name="20% - Accent1 2 2 4 3 3 7" xfId="6254" xr:uid="{00000000-0005-0000-0000-0000B3170000}"/>
    <cellStyle name="20% - Accent1 2 2 4 3 3 7 2" xfId="6255" xr:uid="{00000000-0005-0000-0000-0000B4170000}"/>
    <cellStyle name="20% - Accent1 2 2 4 3 3 7 2 2" xfId="6256" xr:uid="{00000000-0005-0000-0000-0000B5170000}"/>
    <cellStyle name="20% - Accent1 2 2 4 3 3 7 3" xfId="6257" xr:uid="{00000000-0005-0000-0000-0000B6170000}"/>
    <cellStyle name="20% - Accent1 2 2 4 3 3 8" xfId="6258" xr:uid="{00000000-0005-0000-0000-0000B7170000}"/>
    <cellStyle name="20% - Accent1 2 2 4 3 3 8 2" xfId="6259" xr:uid="{00000000-0005-0000-0000-0000B8170000}"/>
    <cellStyle name="20% - Accent1 2 2 4 3 3 8 2 2" xfId="6260" xr:uid="{00000000-0005-0000-0000-0000B9170000}"/>
    <cellStyle name="20% - Accent1 2 2 4 3 3 8 3" xfId="6261" xr:uid="{00000000-0005-0000-0000-0000BA170000}"/>
    <cellStyle name="20% - Accent1 2 2 4 3 3 9" xfId="6262" xr:uid="{00000000-0005-0000-0000-0000BB170000}"/>
    <cellStyle name="20% - Accent1 2 2 4 3 3 9 2" xfId="6263" xr:uid="{00000000-0005-0000-0000-0000BC170000}"/>
    <cellStyle name="20% - Accent1 2 2 4 3 4" xfId="6264" xr:uid="{00000000-0005-0000-0000-0000BD170000}"/>
    <cellStyle name="20% - Accent1 2 2 4 3 4 10" xfId="6265" xr:uid="{00000000-0005-0000-0000-0000BE170000}"/>
    <cellStyle name="20% - Accent1 2 2 4 3 4 10 2" xfId="6266" xr:uid="{00000000-0005-0000-0000-0000BF170000}"/>
    <cellStyle name="20% - Accent1 2 2 4 3 4 11" xfId="6267" xr:uid="{00000000-0005-0000-0000-0000C0170000}"/>
    <cellStyle name="20% - Accent1 2 2 4 3 4 2" xfId="6268" xr:uid="{00000000-0005-0000-0000-0000C1170000}"/>
    <cellStyle name="20% - Accent1 2 2 4 3 4 2 2" xfId="6269" xr:uid="{00000000-0005-0000-0000-0000C2170000}"/>
    <cellStyle name="20% - Accent1 2 2 4 3 4 2 2 2" xfId="6270" xr:uid="{00000000-0005-0000-0000-0000C3170000}"/>
    <cellStyle name="20% - Accent1 2 2 4 3 4 2 2 2 2" xfId="6271" xr:uid="{00000000-0005-0000-0000-0000C4170000}"/>
    <cellStyle name="20% - Accent1 2 2 4 3 4 2 2 2 2 2" xfId="6272" xr:uid="{00000000-0005-0000-0000-0000C5170000}"/>
    <cellStyle name="20% - Accent1 2 2 4 3 4 2 2 2 3" xfId="6273" xr:uid="{00000000-0005-0000-0000-0000C6170000}"/>
    <cellStyle name="20% - Accent1 2 2 4 3 4 2 2 3" xfId="6274" xr:uid="{00000000-0005-0000-0000-0000C7170000}"/>
    <cellStyle name="20% - Accent1 2 2 4 3 4 2 2 3 2" xfId="6275" xr:uid="{00000000-0005-0000-0000-0000C8170000}"/>
    <cellStyle name="20% - Accent1 2 2 4 3 4 2 2 4" xfId="6276" xr:uid="{00000000-0005-0000-0000-0000C9170000}"/>
    <cellStyle name="20% - Accent1 2 2 4 3 4 2 3" xfId="6277" xr:uid="{00000000-0005-0000-0000-0000CA170000}"/>
    <cellStyle name="20% - Accent1 2 2 4 3 4 2 3 2" xfId="6278" xr:uid="{00000000-0005-0000-0000-0000CB170000}"/>
    <cellStyle name="20% - Accent1 2 2 4 3 4 2 3 2 2" xfId="6279" xr:uid="{00000000-0005-0000-0000-0000CC170000}"/>
    <cellStyle name="20% - Accent1 2 2 4 3 4 2 3 2 2 2" xfId="6280" xr:uid="{00000000-0005-0000-0000-0000CD170000}"/>
    <cellStyle name="20% - Accent1 2 2 4 3 4 2 3 2 3" xfId="6281" xr:uid="{00000000-0005-0000-0000-0000CE170000}"/>
    <cellStyle name="20% - Accent1 2 2 4 3 4 2 3 3" xfId="6282" xr:uid="{00000000-0005-0000-0000-0000CF170000}"/>
    <cellStyle name="20% - Accent1 2 2 4 3 4 2 3 3 2" xfId="6283" xr:uid="{00000000-0005-0000-0000-0000D0170000}"/>
    <cellStyle name="20% - Accent1 2 2 4 3 4 2 3 4" xfId="6284" xr:uid="{00000000-0005-0000-0000-0000D1170000}"/>
    <cellStyle name="20% - Accent1 2 2 4 3 4 2 4" xfId="6285" xr:uid="{00000000-0005-0000-0000-0000D2170000}"/>
    <cellStyle name="20% - Accent1 2 2 4 3 4 2 4 2" xfId="6286" xr:uid="{00000000-0005-0000-0000-0000D3170000}"/>
    <cellStyle name="20% - Accent1 2 2 4 3 4 2 4 2 2" xfId="6287" xr:uid="{00000000-0005-0000-0000-0000D4170000}"/>
    <cellStyle name="20% - Accent1 2 2 4 3 4 2 4 2 2 2" xfId="6288" xr:uid="{00000000-0005-0000-0000-0000D5170000}"/>
    <cellStyle name="20% - Accent1 2 2 4 3 4 2 4 2 3" xfId="6289" xr:uid="{00000000-0005-0000-0000-0000D6170000}"/>
    <cellStyle name="20% - Accent1 2 2 4 3 4 2 4 3" xfId="6290" xr:uid="{00000000-0005-0000-0000-0000D7170000}"/>
    <cellStyle name="20% - Accent1 2 2 4 3 4 2 4 3 2" xfId="6291" xr:uid="{00000000-0005-0000-0000-0000D8170000}"/>
    <cellStyle name="20% - Accent1 2 2 4 3 4 2 4 4" xfId="6292" xr:uid="{00000000-0005-0000-0000-0000D9170000}"/>
    <cellStyle name="20% - Accent1 2 2 4 3 4 2 5" xfId="6293" xr:uid="{00000000-0005-0000-0000-0000DA170000}"/>
    <cellStyle name="20% - Accent1 2 2 4 3 4 2 5 2" xfId="6294" xr:uid="{00000000-0005-0000-0000-0000DB170000}"/>
    <cellStyle name="20% - Accent1 2 2 4 3 4 2 5 2 2" xfId="6295" xr:uid="{00000000-0005-0000-0000-0000DC170000}"/>
    <cellStyle name="20% - Accent1 2 2 4 3 4 2 5 3" xfId="6296" xr:uid="{00000000-0005-0000-0000-0000DD170000}"/>
    <cellStyle name="20% - Accent1 2 2 4 3 4 2 6" xfId="6297" xr:uid="{00000000-0005-0000-0000-0000DE170000}"/>
    <cellStyle name="20% - Accent1 2 2 4 3 4 2 6 2" xfId="6298" xr:uid="{00000000-0005-0000-0000-0000DF170000}"/>
    <cellStyle name="20% - Accent1 2 2 4 3 4 2 6 2 2" xfId="6299" xr:uid="{00000000-0005-0000-0000-0000E0170000}"/>
    <cellStyle name="20% - Accent1 2 2 4 3 4 2 6 3" xfId="6300" xr:uid="{00000000-0005-0000-0000-0000E1170000}"/>
    <cellStyle name="20% - Accent1 2 2 4 3 4 2 7" xfId="6301" xr:uid="{00000000-0005-0000-0000-0000E2170000}"/>
    <cellStyle name="20% - Accent1 2 2 4 3 4 2 7 2" xfId="6302" xr:uid="{00000000-0005-0000-0000-0000E3170000}"/>
    <cellStyle name="20% - Accent1 2 2 4 3 4 2 8" xfId="6303" xr:uid="{00000000-0005-0000-0000-0000E4170000}"/>
    <cellStyle name="20% - Accent1 2 2 4 3 4 2 8 2" xfId="6304" xr:uid="{00000000-0005-0000-0000-0000E5170000}"/>
    <cellStyle name="20% - Accent1 2 2 4 3 4 2 9" xfId="6305" xr:uid="{00000000-0005-0000-0000-0000E6170000}"/>
    <cellStyle name="20% - Accent1 2 2 4 3 4 3" xfId="6306" xr:uid="{00000000-0005-0000-0000-0000E7170000}"/>
    <cellStyle name="20% - Accent1 2 2 4 3 4 3 2" xfId="6307" xr:uid="{00000000-0005-0000-0000-0000E8170000}"/>
    <cellStyle name="20% - Accent1 2 2 4 3 4 3 2 2" xfId="6308" xr:uid="{00000000-0005-0000-0000-0000E9170000}"/>
    <cellStyle name="20% - Accent1 2 2 4 3 4 3 2 2 2" xfId="6309" xr:uid="{00000000-0005-0000-0000-0000EA170000}"/>
    <cellStyle name="20% - Accent1 2 2 4 3 4 3 2 2 2 2" xfId="6310" xr:uid="{00000000-0005-0000-0000-0000EB170000}"/>
    <cellStyle name="20% - Accent1 2 2 4 3 4 3 2 2 3" xfId="6311" xr:uid="{00000000-0005-0000-0000-0000EC170000}"/>
    <cellStyle name="20% - Accent1 2 2 4 3 4 3 2 3" xfId="6312" xr:uid="{00000000-0005-0000-0000-0000ED170000}"/>
    <cellStyle name="20% - Accent1 2 2 4 3 4 3 2 3 2" xfId="6313" xr:uid="{00000000-0005-0000-0000-0000EE170000}"/>
    <cellStyle name="20% - Accent1 2 2 4 3 4 3 2 4" xfId="6314" xr:uid="{00000000-0005-0000-0000-0000EF170000}"/>
    <cellStyle name="20% - Accent1 2 2 4 3 4 3 3" xfId="6315" xr:uid="{00000000-0005-0000-0000-0000F0170000}"/>
    <cellStyle name="20% - Accent1 2 2 4 3 4 3 3 2" xfId="6316" xr:uid="{00000000-0005-0000-0000-0000F1170000}"/>
    <cellStyle name="20% - Accent1 2 2 4 3 4 3 3 2 2" xfId="6317" xr:uid="{00000000-0005-0000-0000-0000F2170000}"/>
    <cellStyle name="20% - Accent1 2 2 4 3 4 3 3 2 2 2" xfId="6318" xr:uid="{00000000-0005-0000-0000-0000F3170000}"/>
    <cellStyle name="20% - Accent1 2 2 4 3 4 3 3 2 3" xfId="6319" xr:uid="{00000000-0005-0000-0000-0000F4170000}"/>
    <cellStyle name="20% - Accent1 2 2 4 3 4 3 3 3" xfId="6320" xr:uid="{00000000-0005-0000-0000-0000F5170000}"/>
    <cellStyle name="20% - Accent1 2 2 4 3 4 3 3 3 2" xfId="6321" xr:uid="{00000000-0005-0000-0000-0000F6170000}"/>
    <cellStyle name="20% - Accent1 2 2 4 3 4 3 3 4" xfId="6322" xr:uid="{00000000-0005-0000-0000-0000F7170000}"/>
    <cellStyle name="20% - Accent1 2 2 4 3 4 3 4" xfId="6323" xr:uid="{00000000-0005-0000-0000-0000F8170000}"/>
    <cellStyle name="20% - Accent1 2 2 4 3 4 3 4 2" xfId="6324" xr:uid="{00000000-0005-0000-0000-0000F9170000}"/>
    <cellStyle name="20% - Accent1 2 2 4 3 4 3 4 2 2" xfId="6325" xr:uid="{00000000-0005-0000-0000-0000FA170000}"/>
    <cellStyle name="20% - Accent1 2 2 4 3 4 3 4 2 2 2" xfId="6326" xr:uid="{00000000-0005-0000-0000-0000FB170000}"/>
    <cellStyle name="20% - Accent1 2 2 4 3 4 3 4 2 3" xfId="6327" xr:uid="{00000000-0005-0000-0000-0000FC170000}"/>
    <cellStyle name="20% - Accent1 2 2 4 3 4 3 4 3" xfId="6328" xr:uid="{00000000-0005-0000-0000-0000FD170000}"/>
    <cellStyle name="20% - Accent1 2 2 4 3 4 3 4 3 2" xfId="6329" xr:uid="{00000000-0005-0000-0000-0000FE170000}"/>
    <cellStyle name="20% - Accent1 2 2 4 3 4 3 4 4" xfId="6330" xr:uid="{00000000-0005-0000-0000-0000FF170000}"/>
    <cellStyle name="20% - Accent1 2 2 4 3 4 3 5" xfId="6331" xr:uid="{00000000-0005-0000-0000-000000180000}"/>
    <cellStyle name="20% - Accent1 2 2 4 3 4 3 5 2" xfId="6332" xr:uid="{00000000-0005-0000-0000-000001180000}"/>
    <cellStyle name="20% - Accent1 2 2 4 3 4 3 5 2 2" xfId="6333" xr:uid="{00000000-0005-0000-0000-000002180000}"/>
    <cellStyle name="20% - Accent1 2 2 4 3 4 3 5 3" xfId="6334" xr:uid="{00000000-0005-0000-0000-000003180000}"/>
    <cellStyle name="20% - Accent1 2 2 4 3 4 3 6" xfId="6335" xr:uid="{00000000-0005-0000-0000-000004180000}"/>
    <cellStyle name="20% - Accent1 2 2 4 3 4 3 6 2" xfId="6336" xr:uid="{00000000-0005-0000-0000-000005180000}"/>
    <cellStyle name="20% - Accent1 2 2 4 3 4 3 6 2 2" xfId="6337" xr:uid="{00000000-0005-0000-0000-000006180000}"/>
    <cellStyle name="20% - Accent1 2 2 4 3 4 3 6 3" xfId="6338" xr:uid="{00000000-0005-0000-0000-000007180000}"/>
    <cellStyle name="20% - Accent1 2 2 4 3 4 3 7" xfId="6339" xr:uid="{00000000-0005-0000-0000-000008180000}"/>
    <cellStyle name="20% - Accent1 2 2 4 3 4 3 7 2" xfId="6340" xr:uid="{00000000-0005-0000-0000-000009180000}"/>
    <cellStyle name="20% - Accent1 2 2 4 3 4 3 8" xfId="6341" xr:uid="{00000000-0005-0000-0000-00000A180000}"/>
    <cellStyle name="20% - Accent1 2 2 4 3 4 3 8 2" xfId="6342" xr:uid="{00000000-0005-0000-0000-00000B180000}"/>
    <cellStyle name="20% - Accent1 2 2 4 3 4 3 9" xfId="6343" xr:uid="{00000000-0005-0000-0000-00000C180000}"/>
    <cellStyle name="20% - Accent1 2 2 4 3 4 4" xfId="6344" xr:uid="{00000000-0005-0000-0000-00000D180000}"/>
    <cellStyle name="20% - Accent1 2 2 4 3 4 4 2" xfId="6345" xr:uid="{00000000-0005-0000-0000-00000E180000}"/>
    <cellStyle name="20% - Accent1 2 2 4 3 4 4 2 2" xfId="6346" xr:uid="{00000000-0005-0000-0000-00000F180000}"/>
    <cellStyle name="20% - Accent1 2 2 4 3 4 4 2 2 2" xfId="6347" xr:uid="{00000000-0005-0000-0000-000010180000}"/>
    <cellStyle name="20% - Accent1 2 2 4 3 4 4 2 3" xfId="6348" xr:uid="{00000000-0005-0000-0000-000011180000}"/>
    <cellStyle name="20% - Accent1 2 2 4 3 4 4 3" xfId="6349" xr:uid="{00000000-0005-0000-0000-000012180000}"/>
    <cellStyle name="20% - Accent1 2 2 4 3 4 4 3 2" xfId="6350" xr:uid="{00000000-0005-0000-0000-000013180000}"/>
    <cellStyle name="20% - Accent1 2 2 4 3 4 4 4" xfId="6351" xr:uid="{00000000-0005-0000-0000-000014180000}"/>
    <cellStyle name="20% - Accent1 2 2 4 3 4 5" xfId="6352" xr:uid="{00000000-0005-0000-0000-000015180000}"/>
    <cellStyle name="20% - Accent1 2 2 4 3 4 5 2" xfId="6353" xr:uid="{00000000-0005-0000-0000-000016180000}"/>
    <cellStyle name="20% - Accent1 2 2 4 3 4 5 2 2" xfId="6354" xr:uid="{00000000-0005-0000-0000-000017180000}"/>
    <cellStyle name="20% - Accent1 2 2 4 3 4 5 2 2 2" xfId="6355" xr:uid="{00000000-0005-0000-0000-000018180000}"/>
    <cellStyle name="20% - Accent1 2 2 4 3 4 5 2 3" xfId="6356" xr:uid="{00000000-0005-0000-0000-000019180000}"/>
    <cellStyle name="20% - Accent1 2 2 4 3 4 5 3" xfId="6357" xr:uid="{00000000-0005-0000-0000-00001A180000}"/>
    <cellStyle name="20% - Accent1 2 2 4 3 4 5 3 2" xfId="6358" xr:uid="{00000000-0005-0000-0000-00001B180000}"/>
    <cellStyle name="20% - Accent1 2 2 4 3 4 5 4" xfId="6359" xr:uid="{00000000-0005-0000-0000-00001C180000}"/>
    <cellStyle name="20% - Accent1 2 2 4 3 4 6" xfId="6360" xr:uid="{00000000-0005-0000-0000-00001D180000}"/>
    <cellStyle name="20% - Accent1 2 2 4 3 4 6 2" xfId="6361" xr:uid="{00000000-0005-0000-0000-00001E180000}"/>
    <cellStyle name="20% - Accent1 2 2 4 3 4 6 2 2" xfId="6362" xr:uid="{00000000-0005-0000-0000-00001F180000}"/>
    <cellStyle name="20% - Accent1 2 2 4 3 4 6 2 2 2" xfId="6363" xr:uid="{00000000-0005-0000-0000-000020180000}"/>
    <cellStyle name="20% - Accent1 2 2 4 3 4 6 2 3" xfId="6364" xr:uid="{00000000-0005-0000-0000-000021180000}"/>
    <cellStyle name="20% - Accent1 2 2 4 3 4 6 3" xfId="6365" xr:uid="{00000000-0005-0000-0000-000022180000}"/>
    <cellStyle name="20% - Accent1 2 2 4 3 4 6 3 2" xfId="6366" xr:uid="{00000000-0005-0000-0000-000023180000}"/>
    <cellStyle name="20% - Accent1 2 2 4 3 4 6 4" xfId="6367" xr:uid="{00000000-0005-0000-0000-000024180000}"/>
    <cellStyle name="20% - Accent1 2 2 4 3 4 7" xfId="6368" xr:uid="{00000000-0005-0000-0000-000025180000}"/>
    <cellStyle name="20% - Accent1 2 2 4 3 4 7 2" xfId="6369" xr:uid="{00000000-0005-0000-0000-000026180000}"/>
    <cellStyle name="20% - Accent1 2 2 4 3 4 7 2 2" xfId="6370" xr:uid="{00000000-0005-0000-0000-000027180000}"/>
    <cellStyle name="20% - Accent1 2 2 4 3 4 7 3" xfId="6371" xr:uid="{00000000-0005-0000-0000-000028180000}"/>
    <cellStyle name="20% - Accent1 2 2 4 3 4 8" xfId="6372" xr:uid="{00000000-0005-0000-0000-000029180000}"/>
    <cellStyle name="20% - Accent1 2 2 4 3 4 8 2" xfId="6373" xr:uid="{00000000-0005-0000-0000-00002A180000}"/>
    <cellStyle name="20% - Accent1 2 2 4 3 4 8 2 2" xfId="6374" xr:uid="{00000000-0005-0000-0000-00002B180000}"/>
    <cellStyle name="20% - Accent1 2 2 4 3 4 8 3" xfId="6375" xr:uid="{00000000-0005-0000-0000-00002C180000}"/>
    <cellStyle name="20% - Accent1 2 2 4 3 4 9" xfId="6376" xr:uid="{00000000-0005-0000-0000-00002D180000}"/>
    <cellStyle name="20% - Accent1 2 2 4 3 4 9 2" xfId="6377" xr:uid="{00000000-0005-0000-0000-00002E180000}"/>
    <cellStyle name="20% - Accent1 2 2 4 3 5" xfId="6378" xr:uid="{00000000-0005-0000-0000-00002F180000}"/>
    <cellStyle name="20% - Accent1 2 2 4 3 5 2" xfId="6379" xr:uid="{00000000-0005-0000-0000-000030180000}"/>
    <cellStyle name="20% - Accent1 2 2 4 3 5 2 2" xfId="6380" xr:uid="{00000000-0005-0000-0000-000031180000}"/>
    <cellStyle name="20% - Accent1 2 2 4 3 5 2 2 2" xfId="6381" xr:uid="{00000000-0005-0000-0000-000032180000}"/>
    <cellStyle name="20% - Accent1 2 2 4 3 5 2 2 2 2" xfId="6382" xr:uid="{00000000-0005-0000-0000-000033180000}"/>
    <cellStyle name="20% - Accent1 2 2 4 3 5 2 2 3" xfId="6383" xr:uid="{00000000-0005-0000-0000-000034180000}"/>
    <cellStyle name="20% - Accent1 2 2 4 3 5 2 3" xfId="6384" xr:uid="{00000000-0005-0000-0000-000035180000}"/>
    <cellStyle name="20% - Accent1 2 2 4 3 5 2 3 2" xfId="6385" xr:uid="{00000000-0005-0000-0000-000036180000}"/>
    <cellStyle name="20% - Accent1 2 2 4 3 5 2 4" xfId="6386" xr:uid="{00000000-0005-0000-0000-000037180000}"/>
    <cellStyle name="20% - Accent1 2 2 4 3 5 3" xfId="6387" xr:uid="{00000000-0005-0000-0000-000038180000}"/>
    <cellStyle name="20% - Accent1 2 2 4 3 5 3 2" xfId="6388" xr:uid="{00000000-0005-0000-0000-000039180000}"/>
    <cellStyle name="20% - Accent1 2 2 4 3 5 3 2 2" xfId="6389" xr:uid="{00000000-0005-0000-0000-00003A180000}"/>
    <cellStyle name="20% - Accent1 2 2 4 3 5 3 2 2 2" xfId="6390" xr:uid="{00000000-0005-0000-0000-00003B180000}"/>
    <cellStyle name="20% - Accent1 2 2 4 3 5 3 2 3" xfId="6391" xr:uid="{00000000-0005-0000-0000-00003C180000}"/>
    <cellStyle name="20% - Accent1 2 2 4 3 5 3 3" xfId="6392" xr:uid="{00000000-0005-0000-0000-00003D180000}"/>
    <cellStyle name="20% - Accent1 2 2 4 3 5 3 3 2" xfId="6393" xr:uid="{00000000-0005-0000-0000-00003E180000}"/>
    <cellStyle name="20% - Accent1 2 2 4 3 5 3 4" xfId="6394" xr:uid="{00000000-0005-0000-0000-00003F180000}"/>
    <cellStyle name="20% - Accent1 2 2 4 3 5 4" xfId="6395" xr:uid="{00000000-0005-0000-0000-000040180000}"/>
    <cellStyle name="20% - Accent1 2 2 4 3 5 4 2" xfId="6396" xr:uid="{00000000-0005-0000-0000-000041180000}"/>
    <cellStyle name="20% - Accent1 2 2 4 3 5 4 2 2" xfId="6397" xr:uid="{00000000-0005-0000-0000-000042180000}"/>
    <cellStyle name="20% - Accent1 2 2 4 3 5 4 2 2 2" xfId="6398" xr:uid="{00000000-0005-0000-0000-000043180000}"/>
    <cellStyle name="20% - Accent1 2 2 4 3 5 4 2 3" xfId="6399" xr:uid="{00000000-0005-0000-0000-000044180000}"/>
    <cellStyle name="20% - Accent1 2 2 4 3 5 4 3" xfId="6400" xr:uid="{00000000-0005-0000-0000-000045180000}"/>
    <cellStyle name="20% - Accent1 2 2 4 3 5 4 3 2" xfId="6401" xr:uid="{00000000-0005-0000-0000-000046180000}"/>
    <cellStyle name="20% - Accent1 2 2 4 3 5 4 4" xfId="6402" xr:uid="{00000000-0005-0000-0000-000047180000}"/>
    <cellStyle name="20% - Accent1 2 2 4 3 5 5" xfId="6403" xr:uid="{00000000-0005-0000-0000-000048180000}"/>
    <cellStyle name="20% - Accent1 2 2 4 3 5 5 2" xfId="6404" xr:uid="{00000000-0005-0000-0000-000049180000}"/>
    <cellStyle name="20% - Accent1 2 2 4 3 5 5 2 2" xfId="6405" xr:uid="{00000000-0005-0000-0000-00004A180000}"/>
    <cellStyle name="20% - Accent1 2 2 4 3 5 5 3" xfId="6406" xr:uid="{00000000-0005-0000-0000-00004B180000}"/>
    <cellStyle name="20% - Accent1 2 2 4 3 5 6" xfId="6407" xr:uid="{00000000-0005-0000-0000-00004C180000}"/>
    <cellStyle name="20% - Accent1 2 2 4 3 5 6 2" xfId="6408" xr:uid="{00000000-0005-0000-0000-00004D180000}"/>
    <cellStyle name="20% - Accent1 2 2 4 3 5 6 2 2" xfId="6409" xr:uid="{00000000-0005-0000-0000-00004E180000}"/>
    <cellStyle name="20% - Accent1 2 2 4 3 5 6 3" xfId="6410" xr:uid="{00000000-0005-0000-0000-00004F180000}"/>
    <cellStyle name="20% - Accent1 2 2 4 3 5 7" xfId="6411" xr:uid="{00000000-0005-0000-0000-000050180000}"/>
    <cellStyle name="20% - Accent1 2 2 4 3 5 7 2" xfId="6412" xr:uid="{00000000-0005-0000-0000-000051180000}"/>
    <cellStyle name="20% - Accent1 2 2 4 3 5 8" xfId="6413" xr:uid="{00000000-0005-0000-0000-000052180000}"/>
    <cellStyle name="20% - Accent1 2 2 4 3 5 8 2" xfId="6414" xr:uid="{00000000-0005-0000-0000-000053180000}"/>
    <cellStyle name="20% - Accent1 2 2 4 3 5 9" xfId="6415" xr:uid="{00000000-0005-0000-0000-000054180000}"/>
    <cellStyle name="20% - Accent1 2 2 4 3 6" xfId="6416" xr:uid="{00000000-0005-0000-0000-000055180000}"/>
    <cellStyle name="20% - Accent1 2 2 4 3 6 2" xfId="6417" xr:uid="{00000000-0005-0000-0000-000056180000}"/>
    <cellStyle name="20% - Accent1 2 2 4 3 6 2 2" xfId="6418" xr:uid="{00000000-0005-0000-0000-000057180000}"/>
    <cellStyle name="20% - Accent1 2 2 4 3 6 2 2 2" xfId="6419" xr:uid="{00000000-0005-0000-0000-000058180000}"/>
    <cellStyle name="20% - Accent1 2 2 4 3 6 2 2 2 2" xfId="6420" xr:uid="{00000000-0005-0000-0000-000059180000}"/>
    <cellStyle name="20% - Accent1 2 2 4 3 6 2 2 3" xfId="6421" xr:uid="{00000000-0005-0000-0000-00005A180000}"/>
    <cellStyle name="20% - Accent1 2 2 4 3 6 2 3" xfId="6422" xr:uid="{00000000-0005-0000-0000-00005B180000}"/>
    <cellStyle name="20% - Accent1 2 2 4 3 6 2 3 2" xfId="6423" xr:uid="{00000000-0005-0000-0000-00005C180000}"/>
    <cellStyle name="20% - Accent1 2 2 4 3 6 2 4" xfId="6424" xr:uid="{00000000-0005-0000-0000-00005D180000}"/>
    <cellStyle name="20% - Accent1 2 2 4 3 6 3" xfId="6425" xr:uid="{00000000-0005-0000-0000-00005E180000}"/>
    <cellStyle name="20% - Accent1 2 2 4 3 6 3 2" xfId="6426" xr:uid="{00000000-0005-0000-0000-00005F180000}"/>
    <cellStyle name="20% - Accent1 2 2 4 3 6 3 2 2" xfId="6427" xr:uid="{00000000-0005-0000-0000-000060180000}"/>
    <cellStyle name="20% - Accent1 2 2 4 3 6 3 2 2 2" xfId="6428" xr:uid="{00000000-0005-0000-0000-000061180000}"/>
    <cellStyle name="20% - Accent1 2 2 4 3 6 3 2 3" xfId="6429" xr:uid="{00000000-0005-0000-0000-000062180000}"/>
    <cellStyle name="20% - Accent1 2 2 4 3 6 3 3" xfId="6430" xr:uid="{00000000-0005-0000-0000-000063180000}"/>
    <cellStyle name="20% - Accent1 2 2 4 3 6 3 3 2" xfId="6431" xr:uid="{00000000-0005-0000-0000-000064180000}"/>
    <cellStyle name="20% - Accent1 2 2 4 3 6 3 4" xfId="6432" xr:uid="{00000000-0005-0000-0000-000065180000}"/>
    <cellStyle name="20% - Accent1 2 2 4 3 6 4" xfId="6433" xr:uid="{00000000-0005-0000-0000-000066180000}"/>
    <cellStyle name="20% - Accent1 2 2 4 3 6 4 2" xfId="6434" xr:uid="{00000000-0005-0000-0000-000067180000}"/>
    <cellStyle name="20% - Accent1 2 2 4 3 6 4 2 2" xfId="6435" xr:uid="{00000000-0005-0000-0000-000068180000}"/>
    <cellStyle name="20% - Accent1 2 2 4 3 6 4 2 2 2" xfId="6436" xr:uid="{00000000-0005-0000-0000-000069180000}"/>
    <cellStyle name="20% - Accent1 2 2 4 3 6 4 2 3" xfId="6437" xr:uid="{00000000-0005-0000-0000-00006A180000}"/>
    <cellStyle name="20% - Accent1 2 2 4 3 6 4 3" xfId="6438" xr:uid="{00000000-0005-0000-0000-00006B180000}"/>
    <cellStyle name="20% - Accent1 2 2 4 3 6 4 3 2" xfId="6439" xr:uid="{00000000-0005-0000-0000-00006C180000}"/>
    <cellStyle name="20% - Accent1 2 2 4 3 6 4 4" xfId="6440" xr:uid="{00000000-0005-0000-0000-00006D180000}"/>
    <cellStyle name="20% - Accent1 2 2 4 3 6 5" xfId="6441" xr:uid="{00000000-0005-0000-0000-00006E180000}"/>
    <cellStyle name="20% - Accent1 2 2 4 3 6 5 2" xfId="6442" xr:uid="{00000000-0005-0000-0000-00006F180000}"/>
    <cellStyle name="20% - Accent1 2 2 4 3 6 5 2 2" xfId="6443" xr:uid="{00000000-0005-0000-0000-000070180000}"/>
    <cellStyle name="20% - Accent1 2 2 4 3 6 5 3" xfId="6444" xr:uid="{00000000-0005-0000-0000-000071180000}"/>
    <cellStyle name="20% - Accent1 2 2 4 3 6 6" xfId="6445" xr:uid="{00000000-0005-0000-0000-000072180000}"/>
    <cellStyle name="20% - Accent1 2 2 4 3 6 6 2" xfId="6446" xr:uid="{00000000-0005-0000-0000-000073180000}"/>
    <cellStyle name="20% - Accent1 2 2 4 3 6 6 2 2" xfId="6447" xr:uid="{00000000-0005-0000-0000-000074180000}"/>
    <cellStyle name="20% - Accent1 2 2 4 3 6 6 3" xfId="6448" xr:uid="{00000000-0005-0000-0000-000075180000}"/>
    <cellStyle name="20% - Accent1 2 2 4 3 6 7" xfId="6449" xr:uid="{00000000-0005-0000-0000-000076180000}"/>
    <cellStyle name="20% - Accent1 2 2 4 3 6 7 2" xfId="6450" xr:uid="{00000000-0005-0000-0000-000077180000}"/>
    <cellStyle name="20% - Accent1 2 2 4 3 6 8" xfId="6451" xr:uid="{00000000-0005-0000-0000-000078180000}"/>
    <cellStyle name="20% - Accent1 2 2 4 3 6 8 2" xfId="6452" xr:uid="{00000000-0005-0000-0000-000079180000}"/>
    <cellStyle name="20% - Accent1 2 2 4 3 6 9" xfId="6453" xr:uid="{00000000-0005-0000-0000-00007A180000}"/>
    <cellStyle name="20% - Accent1 2 2 4 3 7" xfId="6454" xr:uid="{00000000-0005-0000-0000-00007B180000}"/>
    <cellStyle name="20% - Accent1 2 2 4 3 7 2" xfId="6455" xr:uid="{00000000-0005-0000-0000-00007C180000}"/>
    <cellStyle name="20% - Accent1 2 2 4 3 7 2 2" xfId="6456" xr:uid="{00000000-0005-0000-0000-00007D180000}"/>
    <cellStyle name="20% - Accent1 2 2 4 3 7 2 2 2" xfId="6457" xr:uid="{00000000-0005-0000-0000-00007E180000}"/>
    <cellStyle name="20% - Accent1 2 2 4 3 7 2 3" xfId="6458" xr:uid="{00000000-0005-0000-0000-00007F180000}"/>
    <cellStyle name="20% - Accent1 2 2 4 3 7 3" xfId="6459" xr:uid="{00000000-0005-0000-0000-000080180000}"/>
    <cellStyle name="20% - Accent1 2 2 4 3 7 3 2" xfId="6460" xr:uid="{00000000-0005-0000-0000-000081180000}"/>
    <cellStyle name="20% - Accent1 2 2 4 3 7 4" xfId="6461" xr:uid="{00000000-0005-0000-0000-000082180000}"/>
    <cellStyle name="20% - Accent1 2 2 4 3 8" xfId="6462" xr:uid="{00000000-0005-0000-0000-000083180000}"/>
    <cellStyle name="20% - Accent1 2 2 4 3 8 2" xfId="6463" xr:uid="{00000000-0005-0000-0000-000084180000}"/>
    <cellStyle name="20% - Accent1 2 2 4 3 8 2 2" xfId="6464" xr:uid="{00000000-0005-0000-0000-000085180000}"/>
    <cellStyle name="20% - Accent1 2 2 4 3 8 2 2 2" xfId="6465" xr:uid="{00000000-0005-0000-0000-000086180000}"/>
    <cellStyle name="20% - Accent1 2 2 4 3 8 2 3" xfId="6466" xr:uid="{00000000-0005-0000-0000-000087180000}"/>
    <cellStyle name="20% - Accent1 2 2 4 3 8 3" xfId="6467" xr:uid="{00000000-0005-0000-0000-000088180000}"/>
    <cellStyle name="20% - Accent1 2 2 4 3 8 3 2" xfId="6468" xr:uid="{00000000-0005-0000-0000-000089180000}"/>
    <cellStyle name="20% - Accent1 2 2 4 3 8 4" xfId="6469" xr:uid="{00000000-0005-0000-0000-00008A180000}"/>
    <cellStyle name="20% - Accent1 2 2 4 3 9" xfId="6470" xr:uid="{00000000-0005-0000-0000-00008B180000}"/>
    <cellStyle name="20% - Accent1 2 2 4 3 9 2" xfId="6471" xr:uid="{00000000-0005-0000-0000-00008C180000}"/>
    <cellStyle name="20% - Accent1 2 2 4 3 9 2 2" xfId="6472" xr:uid="{00000000-0005-0000-0000-00008D180000}"/>
    <cellStyle name="20% - Accent1 2 2 4 3 9 2 2 2" xfId="6473" xr:uid="{00000000-0005-0000-0000-00008E180000}"/>
    <cellStyle name="20% - Accent1 2 2 4 3 9 2 3" xfId="6474" xr:uid="{00000000-0005-0000-0000-00008F180000}"/>
    <cellStyle name="20% - Accent1 2 2 4 3 9 3" xfId="6475" xr:uid="{00000000-0005-0000-0000-000090180000}"/>
    <cellStyle name="20% - Accent1 2 2 4 3 9 3 2" xfId="6476" xr:uid="{00000000-0005-0000-0000-000091180000}"/>
    <cellStyle name="20% - Accent1 2 2 4 3 9 4" xfId="6477" xr:uid="{00000000-0005-0000-0000-000092180000}"/>
    <cellStyle name="20% - Accent1 2 2 4 4" xfId="6478" xr:uid="{00000000-0005-0000-0000-000093180000}"/>
    <cellStyle name="20% - Accent1 2 2 4 4 10" xfId="6479" xr:uid="{00000000-0005-0000-0000-000094180000}"/>
    <cellStyle name="20% - Accent1 2 2 4 4 10 2" xfId="6480" xr:uid="{00000000-0005-0000-0000-000095180000}"/>
    <cellStyle name="20% - Accent1 2 2 4 4 11" xfId="6481" xr:uid="{00000000-0005-0000-0000-000096180000}"/>
    <cellStyle name="20% - Accent1 2 2 4 4 2" xfId="6482" xr:uid="{00000000-0005-0000-0000-000097180000}"/>
    <cellStyle name="20% - Accent1 2 2 4 4 2 2" xfId="6483" xr:uid="{00000000-0005-0000-0000-000098180000}"/>
    <cellStyle name="20% - Accent1 2 2 4 4 2 2 2" xfId="6484" xr:uid="{00000000-0005-0000-0000-000099180000}"/>
    <cellStyle name="20% - Accent1 2 2 4 4 2 2 2 2" xfId="6485" xr:uid="{00000000-0005-0000-0000-00009A180000}"/>
    <cellStyle name="20% - Accent1 2 2 4 4 2 2 2 2 2" xfId="6486" xr:uid="{00000000-0005-0000-0000-00009B180000}"/>
    <cellStyle name="20% - Accent1 2 2 4 4 2 2 2 3" xfId="6487" xr:uid="{00000000-0005-0000-0000-00009C180000}"/>
    <cellStyle name="20% - Accent1 2 2 4 4 2 2 3" xfId="6488" xr:uid="{00000000-0005-0000-0000-00009D180000}"/>
    <cellStyle name="20% - Accent1 2 2 4 4 2 2 3 2" xfId="6489" xr:uid="{00000000-0005-0000-0000-00009E180000}"/>
    <cellStyle name="20% - Accent1 2 2 4 4 2 2 4" xfId="6490" xr:uid="{00000000-0005-0000-0000-00009F180000}"/>
    <cellStyle name="20% - Accent1 2 2 4 4 2 3" xfId="6491" xr:uid="{00000000-0005-0000-0000-0000A0180000}"/>
    <cellStyle name="20% - Accent1 2 2 4 4 2 3 2" xfId="6492" xr:uid="{00000000-0005-0000-0000-0000A1180000}"/>
    <cellStyle name="20% - Accent1 2 2 4 4 2 3 2 2" xfId="6493" xr:uid="{00000000-0005-0000-0000-0000A2180000}"/>
    <cellStyle name="20% - Accent1 2 2 4 4 2 3 2 2 2" xfId="6494" xr:uid="{00000000-0005-0000-0000-0000A3180000}"/>
    <cellStyle name="20% - Accent1 2 2 4 4 2 3 2 3" xfId="6495" xr:uid="{00000000-0005-0000-0000-0000A4180000}"/>
    <cellStyle name="20% - Accent1 2 2 4 4 2 3 3" xfId="6496" xr:uid="{00000000-0005-0000-0000-0000A5180000}"/>
    <cellStyle name="20% - Accent1 2 2 4 4 2 3 3 2" xfId="6497" xr:uid="{00000000-0005-0000-0000-0000A6180000}"/>
    <cellStyle name="20% - Accent1 2 2 4 4 2 3 4" xfId="6498" xr:uid="{00000000-0005-0000-0000-0000A7180000}"/>
    <cellStyle name="20% - Accent1 2 2 4 4 2 4" xfId="6499" xr:uid="{00000000-0005-0000-0000-0000A8180000}"/>
    <cellStyle name="20% - Accent1 2 2 4 4 2 4 2" xfId="6500" xr:uid="{00000000-0005-0000-0000-0000A9180000}"/>
    <cellStyle name="20% - Accent1 2 2 4 4 2 4 2 2" xfId="6501" xr:uid="{00000000-0005-0000-0000-0000AA180000}"/>
    <cellStyle name="20% - Accent1 2 2 4 4 2 4 2 2 2" xfId="6502" xr:uid="{00000000-0005-0000-0000-0000AB180000}"/>
    <cellStyle name="20% - Accent1 2 2 4 4 2 4 2 3" xfId="6503" xr:uid="{00000000-0005-0000-0000-0000AC180000}"/>
    <cellStyle name="20% - Accent1 2 2 4 4 2 4 3" xfId="6504" xr:uid="{00000000-0005-0000-0000-0000AD180000}"/>
    <cellStyle name="20% - Accent1 2 2 4 4 2 4 3 2" xfId="6505" xr:uid="{00000000-0005-0000-0000-0000AE180000}"/>
    <cellStyle name="20% - Accent1 2 2 4 4 2 4 4" xfId="6506" xr:uid="{00000000-0005-0000-0000-0000AF180000}"/>
    <cellStyle name="20% - Accent1 2 2 4 4 2 5" xfId="6507" xr:uid="{00000000-0005-0000-0000-0000B0180000}"/>
    <cellStyle name="20% - Accent1 2 2 4 4 2 5 2" xfId="6508" xr:uid="{00000000-0005-0000-0000-0000B1180000}"/>
    <cellStyle name="20% - Accent1 2 2 4 4 2 5 2 2" xfId="6509" xr:uid="{00000000-0005-0000-0000-0000B2180000}"/>
    <cellStyle name="20% - Accent1 2 2 4 4 2 5 3" xfId="6510" xr:uid="{00000000-0005-0000-0000-0000B3180000}"/>
    <cellStyle name="20% - Accent1 2 2 4 4 2 6" xfId="6511" xr:uid="{00000000-0005-0000-0000-0000B4180000}"/>
    <cellStyle name="20% - Accent1 2 2 4 4 2 6 2" xfId="6512" xr:uid="{00000000-0005-0000-0000-0000B5180000}"/>
    <cellStyle name="20% - Accent1 2 2 4 4 2 6 2 2" xfId="6513" xr:uid="{00000000-0005-0000-0000-0000B6180000}"/>
    <cellStyle name="20% - Accent1 2 2 4 4 2 6 3" xfId="6514" xr:uid="{00000000-0005-0000-0000-0000B7180000}"/>
    <cellStyle name="20% - Accent1 2 2 4 4 2 7" xfId="6515" xr:uid="{00000000-0005-0000-0000-0000B8180000}"/>
    <cellStyle name="20% - Accent1 2 2 4 4 2 7 2" xfId="6516" xr:uid="{00000000-0005-0000-0000-0000B9180000}"/>
    <cellStyle name="20% - Accent1 2 2 4 4 2 8" xfId="6517" xr:uid="{00000000-0005-0000-0000-0000BA180000}"/>
    <cellStyle name="20% - Accent1 2 2 4 4 2 8 2" xfId="6518" xr:uid="{00000000-0005-0000-0000-0000BB180000}"/>
    <cellStyle name="20% - Accent1 2 2 4 4 2 9" xfId="6519" xr:uid="{00000000-0005-0000-0000-0000BC180000}"/>
    <cellStyle name="20% - Accent1 2 2 4 4 3" xfId="6520" xr:uid="{00000000-0005-0000-0000-0000BD180000}"/>
    <cellStyle name="20% - Accent1 2 2 4 4 3 2" xfId="6521" xr:uid="{00000000-0005-0000-0000-0000BE180000}"/>
    <cellStyle name="20% - Accent1 2 2 4 4 3 2 2" xfId="6522" xr:uid="{00000000-0005-0000-0000-0000BF180000}"/>
    <cellStyle name="20% - Accent1 2 2 4 4 3 2 2 2" xfId="6523" xr:uid="{00000000-0005-0000-0000-0000C0180000}"/>
    <cellStyle name="20% - Accent1 2 2 4 4 3 2 2 2 2" xfId="6524" xr:uid="{00000000-0005-0000-0000-0000C1180000}"/>
    <cellStyle name="20% - Accent1 2 2 4 4 3 2 2 3" xfId="6525" xr:uid="{00000000-0005-0000-0000-0000C2180000}"/>
    <cellStyle name="20% - Accent1 2 2 4 4 3 2 3" xfId="6526" xr:uid="{00000000-0005-0000-0000-0000C3180000}"/>
    <cellStyle name="20% - Accent1 2 2 4 4 3 2 3 2" xfId="6527" xr:uid="{00000000-0005-0000-0000-0000C4180000}"/>
    <cellStyle name="20% - Accent1 2 2 4 4 3 2 4" xfId="6528" xr:uid="{00000000-0005-0000-0000-0000C5180000}"/>
    <cellStyle name="20% - Accent1 2 2 4 4 3 3" xfId="6529" xr:uid="{00000000-0005-0000-0000-0000C6180000}"/>
    <cellStyle name="20% - Accent1 2 2 4 4 3 3 2" xfId="6530" xr:uid="{00000000-0005-0000-0000-0000C7180000}"/>
    <cellStyle name="20% - Accent1 2 2 4 4 3 3 2 2" xfId="6531" xr:uid="{00000000-0005-0000-0000-0000C8180000}"/>
    <cellStyle name="20% - Accent1 2 2 4 4 3 3 2 2 2" xfId="6532" xr:uid="{00000000-0005-0000-0000-0000C9180000}"/>
    <cellStyle name="20% - Accent1 2 2 4 4 3 3 2 3" xfId="6533" xr:uid="{00000000-0005-0000-0000-0000CA180000}"/>
    <cellStyle name="20% - Accent1 2 2 4 4 3 3 3" xfId="6534" xr:uid="{00000000-0005-0000-0000-0000CB180000}"/>
    <cellStyle name="20% - Accent1 2 2 4 4 3 3 3 2" xfId="6535" xr:uid="{00000000-0005-0000-0000-0000CC180000}"/>
    <cellStyle name="20% - Accent1 2 2 4 4 3 3 4" xfId="6536" xr:uid="{00000000-0005-0000-0000-0000CD180000}"/>
    <cellStyle name="20% - Accent1 2 2 4 4 3 4" xfId="6537" xr:uid="{00000000-0005-0000-0000-0000CE180000}"/>
    <cellStyle name="20% - Accent1 2 2 4 4 3 4 2" xfId="6538" xr:uid="{00000000-0005-0000-0000-0000CF180000}"/>
    <cellStyle name="20% - Accent1 2 2 4 4 3 4 2 2" xfId="6539" xr:uid="{00000000-0005-0000-0000-0000D0180000}"/>
    <cellStyle name="20% - Accent1 2 2 4 4 3 4 2 2 2" xfId="6540" xr:uid="{00000000-0005-0000-0000-0000D1180000}"/>
    <cellStyle name="20% - Accent1 2 2 4 4 3 4 2 3" xfId="6541" xr:uid="{00000000-0005-0000-0000-0000D2180000}"/>
    <cellStyle name="20% - Accent1 2 2 4 4 3 4 3" xfId="6542" xr:uid="{00000000-0005-0000-0000-0000D3180000}"/>
    <cellStyle name="20% - Accent1 2 2 4 4 3 4 3 2" xfId="6543" xr:uid="{00000000-0005-0000-0000-0000D4180000}"/>
    <cellStyle name="20% - Accent1 2 2 4 4 3 4 4" xfId="6544" xr:uid="{00000000-0005-0000-0000-0000D5180000}"/>
    <cellStyle name="20% - Accent1 2 2 4 4 3 5" xfId="6545" xr:uid="{00000000-0005-0000-0000-0000D6180000}"/>
    <cellStyle name="20% - Accent1 2 2 4 4 3 5 2" xfId="6546" xr:uid="{00000000-0005-0000-0000-0000D7180000}"/>
    <cellStyle name="20% - Accent1 2 2 4 4 3 5 2 2" xfId="6547" xr:uid="{00000000-0005-0000-0000-0000D8180000}"/>
    <cellStyle name="20% - Accent1 2 2 4 4 3 5 3" xfId="6548" xr:uid="{00000000-0005-0000-0000-0000D9180000}"/>
    <cellStyle name="20% - Accent1 2 2 4 4 3 6" xfId="6549" xr:uid="{00000000-0005-0000-0000-0000DA180000}"/>
    <cellStyle name="20% - Accent1 2 2 4 4 3 6 2" xfId="6550" xr:uid="{00000000-0005-0000-0000-0000DB180000}"/>
    <cellStyle name="20% - Accent1 2 2 4 4 3 6 2 2" xfId="6551" xr:uid="{00000000-0005-0000-0000-0000DC180000}"/>
    <cellStyle name="20% - Accent1 2 2 4 4 3 6 3" xfId="6552" xr:uid="{00000000-0005-0000-0000-0000DD180000}"/>
    <cellStyle name="20% - Accent1 2 2 4 4 3 7" xfId="6553" xr:uid="{00000000-0005-0000-0000-0000DE180000}"/>
    <cellStyle name="20% - Accent1 2 2 4 4 3 7 2" xfId="6554" xr:uid="{00000000-0005-0000-0000-0000DF180000}"/>
    <cellStyle name="20% - Accent1 2 2 4 4 3 8" xfId="6555" xr:uid="{00000000-0005-0000-0000-0000E0180000}"/>
    <cellStyle name="20% - Accent1 2 2 4 4 3 8 2" xfId="6556" xr:uid="{00000000-0005-0000-0000-0000E1180000}"/>
    <cellStyle name="20% - Accent1 2 2 4 4 3 9" xfId="6557" xr:uid="{00000000-0005-0000-0000-0000E2180000}"/>
    <cellStyle name="20% - Accent1 2 2 4 4 4" xfId="6558" xr:uid="{00000000-0005-0000-0000-0000E3180000}"/>
    <cellStyle name="20% - Accent1 2 2 4 4 4 2" xfId="6559" xr:uid="{00000000-0005-0000-0000-0000E4180000}"/>
    <cellStyle name="20% - Accent1 2 2 4 4 4 2 2" xfId="6560" xr:uid="{00000000-0005-0000-0000-0000E5180000}"/>
    <cellStyle name="20% - Accent1 2 2 4 4 4 2 2 2" xfId="6561" xr:uid="{00000000-0005-0000-0000-0000E6180000}"/>
    <cellStyle name="20% - Accent1 2 2 4 4 4 2 3" xfId="6562" xr:uid="{00000000-0005-0000-0000-0000E7180000}"/>
    <cellStyle name="20% - Accent1 2 2 4 4 4 3" xfId="6563" xr:uid="{00000000-0005-0000-0000-0000E8180000}"/>
    <cellStyle name="20% - Accent1 2 2 4 4 4 3 2" xfId="6564" xr:uid="{00000000-0005-0000-0000-0000E9180000}"/>
    <cellStyle name="20% - Accent1 2 2 4 4 4 4" xfId="6565" xr:uid="{00000000-0005-0000-0000-0000EA180000}"/>
    <cellStyle name="20% - Accent1 2 2 4 4 5" xfId="6566" xr:uid="{00000000-0005-0000-0000-0000EB180000}"/>
    <cellStyle name="20% - Accent1 2 2 4 4 5 2" xfId="6567" xr:uid="{00000000-0005-0000-0000-0000EC180000}"/>
    <cellStyle name="20% - Accent1 2 2 4 4 5 2 2" xfId="6568" xr:uid="{00000000-0005-0000-0000-0000ED180000}"/>
    <cellStyle name="20% - Accent1 2 2 4 4 5 2 2 2" xfId="6569" xr:uid="{00000000-0005-0000-0000-0000EE180000}"/>
    <cellStyle name="20% - Accent1 2 2 4 4 5 2 3" xfId="6570" xr:uid="{00000000-0005-0000-0000-0000EF180000}"/>
    <cellStyle name="20% - Accent1 2 2 4 4 5 3" xfId="6571" xr:uid="{00000000-0005-0000-0000-0000F0180000}"/>
    <cellStyle name="20% - Accent1 2 2 4 4 5 3 2" xfId="6572" xr:uid="{00000000-0005-0000-0000-0000F1180000}"/>
    <cellStyle name="20% - Accent1 2 2 4 4 5 4" xfId="6573" xr:uid="{00000000-0005-0000-0000-0000F2180000}"/>
    <cellStyle name="20% - Accent1 2 2 4 4 6" xfId="6574" xr:uid="{00000000-0005-0000-0000-0000F3180000}"/>
    <cellStyle name="20% - Accent1 2 2 4 4 6 2" xfId="6575" xr:uid="{00000000-0005-0000-0000-0000F4180000}"/>
    <cellStyle name="20% - Accent1 2 2 4 4 6 2 2" xfId="6576" xr:uid="{00000000-0005-0000-0000-0000F5180000}"/>
    <cellStyle name="20% - Accent1 2 2 4 4 6 2 2 2" xfId="6577" xr:uid="{00000000-0005-0000-0000-0000F6180000}"/>
    <cellStyle name="20% - Accent1 2 2 4 4 6 2 3" xfId="6578" xr:uid="{00000000-0005-0000-0000-0000F7180000}"/>
    <cellStyle name="20% - Accent1 2 2 4 4 6 3" xfId="6579" xr:uid="{00000000-0005-0000-0000-0000F8180000}"/>
    <cellStyle name="20% - Accent1 2 2 4 4 6 3 2" xfId="6580" xr:uid="{00000000-0005-0000-0000-0000F9180000}"/>
    <cellStyle name="20% - Accent1 2 2 4 4 6 4" xfId="6581" xr:uid="{00000000-0005-0000-0000-0000FA180000}"/>
    <cellStyle name="20% - Accent1 2 2 4 4 7" xfId="6582" xr:uid="{00000000-0005-0000-0000-0000FB180000}"/>
    <cellStyle name="20% - Accent1 2 2 4 4 7 2" xfId="6583" xr:uid="{00000000-0005-0000-0000-0000FC180000}"/>
    <cellStyle name="20% - Accent1 2 2 4 4 7 2 2" xfId="6584" xr:uid="{00000000-0005-0000-0000-0000FD180000}"/>
    <cellStyle name="20% - Accent1 2 2 4 4 7 3" xfId="6585" xr:uid="{00000000-0005-0000-0000-0000FE180000}"/>
    <cellStyle name="20% - Accent1 2 2 4 4 8" xfId="6586" xr:uid="{00000000-0005-0000-0000-0000FF180000}"/>
    <cellStyle name="20% - Accent1 2 2 4 4 8 2" xfId="6587" xr:uid="{00000000-0005-0000-0000-000000190000}"/>
    <cellStyle name="20% - Accent1 2 2 4 4 8 2 2" xfId="6588" xr:uid="{00000000-0005-0000-0000-000001190000}"/>
    <cellStyle name="20% - Accent1 2 2 4 4 8 3" xfId="6589" xr:uid="{00000000-0005-0000-0000-000002190000}"/>
    <cellStyle name="20% - Accent1 2 2 4 4 9" xfId="6590" xr:uid="{00000000-0005-0000-0000-000003190000}"/>
    <cellStyle name="20% - Accent1 2 2 4 4 9 2" xfId="6591" xr:uid="{00000000-0005-0000-0000-000004190000}"/>
    <cellStyle name="20% - Accent1 2 2 4 5" xfId="6592" xr:uid="{00000000-0005-0000-0000-000005190000}"/>
    <cellStyle name="20% - Accent1 2 2 4 5 10" xfId="6593" xr:uid="{00000000-0005-0000-0000-000006190000}"/>
    <cellStyle name="20% - Accent1 2 2 4 5 10 2" xfId="6594" xr:uid="{00000000-0005-0000-0000-000007190000}"/>
    <cellStyle name="20% - Accent1 2 2 4 5 11" xfId="6595" xr:uid="{00000000-0005-0000-0000-000008190000}"/>
    <cellStyle name="20% - Accent1 2 2 4 5 2" xfId="6596" xr:uid="{00000000-0005-0000-0000-000009190000}"/>
    <cellStyle name="20% - Accent1 2 2 4 5 2 2" xfId="6597" xr:uid="{00000000-0005-0000-0000-00000A190000}"/>
    <cellStyle name="20% - Accent1 2 2 4 5 2 2 2" xfId="6598" xr:uid="{00000000-0005-0000-0000-00000B190000}"/>
    <cellStyle name="20% - Accent1 2 2 4 5 2 2 2 2" xfId="6599" xr:uid="{00000000-0005-0000-0000-00000C190000}"/>
    <cellStyle name="20% - Accent1 2 2 4 5 2 2 2 2 2" xfId="6600" xr:uid="{00000000-0005-0000-0000-00000D190000}"/>
    <cellStyle name="20% - Accent1 2 2 4 5 2 2 2 3" xfId="6601" xr:uid="{00000000-0005-0000-0000-00000E190000}"/>
    <cellStyle name="20% - Accent1 2 2 4 5 2 2 3" xfId="6602" xr:uid="{00000000-0005-0000-0000-00000F190000}"/>
    <cellStyle name="20% - Accent1 2 2 4 5 2 2 3 2" xfId="6603" xr:uid="{00000000-0005-0000-0000-000010190000}"/>
    <cellStyle name="20% - Accent1 2 2 4 5 2 2 4" xfId="6604" xr:uid="{00000000-0005-0000-0000-000011190000}"/>
    <cellStyle name="20% - Accent1 2 2 4 5 2 3" xfId="6605" xr:uid="{00000000-0005-0000-0000-000012190000}"/>
    <cellStyle name="20% - Accent1 2 2 4 5 2 3 2" xfId="6606" xr:uid="{00000000-0005-0000-0000-000013190000}"/>
    <cellStyle name="20% - Accent1 2 2 4 5 2 3 2 2" xfId="6607" xr:uid="{00000000-0005-0000-0000-000014190000}"/>
    <cellStyle name="20% - Accent1 2 2 4 5 2 3 2 2 2" xfId="6608" xr:uid="{00000000-0005-0000-0000-000015190000}"/>
    <cellStyle name="20% - Accent1 2 2 4 5 2 3 2 3" xfId="6609" xr:uid="{00000000-0005-0000-0000-000016190000}"/>
    <cellStyle name="20% - Accent1 2 2 4 5 2 3 3" xfId="6610" xr:uid="{00000000-0005-0000-0000-000017190000}"/>
    <cellStyle name="20% - Accent1 2 2 4 5 2 3 3 2" xfId="6611" xr:uid="{00000000-0005-0000-0000-000018190000}"/>
    <cellStyle name="20% - Accent1 2 2 4 5 2 3 4" xfId="6612" xr:uid="{00000000-0005-0000-0000-000019190000}"/>
    <cellStyle name="20% - Accent1 2 2 4 5 2 4" xfId="6613" xr:uid="{00000000-0005-0000-0000-00001A190000}"/>
    <cellStyle name="20% - Accent1 2 2 4 5 2 4 2" xfId="6614" xr:uid="{00000000-0005-0000-0000-00001B190000}"/>
    <cellStyle name="20% - Accent1 2 2 4 5 2 4 2 2" xfId="6615" xr:uid="{00000000-0005-0000-0000-00001C190000}"/>
    <cellStyle name="20% - Accent1 2 2 4 5 2 4 2 2 2" xfId="6616" xr:uid="{00000000-0005-0000-0000-00001D190000}"/>
    <cellStyle name="20% - Accent1 2 2 4 5 2 4 2 3" xfId="6617" xr:uid="{00000000-0005-0000-0000-00001E190000}"/>
    <cellStyle name="20% - Accent1 2 2 4 5 2 4 3" xfId="6618" xr:uid="{00000000-0005-0000-0000-00001F190000}"/>
    <cellStyle name="20% - Accent1 2 2 4 5 2 4 3 2" xfId="6619" xr:uid="{00000000-0005-0000-0000-000020190000}"/>
    <cellStyle name="20% - Accent1 2 2 4 5 2 4 4" xfId="6620" xr:uid="{00000000-0005-0000-0000-000021190000}"/>
    <cellStyle name="20% - Accent1 2 2 4 5 2 5" xfId="6621" xr:uid="{00000000-0005-0000-0000-000022190000}"/>
    <cellStyle name="20% - Accent1 2 2 4 5 2 5 2" xfId="6622" xr:uid="{00000000-0005-0000-0000-000023190000}"/>
    <cellStyle name="20% - Accent1 2 2 4 5 2 5 2 2" xfId="6623" xr:uid="{00000000-0005-0000-0000-000024190000}"/>
    <cellStyle name="20% - Accent1 2 2 4 5 2 5 3" xfId="6624" xr:uid="{00000000-0005-0000-0000-000025190000}"/>
    <cellStyle name="20% - Accent1 2 2 4 5 2 6" xfId="6625" xr:uid="{00000000-0005-0000-0000-000026190000}"/>
    <cellStyle name="20% - Accent1 2 2 4 5 2 6 2" xfId="6626" xr:uid="{00000000-0005-0000-0000-000027190000}"/>
    <cellStyle name="20% - Accent1 2 2 4 5 2 6 2 2" xfId="6627" xr:uid="{00000000-0005-0000-0000-000028190000}"/>
    <cellStyle name="20% - Accent1 2 2 4 5 2 6 3" xfId="6628" xr:uid="{00000000-0005-0000-0000-000029190000}"/>
    <cellStyle name="20% - Accent1 2 2 4 5 2 7" xfId="6629" xr:uid="{00000000-0005-0000-0000-00002A190000}"/>
    <cellStyle name="20% - Accent1 2 2 4 5 2 7 2" xfId="6630" xr:uid="{00000000-0005-0000-0000-00002B190000}"/>
    <cellStyle name="20% - Accent1 2 2 4 5 2 8" xfId="6631" xr:uid="{00000000-0005-0000-0000-00002C190000}"/>
    <cellStyle name="20% - Accent1 2 2 4 5 2 8 2" xfId="6632" xr:uid="{00000000-0005-0000-0000-00002D190000}"/>
    <cellStyle name="20% - Accent1 2 2 4 5 2 9" xfId="6633" xr:uid="{00000000-0005-0000-0000-00002E190000}"/>
    <cellStyle name="20% - Accent1 2 2 4 5 3" xfId="6634" xr:uid="{00000000-0005-0000-0000-00002F190000}"/>
    <cellStyle name="20% - Accent1 2 2 4 5 3 2" xfId="6635" xr:uid="{00000000-0005-0000-0000-000030190000}"/>
    <cellStyle name="20% - Accent1 2 2 4 5 3 2 2" xfId="6636" xr:uid="{00000000-0005-0000-0000-000031190000}"/>
    <cellStyle name="20% - Accent1 2 2 4 5 3 2 2 2" xfId="6637" xr:uid="{00000000-0005-0000-0000-000032190000}"/>
    <cellStyle name="20% - Accent1 2 2 4 5 3 2 2 2 2" xfId="6638" xr:uid="{00000000-0005-0000-0000-000033190000}"/>
    <cellStyle name="20% - Accent1 2 2 4 5 3 2 2 3" xfId="6639" xr:uid="{00000000-0005-0000-0000-000034190000}"/>
    <cellStyle name="20% - Accent1 2 2 4 5 3 2 3" xfId="6640" xr:uid="{00000000-0005-0000-0000-000035190000}"/>
    <cellStyle name="20% - Accent1 2 2 4 5 3 2 3 2" xfId="6641" xr:uid="{00000000-0005-0000-0000-000036190000}"/>
    <cellStyle name="20% - Accent1 2 2 4 5 3 2 4" xfId="6642" xr:uid="{00000000-0005-0000-0000-000037190000}"/>
    <cellStyle name="20% - Accent1 2 2 4 5 3 3" xfId="6643" xr:uid="{00000000-0005-0000-0000-000038190000}"/>
    <cellStyle name="20% - Accent1 2 2 4 5 3 3 2" xfId="6644" xr:uid="{00000000-0005-0000-0000-000039190000}"/>
    <cellStyle name="20% - Accent1 2 2 4 5 3 3 2 2" xfId="6645" xr:uid="{00000000-0005-0000-0000-00003A190000}"/>
    <cellStyle name="20% - Accent1 2 2 4 5 3 3 2 2 2" xfId="6646" xr:uid="{00000000-0005-0000-0000-00003B190000}"/>
    <cellStyle name="20% - Accent1 2 2 4 5 3 3 2 3" xfId="6647" xr:uid="{00000000-0005-0000-0000-00003C190000}"/>
    <cellStyle name="20% - Accent1 2 2 4 5 3 3 3" xfId="6648" xr:uid="{00000000-0005-0000-0000-00003D190000}"/>
    <cellStyle name="20% - Accent1 2 2 4 5 3 3 3 2" xfId="6649" xr:uid="{00000000-0005-0000-0000-00003E190000}"/>
    <cellStyle name="20% - Accent1 2 2 4 5 3 3 4" xfId="6650" xr:uid="{00000000-0005-0000-0000-00003F190000}"/>
    <cellStyle name="20% - Accent1 2 2 4 5 3 4" xfId="6651" xr:uid="{00000000-0005-0000-0000-000040190000}"/>
    <cellStyle name="20% - Accent1 2 2 4 5 3 4 2" xfId="6652" xr:uid="{00000000-0005-0000-0000-000041190000}"/>
    <cellStyle name="20% - Accent1 2 2 4 5 3 4 2 2" xfId="6653" xr:uid="{00000000-0005-0000-0000-000042190000}"/>
    <cellStyle name="20% - Accent1 2 2 4 5 3 4 2 2 2" xfId="6654" xr:uid="{00000000-0005-0000-0000-000043190000}"/>
    <cellStyle name="20% - Accent1 2 2 4 5 3 4 2 3" xfId="6655" xr:uid="{00000000-0005-0000-0000-000044190000}"/>
    <cellStyle name="20% - Accent1 2 2 4 5 3 4 3" xfId="6656" xr:uid="{00000000-0005-0000-0000-000045190000}"/>
    <cellStyle name="20% - Accent1 2 2 4 5 3 4 3 2" xfId="6657" xr:uid="{00000000-0005-0000-0000-000046190000}"/>
    <cellStyle name="20% - Accent1 2 2 4 5 3 4 4" xfId="6658" xr:uid="{00000000-0005-0000-0000-000047190000}"/>
    <cellStyle name="20% - Accent1 2 2 4 5 3 5" xfId="6659" xr:uid="{00000000-0005-0000-0000-000048190000}"/>
    <cellStyle name="20% - Accent1 2 2 4 5 3 5 2" xfId="6660" xr:uid="{00000000-0005-0000-0000-000049190000}"/>
    <cellStyle name="20% - Accent1 2 2 4 5 3 5 2 2" xfId="6661" xr:uid="{00000000-0005-0000-0000-00004A190000}"/>
    <cellStyle name="20% - Accent1 2 2 4 5 3 5 3" xfId="6662" xr:uid="{00000000-0005-0000-0000-00004B190000}"/>
    <cellStyle name="20% - Accent1 2 2 4 5 3 6" xfId="6663" xr:uid="{00000000-0005-0000-0000-00004C190000}"/>
    <cellStyle name="20% - Accent1 2 2 4 5 3 6 2" xfId="6664" xr:uid="{00000000-0005-0000-0000-00004D190000}"/>
    <cellStyle name="20% - Accent1 2 2 4 5 3 6 2 2" xfId="6665" xr:uid="{00000000-0005-0000-0000-00004E190000}"/>
    <cellStyle name="20% - Accent1 2 2 4 5 3 6 3" xfId="6666" xr:uid="{00000000-0005-0000-0000-00004F190000}"/>
    <cellStyle name="20% - Accent1 2 2 4 5 3 7" xfId="6667" xr:uid="{00000000-0005-0000-0000-000050190000}"/>
    <cellStyle name="20% - Accent1 2 2 4 5 3 7 2" xfId="6668" xr:uid="{00000000-0005-0000-0000-000051190000}"/>
    <cellStyle name="20% - Accent1 2 2 4 5 3 8" xfId="6669" xr:uid="{00000000-0005-0000-0000-000052190000}"/>
    <cellStyle name="20% - Accent1 2 2 4 5 3 8 2" xfId="6670" xr:uid="{00000000-0005-0000-0000-000053190000}"/>
    <cellStyle name="20% - Accent1 2 2 4 5 3 9" xfId="6671" xr:uid="{00000000-0005-0000-0000-000054190000}"/>
    <cellStyle name="20% - Accent1 2 2 4 5 4" xfId="6672" xr:uid="{00000000-0005-0000-0000-000055190000}"/>
    <cellStyle name="20% - Accent1 2 2 4 5 4 2" xfId="6673" xr:uid="{00000000-0005-0000-0000-000056190000}"/>
    <cellStyle name="20% - Accent1 2 2 4 5 4 2 2" xfId="6674" xr:uid="{00000000-0005-0000-0000-000057190000}"/>
    <cellStyle name="20% - Accent1 2 2 4 5 4 2 2 2" xfId="6675" xr:uid="{00000000-0005-0000-0000-000058190000}"/>
    <cellStyle name="20% - Accent1 2 2 4 5 4 2 3" xfId="6676" xr:uid="{00000000-0005-0000-0000-000059190000}"/>
    <cellStyle name="20% - Accent1 2 2 4 5 4 3" xfId="6677" xr:uid="{00000000-0005-0000-0000-00005A190000}"/>
    <cellStyle name="20% - Accent1 2 2 4 5 4 3 2" xfId="6678" xr:uid="{00000000-0005-0000-0000-00005B190000}"/>
    <cellStyle name="20% - Accent1 2 2 4 5 4 4" xfId="6679" xr:uid="{00000000-0005-0000-0000-00005C190000}"/>
    <cellStyle name="20% - Accent1 2 2 4 5 5" xfId="6680" xr:uid="{00000000-0005-0000-0000-00005D190000}"/>
    <cellStyle name="20% - Accent1 2 2 4 5 5 2" xfId="6681" xr:uid="{00000000-0005-0000-0000-00005E190000}"/>
    <cellStyle name="20% - Accent1 2 2 4 5 5 2 2" xfId="6682" xr:uid="{00000000-0005-0000-0000-00005F190000}"/>
    <cellStyle name="20% - Accent1 2 2 4 5 5 2 2 2" xfId="6683" xr:uid="{00000000-0005-0000-0000-000060190000}"/>
    <cellStyle name="20% - Accent1 2 2 4 5 5 2 3" xfId="6684" xr:uid="{00000000-0005-0000-0000-000061190000}"/>
    <cellStyle name="20% - Accent1 2 2 4 5 5 3" xfId="6685" xr:uid="{00000000-0005-0000-0000-000062190000}"/>
    <cellStyle name="20% - Accent1 2 2 4 5 5 3 2" xfId="6686" xr:uid="{00000000-0005-0000-0000-000063190000}"/>
    <cellStyle name="20% - Accent1 2 2 4 5 5 4" xfId="6687" xr:uid="{00000000-0005-0000-0000-000064190000}"/>
    <cellStyle name="20% - Accent1 2 2 4 5 6" xfId="6688" xr:uid="{00000000-0005-0000-0000-000065190000}"/>
    <cellStyle name="20% - Accent1 2 2 4 5 6 2" xfId="6689" xr:uid="{00000000-0005-0000-0000-000066190000}"/>
    <cellStyle name="20% - Accent1 2 2 4 5 6 2 2" xfId="6690" xr:uid="{00000000-0005-0000-0000-000067190000}"/>
    <cellStyle name="20% - Accent1 2 2 4 5 6 2 2 2" xfId="6691" xr:uid="{00000000-0005-0000-0000-000068190000}"/>
    <cellStyle name="20% - Accent1 2 2 4 5 6 2 3" xfId="6692" xr:uid="{00000000-0005-0000-0000-000069190000}"/>
    <cellStyle name="20% - Accent1 2 2 4 5 6 3" xfId="6693" xr:uid="{00000000-0005-0000-0000-00006A190000}"/>
    <cellStyle name="20% - Accent1 2 2 4 5 6 3 2" xfId="6694" xr:uid="{00000000-0005-0000-0000-00006B190000}"/>
    <cellStyle name="20% - Accent1 2 2 4 5 6 4" xfId="6695" xr:uid="{00000000-0005-0000-0000-00006C190000}"/>
    <cellStyle name="20% - Accent1 2 2 4 5 7" xfId="6696" xr:uid="{00000000-0005-0000-0000-00006D190000}"/>
    <cellStyle name="20% - Accent1 2 2 4 5 7 2" xfId="6697" xr:uid="{00000000-0005-0000-0000-00006E190000}"/>
    <cellStyle name="20% - Accent1 2 2 4 5 7 2 2" xfId="6698" xr:uid="{00000000-0005-0000-0000-00006F190000}"/>
    <cellStyle name="20% - Accent1 2 2 4 5 7 3" xfId="6699" xr:uid="{00000000-0005-0000-0000-000070190000}"/>
    <cellStyle name="20% - Accent1 2 2 4 5 8" xfId="6700" xr:uid="{00000000-0005-0000-0000-000071190000}"/>
    <cellStyle name="20% - Accent1 2 2 4 5 8 2" xfId="6701" xr:uid="{00000000-0005-0000-0000-000072190000}"/>
    <cellStyle name="20% - Accent1 2 2 4 5 8 2 2" xfId="6702" xr:uid="{00000000-0005-0000-0000-000073190000}"/>
    <cellStyle name="20% - Accent1 2 2 4 5 8 3" xfId="6703" xr:uid="{00000000-0005-0000-0000-000074190000}"/>
    <cellStyle name="20% - Accent1 2 2 4 5 9" xfId="6704" xr:uid="{00000000-0005-0000-0000-000075190000}"/>
    <cellStyle name="20% - Accent1 2 2 4 5 9 2" xfId="6705" xr:uid="{00000000-0005-0000-0000-000076190000}"/>
    <cellStyle name="20% - Accent1 2 2 4 6" xfId="6706" xr:uid="{00000000-0005-0000-0000-000077190000}"/>
    <cellStyle name="20% - Accent1 2 2 4 6 10" xfId="6707" xr:uid="{00000000-0005-0000-0000-000078190000}"/>
    <cellStyle name="20% - Accent1 2 2 4 6 10 2" xfId="6708" xr:uid="{00000000-0005-0000-0000-000079190000}"/>
    <cellStyle name="20% - Accent1 2 2 4 6 11" xfId="6709" xr:uid="{00000000-0005-0000-0000-00007A190000}"/>
    <cellStyle name="20% - Accent1 2 2 4 6 2" xfId="6710" xr:uid="{00000000-0005-0000-0000-00007B190000}"/>
    <cellStyle name="20% - Accent1 2 2 4 6 2 2" xfId="6711" xr:uid="{00000000-0005-0000-0000-00007C190000}"/>
    <cellStyle name="20% - Accent1 2 2 4 6 2 2 2" xfId="6712" xr:uid="{00000000-0005-0000-0000-00007D190000}"/>
    <cellStyle name="20% - Accent1 2 2 4 6 2 2 2 2" xfId="6713" xr:uid="{00000000-0005-0000-0000-00007E190000}"/>
    <cellStyle name="20% - Accent1 2 2 4 6 2 2 2 2 2" xfId="6714" xr:uid="{00000000-0005-0000-0000-00007F190000}"/>
    <cellStyle name="20% - Accent1 2 2 4 6 2 2 2 3" xfId="6715" xr:uid="{00000000-0005-0000-0000-000080190000}"/>
    <cellStyle name="20% - Accent1 2 2 4 6 2 2 3" xfId="6716" xr:uid="{00000000-0005-0000-0000-000081190000}"/>
    <cellStyle name="20% - Accent1 2 2 4 6 2 2 3 2" xfId="6717" xr:uid="{00000000-0005-0000-0000-000082190000}"/>
    <cellStyle name="20% - Accent1 2 2 4 6 2 2 4" xfId="6718" xr:uid="{00000000-0005-0000-0000-000083190000}"/>
    <cellStyle name="20% - Accent1 2 2 4 6 2 3" xfId="6719" xr:uid="{00000000-0005-0000-0000-000084190000}"/>
    <cellStyle name="20% - Accent1 2 2 4 6 2 3 2" xfId="6720" xr:uid="{00000000-0005-0000-0000-000085190000}"/>
    <cellStyle name="20% - Accent1 2 2 4 6 2 3 2 2" xfId="6721" xr:uid="{00000000-0005-0000-0000-000086190000}"/>
    <cellStyle name="20% - Accent1 2 2 4 6 2 3 2 2 2" xfId="6722" xr:uid="{00000000-0005-0000-0000-000087190000}"/>
    <cellStyle name="20% - Accent1 2 2 4 6 2 3 2 3" xfId="6723" xr:uid="{00000000-0005-0000-0000-000088190000}"/>
    <cellStyle name="20% - Accent1 2 2 4 6 2 3 3" xfId="6724" xr:uid="{00000000-0005-0000-0000-000089190000}"/>
    <cellStyle name="20% - Accent1 2 2 4 6 2 3 3 2" xfId="6725" xr:uid="{00000000-0005-0000-0000-00008A190000}"/>
    <cellStyle name="20% - Accent1 2 2 4 6 2 3 4" xfId="6726" xr:uid="{00000000-0005-0000-0000-00008B190000}"/>
    <cellStyle name="20% - Accent1 2 2 4 6 2 4" xfId="6727" xr:uid="{00000000-0005-0000-0000-00008C190000}"/>
    <cellStyle name="20% - Accent1 2 2 4 6 2 4 2" xfId="6728" xr:uid="{00000000-0005-0000-0000-00008D190000}"/>
    <cellStyle name="20% - Accent1 2 2 4 6 2 4 2 2" xfId="6729" xr:uid="{00000000-0005-0000-0000-00008E190000}"/>
    <cellStyle name="20% - Accent1 2 2 4 6 2 4 2 2 2" xfId="6730" xr:uid="{00000000-0005-0000-0000-00008F190000}"/>
    <cellStyle name="20% - Accent1 2 2 4 6 2 4 2 3" xfId="6731" xr:uid="{00000000-0005-0000-0000-000090190000}"/>
    <cellStyle name="20% - Accent1 2 2 4 6 2 4 3" xfId="6732" xr:uid="{00000000-0005-0000-0000-000091190000}"/>
    <cellStyle name="20% - Accent1 2 2 4 6 2 4 3 2" xfId="6733" xr:uid="{00000000-0005-0000-0000-000092190000}"/>
    <cellStyle name="20% - Accent1 2 2 4 6 2 4 4" xfId="6734" xr:uid="{00000000-0005-0000-0000-000093190000}"/>
    <cellStyle name="20% - Accent1 2 2 4 6 2 5" xfId="6735" xr:uid="{00000000-0005-0000-0000-000094190000}"/>
    <cellStyle name="20% - Accent1 2 2 4 6 2 5 2" xfId="6736" xr:uid="{00000000-0005-0000-0000-000095190000}"/>
    <cellStyle name="20% - Accent1 2 2 4 6 2 5 2 2" xfId="6737" xr:uid="{00000000-0005-0000-0000-000096190000}"/>
    <cellStyle name="20% - Accent1 2 2 4 6 2 5 3" xfId="6738" xr:uid="{00000000-0005-0000-0000-000097190000}"/>
    <cellStyle name="20% - Accent1 2 2 4 6 2 6" xfId="6739" xr:uid="{00000000-0005-0000-0000-000098190000}"/>
    <cellStyle name="20% - Accent1 2 2 4 6 2 6 2" xfId="6740" xr:uid="{00000000-0005-0000-0000-000099190000}"/>
    <cellStyle name="20% - Accent1 2 2 4 6 2 6 2 2" xfId="6741" xr:uid="{00000000-0005-0000-0000-00009A190000}"/>
    <cellStyle name="20% - Accent1 2 2 4 6 2 6 3" xfId="6742" xr:uid="{00000000-0005-0000-0000-00009B190000}"/>
    <cellStyle name="20% - Accent1 2 2 4 6 2 7" xfId="6743" xr:uid="{00000000-0005-0000-0000-00009C190000}"/>
    <cellStyle name="20% - Accent1 2 2 4 6 2 7 2" xfId="6744" xr:uid="{00000000-0005-0000-0000-00009D190000}"/>
    <cellStyle name="20% - Accent1 2 2 4 6 2 8" xfId="6745" xr:uid="{00000000-0005-0000-0000-00009E190000}"/>
    <cellStyle name="20% - Accent1 2 2 4 6 2 8 2" xfId="6746" xr:uid="{00000000-0005-0000-0000-00009F190000}"/>
    <cellStyle name="20% - Accent1 2 2 4 6 2 9" xfId="6747" xr:uid="{00000000-0005-0000-0000-0000A0190000}"/>
    <cellStyle name="20% - Accent1 2 2 4 6 3" xfId="6748" xr:uid="{00000000-0005-0000-0000-0000A1190000}"/>
    <cellStyle name="20% - Accent1 2 2 4 6 3 2" xfId="6749" xr:uid="{00000000-0005-0000-0000-0000A2190000}"/>
    <cellStyle name="20% - Accent1 2 2 4 6 3 2 2" xfId="6750" xr:uid="{00000000-0005-0000-0000-0000A3190000}"/>
    <cellStyle name="20% - Accent1 2 2 4 6 3 2 2 2" xfId="6751" xr:uid="{00000000-0005-0000-0000-0000A4190000}"/>
    <cellStyle name="20% - Accent1 2 2 4 6 3 2 2 2 2" xfId="6752" xr:uid="{00000000-0005-0000-0000-0000A5190000}"/>
    <cellStyle name="20% - Accent1 2 2 4 6 3 2 2 3" xfId="6753" xr:uid="{00000000-0005-0000-0000-0000A6190000}"/>
    <cellStyle name="20% - Accent1 2 2 4 6 3 2 3" xfId="6754" xr:uid="{00000000-0005-0000-0000-0000A7190000}"/>
    <cellStyle name="20% - Accent1 2 2 4 6 3 2 3 2" xfId="6755" xr:uid="{00000000-0005-0000-0000-0000A8190000}"/>
    <cellStyle name="20% - Accent1 2 2 4 6 3 2 4" xfId="6756" xr:uid="{00000000-0005-0000-0000-0000A9190000}"/>
    <cellStyle name="20% - Accent1 2 2 4 6 3 3" xfId="6757" xr:uid="{00000000-0005-0000-0000-0000AA190000}"/>
    <cellStyle name="20% - Accent1 2 2 4 6 3 3 2" xfId="6758" xr:uid="{00000000-0005-0000-0000-0000AB190000}"/>
    <cellStyle name="20% - Accent1 2 2 4 6 3 3 2 2" xfId="6759" xr:uid="{00000000-0005-0000-0000-0000AC190000}"/>
    <cellStyle name="20% - Accent1 2 2 4 6 3 3 2 2 2" xfId="6760" xr:uid="{00000000-0005-0000-0000-0000AD190000}"/>
    <cellStyle name="20% - Accent1 2 2 4 6 3 3 2 3" xfId="6761" xr:uid="{00000000-0005-0000-0000-0000AE190000}"/>
    <cellStyle name="20% - Accent1 2 2 4 6 3 3 3" xfId="6762" xr:uid="{00000000-0005-0000-0000-0000AF190000}"/>
    <cellStyle name="20% - Accent1 2 2 4 6 3 3 3 2" xfId="6763" xr:uid="{00000000-0005-0000-0000-0000B0190000}"/>
    <cellStyle name="20% - Accent1 2 2 4 6 3 3 4" xfId="6764" xr:uid="{00000000-0005-0000-0000-0000B1190000}"/>
    <cellStyle name="20% - Accent1 2 2 4 6 3 4" xfId="6765" xr:uid="{00000000-0005-0000-0000-0000B2190000}"/>
    <cellStyle name="20% - Accent1 2 2 4 6 3 4 2" xfId="6766" xr:uid="{00000000-0005-0000-0000-0000B3190000}"/>
    <cellStyle name="20% - Accent1 2 2 4 6 3 4 2 2" xfId="6767" xr:uid="{00000000-0005-0000-0000-0000B4190000}"/>
    <cellStyle name="20% - Accent1 2 2 4 6 3 4 2 2 2" xfId="6768" xr:uid="{00000000-0005-0000-0000-0000B5190000}"/>
    <cellStyle name="20% - Accent1 2 2 4 6 3 4 2 3" xfId="6769" xr:uid="{00000000-0005-0000-0000-0000B6190000}"/>
    <cellStyle name="20% - Accent1 2 2 4 6 3 4 3" xfId="6770" xr:uid="{00000000-0005-0000-0000-0000B7190000}"/>
    <cellStyle name="20% - Accent1 2 2 4 6 3 4 3 2" xfId="6771" xr:uid="{00000000-0005-0000-0000-0000B8190000}"/>
    <cellStyle name="20% - Accent1 2 2 4 6 3 4 4" xfId="6772" xr:uid="{00000000-0005-0000-0000-0000B9190000}"/>
    <cellStyle name="20% - Accent1 2 2 4 6 3 5" xfId="6773" xr:uid="{00000000-0005-0000-0000-0000BA190000}"/>
    <cellStyle name="20% - Accent1 2 2 4 6 3 5 2" xfId="6774" xr:uid="{00000000-0005-0000-0000-0000BB190000}"/>
    <cellStyle name="20% - Accent1 2 2 4 6 3 5 2 2" xfId="6775" xr:uid="{00000000-0005-0000-0000-0000BC190000}"/>
    <cellStyle name="20% - Accent1 2 2 4 6 3 5 3" xfId="6776" xr:uid="{00000000-0005-0000-0000-0000BD190000}"/>
    <cellStyle name="20% - Accent1 2 2 4 6 3 6" xfId="6777" xr:uid="{00000000-0005-0000-0000-0000BE190000}"/>
    <cellStyle name="20% - Accent1 2 2 4 6 3 6 2" xfId="6778" xr:uid="{00000000-0005-0000-0000-0000BF190000}"/>
    <cellStyle name="20% - Accent1 2 2 4 6 3 6 2 2" xfId="6779" xr:uid="{00000000-0005-0000-0000-0000C0190000}"/>
    <cellStyle name="20% - Accent1 2 2 4 6 3 6 3" xfId="6780" xr:uid="{00000000-0005-0000-0000-0000C1190000}"/>
    <cellStyle name="20% - Accent1 2 2 4 6 3 7" xfId="6781" xr:uid="{00000000-0005-0000-0000-0000C2190000}"/>
    <cellStyle name="20% - Accent1 2 2 4 6 3 7 2" xfId="6782" xr:uid="{00000000-0005-0000-0000-0000C3190000}"/>
    <cellStyle name="20% - Accent1 2 2 4 6 3 8" xfId="6783" xr:uid="{00000000-0005-0000-0000-0000C4190000}"/>
    <cellStyle name="20% - Accent1 2 2 4 6 3 8 2" xfId="6784" xr:uid="{00000000-0005-0000-0000-0000C5190000}"/>
    <cellStyle name="20% - Accent1 2 2 4 6 3 9" xfId="6785" xr:uid="{00000000-0005-0000-0000-0000C6190000}"/>
    <cellStyle name="20% - Accent1 2 2 4 6 4" xfId="6786" xr:uid="{00000000-0005-0000-0000-0000C7190000}"/>
    <cellStyle name="20% - Accent1 2 2 4 6 4 2" xfId="6787" xr:uid="{00000000-0005-0000-0000-0000C8190000}"/>
    <cellStyle name="20% - Accent1 2 2 4 6 4 2 2" xfId="6788" xr:uid="{00000000-0005-0000-0000-0000C9190000}"/>
    <cellStyle name="20% - Accent1 2 2 4 6 4 2 2 2" xfId="6789" xr:uid="{00000000-0005-0000-0000-0000CA190000}"/>
    <cellStyle name="20% - Accent1 2 2 4 6 4 2 3" xfId="6790" xr:uid="{00000000-0005-0000-0000-0000CB190000}"/>
    <cellStyle name="20% - Accent1 2 2 4 6 4 3" xfId="6791" xr:uid="{00000000-0005-0000-0000-0000CC190000}"/>
    <cellStyle name="20% - Accent1 2 2 4 6 4 3 2" xfId="6792" xr:uid="{00000000-0005-0000-0000-0000CD190000}"/>
    <cellStyle name="20% - Accent1 2 2 4 6 4 4" xfId="6793" xr:uid="{00000000-0005-0000-0000-0000CE190000}"/>
    <cellStyle name="20% - Accent1 2 2 4 6 5" xfId="6794" xr:uid="{00000000-0005-0000-0000-0000CF190000}"/>
    <cellStyle name="20% - Accent1 2 2 4 6 5 2" xfId="6795" xr:uid="{00000000-0005-0000-0000-0000D0190000}"/>
    <cellStyle name="20% - Accent1 2 2 4 6 5 2 2" xfId="6796" xr:uid="{00000000-0005-0000-0000-0000D1190000}"/>
    <cellStyle name="20% - Accent1 2 2 4 6 5 2 2 2" xfId="6797" xr:uid="{00000000-0005-0000-0000-0000D2190000}"/>
    <cellStyle name="20% - Accent1 2 2 4 6 5 2 3" xfId="6798" xr:uid="{00000000-0005-0000-0000-0000D3190000}"/>
    <cellStyle name="20% - Accent1 2 2 4 6 5 3" xfId="6799" xr:uid="{00000000-0005-0000-0000-0000D4190000}"/>
    <cellStyle name="20% - Accent1 2 2 4 6 5 3 2" xfId="6800" xr:uid="{00000000-0005-0000-0000-0000D5190000}"/>
    <cellStyle name="20% - Accent1 2 2 4 6 5 4" xfId="6801" xr:uid="{00000000-0005-0000-0000-0000D6190000}"/>
    <cellStyle name="20% - Accent1 2 2 4 6 6" xfId="6802" xr:uid="{00000000-0005-0000-0000-0000D7190000}"/>
    <cellStyle name="20% - Accent1 2 2 4 6 6 2" xfId="6803" xr:uid="{00000000-0005-0000-0000-0000D8190000}"/>
    <cellStyle name="20% - Accent1 2 2 4 6 6 2 2" xfId="6804" xr:uid="{00000000-0005-0000-0000-0000D9190000}"/>
    <cellStyle name="20% - Accent1 2 2 4 6 6 2 2 2" xfId="6805" xr:uid="{00000000-0005-0000-0000-0000DA190000}"/>
    <cellStyle name="20% - Accent1 2 2 4 6 6 2 3" xfId="6806" xr:uid="{00000000-0005-0000-0000-0000DB190000}"/>
    <cellStyle name="20% - Accent1 2 2 4 6 6 3" xfId="6807" xr:uid="{00000000-0005-0000-0000-0000DC190000}"/>
    <cellStyle name="20% - Accent1 2 2 4 6 6 3 2" xfId="6808" xr:uid="{00000000-0005-0000-0000-0000DD190000}"/>
    <cellStyle name="20% - Accent1 2 2 4 6 6 4" xfId="6809" xr:uid="{00000000-0005-0000-0000-0000DE190000}"/>
    <cellStyle name="20% - Accent1 2 2 4 6 7" xfId="6810" xr:uid="{00000000-0005-0000-0000-0000DF190000}"/>
    <cellStyle name="20% - Accent1 2 2 4 6 7 2" xfId="6811" xr:uid="{00000000-0005-0000-0000-0000E0190000}"/>
    <cellStyle name="20% - Accent1 2 2 4 6 7 2 2" xfId="6812" xr:uid="{00000000-0005-0000-0000-0000E1190000}"/>
    <cellStyle name="20% - Accent1 2 2 4 6 7 3" xfId="6813" xr:uid="{00000000-0005-0000-0000-0000E2190000}"/>
    <cellStyle name="20% - Accent1 2 2 4 6 8" xfId="6814" xr:uid="{00000000-0005-0000-0000-0000E3190000}"/>
    <cellStyle name="20% - Accent1 2 2 4 6 8 2" xfId="6815" xr:uid="{00000000-0005-0000-0000-0000E4190000}"/>
    <cellStyle name="20% - Accent1 2 2 4 6 8 2 2" xfId="6816" xr:uid="{00000000-0005-0000-0000-0000E5190000}"/>
    <cellStyle name="20% - Accent1 2 2 4 6 8 3" xfId="6817" xr:uid="{00000000-0005-0000-0000-0000E6190000}"/>
    <cellStyle name="20% - Accent1 2 2 4 6 9" xfId="6818" xr:uid="{00000000-0005-0000-0000-0000E7190000}"/>
    <cellStyle name="20% - Accent1 2 2 4 6 9 2" xfId="6819" xr:uid="{00000000-0005-0000-0000-0000E8190000}"/>
    <cellStyle name="20% - Accent1 2 2 4 7" xfId="6820" xr:uid="{00000000-0005-0000-0000-0000E9190000}"/>
    <cellStyle name="20% - Accent1 2 2 4 7 2" xfId="6821" xr:uid="{00000000-0005-0000-0000-0000EA190000}"/>
    <cellStyle name="20% - Accent1 2 2 4 7 2 2" xfId="6822" xr:uid="{00000000-0005-0000-0000-0000EB190000}"/>
    <cellStyle name="20% - Accent1 2 2 4 7 2 2 2" xfId="6823" xr:uid="{00000000-0005-0000-0000-0000EC190000}"/>
    <cellStyle name="20% - Accent1 2 2 4 7 2 2 2 2" xfId="6824" xr:uid="{00000000-0005-0000-0000-0000ED190000}"/>
    <cellStyle name="20% - Accent1 2 2 4 7 2 2 3" xfId="6825" xr:uid="{00000000-0005-0000-0000-0000EE190000}"/>
    <cellStyle name="20% - Accent1 2 2 4 7 2 3" xfId="6826" xr:uid="{00000000-0005-0000-0000-0000EF190000}"/>
    <cellStyle name="20% - Accent1 2 2 4 7 2 3 2" xfId="6827" xr:uid="{00000000-0005-0000-0000-0000F0190000}"/>
    <cellStyle name="20% - Accent1 2 2 4 7 2 4" xfId="6828" xr:uid="{00000000-0005-0000-0000-0000F1190000}"/>
    <cellStyle name="20% - Accent1 2 2 4 7 3" xfId="6829" xr:uid="{00000000-0005-0000-0000-0000F2190000}"/>
    <cellStyle name="20% - Accent1 2 2 4 7 3 2" xfId="6830" xr:uid="{00000000-0005-0000-0000-0000F3190000}"/>
    <cellStyle name="20% - Accent1 2 2 4 7 3 2 2" xfId="6831" xr:uid="{00000000-0005-0000-0000-0000F4190000}"/>
    <cellStyle name="20% - Accent1 2 2 4 7 3 2 2 2" xfId="6832" xr:uid="{00000000-0005-0000-0000-0000F5190000}"/>
    <cellStyle name="20% - Accent1 2 2 4 7 3 2 3" xfId="6833" xr:uid="{00000000-0005-0000-0000-0000F6190000}"/>
    <cellStyle name="20% - Accent1 2 2 4 7 3 3" xfId="6834" xr:uid="{00000000-0005-0000-0000-0000F7190000}"/>
    <cellStyle name="20% - Accent1 2 2 4 7 3 3 2" xfId="6835" xr:uid="{00000000-0005-0000-0000-0000F8190000}"/>
    <cellStyle name="20% - Accent1 2 2 4 7 3 4" xfId="6836" xr:uid="{00000000-0005-0000-0000-0000F9190000}"/>
    <cellStyle name="20% - Accent1 2 2 4 7 4" xfId="6837" xr:uid="{00000000-0005-0000-0000-0000FA190000}"/>
    <cellStyle name="20% - Accent1 2 2 4 7 4 2" xfId="6838" xr:uid="{00000000-0005-0000-0000-0000FB190000}"/>
    <cellStyle name="20% - Accent1 2 2 4 7 4 2 2" xfId="6839" xr:uid="{00000000-0005-0000-0000-0000FC190000}"/>
    <cellStyle name="20% - Accent1 2 2 4 7 4 2 2 2" xfId="6840" xr:uid="{00000000-0005-0000-0000-0000FD190000}"/>
    <cellStyle name="20% - Accent1 2 2 4 7 4 2 3" xfId="6841" xr:uid="{00000000-0005-0000-0000-0000FE190000}"/>
    <cellStyle name="20% - Accent1 2 2 4 7 4 3" xfId="6842" xr:uid="{00000000-0005-0000-0000-0000FF190000}"/>
    <cellStyle name="20% - Accent1 2 2 4 7 4 3 2" xfId="6843" xr:uid="{00000000-0005-0000-0000-0000001A0000}"/>
    <cellStyle name="20% - Accent1 2 2 4 7 4 4" xfId="6844" xr:uid="{00000000-0005-0000-0000-0000011A0000}"/>
    <cellStyle name="20% - Accent1 2 2 4 7 5" xfId="6845" xr:uid="{00000000-0005-0000-0000-0000021A0000}"/>
    <cellStyle name="20% - Accent1 2 2 4 7 5 2" xfId="6846" xr:uid="{00000000-0005-0000-0000-0000031A0000}"/>
    <cellStyle name="20% - Accent1 2 2 4 7 5 2 2" xfId="6847" xr:uid="{00000000-0005-0000-0000-0000041A0000}"/>
    <cellStyle name="20% - Accent1 2 2 4 7 5 3" xfId="6848" xr:uid="{00000000-0005-0000-0000-0000051A0000}"/>
    <cellStyle name="20% - Accent1 2 2 4 7 6" xfId="6849" xr:uid="{00000000-0005-0000-0000-0000061A0000}"/>
    <cellStyle name="20% - Accent1 2 2 4 7 6 2" xfId="6850" xr:uid="{00000000-0005-0000-0000-0000071A0000}"/>
    <cellStyle name="20% - Accent1 2 2 4 7 6 2 2" xfId="6851" xr:uid="{00000000-0005-0000-0000-0000081A0000}"/>
    <cellStyle name="20% - Accent1 2 2 4 7 6 3" xfId="6852" xr:uid="{00000000-0005-0000-0000-0000091A0000}"/>
    <cellStyle name="20% - Accent1 2 2 4 7 7" xfId="6853" xr:uid="{00000000-0005-0000-0000-00000A1A0000}"/>
    <cellStyle name="20% - Accent1 2 2 4 7 7 2" xfId="6854" xr:uid="{00000000-0005-0000-0000-00000B1A0000}"/>
    <cellStyle name="20% - Accent1 2 2 4 7 8" xfId="6855" xr:uid="{00000000-0005-0000-0000-00000C1A0000}"/>
    <cellStyle name="20% - Accent1 2 2 4 7 8 2" xfId="6856" xr:uid="{00000000-0005-0000-0000-00000D1A0000}"/>
    <cellStyle name="20% - Accent1 2 2 4 7 9" xfId="6857" xr:uid="{00000000-0005-0000-0000-00000E1A0000}"/>
    <cellStyle name="20% - Accent1 2 2 4 8" xfId="6858" xr:uid="{00000000-0005-0000-0000-00000F1A0000}"/>
    <cellStyle name="20% - Accent1 2 2 4 8 2" xfId="6859" xr:uid="{00000000-0005-0000-0000-0000101A0000}"/>
    <cellStyle name="20% - Accent1 2 2 4 8 2 2" xfId="6860" xr:uid="{00000000-0005-0000-0000-0000111A0000}"/>
    <cellStyle name="20% - Accent1 2 2 4 8 2 2 2" xfId="6861" xr:uid="{00000000-0005-0000-0000-0000121A0000}"/>
    <cellStyle name="20% - Accent1 2 2 4 8 2 2 2 2" xfId="6862" xr:uid="{00000000-0005-0000-0000-0000131A0000}"/>
    <cellStyle name="20% - Accent1 2 2 4 8 2 2 3" xfId="6863" xr:uid="{00000000-0005-0000-0000-0000141A0000}"/>
    <cellStyle name="20% - Accent1 2 2 4 8 2 3" xfId="6864" xr:uid="{00000000-0005-0000-0000-0000151A0000}"/>
    <cellStyle name="20% - Accent1 2 2 4 8 2 3 2" xfId="6865" xr:uid="{00000000-0005-0000-0000-0000161A0000}"/>
    <cellStyle name="20% - Accent1 2 2 4 8 2 4" xfId="6866" xr:uid="{00000000-0005-0000-0000-0000171A0000}"/>
    <cellStyle name="20% - Accent1 2 2 4 8 3" xfId="6867" xr:uid="{00000000-0005-0000-0000-0000181A0000}"/>
    <cellStyle name="20% - Accent1 2 2 4 8 3 2" xfId="6868" xr:uid="{00000000-0005-0000-0000-0000191A0000}"/>
    <cellStyle name="20% - Accent1 2 2 4 8 3 2 2" xfId="6869" xr:uid="{00000000-0005-0000-0000-00001A1A0000}"/>
    <cellStyle name="20% - Accent1 2 2 4 8 3 2 2 2" xfId="6870" xr:uid="{00000000-0005-0000-0000-00001B1A0000}"/>
    <cellStyle name="20% - Accent1 2 2 4 8 3 2 3" xfId="6871" xr:uid="{00000000-0005-0000-0000-00001C1A0000}"/>
    <cellStyle name="20% - Accent1 2 2 4 8 3 3" xfId="6872" xr:uid="{00000000-0005-0000-0000-00001D1A0000}"/>
    <cellStyle name="20% - Accent1 2 2 4 8 3 3 2" xfId="6873" xr:uid="{00000000-0005-0000-0000-00001E1A0000}"/>
    <cellStyle name="20% - Accent1 2 2 4 8 3 4" xfId="6874" xr:uid="{00000000-0005-0000-0000-00001F1A0000}"/>
    <cellStyle name="20% - Accent1 2 2 4 8 4" xfId="6875" xr:uid="{00000000-0005-0000-0000-0000201A0000}"/>
    <cellStyle name="20% - Accent1 2 2 4 8 4 2" xfId="6876" xr:uid="{00000000-0005-0000-0000-0000211A0000}"/>
    <cellStyle name="20% - Accent1 2 2 4 8 4 2 2" xfId="6877" xr:uid="{00000000-0005-0000-0000-0000221A0000}"/>
    <cellStyle name="20% - Accent1 2 2 4 8 4 2 2 2" xfId="6878" xr:uid="{00000000-0005-0000-0000-0000231A0000}"/>
    <cellStyle name="20% - Accent1 2 2 4 8 4 2 3" xfId="6879" xr:uid="{00000000-0005-0000-0000-0000241A0000}"/>
    <cellStyle name="20% - Accent1 2 2 4 8 4 3" xfId="6880" xr:uid="{00000000-0005-0000-0000-0000251A0000}"/>
    <cellStyle name="20% - Accent1 2 2 4 8 4 3 2" xfId="6881" xr:uid="{00000000-0005-0000-0000-0000261A0000}"/>
    <cellStyle name="20% - Accent1 2 2 4 8 4 4" xfId="6882" xr:uid="{00000000-0005-0000-0000-0000271A0000}"/>
    <cellStyle name="20% - Accent1 2 2 4 8 5" xfId="6883" xr:uid="{00000000-0005-0000-0000-0000281A0000}"/>
    <cellStyle name="20% - Accent1 2 2 4 8 5 2" xfId="6884" xr:uid="{00000000-0005-0000-0000-0000291A0000}"/>
    <cellStyle name="20% - Accent1 2 2 4 8 5 2 2" xfId="6885" xr:uid="{00000000-0005-0000-0000-00002A1A0000}"/>
    <cellStyle name="20% - Accent1 2 2 4 8 5 3" xfId="6886" xr:uid="{00000000-0005-0000-0000-00002B1A0000}"/>
    <cellStyle name="20% - Accent1 2 2 4 8 6" xfId="6887" xr:uid="{00000000-0005-0000-0000-00002C1A0000}"/>
    <cellStyle name="20% - Accent1 2 2 4 8 6 2" xfId="6888" xr:uid="{00000000-0005-0000-0000-00002D1A0000}"/>
    <cellStyle name="20% - Accent1 2 2 4 8 6 2 2" xfId="6889" xr:uid="{00000000-0005-0000-0000-00002E1A0000}"/>
    <cellStyle name="20% - Accent1 2 2 4 8 6 3" xfId="6890" xr:uid="{00000000-0005-0000-0000-00002F1A0000}"/>
    <cellStyle name="20% - Accent1 2 2 4 8 7" xfId="6891" xr:uid="{00000000-0005-0000-0000-0000301A0000}"/>
    <cellStyle name="20% - Accent1 2 2 4 8 7 2" xfId="6892" xr:uid="{00000000-0005-0000-0000-0000311A0000}"/>
    <cellStyle name="20% - Accent1 2 2 4 8 8" xfId="6893" xr:uid="{00000000-0005-0000-0000-0000321A0000}"/>
    <cellStyle name="20% - Accent1 2 2 4 8 8 2" xfId="6894" xr:uid="{00000000-0005-0000-0000-0000331A0000}"/>
    <cellStyle name="20% - Accent1 2 2 4 8 9" xfId="6895" xr:uid="{00000000-0005-0000-0000-0000341A0000}"/>
    <cellStyle name="20% - Accent1 2 2 4 9" xfId="6896" xr:uid="{00000000-0005-0000-0000-0000351A0000}"/>
    <cellStyle name="20% - Accent1 2 2 4 9 2" xfId="6897" xr:uid="{00000000-0005-0000-0000-0000361A0000}"/>
    <cellStyle name="20% - Accent1 2 2 4 9 2 2" xfId="6898" xr:uid="{00000000-0005-0000-0000-0000371A0000}"/>
    <cellStyle name="20% - Accent1 2 2 4 9 2 2 2" xfId="6899" xr:uid="{00000000-0005-0000-0000-0000381A0000}"/>
    <cellStyle name="20% - Accent1 2 2 4 9 2 3" xfId="6900" xr:uid="{00000000-0005-0000-0000-0000391A0000}"/>
    <cellStyle name="20% - Accent1 2 2 4 9 3" xfId="6901" xr:uid="{00000000-0005-0000-0000-00003A1A0000}"/>
    <cellStyle name="20% - Accent1 2 2 4 9 3 2" xfId="6902" xr:uid="{00000000-0005-0000-0000-00003B1A0000}"/>
    <cellStyle name="20% - Accent1 2 2 4 9 4" xfId="6903" xr:uid="{00000000-0005-0000-0000-00003C1A0000}"/>
    <cellStyle name="20% - Accent1 2 2 5" xfId="6904" xr:uid="{00000000-0005-0000-0000-00003D1A0000}"/>
    <cellStyle name="20% - Accent1 2 2 5 10" xfId="6905" xr:uid="{00000000-0005-0000-0000-00003E1A0000}"/>
    <cellStyle name="20% - Accent1 2 2 5 10 2" xfId="6906" xr:uid="{00000000-0005-0000-0000-00003F1A0000}"/>
    <cellStyle name="20% - Accent1 2 2 5 10 2 2" xfId="6907" xr:uid="{00000000-0005-0000-0000-0000401A0000}"/>
    <cellStyle name="20% - Accent1 2 2 5 10 2 2 2" xfId="6908" xr:uid="{00000000-0005-0000-0000-0000411A0000}"/>
    <cellStyle name="20% - Accent1 2 2 5 10 2 3" xfId="6909" xr:uid="{00000000-0005-0000-0000-0000421A0000}"/>
    <cellStyle name="20% - Accent1 2 2 5 10 3" xfId="6910" xr:uid="{00000000-0005-0000-0000-0000431A0000}"/>
    <cellStyle name="20% - Accent1 2 2 5 10 3 2" xfId="6911" xr:uid="{00000000-0005-0000-0000-0000441A0000}"/>
    <cellStyle name="20% - Accent1 2 2 5 10 4" xfId="6912" xr:uid="{00000000-0005-0000-0000-0000451A0000}"/>
    <cellStyle name="20% - Accent1 2 2 5 11" xfId="6913" xr:uid="{00000000-0005-0000-0000-0000461A0000}"/>
    <cellStyle name="20% - Accent1 2 2 5 11 2" xfId="6914" xr:uid="{00000000-0005-0000-0000-0000471A0000}"/>
    <cellStyle name="20% - Accent1 2 2 5 11 2 2" xfId="6915" xr:uid="{00000000-0005-0000-0000-0000481A0000}"/>
    <cellStyle name="20% - Accent1 2 2 5 11 3" xfId="6916" xr:uid="{00000000-0005-0000-0000-0000491A0000}"/>
    <cellStyle name="20% - Accent1 2 2 5 12" xfId="6917" xr:uid="{00000000-0005-0000-0000-00004A1A0000}"/>
    <cellStyle name="20% - Accent1 2 2 5 12 2" xfId="6918" xr:uid="{00000000-0005-0000-0000-00004B1A0000}"/>
    <cellStyle name="20% - Accent1 2 2 5 12 2 2" xfId="6919" xr:uid="{00000000-0005-0000-0000-00004C1A0000}"/>
    <cellStyle name="20% - Accent1 2 2 5 12 3" xfId="6920" xr:uid="{00000000-0005-0000-0000-00004D1A0000}"/>
    <cellStyle name="20% - Accent1 2 2 5 13" xfId="6921" xr:uid="{00000000-0005-0000-0000-00004E1A0000}"/>
    <cellStyle name="20% - Accent1 2 2 5 13 2" xfId="6922" xr:uid="{00000000-0005-0000-0000-00004F1A0000}"/>
    <cellStyle name="20% - Accent1 2 2 5 14" xfId="6923" xr:uid="{00000000-0005-0000-0000-0000501A0000}"/>
    <cellStyle name="20% - Accent1 2 2 5 14 2" xfId="6924" xr:uid="{00000000-0005-0000-0000-0000511A0000}"/>
    <cellStyle name="20% - Accent1 2 2 5 15" xfId="6925" xr:uid="{00000000-0005-0000-0000-0000521A0000}"/>
    <cellStyle name="20% - Accent1 2 2 5 2" xfId="6926" xr:uid="{00000000-0005-0000-0000-0000531A0000}"/>
    <cellStyle name="20% - Accent1 2 2 5 2 10" xfId="6927" xr:uid="{00000000-0005-0000-0000-0000541A0000}"/>
    <cellStyle name="20% - Accent1 2 2 5 2 10 2" xfId="6928" xr:uid="{00000000-0005-0000-0000-0000551A0000}"/>
    <cellStyle name="20% - Accent1 2 2 5 2 10 2 2" xfId="6929" xr:uid="{00000000-0005-0000-0000-0000561A0000}"/>
    <cellStyle name="20% - Accent1 2 2 5 2 10 3" xfId="6930" xr:uid="{00000000-0005-0000-0000-0000571A0000}"/>
    <cellStyle name="20% - Accent1 2 2 5 2 11" xfId="6931" xr:uid="{00000000-0005-0000-0000-0000581A0000}"/>
    <cellStyle name="20% - Accent1 2 2 5 2 11 2" xfId="6932" xr:uid="{00000000-0005-0000-0000-0000591A0000}"/>
    <cellStyle name="20% - Accent1 2 2 5 2 11 2 2" xfId="6933" xr:uid="{00000000-0005-0000-0000-00005A1A0000}"/>
    <cellStyle name="20% - Accent1 2 2 5 2 11 3" xfId="6934" xr:uid="{00000000-0005-0000-0000-00005B1A0000}"/>
    <cellStyle name="20% - Accent1 2 2 5 2 12" xfId="6935" xr:uid="{00000000-0005-0000-0000-00005C1A0000}"/>
    <cellStyle name="20% - Accent1 2 2 5 2 12 2" xfId="6936" xr:uid="{00000000-0005-0000-0000-00005D1A0000}"/>
    <cellStyle name="20% - Accent1 2 2 5 2 13" xfId="6937" xr:uid="{00000000-0005-0000-0000-00005E1A0000}"/>
    <cellStyle name="20% - Accent1 2 2 5 2 13 2" xfId="6938" xr:uid="{00000000-0005-0000-0000-00005F1A0000}"/>
    <cellStyle name="20% - Accent1 2 2 5 2 14" xfId="6939" xr:uid="{00000000-0005-0000-0000-0000601A0000}"/>
    <cellStyle name="20% - Accent1 2 2 5 2 2" xfId="6940" xr:uid="{00000000-0005-0000-0000-0000611A0000}"/>
    <cellStyle name="20% - Accent1 2 2 5 2 2 10" xfId="6941" xr:uid="{00000000-0005-0000-0000-0000621A0000}"/>
    <cellStyle name="20% - Accent1 2 2 5 2 2 10 2" xfId="6942" xr:uid="{00000000-0005-0000-0000-0000631A0000}"/>
    <cellStyle name="20% - Accent1 2 2 5 2 2 11" xfId="6943" xr:uid="{00000000-0005-0000-0000-0000641A0000}"/>
    <cellStyle name="20% - Accent1 2 2 5 2 2 2" xfId="6944" xr:uid="{00000000-0005-0000-0000-0000651A0000}"/>
    <cellStyle name="20% - Accent1 2 2 5 2 2 2 2" xfId="6945" xr:uid="{00000000-0005-0000-0000-0000661A0000}"/>
    <cellStyle name="20% - Accent1 2 2 5 2 2 2 2 2" xfId="6946" xr:uid="{00000000-0005-0000-0000-0000671A0000}"/>
    <cellStyle name="20% - Accent1 2 2 5 2 2 2 2 2 2" xfId="6947" xr:uid="{00000000-0005-0000-0000-0000681A0000}"/>
    <cellStyle name="20% - Accent1 2 2 5 2 2 2 2 2 2 2" xfId="6948" xr:uid="{00000000-0005-0000-0000-0000691A0000}"/>
    <cellStyle name="20% - Accent1 2 2 5 2 2 2 2 2 3" xfId="6949" xr:uid="{00000000-0005-0000-0000-00006A1A0000}"/>
    <cellStyle name="20% - Accent1 2 2 5 2 2 2 2 3" xfId="6950" xr:uid="{00000000-0005-0000-0000-00006B1A0000}"/>
    <cellStyle name="20% - Accent1 2 2 5 2 2 2 2 3 2" xfId="6951" xr:uid="{00000000-0005-0000-0000-00006C1A0000}"/>
    <cellStyle name="20% - Accent1 2 2 5 2 2 2 2 4" xfId="6952" xr:uid="{00000000-0005-0000-0000-00006D1A0000}"/>
    <cellStyle name="20% - Accent1 2 2 5 2 2 2 3" xfId="6953" xr:uid="{00000000-0005-0000-0000-00006E1A0000}"/>
    <cellStyle name="20% - Accent1 2 2 5 2 2 2 3 2" xfId="6954" xr:uid="{00000000-0005-0000-0000-00006F1A0000}"/>
    <cellStyle name="20% - Accent1 2 2 5 2 2 2 3 2 2" xfId="6955" xr:uid="{00000000-0005-0000-0000-0000701A0000}"/>
    <cellStyle name="20% - Accent1 2 2 5 2 2 2 3 2 2 2" xfId="6956" xr:uid="{00000000-0005-0000-0000-0000711A0000}"/>
    <cellStyle name="20% - Accent1 2 2 5 2 2 2 3 2 3" xfId="6957" xr:uid="{00000000-0005-0000-0000-0000721A0000}"/>
    <cellStyle name="20% - Accent1 2 2 5 2 2 2 3 3" xfId="6958" xr:uid="{00000000-0005-0000-0000-0000731A0000}"/>
    <cellStyle name="20% - Accent1 2 2 5 2 2 2 3 3 2" xfId="6959" xr:uid="{00000000-0005-0000-0000-0000741A0000}"/>
    <cellStyle name="20% - Accent1 2 2 5 2 2 2 3 4" xfId="6960" xr:uid="{00000000-0005-0000-0000-0000751A0000}"/>
    <cellStyle name="20% - Accent1 2 2 5 2 2 2 4" xfId="6961" xr:uid="{00000000-0005-0000-0000-0000761A0000}"/>
    <cellStyle name="20% - Accent1 2 2 5 2 2 2 4 2" xfId="6962" xr:uid="{00000000-0005-0000-0000-0000771A0000}"/>
    <cellStyle name="20% - Accent1 2 2 5 2 2 2 4 2 2" xfId="6963" xr:uid="{00000000-0005-0000-0000-0000781A0000}"/>
    <cellStyle name="20% - Accent1 2 2 5 2 2 2 4 2 2 2" xfId="6964" xr:uid="{00000000-0005-0000-0000-0000791A0000}"/>
    <cellStyle name="20% - Accent1 2 2 5 2 2 2 4 2 3" xfId="6965" xr:uid="{00000000-0005-0000-0000-00007A1A0000}"/>
    <cellStyle name="20% - Accent1 2 2 5 2 2 2 4 3" xfId="6966" xr:uid="{00000000-0005-0000-0000-00007B1A0000}"/>
    <cellStyle name="20% - Accent1 2 2 5 2 2 2 4 3 2" xfId="6967" xr:uid="{00000000-0005-0000-0000-00007C1A0000}"/>
    <cellStyle name="20% - Accent1 2 2 5 2 2 2 4 4" xfId="6968" xr:uid="{00000000-0005-0000-0000-00007D1A0000}"/>
    <cellStyle name="20% - Accent1 2 2 5 2 2 2 5" xfId="6969" xr:uid="{00000000-0005-0000-0000-00007E1A0000}"/>
    <cellStyle name="20% - Accent1 2 2 5 2 2 2 5 2" xfId="6970" xr:uid="{00000000-0005-0000-0000-00007F1A0000}"/>
    <cellStyle name="20% - Accent1 2 2 5 2 2 2 5 2 2" xfId="6971" xr:uid="{00000000-0005-0000-0000-0000801A0000}"/>
    <cellStyle name="20% - Accent1 2 2 5 2 2 2 5 3" xfId="6972" xr:uid="{00000000-0005-0000-0000-0000811A0000}"/>
    <cellStyle name="20% - Accent1 2 2 5 2 2 2 6" xfId="6973" xr:uid="{00000000-0005-0000-0000-0000821A0000}"/>
    <cellStyle name="20% - Accent1 2 2 5 2 2 2 6 2" xfId="6974" xr:uid="{00000000-0005-0000-0000-0000831A0000}"/>
    <cellStyle name="20% - Accent1 2 2 5 2 2 2 6 2 2" xfId="6975" xr:uid="{00000000-0005-0000-0000-0000841A0000}"/>
    <cellStyle name="20% - Accent1 2 2 5 2 2 2 6 3" xfId="6976" xr:uid="{00000000-0005-0000-0000-0000851A0000}"/>
    <cellStyle name="20% - Accent1 2 2 5 2 2 2 7" xfId="6977" xr:uid="{00000000-0005-0000-0000-0000861A0000}"/>
    <cellStyle name="20% - Accent1 2 2 5 2 2 2 7 2" xfId="6978" xr:uid="{00000000-0005-0000-0000-0000871A0000}"/>
    <cellStyle name="20% - Accent1 2 2 5 2 2 2 8" xfId="6979" xr:uid="{00000000-0005-0000-0000-0000881A0000}"/>
    <cellStyle name="20% - Accent1 2 2 5 2 2 2 8 2" xfId="6980" xr:uid="{00000000-0005-0000-0000-0000891A0000}"/>
    <cellStyle name="20% - Accent1 2 2 5 2 2 2 9" xfId="6981" xr:uid="{00000000-0005-0000-0000-00008A1A0000}"/>
    <cellStyle name="20% - Accent1 2 2 5 2 2 3" xfId="6982" xr:uid="{00000000-0005-0000-0000-00008B1A0000}"/>
    <cellStyle name="20% - Accent1 2 2 5 2 2 3 2" xfId="6983" xr:uid="{00000000-0005-0000-0000-00008C1A0000}"/>
    <cellStyle name="20% - Accent1 2 2 5 2 2 3 2 2" xfId="6984" xr:uid="{00000000-0005-0000-0000-00008D1A0000}"/>
    <cellStyle name="20% - Accent1 2 2 5 2 2 3 2 2 2" xfId="6985" xr:uid="{00000000-0005-0000-0000-00008E1A0000}"/>
    <cellStyle name="20% - Accent1 2 2 5 2 2 3 2 2 2 2" xfId="6986" xr:uid="{00000000-0005-0000-0000-00008F1A0000}"/>
    <cellStyle name="20% - Accent1 2 2 5 2 2 3 2 2 3" xfId="6987" xr:uid="{00000000-0005-0000-0000-0000901A0000}"/>
    <cellStyle name="20% - Accent1 2 2 5 2 2 3 2 3" xfId="6988" xr:uid="{00000000-0005-0000-0000-0000911A0000}"/>
    <cellStyle name="20% - Accent1 2 2 5 2 2 3 2 3 2" xfId="6989" xr:uid="{00000000-0005-0000-0000-0000921A0000}"/>
    <cellStyle name="20% - Accent1 2 2 5 2 2 3 2 4" xfId="6990" xr:uid="{00000000-0005-0000-0000-0000931A0000}"/>
    <cellStyle name="20% - Accent1 2 2 5 2 2 3 3" xfId="6991" xr:uid="{00000000-0005-0000-0000-0000941A0000}"/>
    <cellStyle name="20% - Accent1 2 2 5 2 2 3 3 2" xfId="6992" xr:uid="{00000000-0005-0000-0000-0000951A0000}"/>
    <cellStyle name="20% - Accent1 2 2 5 2 2 3 3 2 2" xfId="6993" xr:uid="{00000000-0005-0000-0000-0000961A0000}"/>
    <cellStyle name="20% - Accent1 2 2 5 2 2 3 3 2 2 2" xfId="6994" xr:uid="{00000000-0005-0000-0000-0000971A0000}"/>
    <cellStyle name="20% - Accent1 2 2 5 2 2 3 3 2 3" xfId="6995" xr:uid="{00000000-0005-0000-0000-0000981A0000}"/>
    <cellStyle name="20% - Accent1 2 2 5 2 2 3 3 3" xfId="6996" xr:uid="{00000000-0005-0000-0000-0000991A0000}"/>
    <cellStyle name="20% - Accent1 2 2 5 2 2 3 3 3 2" xfId="6997" xr:uid="{00000000-0005-0000-0000-00009A1A0000}"/>
    <cellStyle name="20% - Accent1 2 2 5 2 2 3 3 4" xfId="6998" xr:uid="{00000000-0005-0000-0000-00009B1A0000}"/>
    <cellStyle name="20% - Accent1 2 2 5 2 2 3 4" xfId="6999" xr:uid="{00000000-0005-0000-0000-00009C1A0000}"/>
    <cellStyle name="20% - Accent1 2 2 5 2 2 3 4 2" xfId="7000" xr:uid="{00000000-0005-0000-0000-00009D1A0000}"/>
    <cellStyle name="20% - Accent1 2 2 5 2 2 3 4 2 2" xfId="7001" xr:uid="{00000000-0005-0000-0000-00009E1A0000}"/>
    <cellStyle name="20% - Accent1 2 2 5 2 2 3 4 2 2 2" xfId="7002" xr:uid="{00000000-0005-0000-0000-00009F1A0000}"/>
    <cellStyle name="20% - Accent1 2 2 5 2 2 3 4 2 3" xfId="7003" xr:uid="{00000000-0005-0000-0000-0000A01A0000}"/>
    <cellStyle name="20% - Accent1 2 2 5 2 2 3 4 3" xfId="7004" xr:uid="{00000000-0005-0000-0000-0000A11A0000}"/>
    <cellStyle name="20% - Accent1 2 2 5 2 2 3 4 3 2" xfId="7005" xr:uid="{00000000-0005-0000-0000-0000A21A0000}"/>
    <cellStyle name="20% - Accent1 2 2 5 2 2 3 4 4" xfId="7006" xr:uid="{00000000-0005-0000-0000-0000A31A0000}"/>
    <cellStyle name="20% - Accent1 2 2 5 2 2 3 5" xfId="7007" xr:uid="{00000000-0005-0000-0000-0000A41A0000}"/>
    <cellStyle name="20% - Accent1 2 2 5 2 2 3 5 2" xfId="7008" xr:uid="{00000000-0005-0000-0000-0000A51A0000}"/>
    <cellStyle name="20% - Accent1 2 2 5 2 2 3 5 2 2" xfId="7009" xr:uid="{00000000-0005-0000-0000-0000A61A0000}"/>
    <cellStyle name="20% - Accent1 2 2 5 2 2 3 5 3" xfId="7010" xr:uid="{00000000-0005-0000-0000-0000A71A0000}"/>
    <cellStyle name="20% - Accent1 2 2 5 2 2 3 6" xfId="7011" xr:uid="{00000000-0005-0000-0000-0000A81A0000}"/>
    <cellStyle name="20% - Accent1 2 2 5 2 2 3 6 2" xfId="7012" xr:uid="{00000000-0005-0000-0000-0000A91A0000}"/>
    <cellStyle name="20% - Accent1 2 2 5 2 2 3 6 2 2" xfId="7013" xr:uid="{00000000-0005-0000-0000-0000AA1A0000}"/>
    <cellStyle name="20% - Accent1 2 2 5 2 2 3 6 3" xfId="7014" xr:uid="{00000000-0005-0000-0000-0000AB1A0000}"/>
    <cellStyle name="20% - Accent1 2 2 5 2 2 3 7" xfId="7015" xr:uid="{00000000-0005-0000-0000-0000AC1A0000}"/>
    <cellStyle name="20% - Accent1 2 2 5 2 2 3 7 2" xfId="7016" xr:uid="{00000000-0005-0000-0000-0000AD1A0000}"/>
    <cellStyle name="20% - Accent1 2 2 5 2 2 3 8" xfId="7017" xr:uid="{00000000-0005-0000-0000-0000AE1A0000}"/>
    <cellStyle name="20% - Accent1 2 2 5 2 2 3 8 2" xfId="7018" xr:uid="{00000000-0005-0000-0000-0000AF1A0000}"/>
    <cellStyle name="20% - Accent1 2 2 5 2 2 3 9" xfId="7019" xr:uid="{00000000-0005-0000-0000-0000B01A0000}"/>
    <cellStyle name="20% - Accent1 2 2 5 2 2 4" xfId="7020" xr:uid="{00000000-0005-0000-0000-0000B11A0000}"/>
    <cellStyle name="20% - Accent1 2 2 5 2 2 4 2" xfId="7021" xr:uid="{00000000-0005-0000-0000-0000B21A0000}"/>
    <cellStyle name="20% - Accent1 2 2 5 2 2 4 2 2" xfId="7022" xr:uid="{00000000-0005-0000-0000-0000B31A0000}"/>
    <cellStyle name="20% - Accent1 2 2 5 2 2 4 2 2 2" xfId="7023" xr:uid="{00000000-0005-0000-0000-0000B41A0000}"/>
    <cellStyle name="20% - Accent1 2 2 5 2 2 4 2 3" xfId="7024" xr:uid="{00000000-0005-0000-0000-0000B51A0000}"/>
    <cellStyle name="20% - Accent1 2 2 5 2 2 4 3" xfId="7025" xr:uid="{00000000-0005-0000-0000-0000B61A0000}"/>
    <cellStyle name="20% - Accent1 2 2 5 2 2 4 3 2" xfId="7026" xr:uid="{00000000-0005-0000-0000-0000B71A0000}"/>
    <cellStyle name="20% - Accent1 2 2 5 2 2 4 4" xfId="7027" xr:uid="{00000000-0005-0000-0000-0000B81A0000}"/>
    <cellStyle name="20% - Accent1 2 2 5 2 2 5" xfId="7028" xr:uid="{00000000-0005-0000-0000-0000B91A0000}"/>
    <cellStyle name="20% - Accent1 2 2 5 2 2 5 2" xfId="7029" xr:uid="{00000000-0005-0000-0000-0000BA1A0000}"/>
    <cellStyle name="20% - Accent1 2 2 5 2 2 5 2 2" xfId="7030" xr:uid="{00000000-0005-0000-0000-0000BB1A0000}"/>
    <cellStyle name="20% - Accent1 2 2 5 2 2 5 2 2 2" xfId="7031" xr:uid="{00000000-0005-0000-0000-0000BC1A0000}"/>
    <cellStyle name="20% - Accent1 2 2 5 2 2 5 2 3" xfId="7032" xr:uid="{00000000-0005-0000-0000-0000BD1A0000}"/>
    <cellStyle name="20% - Accent1 2 2 5 2 2 5 3" xfId="7033" xr:uid="{00000000-0005-0000-0000-0000BE1A0000}"/>
    <cellStyle name="20% - Accent1 2 2 5 2 2 5 3 2" xfId="7034" xr:uid="{00000000-0005-0000-0000-0000BF1A0000}"/>
    <cellStyle name="20% - Accent1 2 2 5 2 2 5 4" xfId="7035" xr:uid="{00000000-0005-0000-0000-0000C01A0000}"/>
    <cellStyle name="20% - Accent1 2 2 5 2 2 6" xfId="7036" xr:uid="{00000000-0005-0000-0000-0000C11A0000}"/>
    <cellStyle name="20% - Accent1 2 2 5 2 2 6 2" xfId="7037" xr:uid="{00000000-0005-0000-0000-0000C21A0000}"/>
    <cellStyle name="20% - Accent1 2 2 5 2 2 6 2 2" xfId="7038" xr:uid="{00000000-0005-0000-0000-0000C31A0000}"/>
    <cellStyle name="20% - Accent1 2 2 5 2 2 6 2 2 2" xfId="7039" xr:uid="{00000000-0005-0000-0000-0000C41A0000}"/>
    <cellStyle name="20% - Accent1 2 2 5 2 2 6 2 3" xfId="7040" xr:uid="{00000000-0005-0000-0000-0000C51A0000}"/>
    <cellStyle name="20% - Accent1 2 2 5 2 2 6 3" xfId="7041" xr:uid="{00000000-0005-0000-0000-0000C61A0000}"/>
    <cellStyle name="20% - Accent1 2 2 5 2 2 6 3 2" xfId="7042" xr:uid="{00000000-0005-0000-0000-0000C71A0000}"/>
    <cellStyle name="20% - Accent1 2 2 5 2 2 6 4" xfId="7043" xr:uid="{00000000-0005-0000-0000-0000C81A0000}"/>
    <cellStyle name="20% - Accent1 2 2 5 2 2 7" xfId="7044" xr:uid="{00000000-0005-0000-0000-0000C91A0000}"/>
    <cellStyle name="20% - Accent1 2 2 5 2 2 7 2" xfId="7045" xr:uid="{00000000-0005-0000-0000-0000CA1A0000}"/>
    <cellStyle name="20% - Accent1 2 2 5 2 2 7 2 2" xfId="7046" xr:uid="{00000000-0005-0000-0000-0000CB1A0000}"/>
    <cellStyle name="20% - Accent1 2 2 5 2 2 7 3" xfId="7047" xr:uid="{00000000-0005-0000-0000-0000CC1A0000}"/>
    <cellStyle name="20% - Accent1 2 2 5 2 2 8" xfId="7048" xr:uid="{00000000-0005-0000-0000-0000CD1A0000}"/>
    <cellStyle name="20% - Accent1 2 2 5 2 2 8 2" xfId="7049" xr:uid="{00000000-0005-0000-0000-0000CE1A0000}"/>
    <cellStyle name="20% - Accent1 2 2 5 2 2 8 2 2" xfId="7050" xr:uid="{00000000-0005-0000-0000-0000CF1A0000}"/>
    <cellStyle name="20% - Accent1 2 2 5 2 2 8 3" xfId="7051" xr:uid="{00000000-0005-0000-0000-0000D01A0000}"/>
    <cellStyle name="20% - Accent1 2 2 5 2 2 9" xfId="7052" xr:uid="{00000000-0005-0000-0000-0000D11A0000}"/>
    <cellStyle name="20% - Accent1 2 2 5 2 2 9 2" xfId="7053" xr:uid="{00000000-0005-0000-0000-0000D21A0000}"/>
    <cellStyle name="20% - Accent1 2 2 5 2 3" xfId="7054" xr:uid="{00000000-0005-0000-0000-0000D31A0000}"/>
    <cellStyle name="20% - Accent1 2 2 5 2 3 10" xfId="7055" xr:uid="{00000000-0005-0000-0000-0000D41A0000}"/>
    <cellStyle name="20% - Accent1 2 2 5 2 3 10 2" xfId="7056" xr:uid="{00000000-0005-0000-0000-0000D51A0000}"/>
    <cellStyle name="20% - Accent1 2 2 5 2 3 11" xfId="7057" xr:uid="{00000000-0005-0000-0000-0000D61A0000}"/>
    <cellStyle name="20% - Accent1 2 2 5 2 3 2" xfId="7058" xr:uid="{00000000-0005-0000-0000-0000D71A0000}"/>
    <cellStyle name="20% - Accent1 2 2 5 2 3 2 2" xfId="7059" xr:uid="{00000000-0005-0000-0000-0000D81A0000}"/>
    <cellStyle name="20% - Accent1 2 2 5 2 3 2 2 2" xfId="7060" xr:uid="{00000000-0005-0000-0000-0000D91A0000}"/>
    <cellStyle name="20% - Accent1 2 2 5 2 3 2 2 2 2" xfId="7061" xr:uid="{00000000-0005-0000-0000-0000DA1A0000}"/>
    <cellStyle name="20% - Accent1 2 2 5 2 3 2 2 2 2 2" xfId="7062" xr:uid="{00000000-0005-0000-0000-0000DB1A0000}"/>
    <cellStyle name="20% - Accent1 2 2 5 2 3 2 2 2 3" xfId="7063" xr:uid="{00000000-0005-0000-0000-0000DC1A0000}"/>
    <cellStyle name="20% - Accent1 2 2 5 2 3 2 2 3" xfId="7064" xr:uid="{00000000-0005-0000-0000-0000DD1A0000}"/>
    <cellStyle name="20% - Accent1 2 2 5 2 3 2 2 3 2" xfId="7065" xr:uid="{00000000-0005-0000-0000-0000DE1A0000}"/>
    <cellStyle name="20% - Accent1 2 2 5 2 3 2 2 4" xfId="7066" xr:uid="{00000000-0005-0000-0000-0000DF1A0000}"/>
    <cellStyle name="20% - Accent1 2 2 5 2 3 2 3" xfId="7067" xr:uid="{00000000-0005-0000-0000-0000E01A0000}"/>
    <cellStyle name="20% - Accent1 2 2 5 2 3 2 3 2" xfId="7068" xr:uid="{00000000-0005-0000-0000-0000E11A0000}"/>
    <cellStyle name="20% - Accent1 2 2 5 2 3 2 3 2 2" xfId="7069" xr:uid="{00000000-0005-0000-0000-0000E21A0000}"/>
    <cellStyle name="20% - Accent1 2 2 5 2 3 2 3 2 2 2" xfId="7070" xr:uid="{00000000-0005-0000-0000-0000E31A0000}"/>
    <cellStyle name="20% - Accent1 2 2 5 2 3 2 3 2 3" xfId="7071" xr:uid="{00000000-0005-0000-0000-0000E41A0000}"/>
    <cellStyle name="20% - Accent1 2 2 5 2 3 2 3 3" xfId="7072" xr:uid="{00000000-0005-0000-0000-0000E51A0000}"/>
    <cellStyle name="20% - Accent1 2 2 5 2 3 2 3 3 2" xfId="7073" xr:uid="{00000000-0005-0000-0000-0000E61A0000}"/>
    <cellStyle name="20% - Accent1 2 2 5 2 3 2 3 4" xfId="7074" xr:uid="{00000000-0005-0000-0000-0000E71A0000}"/>
    <cellStyle name="20% - Accent1 2 2 5 2 3 2 4" xfId="7075" xr:uid="{00000000-0005-0000-0000-0000E81A0000}"/>
    <cellStyle name="20% - Accent1 2 2 5 2 3 2 4 2" xfId="7076" xr:uid="{00000000-0005-0000-0000-0000E91A0000}"/>
    <cellStyle name="20% - Accent1 2 2 5 2 3 2 4 2 2" xfId="7077" xr:uid="{00000000-0005-0000-0000-0000EA1A0000}"/>
    <cellStyle name="20% - Accent1 2 2 5 2 3 2 4 2 2 2" xfId="7078" xr:uid="{00000000-0005-0000-0000-0000EB1A0000}"/>
    <cellStyle name="20% - Accent1 2 2 5 2 3 2 4 2 3" xfId="7079" xr:uid="{00000000-0005-0000-0000-0000EC1A0000}"/>
    <cellStyle name="20% - Accent1 2 2 5 2 3 2 4 3" xfId="7080" xr:uid="{00000000-0005-0000-0000-0000ED1A0000}"/>
    <cellStyle name="20% - Accent1 2 2 5 2 3 2 4 3 2" xfId="7081" xr:uid="{00000000-0005-0000-0000-0000EE1A0000}"/>
    <cellStyle name="20% - Accent1 2 2 5 2 3 2 4 4" xfId="7082" xr:uid="{00000000-0005-0000-0000-0000EF1A0000}"/>
    <cellStyle name="20% - Accent1 2 2 5 2 3 2 5" xfId="7083" xr:uid="{00000000-0005-0000-0000-0000F01A0000}"/>
    <cellStyle name="20% - Accent1 2 2 5 2 3 2 5 2" xfId="7084" xr:uid="{00000000-0005-0000-0000-0000F11A0000}"/>
    <cellStyle name="20% - Accent1 2 2 5 2 3 2 5 2 2" xfId="7085" xr:uid="{00000000-0005-0000-0000-0000F21A0000}"/>
    <cellStyle name="20% - Accent1 2 2 5 2 3 2 5 3" xfId="7086" xr:uid="{00000000-0005-0000-0000-0000F31A0000}"/>
    <cellStyle name="20% - Accent1 2 2 5 2 3 2 6" xfId="7087" xr:uid="{00000000-0005-0000-0000-0000F41A0000}"/>
    <cellStyle name="20% - Accent1 2 2 5 2 3 2 6 2" xfId="7088" xr:uid="{00000000-0005-0000-0000-0000F51A0000}"/>
    <cellStyle name="20% - Accent1 2 2 5 2 3 2 6 2 2" xfId="7089" xr:uid="{00000000-0005-0000-0000-0000F61A0000}"/>
    <cellStyle name="20% - Accent1 2 2 5 2 3 2 6 3" xfId="7090" xr:uid="{00000000-0005-0000-0000-0000F71A0000}"/>
    <cellStyle name="20% - Accent1 2 2 5 2 3 2 7" xfId="7091" xr:uid="{00000000-0005-0000-0000-0000F81A0000}"/>
    <cellStyle name="20% - Accent1 2 2 5 2 3 2 7 2" xfId="7092" xr:uid="{00000000-0005-0000-0000-0000F91A0000}"/>
    <cellStyle name="20% - Accent1 2 2 5 2 3 2 8" xfId="7093" xr:uid="{00000000-0005-0000-0000-0000FA1A0000}"/>
    <cellStyle name="20% - Accent1 2 2 5 2 3 2 8 2" xfId="7094" xr:uid="{00000000-0005-0000-0000-0000FB1A0000}"/>
    <cellStyle name="20% - Accent1 2 2 5 2 3 2 9" xfId="7095" xr:uid="{00000000-0005-0000-0000-0000FC1A0000}"/>
    <cellStyle name="20% - Accent1 2 2 5 2 3 3" xfId="7096" xr:uid="{00000000-0005-0000-0000-0000FD1A0000}"/>
    <cellStyle name="20% - Accent1 2 2 5 2 3 3 2" xfId="7097" xr:uid="{00000000-0005-0000-0000-0000FE1A0000}"/>
    <cellStyle name="20% - Accent1 2 2 5 2 3 3 2 2" xfId="7098" xr:uid="{00000000-0005-0000-0000-0000FF1A0000}"/>
    <cellStyle name="20% - Accent1 2 2 5 2 3 3 2 2 2" xfId="7099" xr:uid="{00000000-0005-0000-0000-0000001B0000}"/>
    <cellStyle name="20% - Accent1 2 2 5 2 3 3 2 2 2 2" xfId="7100" xr:uid="{00000000-0005-0000-0000-0000011B0000}"/>
    <cellStyle name="20% - Accent1 2 2 5 2 3 3 2 2 3" xfId="7101" xr:uid="{00000000-0005-0000-0000-0000021B0000}"/>
    <cellStyle name="20% - Accent1 2 2 5 2 3 3 2 3" xfId="7102" xr:uid="{00000000-0005-0000-0000-0000031B0000}"/>
    <cellStyle name="20% - Accent1 2 2 5 2 3 3 2 3 2" xfId="7103" xr:uid="{00000000-0005-0000-0000-0000041B0000}"/>
    <cellStyle name="20% - Accent1 2 2 5 2 3 3 2 4" xfId="7104" xr:uid="{00000000-0005-0000-0000-0000051B0000}"/>
    <cellStyle name="20% - Accent1 2 2 5 2 3 3 3" xfId="7105" xr:uid="{00000000-0005-0000-0000-0000061B0000}"/>
    <cellStyle name="20% - Accent1 2 2 5 2 3 3 3 2" xfId="7106" xr:uid="{00000000-0005-0000-0000-0000071B0000}"/>
    <cellStyle name="20% - Accent1 2 2 5 2 3 3 3 2 2" xfId="7107" xr:uid="{00000000-0005-0000-0000-0000081B0000}"/>
    <cellStyle name="20% - Accent1 2 2 5 2 3 3 3 2 2 2" xfId="7108" xr:uid="{00000000-0005-0000-0000-0000091B0000}"/>
    <cellStyle name="20% - Accent1 2 2 5 2 3 3 3 2 3" xfId="7109" xr:uid="{00000000-0005-0000-0000-00000A1B0000}"/>
    <cellStyle name="20% - Accent1 2 2 5 2 3 3 3 3" xfId="7110" xr:uid="{00000000-0005-0000-0000-00000B1B0000}"/>
    <cellStyle name="20% - Accent1 2 2 5 2 3 3 3 3 2" xfId="7111" xr:uid="{00000000-0005-0000-0000-00000C1B0000}"/>
    <cellStyle name="20% - Accent1 2 2 5 2 3 3 3 4" xfId="7112" xr:uid="{00000000-0005-0000-0000-00000D1B0000}"/>
    <cellStyle name="20% - Accent1 2 2 5 2 3 3 4" xfId="7113" xr:uid="{00000000-0005-0000-0000-00000E1B0000}"/>
    <cellStyle name="20% - Accent1 2 2 5 2 3 3 4 2" xfId="7114" xr:uid="{00000000-0005-0000-0000-00000F1B0000}"/>
    <cellStyle name="20% - Accent1 2 2 5 2 3 3 4 2 2" xfId="7115" xr:uid="{00000000-0005-0000-0000-0000101B0000}"/>
    <cellStyle name="20% - Accent1 2 2 5 2 3 3 4 2 2 2" xfId="7116" xr:uid="{00000000-0005-0000-0000-0000111B0000}"/>
    <cellStyle name="20% - Accent1 2 2 5 2 3 3 4 2 3" xfId="7117" xr:uid="{00000000-0005-0000-0000-0000121B0000}"/>
    <cellStyle name="20% - Accent1 2 2 5 2 3 3 4 3" xfId="7118" xr:uid="{00000000-0005-0000-0000-0000131B0000}"/>
    <cellStyle name="20% - Accent1 2 2 5 2 3 3 4 3 2" xfId="7119" xr:uid="{00000000-0005-0000-0000-0000141B0000}"/>
    <cellStyle name="20% - Accent1 2 2 5 2 3 3 4 4" xfId="7120" xr:uid="{00000000-0005-0000-0000-0000151B0000}"/>
    <cellStyle name="20% - Accent1 2 2 5 2 3 3 5" xfId="7121" xr:uid="{00000000-0005-0000-0000-0000161B0000}"/>
    <cellStyle name="20% - Accent1 2 2 5 2 3 3 5 2" xfId="7122" xr:uid="{00000000-0005-0000-0000-0000171B0000}"/>
    <cellStyle name="20% - Accent1 2 2 5 2 3 3 5 2 2" xfId="7123" xr:uid="{00000000-0005-0000-0000-0000181B0000}"/>
    <cellStyle name="20% - Accent1 2 2 5 2 3 3 5 3" xfId="7124" xr:uid="{00000000-0005-0000-0000-0000191B0000}"/>
    <cellStyle name="20% - Accent1 2 2 5 2 3 3 6" xfId="7125" xr:uid="{00000000-0005-0000-0000-00001A1B0000}"/>
    <cellStyle name="20% - Accent1 2 2 5 2 3 3 6 2" xfId="7126" xr:uid="{00000000-0005-0000-0000-00001B1B0000}"/>
    <cellStyle name="20% - Accent1 2 2 5 2 3 3 6 2 2" xfId="7127" xr:uid="{00000000-0005-0000-0000-00001C1B0000}"/>
    <cellStyle name="20% - Accent1 2 2 5 2 3 3 6 3" xfId="7128" xr:uid="{00000000-0005-0000-0000-00001D1B0000}"/>
    <cellStyle name="20% - Accent1 2 2 5 2 3 3 7" xfId="7129" xr:uid="{00000000-0005-0000-0000-00001E1B0000}"/>
    <cellStyle name="20% - Accent1 2 2 5 2 3 3 7 2" xfId="7130" xr:uid="{00000000-0005-0000-0000-00001F1B0000}"/>
    <cellStyle name="20% - Accent1 2 2 5 2 3 3 8" xfId="7131" xr:uid="{00000000-0005-0000-0000-0000201B0000}"/>
    <cellStyle name="20% - Accent1 2 2 5 2 3 3 8 2" xfId="7132" xr:uid="{00000000-0005-0000-0000-0000211B0000}"/>
    <cellStyle name="20% - Accent1 2 2 5 2 3 3 9" xfId="7133" xr:uid="{00000000-0005-0000-0000-0000221B0000}"/>
    <cellStyle name="20% - Accent1 2 2 5 2 3 4" xfId="7134" xr:uid="{00000000-0005-0000-0000-0000231B0000}"/>
    <cellStyle name="20% - Accent1 2 2 5 2 3 4 2" xfId="7135" xr:uid="{00000000-0005-0000-0000-0000241B0000}"/>
    <cellStyle name="20% - Accent1 2 2 5 2 3 4 2 2" xfId="7136" xr:uid="{00000000-0005-0000-0000-0000251B0000}"/>
    <cellStyle name="20% - Accent1 2 2 5 2 3 4 2 2 2" xfId="7137" xr:uid="{00000000-0005-0000-0000-0000261B0000}"/>
    <cellStyle name="20% - Accent1 2 2 5 2 3 4 2 3" xfId="7138" xr:uid="{00000000-0005-0000-0000-0000271B0000}"/>
    <cellStyle name="20% - Accent1 2 2 5 2 3 4 3" xfId="7139" xr:uid="{00000000-0005-0000-0000-0000281B0000}"/>
    <cellStyle name="20% - Accent1 2 2 5 2 3 4 3 2" xfId="7140" xr:uid="{00000000-0005-0000-0000-0000291B0000}"/>
    <cellStyle name="20% - Accent1 2 2 5 2 3 4 4" xfId="7141" xr:uid="{00000000-0005-0000-0000-00002A1B0000}"/>
    <cellStyle name="20% - Accent1 2 2 5 2 3 5" xfId="7142" xr:uid="{00000000-0005-0000-0000-00002B1B0000}"/>
    <cellStyle name="20% - Accent1 2 2 5 2 3 5 2" xfId="7143" xr:uid="{00000000-0005-0000-0000-00002C1B0000}"/>
    <cellStyle name="20% - Accent1 2 2 5 2 3 5 2 2" xfId="7144" xr:uid="{00000000-0005-0000-0000-00002D1B0000}"/>
    <cellStyle name="20% - Accent1 2 2 5 2 3 5 2 2 2" xfId="7145" xr:uid="{00000000-0005-0000-0000-00002E1B0000}"/>
    <cellStyle name="20% - Accent1 2 2 5 2 3 5 2 3" xfId="7146" xr:uid="{00000000-0005-0000-0000-00002F1B0000}"/>
    <cellStyle name="20% - Accent1 2 2 5 2 3 5 3" xfId="7147" xr:uid="{00000000-0005-0000-0000-0000301B0000}"/>
    <cellStyle name="20% - Accent1 2 2 5 2 3 5 3 2" xfId="7148" xr:uid="{00000000-0005-0000-0000-0000311B0000}"/>
    <cellStyle name="20% - Accent1 2 2 5 2 3 5 4" xfId="7149" xr:uid="{00000000-0005-0000-0000-0000321B0000}"/>
    <cellStyle name="20% - Accent1 2 2 5 2 3 6" xfId="7150" xr:uid="{00000000-0005-0000-0000-0000331B0000}"/>
    <cellStyle name="20% - Accent1 2 2 5 2 3 6 2" xfId="7151" xr:uid="{00000000-0005-0000-0000-0000341B0000}"/>
    <cellStyle name="20% - Accent1 2 2 5 2 3 6 2 2" xfId="7152" xr:uid="{00000000-0005-0000-0000-0000351B0000}"/>
    <cellStyle name="20% - Accent1 2 2 5 2 3 6 2 2 2" xfId="7153" xr:uid="{00000000-0005-0000-0000-0000361B0000}"/>
    <cellStyle name="20% - Accent1 2 2 5 2 3 6 2 3" xfId="7154" xr:uid="{00000000-0005-0000-0000-0000371B0000}"/>
    <cellStyle name="20% - Accent1 2 2 5 2 3 6 3" xfId="7155" xr:uid="{00000000-0005-0000-0000-0000381B0000}"/>
    <cellStyle name="20% - Accent1 2 2 5 2 3 6 3 2" xfId="7156" xr:uid="{00000000-0005-0000-0000-0000391B0000}"/>
    <cellStyle name="20% - Accent1 2 2 5 2 3 6 4" xfId="7157" xr:uid="{00000000-0005-0000-0000-00003A1B0000}"/>
    <cellStyle name="20% - Accent1 2 2 5 2 3 7" xfId="7158" xr:uid="{00000000-0005-0000-0000-00003B1B0000}"/>
    <cellStyle name="20% - Accent1 2 2 5 2 3 7 2" xfId="7159" xr:uid="{00000000-0005-0000-0000-00003C1B0000}"/>
    <cellStyle name="20% - Accent1 2 2 5 2 3 7 2 2" xfId="7160" xr:uid="{00000000-0005-0000-0000-00003D1B0000}"/>
    <cellStyle name="20% - Accent1 2 2 5 2 3 7 3" xfId="7161" xr:uid="{00000000-0005-0000-0000-00003E1B0000}"/>
    <cellStyle name="20% - Accent1 2 2 5 2 3 8" xfId="7162" xr:uid="{00000000-0005-0000-0000-00003F1B0000}"/>
    <cellStyle name="20% - Accent1 2 2 5 2 3 8 2" xfId="7163" xr:uid="{00000000-0005-0000-0000-0000401B0000}"/>
    <cellStyle name="20% - Accent1 2 2 5 2 3 8 2 2" xfId="7164" xr:uid="{00000000-0005-0000-0000-0000411B0000}"/>
    <cellStyle name="20% - Accent1 2 2 5 2 3 8 3" xfId="7165" xr:uid="{00000000-0005-0000-0000-0000421B0000}"/>
    <cellStyle name="20% - Accent1 2 2 5 2 3 9" xfId="7166" xr:uid="{00000000-0005-0000-0000-0000431B0000}"/>
    <cellStyle name="20% - Accent1 2 2 5 2 3 9 2" xfId="7167" xr:uid="{00000000-0005-0000-0000-0000441B0000}"/>
    <cellStyle name="20% - Accent1 2 2 5 2 4" xfId="7168" xr:uid="{00000000-0005-0000-0000-0000451B0000}"/>
    <cellStyle name="20% - Accent1 2 2 5 2 4 10" xfId="7169" xr:uid="{00000000-0005-0000-0000-0000461B0000}"/>
    <cellStyle name="20% - Accent1 2 2 5 2 4 10 2" xfId="7170" xr:uid="{00000000-0005-0000-0000-0000471B0000}"/>
    <cellStyle name="20% - Accent1 2 2 5 2 4 11" xfId="7171" xr:uid="{00000000-0005-0000-0000-0000481B0000}"/>
    <cellStyle name="20% - Accent1 2 2 5 2 4 2" xfId="7172" xr:uid="{00000000-0005-0000-0000-0000491B0000}"/>
    <cellStyle name="20% - Accent1 2 2 5 2 4 2 2" xfId="7173" xr:uid="{00000000-0005-0000-0000-00004A1B0000}"/>
    <cellStyle name="20% - Accent1 2 2 5 2 4 2 2 2" xfId="7174" xr:uid="{00000000-0005-0000-0000-00004B1B0000}"/>
    <cellStyle name="20% - Accent1 2 2 5 2 4 2 2 2 2" xfId="7175" xr:uid="{00000000-0005-0000-0000-00004C1B0000}"/>
    <cellStyle name="20% - Accent1 2 2 5 2 4 2 2 2 2 2" xfId="7176" xr:uid="{00000000-0005-0000-0000-00004D1B0000}"/>
    <cellStyle name="20% - Accent1 2 2 5 2 4 2 2 2 3" xfId="7177" xr:uid="{00000000-0005-0000-0000-00004E1B0000}"/>
    <cellStyle name="20% - Accent1 2 2 5 2 4 2 2 3" xfId="7178" xr:uid="{00000000-0005-0000-0000-00004F1B0000}"/>
    <cellStyle name="20% - Accent1 2 2 5 2 4 2 2 3 2" xfId="7179" xr:uid="{00000000-0005-0000-0000-0000501B0000}"/>
    <cellStyle name="20% - Accent1 2 2 5 2 4 2 2 4" xfId="7180" xr:uid="{00000000-0005-0000-0000-0000511B0000}"/>
    <cellStyle name="20% - Accent1 2 2 5 2 4 2 3" xfId="7181" xr:uid="{00000000-0005-0000-0000-0000521B0000}"/>
    <cellStyle name="20% - Accent1 2 2 5 2 4 2 3 2" xfId="7182" xr:uid="{00000000-0005-0000-0000-0000531B0000}"/>
    <cellStyle name="20% - Accent1 2 2 5 2 4 2 3 2 2" xfId="7183" xr:uid="{00000000-0005-0000-0000-0000541B0000}"/>
    <cellStyle name="20% - Accent1 2 2 5 2 4 2 3 2 2 2" xfId="7184" xr:uid="{00000000-0005-0000-0000-0000551B0000}"/>
    <cellStyle name="20% - Accent1 2 2 5 2 4 2 3 2 3" xfId="7185" xr:uid="{00000000-0005-0000-0000-0000561B0000}"/>
    <cellStyle name="20% - Accent1 2 2 5 2 4 2 3 3" xfId="7186" xr:uid="{00000000-0005-0000-0000-0000571B0000}"/>
    <cellStyle name="20% - Accent1 2 2 5 2 4 2 3 3 2" xfId="7187" xr:uid="{00000000-0005-0000-0000-0000581B0000}"/>
    <cellStyle name="20% - Accent1 2 2 5 2 4 2 3 4" xfId="7188" xr:uid="{00000000-0005-0000-0000-0000591B0000}"/>
    <cellStyle name="20% - Accent1 2 2 5 2 4 2 4" xfId="7189" xr:uid="{00000000-0005-0000-0000-00005A1B0000}"/>
    <cellStyle name="20% - Accent1 2 2 5 2 4 2 4 2" xfId="7190" xr:uid="{00000000-0005-0000-0000-00005B1B0000}"/>
    <cellStyle name="20% - Accent1 2 2 5 2 4 2 4 2 2" xfId="7191" xr:uid="{00000000-0005-0000-0000-00005C1B0000}"/>
    <cellStyle name="20% - Accent1 2 2 5 2 4 2 4 2 2 2" xfId="7192" xr:uid="{00000000-0005-0000-0000-00005D1B0000}"/>
    <cellStyle name="20% - Accent1 2 2 5 2 4 2 4 2 3" xfId="7193" xr:uid="{00000000-0005-0000-0000-00005E1B0000}"/>
    <cellStyle name="20% - Accent1 2 2 5 2 4 2 4 3" xfId="7194" xr:uid="{00000000-0005-0000-0000-00005F1B0000}"/>
    <cellStyle name="20% - Accent1 2 2 5 2 4 2 4 3 2" xfId="7195" xr:uid="{00000000-0005-0000-0000-0000601B0000}"/>
    <cellStyle name="20% - Accent1 2 2 5 2 4 2 4 4" xfId="7196" xr:uid="{00000000-0005-0000-0000-0000611B0000}"/>
    <cellStyle name="20% - Accent1 2 2 5 2 4 2 5" xfId="7197" xr:uid="{00000000-0005-0000-0000-0000621B0000}"/>
    <cellStyle name="20% - Accent1 2 2 5 2 4 2 5 2" xfId="7198" xr:uid="{00000000-0005-0000-0000-0000631B0000}"/>
    <cellStyle name="20% - Accent1 2 2 5 2 4 2 5 2 2" xfId="7199" xr:uid="{00000000-0005-0000-0000-0000641B0000}"/>
    <cellStyle name="20% - Accent1 2 2 5 2 4 2 5 3" xfId="7200" xr:uid="{00000000-0005-0000-0000-0000651B0000}"/>
    <cellStyle name="20% - Accent1 2 2 5 2 4 2 6" xfId="7201" xr:uid="{00000000-0005-0000-0000-0000661B0000}"/>
    <cellStyle name="20% - Accent1 2 2 5 2 4 2 6 2" xfId="7202" xr:uid="{00000000-0005-0000-0000-0000671B0000}"/>
    <cellStyle name="20% - Accent1 2 2 5 2 4 2 6 2 2" xfId="7203" xr:uid="{00000000-0005-0000-0000-0000681B0000}"/>
    <cellStyle name="20% - Accent1 2 2 5 2 4 2 6 3" xfId="7204" xr:uid="{00000000-0005-0000-0000-0000691B0000}"/>
    <cellStyle name="20% - Accent1 2 2 5 2 4 2 7" xfId="7205" xr:uid="{00000000-0005-0000-0000-00006A1B0000}"/>
    <cellStyle name="20% - Accent1 2 2 5 2 4 2 7 2" xfId="7206" xr:uid="{00000000-0005-0000-0000-00006B1B0000}"/>
    <cellStyle name="20% - Accent1 2 2 5 2 4 2 8" xfId="7207" xr:uid="{00000000-0005-0000-0000-00006C1B0000}"/>
    <cellStyle name="20% - Accent1 2 2 5 2 4 2 8 2" xfId="7208" xr:uid="{00000000-0005-0000-0000-00006D1B0000}"/>
    <cellStyle name="20% - Accent1 2 2 5 2 4 2 9" xfId="7209" xr:uid="{00000000-0005-0000-0000-00006E1B0000}"/>
    <cellStyle name="20% - Accent1 2 2 5 2 4 3" xfId="7210" xr:uid="{00000000-0005-0000-0000-00006F1B0000}"/>
    <cellStyle name="20% - Accent1 2 2 5 2 4 3 2" xfId="7211" xr:uid="{00000000-0005-0000-0000-0000701B0000}"/>
    <cellStyle name="20% - Accent1 2 2 5 2 4 3 2 2" xfId="7212" xr:uid="{00000000-0005-0000-0000-0000711B0000}"/>
    <cellStyle name="20% - Accent1 2 2 5 2 4 3 2 2 2" xfId="7213" xr:uid="{00000000-0005-0000-0000-0000721B0000}"/>
    <cellStyle name="20% - Accent1 2 2 5 2 4 3 2 2 2 2" xfId="7214" xr:uid="{00000000-0005-0000-0000-0000731B0000}"/>
    <cellStyle name="20% - Accent1 2 2 5 2 4 3 2 2 3" xfId="7215" xr:uid="{00000000-0005-0000-0000-0000741B0000}"/>
    <cellStyle name="20% - Accent1 2 2 5 2 4 3 2 3" xfId="7216" xr:uid="{00000000-0005-0000-0000-0000751B0000}"/>
    <cellStyle name="20% - Accent1 2 2 5 2 4 3 2 3 2" xfId="7217" xr:uid="{00000000-0005-0000-0000-0000761B0000}"/>
    <cellStyle name="20% - Accent1 2 2 5 2 4 3 2 4" xfId="7218" xr:uid="{00000000-0005-0000-0000-0000771B0000}"/>
    <cellStyle name="20% - Accent1 2 2 5 2 4 3 3" xfId="7219" xr:uid="{00000000-0005-0000-0000-0000781B0000}"/>
    <cellStyle name="20% - Accent1 2 2 5 2 4 3 3 2" xfId="7220" xr:uid="{00000000-0005-0000-0000-0000791B0000}"/>
    <cellStyle name="20% - Accent1 2 2 5 2 4 3 3 2 2" xfId="7221" xr:uid="{00000000-0005-0000-0000-00007A1B0000}"/>
    <cellStyle name="20% - Accent1 2 2 5 2 4 3 3 2 2 2" xfId="7222" xr:uid="{00000000-0005-0000-0000-00007B1B0000}"/>
    <cellStyle name="20% - Accent1 2 2 5 2 4 3 3 2 3" xfId="7223" xr:uid="{00000000-0005-0000-0000-00007C1B0000}"/>
    <cellStyle name="20% - Accent1 2 2 5 2 4 3 3 3" xfId="7224" xr:uid="{00000000-0005-0000-0000-00007D1B0000}"/>
    <cellStyle name="20% - Accent1 2 2 5 2 4 3 3 3 2" xfId="7225" xr:uid="{00000000-0005-0000-0000-00007E1B0000}"/>
    <cellStyle name="20% - Accent1 2 2 5 2 4 3 3 4" xfId="7226" xr:uid="{00000000-0005-0000-0000-00007F1B0000}"/>
    <cellStyle name="20% - Accent1 2 2 5 2 4 3 4" xfId="7227" xr:uid="{00000000-0005-0000-0000-0000801B0000}"/>
    <cellStyle name="20% - Accent1 2 2 5 2 4 3 4 2" xfId="7228" xr:uid="{00000000-0005-0000-0000-0000811B0000}"/>
    <cellStyle name="20% - Accent1 2 2 5 2 4 3 4 2 2" xfId="7229" xr:uid="{00000000-0005-0000-0000-0000821B0000}"/>
    <cellStyle name="20% - Accent1 2 2 5 2 4 3 4 2 2 2" xfId="7230" xr:uid="{00000000-0005-0000-0000-0000831B0000}"/>
    <cellStyle name="20% - Accent1 2 2 5 2 4 3 4 2 3" xfId="7231" xr:uid="{00000000-0005-0000-0000-0000841B0000}"/>
    <cellStyle name="20% - Accent1 2 2 5 2 4 3 4 3" xfId="7232" xr:uid="{00000000-0005-0000-0000-0000851B0000}"/>
    <cellStyle name="20% - Accent1 2 2 5 2 4 3 4 3 2" xfId="7233" xr:uid="{00000000-0005-0000-0000-0000861B0000}"/>
    <cellStyle name="20% - Accent1 2 2 5 2 4 3 4 4" xfId="7234" xr:uid="{00000000-0005-0000-0000-0000871B0000}"/>
    <cellStyle name="20% - Accent1 2 2 5 2 4 3 5" xfId="7235" xr:uid="{00000000-0005-0000-0000-0000881B0000}"/>
    <cellStyle name="20% - Accent1 2 2 5 2 4 3 5 2" xfId="7236" xr:uid="{00000000-0005-0000-0000-0000891B0000}"/>
    <cellStyle name="20% - Accent1 2 2 5 2 4 3 5 2 2" xfId="7237" xr:uid="{00000000-0005-0000-0000-00008A1B0000}"/>
    <cellStyle name="20% - Accent1 2 2 5 2 4 3 5 3" xfId="7238" xr:uid="{00000000-0005-0000-0000-00008B1B0000}"/>
    <cellStyle name="20% - Accent1 2 2 5 2 4 3 6" xfId="7239" xr:uid="{00000000-0005-0000-0000-00008C1B0000}"/>
    <cellStyle name="20% - Accent1 2 2 5 2 4 3 6 2" xfId="7240" xr:uid="{00000000-0005-0000-0000-00008D1B0000}"/>
    <cellStyle name="20% - Accent1 2 2 5 2 4 3 6 2 2" xfId="7241" xr:uid="{00000000-0005-0000-0000-00008E1B0000}"/>
    <cellStyle name="20% - Accent1 2 2 5 2 4 3 6 3" xfId="7242" xr:uid="{00000000-0005-0000-0000-00008F1B0000}"/>
    <cellStyle name="20% - Accent1 2 2 5 2 4 3 7" xfId="7243" xr:uid="{00000000-0005-0000-0000-0000901B0000}"/>
    <cellStyle name="20% - Accent1 2 2 5 2 4 3 7 2" xfId="7244" xr:uid="{00000000-0005-0000-0000-0000911B0000}"/>
    <cellStyle name="20% - Accent1 2 2 5 2 4 3 8" xfId="7245" xr:uid="{00000000-0005-0000-0000-0000921B0000}"/>
    <cellStyle name="20% - Accent1 2 2 5 2 4 3 8 2" xfId="7246" xr:uid="{00000000-0005-0000-0000-0000931B0000}"/>
    <cellStyle name="20% - Accent1 2 2 5 2 4 3 9" xfId="7247" xr:uid="{00000000-0005-0000-0000-0000941B0000}"/>
    <cellStyle name="20% - Accent1 2 2 5 2 4 4" xfId="7248" xr:uid="{00000000-0005-0000-0000-0000951B0000}"/>
    <cellStyle name="20% - Accent1 2 2 5 2 4 4 2" xfId="7249" xr:uid="{00000000-0005-0000-0000-0000961B0000}"/>
    <cellStyle name="20% - Accent1 2 2 5 2 4 4 2 2" xfId="7250" xr:uid="{00000000-0005-0000-0000-0000971B0000}"/>
    <cellStyle name="20% - Accent1 2 2 5 2 4 4 2 2 2" xfId="7251" xr:uid="{00000000-0005-0000-0000-0000981B0000}"/>
    <cellStyle name="20% - Accent1 2 2 5 2 4 4 2 3" xfId="7252" xr:uid="{00000000-0005-0000-0000-0000991B0000}"/>
    <cellStyle name="20% - Accent1 2 2 5 2 4 4 3" xfId="7253" xr:uid="{00000000-0005-0000-0000-00009A1B0000}"/>
    <cellStyle name="20% - Accent1 2 2 5 2 4 4 3 2" xfId="7254" xr:uid="{00000000-0005-0000-0000-00009B1B0000}"/>
    <cellStyle name="20% - Accent1 2 2 5 2 4 4 4" xfId="7255" xr:uid="{00000000-0005-0000-0000-00009C1B0000}"/>
    <cellStyle name="20% - Accent1 2 2 5 2 4 5" xfId="7256" xr:uid="{00000000-0005-0000-0000-00009D1B0000}"/>
    <cellStyle name="20% - Accent1 2 2 5 2 4 5 2" xfId="7257" xr:uid="{00000000-0005-0000-0000-00009E1B0000}"/>
    <cellStyle name="20% - Accent1 2 2 5 2 4 5 2 2" xfId="7258" xr:uid="{00000000-0005-0000-0000-00009F1B0000}"/>
    <cellStyle name="20% - Accent1 2 2 5 2 4 5 2 2 2" xfId="7259" xr:uid="{00000000-0005-0000-0000-0000A01B0000}"/>
    <cellStyle name="20% - Accent1 2 2 5 2 4 5 2 3" xfId="7260" xr:uid="{00000000-0005-0000-0000-0000A11B0000}"/>
    <cellStyle name="20% - Accent1 2 2 5 2 4 5 3" xfId="7261" xr:uid="{00000000-0005-0000-0000-0000A21B0000}"/>
    <cellStyle name="20% - Accent1 2 2 5 2 4 5 3 2" xfId="7262" xr:uid="{00000000-0005-0000-0000-0000A31B0000}"/>
    <cellStyle name="20% - Accent1 2 2 5 2 4 5 4" xfId="7263" xr:uid="{00000000-0005-0000-0000-0000A41B0000}"/>
    <cellStyle name="20% - Accent1 2 2 5 2 4 6" xfId="7264" xr:uid="{00000000-0005-0000-0000-0000A51B0000}"/>
    <cellStyle name="20% - Accent1 2 2 5 2 4 6 2" xfId="7265" xr:uid="{00000000-0005-0000-0000-0000A61B0000}"/>
    <cellStyle name="20% - Accent1 2 2 5 2 4 6 2 2" xfId="7266" xr:uid="{00000000-0005-0000-0000-0000A71B0000}"/>
    <cellStyle name="20% - Accent1 2 2 5 2 4 6 2 2 2" xfId="7267" xr:uid="{00000000-0005-0000-0000-0000A81B0000}"/>
    <cellStyle name="20% - Accent1 2 2 5 2 4 6 2 3" xfId="7268" xr:uid="{00000000-0005-0000-0000-0000A91B0000}"/>
    <cellStyle name="20% - Accent1 2 2 5 2 4 6 3" xfId="7269" xr:uid="{00000000-0005-0000-0000-0000AA1B0000}"/>
    <cellStyle name="20% - Accent1 2 2 5 2 4 6 3 2" xfId="7270" xr:uid="{00000000-0005-0000-0000-0000AB1B0000}"/>
    <cellStyle name="20% - Accent1 2 2 5 2 4 6 4" xfId="7271" xr:uid="{00000000-0005-0000-0000-0000AC1B0000}"/>
    <cellStyle name="20% - Accent1 2 2 5 2 4 7" xfId="7272" xr:uid="{00000000-0005-0000-0000-0000AD1B0000}"/>
    <cellStyle name="20% - Accent1 2 2 5 2 4 7 2" xfId="7273" xr:uid="{00000000-0005-0000-0000-0000AE1B0000}"/>
    <cellStyle name="20% - Accent1 2 2 5 2 4 7 2 2" xfId="7274" xr:uid="{00000000-0005-0000-0000-0000AF1B0000}"/>
    <cellStyle name="20% - Accent1 2 2 5 2 4 7 3" xfId="7275" xr:uid="{00000000-0005-0000-0000-0000B01B0000}"/>
    <cellStyle name="20% - Accent1 2 2 5 2 4 8" xfId="7276" xr:uid="{00000000-0005-0000-0000-0000B11B0000}"/>
    <cellStyle name="20% - Accent1 2 2 5 2 4 8 2" xfId="7277" xr:uid="{00000000-0005-0000-0000-0000B21B0000}"/>
    <cellStyle name="20% - Accent1 2 2 5 2 4 8 2 2" xfId="7278" xr:uid="{00000000-0005-0000-0000-0000B31B0000}"/>
    <cellStyle name="20% - Accent1 2 2 5 2 4 8 3" xfId="7279" xr:uid="{00000000-0005-0000-0000-0000B41B0000}"/>
    <cellStyle name="20% - Accent1 2 2 5 2 4 9" xfId="7280" xr:uid="{00000000-0005-0000-0000-0000B51B0000}"/>
    <cellStyle name="20% - Accent1 2 2 5 2 4 9 2" xfId="7281" xr:uid="{00000000-0005-0000-0000-0000B61B0000}"/>
    <cellStyle name="20% - Accent1 2 2 5 2 5" xfId="7282" xr:uid="{00000000-0005-0000-0000-0000B71B0000}"/>
    <cellStyle name="20% - Accent1 2 2 5 2 5 2" xfId="7283" xr:uid="{00000000-0005-0000-0000-0000B81B0000}"/>
    <cellStyle name="20% - Accent1 2 2 5 2 5 2 2" xfId="7284" xr:uid="{00000000-0005-0000-0000-0000B91B0000}"/>
    <cellStyle name="20% - Accent1 2 2 5 2 5 2 2 2" xfId="7285" xr:uid="{00000000-0005-0000-0000-0000BA1B0000}"/>
    <cellStyle name="20% - Accent1 2 2 5 2 5 2 2 2 2" xfId="7286" xr:uid="{00000000-0005-0000-0000-0000BB1B0000}"/>
    <cellStyle name="20% - Accent1 2 2 5 2 5 2 2 3" xfId="7287" xr:uid="{00000000-0005-0000-0000-0000BC1B0000}"/>
    <cellStyle name="20% - Accent1 2 2 5 2 5 2 3" xfId="7288" xr:uid="{00000000-0005-0000-0000-0000BD1B0000}"/>
    <cellStyle name="20% - Accent1 2 2 5 2 5 2 3 2" xfId="7289" xr:uid="{00000000-0005-0000-0000-0000BE1B0000}"/>
    <cellStyle name="20% - Accent1 2 2 5 2 5 2 4" xfId="7290" xr:uid="{00000000-0005-0000-0000-0000BF1B0000}"/>
    <cellStyle name="20% - Accent1 2 2 5 2 5 3" xfId="7291" xr:uid="{00000000-0005-0000-0000-0000C01B0000}"/>
    <cellStyle name="20% - Accent1 2 2 5 2 5 3 2" xfId="7292" xr:uid="{00000000-0005-0000-0000-0000C11B0000}"/>
    <cellStyle name="20% - Accent1 2 2 5 2 5 3 2 2" xfId="7293" xr:uid="{00000000-0005-0000-0000-0000C21B0000}"/>
    <cellStyle name="20% - Accent1 2 2 5 2 5 3 2 2 2" xfId="7294" xr:uid="{00000000-0005-0000-0000-0000C31B0000}"/>
    <cellStyle name="20% - Accent1 2 2 5 2 5 3 2 3" xfId="7295" xr:uid="{00000000-0005-0000-0000-0000C41B0000}"/>
    <cellStyle name="20% - Accent1 2 2 5 2 5 3 3" xfId="7296" xr:uid="{00000000-0005-0000-0000-0000C51B0000}"/>
    <cellStyle name="20% - Accent1 2 2 5 2 5 3 3 2" xfId="7297" xr:uid="{00000000-0005-0000-0000-0000C61B0000}"/>
    <cellStyle name="20% - Accent1 2 2 5 2 5 3 4" xfId="7298" xr:uid="{00000000-0005-0000-0000-0000C71B0000}"/>
    <cellStyle name="20% - Accent1 2 2 5 2 5 4" xfId="7299" xr:uid="{00000000-0005-0000-0000-0000C81B0000}"/>
    <cellStyle name="20% - Accent1 2 2 5 2 5 4 2" xfId="7300" xr:uid="{00000000-0005-0000-0000-0000C91B0000}"/>
    <cellStyle name="20% - Accent1 2 2 5 2 5 4 2 2" xfId="7301" xr:uid="{00000000-0005-0000-0000-0000CA1B0000}"/>
    <cellStyle name="20% - Accent1 2 2 5 2 5 4 2 2 2" xfId="7302" xr:uid="{00000000-0005-0000-0000-0000CB1B0000}"/>
    <cellStyle name="20% - Accent1 2 2 5 2 5 4 2 3" xfId="7303" xr:uid="{00000000-0005-0000-0000-0000CC1B0000}"/>
    <cellStyle name="20% - Accent1 2 2 5 2 5 4 3" xfId="7304" xr:uid="{00000000-0005-0000-0000-0000CD1B0000}"/>
    <cellStyle name="20% - Accent1 2 2 5 2 5 4 3 2" xfId="7305" xr:uid="{00000000-0005-0000-0000-0000CE1B0000}"/>
    <cellStyle name="20% - Accent1 2 2 5 2 5 4 4" xfId="7306" xr:uid="{00000000-0005-0000-0000-0000CF1B0000}"/>
    <cellStyle name="20% - Accent1 2 2 5 2 5 5" xfId="7307" xr:uid="{00000000-0005-0000-0000-0000D01B0000}"/>
    <cellStyle name="20% - Accent1 2 2 5 2 5 5 2" xfId="7308" xr:uid="{00000000-0005-0000-0000-0000D11B0000}"/>
    <cellStyle name="20% - Accent1 2 2 5 2 5 5 2 2" xfId="7309" xr:uid="{00000000-0005-0000-0000-0000D21B0000}"/>
    <cellStyle name="20% - Accent1 2 2 5 2 5 5 3" xfId="7310" xr:uid="{00000000-0005-0000-0000-0000D31B0000}"/>
    <cellStyle name="20% - Accent1 2 2 5 2 5 6" xfId="7311" xr:uid="{00000000-0005-0000-0000-0000D41B0000}"/>
    <cellStyle name="20% - Accent1 2 2 5 2 5 6 2" xfId="7312" xr:uid="{00000000-0005-0000-0000-0000D51B0000}"/>
    <cellStyle name="20% - Accent1 2 2 5 2 5 6 2 2" xfId="7313" xr:uid="{00000000-0005-0000-0000-0000D61B0000}"/>
    <cellStyle name="20% - Accent1 2 2 5 2 5 6 3" xfId="7314" xr:uid="{00000000-0005-0000-0000-0000D71B0000}"/>
    <cellStyle name="20% - Accent1 2 2 5 2 5 7" xfId="7315" xr:uid="{00000000-0005-0000-0000-0000D81B0000}"/>
    <cellStyle name="20% - Accent1 2 2 5 2 5 7 2" xfId="7316" xr:uid="{00000000-0005-0000-0000-0000D91B0000}"/>
    <cellStyle name="20% - Accent1 2 2 5 2 5 8" xfId="7317" xr:uid="{00000000-0005-0000-0000-0000DA1B0000}"/>
    <cellStyle name="20% - Accent1 2 2 5 2 5 8 2" xfId="7318" xr:uid="{00000000-0005-0000-0000-0000DB1B0000}"/>
    <cellStyle name="20% - Accent1 2 2 5 2 5 9" xfId="7319" xr:uid="{00000000-0005-0000-0000-0000DC1B0000}"/>
    <cellStyle name="20% - Accent1 2 2 5 2 6" xfId="7320" xr:uid="{00000000-0005-0000-0000-0000DD1B0000}"/>
    <cellStyle name="20% - Accent1 2 2 5 2 6 2" xfId="7321" xr:uid="{00000000-0005-0000-0000-0000DE1B0000}"/>
    <cellStyle name="20% - Accent1 2 2 5 2 6 2 2" xfId="7322" xr:uid="{00000000-0005-0000-0000-0000DF1B0000}"/>
    <cellStyle name="20% - Accent1 2 2 5 2 6 2 2 2" xfId="7323" xr:uid="{00000000-0005-0000-0000-0000E01B0000}"/>
    <cellStyle name="20% - Accent1 2 2 5 2 6 2 2 2 2" xfId="7324" xr:uid="{00000000-0005-0000-0000-0000E11B0000}"/>
    <cellStyle name="20% - Accent1 2 2 5 2 6 2 2 3" xfId="7325" xr:uid="{00000000-0005-0000-0000-0000E21B0000}"/>
    <cellStyle name="20% - Accent1 2 2 5 2 6 2 3" xfId="7326" xr:uid="{00000000-0005-0000-0000-0000E31B0000}"/>
    <cellStyle name="20% - Accent1 2 2 5 2 6 2 3 2" xfId="7327" xr:uid="{00000000-0005-0000-0000-0000E41B0000}"/>
    <cellStyle name="20% - Accent1 2 2 5 2 6 2 4" xfId="7328" xr:uid="{00000000-0005-0000-0000-0000E51B0000}"/>
    <cellStyle name="20% - Accent1 2 2 5 2 6 3" xfId="7329" xr:uid="{00000000-0005-0000-0000-0000E61B0000}"/>
    <cellStyle name="20% - Accent1 2 2 5 2 6 3 2" xfId="7330" xr:uid="{00000000-0005-0000-0000-0000E71B0000}"/>
    <cellStyle name="20% - Accent1 2 2 5 2 6 3 2 2" xfId="7331" xr:uid="{00000000-0005-0000-0000-0000E81B0000}"/>
    <cellStyle name="20% - Accent1 2 2 5 2 6 3 2 2 2" xfId="7332" xr:uid="{00000000-0005-0000-0000-0000E91B0000}"/>
    <cellStyle name="20% - Accent1 2 2 5 2 6 3 2 3" xfId="7333" xr:uid="{00000000-0005-0000-0000-0000EA1B0000}"/>
    <cellStyle name="20% - Accent1 2 2 5 2 6 3 3" xfId="7334" xr:uid="{00000000-0005-0000-0000-0000EB1B0000}"/>
    <cellStyle name="20% - Accent1 2 2 5 2 6 3 3 2" xfId="7335" xr:uid="{00000000-0005-0000-0000-0000EC1B0000}"/>
    <cellStyle name="20% - Accent1 2 2 5 2 6 3 4" xfId="7336" xr:uid="{00000000-0005-0000-0000-0000ED1B0000}"/>
    <cellStyle name="20% - Accent1 2 2 5 2 6 4" xfId="7337" xr:uid="{00000000-0005-0000-0000-0000EE1B0000}"/>
    <cellStyle name="20% - Accent1 2 2 5 2 6 4 2" xfId="7338" xr:uid="{00000000-0005-0000-0000-0000EF1B0000}"/>
    <cellStyle name="20% - Accent1 2 2 5 2 6 4 2 2" xfId="7339" xr:uid="{00000000-0005-0000-0000-0000F01B0000}"/>
    <cellStyle name="20% - Accent1 2 2 5 2 6 4 2 2 2" xfId="7340" xr:uid="{00000000-0005-0000-0000-0000F11B0000}"/>
    <cellStyle name="20% - Accent1 2 2 5 2 6 4 2 3" xfId="7341" xr:uid="{00000000-0005-0000-0000-0000F21B0000}"/>
    <cellStyle name="20% - Accent1 2 2 5 2 6 4 3" xfId="7342" xr:uid="{00000000-0005-0000-0000-0000F31B0000}"/>
    <cellStyle name="20% - Accent1 2 2 5 2 6 4 3 2" xfId="7343" xr:uid="{00000000-0005-0000-0000-0000F41B0000}"/>
    <cellStyle name="20% - Accent1 2 2 5 2 6 4 4" xfId="7344" xr:uid="{00000000-0005-0000-0000-0000F51B0000}"/>
    <cellStyle name="20% - Accent1 2 2 5 2 6 5" xfId="7345" xr:uid="{00000000-0005-0000-0000-0000F61B0000}"/>
    <cellStyle name="20% - Accent1 2 2 5 2 6 5 2" xfId="7346" xr:uid="{00000000-0005-0000-0000-0000F71B0000}"/>
    <cellStyle name="20% - Accent1 2 2 5 2 6 5 2 2" xfId="7347" xr:uid="{00000000-0005-0000-0000-0000F81B0000}"/>
    <cellStyle name="20% - Accent1 2 2 5 2 6 5 3" xfId="7348" xr:uid="{00000000-0005-0000-0000-0000F91B0000}"/>
    <cellStyle name="20% - Accent1 2 2 5 2 6 6" xfId="7349" xr:uid="{00000000-0005-0000-0000-0000FA1B0000}"/>
    <cellStyle name="20% - Accent1 2 2 5 2 6 6 2" xfId="7350" xr:uid="{00000000-0005-0000-0000-0000FB1B0000}"/>
    <cellStyle name="20% - Accent1 2 2 5 2 6 6 2 2" xfId="7351" xr:uid="{00000000-0005-0000-0000-0000FC1B0000}"/>
    <cellStyle name="20% - Accent1 2 2 5 2 6 6 3" xfId="7352" xr:uid="{00000000-0005-0000-0000-0000FD1B0000}"/>
    <cellStyle name="20% - Accent1 2 2 5 2 6 7" xfId="7353" xr:uid="{00000000-0005-0000-0000-0000FE1B0000}"/>
    <cellStyle name="20% - Accent1 2 2 5 2 6 7 2" xfId="7354" xr:uid="{00000000-0005-0000-0000-0000FF1B0000}"/>
    <cellStyle name="20% - Accent1 2 2 5 2 6 8" xfId="7355" xr:uid="{00000000-0005-0000-0000-0000001C0000}"/>
    <cellStyle name="20% - Accent1 2 2 5 2 6 8 2" xfId="7356" xr:uid="{00000000-0005-0000-0000-0000011C0000}"/>
    <cellStyle name="20% - Accent1 2 2 5 2 6 9" xfId="7357" xr:uid="{00000000-0005-0000-0000-0000021C0000}"/>
    <cellStyle name="20% - Accent1 2 2 5 2 7" xfId="7358" xr:uid="{00000000-0005-0000-0000-0000031C0000}"/>
    <cellStyle name="20% - Accent1 2 2 5 2 7 2" xfId="7359" xr:uid="{00000000-0005-0000-0000-0000041C0000}"/>
    <cellStyle name="20% - Accent1 2 2 5 2 7 2 2" xfId="7360" xr:uid="{00000000-0005-0000-0000-0000051C0000}"/>
    <cellStyle name="20% - Accent1 2 2 5 2 7 2 2 2" xfId="7361" xr:uid="{00000000-0005-0000-0000-0000061C0000}"/>
    <cellStyle name="20% - Accent1 2 2 5 2 7 2 3" xfId="7362" xr:uid="{00000000-0005-0000-0000-0000071C0000}"/>
    <cellStyle name="20% - Accent1 2 2 5 2 7 3" xfId="7363" xr:uid="{00000000-0005-0000-0000-0000081C0000}"/>
    <cellStyle name="20% - Accent1 2 2 5 2 7 3 2" xfId="7364" xr:uid="{00000000-0005-0000-0000-0000091C0000}"/>
    <cellStyle name="20% - Accent1 2 2 5 2 7 4" xfId="7365" xr:uid="{00000000-0005-0000-0000-00000A1C0000}"/>
    <cellStyle name="20% - Accent1 2 2 5 2 8" xfId="7366" xr:uid="{00000000-0005-0000-0000-00000B1C0000}"/>
    <cellStyle name="20% - Accent1 2 2 5 2 8 2" xfId="7367" xr:uid="{00000000-0005-0000-0000-00000C1C0000}"/>
    <cellStyle name="20% - Accent1 2 2 5 2 8 2 2" xfId="7368" xr:uid="{00000000-0005-0000-0000-00000D1C0000}"/>
    <cellStyle name="20% - Accent1 2 2 5 2 8 2 2 2" xfId="7369" xr:uid="{00000000-0005-0000-0000-00000E1C0000}"/>
    <cellStyle name="20% - Accent1 2 2 5 2 8 2 3" xfId="7370" xr:uid="{00000000-0005-0000-0000-00000F1C0000}"/>
    <cellStyle name="20% - Accent1 2 2 5 2 8 3" xfId="7371" xr:uid="{00000000-0005-0000-0000-0000101C0000}"/>
    <cellStyle name="20% - Accent1 2 2 5 2 8 3 2" xfId="7372" xr:uid="{00000000-0005-0000-0000-0000111C0000}"/>
    <cellStyle name="20% - Accent1 2 2 5 2 8 4" xfId="7373" xr:uid="{00000000-0005-0000-0000-0000121C0000}"/>
    <cellStyle name="20% - Accent1 2 2 5 2 9" xfId="7374" xr:uid="{00000000-0005-0000-0000-0000131C0000}"/>
    <cellStyle name="20% - Accent1 2 2 5 2 9 2" xfId="7375" xr:uid="{00000000-0005-0000-0000-0000141C0000}"/>
    <cellStyle name="20% - Accent1 2 2 5 2 9 2 2" xfId="7376" xr:uid="{00000000-0005-0000-0000-0000151C0000}"/>
    <cellStyle name="20% - Accent1 2 2 5 2 9 2 2 2" xfId="7377" xr:uid="{00000000-0005-0000-0000-0000161C0000}"/>
    <cellStyle name="20% - Accent1 2 2 5 2 9 2 3" xfId="7378" xr:uid="{00000000-0005-0000-0000-0000171C0000}"/>
    <cellStyle name="20% - Accent1 2 2 5 2 9 3" xfId="7379" xr:uid="{00000000-0005-0000-0000-0000181C0000}"/>
    <cellStyle name="20% - Accent1 2 2 5 2 9 3 2" xfId="7380" xr:uid="{00000000-0005-0000-0000-0000191C0000}"/>
    <cellStyle name="20% - Accent1 2 2 5 2 9 4" xfId="7381" xr:uid="{00000000-0005-0000-0000-00001A1C0000}"/>
    <cellStyle name="20% - Accent1 2 2 5 3" xfId="7382" xr:uid="{00000000-0005-0000-0000-00001B1C0000}"/>
    <cellStyle name="20% - Accent1 2 2 5 3 10" xfId="7383" xr:uid="{00000000-0005-0000-0000-00001C1C0000}"/>
    <cellStyle name="20% - Accent1 2 2 5 3 10 2" xfId="7384" xr:uid="{00000000-0005-0000-0000-00001D1C0000}"/>
    <cellStyle name="20% - Accent1 2 2 5 3 11" xfId="7385" xr:uid="{00000000-0005-0000-0000-00001E1C0000}"/>
    <cellStyle name="20% - Accent1 2 2 5 3 2" xfId="7386" xr:uid="{00000000-0005-0000-0000-00001F1C0000}"/>
    <cellStyle name="20% - Accent1 2 2 5 3 2 2" xfId="7387" xr:uid="{00000000-0005-0000-0000-0000201C0000}"/>
    <cellStyle name="20% - Accent1 2 2 5 3 2 2 2" xfId="7388" xr:uid="{00000000-0005-0000-0000-0000211C0000}"/>
    <cellStyle name="20% - Accent1 2 2 5 3 2 2 2 2" xfId="7389" xr:uid="{00000000-0005-0000-0000-0000221C0000}"/>
    <cellStyle name="20% - Accent1 2 2 5 3 2 2 2 2 2" xfId="7390" xr:uid="{00000000-0005-0000-0000-0000231C0000}"/>
    <cellStyle name="20% - Accent1 2 2 5 3 2 2 2 3" xfId="7391" xr:uid="{00000000-0005-0000-0000-0000241C0000}"/>
    <cellStyle name="20% - Accent1 2 2 5 3 2 2 3" xfId="7392" xr:uid="{00000000-0005-0000-0000-0000251C0000}"/>
    <cellStyle name="20% - Accent1 2 2 5 3 2 2 3 2" xfId="7393" xr:uid="{00000000-0005-0000-0000-0000261C0000}"/>
    <cellStyle name="20% - Accent1 2 2 5 3 2 2 4" xfId="7394" xr:uid="{00000000-0005-0000-0000-0000271C0000}"/>
    <cellStyle name="20% - Accent1 2 2 5 3 2 3" xfId="7395" xr:uid="{00000000-0005-0000-0000-0000281C0000}"/>
    <cellStyle name="20% - Accent1 2 2 5 3 2 3 2" xfId="7396" xr:uid="{00000000-0005-0000-0000-0000291C0000}"/>
    <cellStyle name="20% - Accent1 2 2 5 3 2 3 2 2" xfId="7397" xr:uid="{00000000-0005-0000-0000-00002A1C0000}"/>
    <cellStyle name="20% - Accent1 2 2 5 3 2 3 2 2 2" xfId="7398" xr:uid="{00000000-0005-0000-0000-00002B1C0000}"/>
    <cellStyle name="20% - Accent1 2 2 5 3 2 3 2 3" xfId="7399" xr:uid="{00000000-0005-0000-0000-00002C1C0000}"/>
    <cellStyle name="20% - Accent1 2 2 5 3 2 3 3" xfId="7400" xr:uid="{00000000-0005-0000-0000-00002D1C0000}"/>
    <cellStyle name="20% - Accent1 2 2 5 3 2 3 3 2" xfId="7401" xr:uid="{00000000-0005-0000-0000-00002E1C0000}"/>
    <cellStyle name="20% - Accent1 2 2 5 3 2 3 4" xfId="7402" xr:uid="{00000000-0005-0000-0000-00002F1C0000}"/>
    <cellStyle name="20% - Accent1 2 2 5 3 2 4" xfId="7403" xr:uid="{00000000-0005-0000-0000-0000301C0000}"/>
    <cellStyle name="20% - Accent1 2 2 5 3 2 4 2" xfId="7404" xr:uid="{00000000-0005-0000-0000-0000311C0000}"/>
    <cellStyle name="20% - Accent1 2 2 5 3 2 4 2 2" xfId="7405" xr:uid="{00000000-0005-0000-0000-0000321C0000}"/>
    <cellStyle name="20% - Accent1 2 2 5 3 2 4 2 2 2" xfId="7406" xr:uid="{00000000-0005-0000-0000-0000331C0000}"/>
    <cellStyle name="20% - Accent1 2 2 5 3 2 4 2 3" xfId="7407" xr:uid="{00000000-0005-0000-0000-0000341C0000}"/>
    <cellStyle name="20% - Accent1 2 2 5 3 2 4 3" xfId="7408" xr:uid="{00000000-0005-0000-0000-0000351C0000}"/>
    <cellStyle name="20% - Accent1 2 2 5 3 2 4 3 2" xfId="7409" xr:uid="{00000000-0005-0000-0000-0000361C0000}"/>
    <cellStyle name="20% - Accent1 2 2 5 3 2 4 4" xfId="7410" xr:uid="{00000000-0005-0000-0000-0000371C0000}"/>
    <cellStyle name="20% - Accent1 2 2 5 3 2 5" xfId="7411" xr:uid="{00000000-0005-0000-0000-0000381C0000}"/>
    <cellStyle name="20% - Accent1 2 2 5 3 2 5 2" xfId="7412" xr:uid="{00000000-0005-0000-0000-0000391C0000}"/>
    <cellStyle name="20% - Accent1 2 2 5 3 2 5 2 2" xfId="7413" xr:uid="{00000000-0005-0000-0000-00003A1C0000}"/>
    <cellStyle name="20% - Accent1 2 2 5 3 2 5 3" xfId="7414" xr:uid="{00000000-0005-0000-0000-00003B1C0000}"/>
    <cellStyle name="20% - Accent1 2 2 5 3 2 6" xfId="7415" xr:uid="{00000000-0005-0000-0000-00003C1C0000}"/>
    <cellStyle name="20% - Accent1 2 2 5 3 2 6 2" xfId="7416" xr:uid="{00000000-0005-0000-0000-00003D1C0000}"/>
    <cellStyle name="20% - Accent1 2 2 5 3 2 6 2 2" xfId="7417" xr:uid="{00000000-0005-0000-0000-00003E1C0000}"/>
    <cellStyle name="20% - Accent1 2 2 5 3 2 6 3" xfId="7418" xr:uid="{00000000-0005-0000-0000-00003F1C0000}"/>
    <cellStyle name="20% - Accent1 2 2 5 3 2 7" xfId="7419" xr:uid="{00000000-0005-0000-0000-0000401C0000}"/>
    <cellStyle name="20% - Accent1 2 2 5 3 2 7 2" xfId="7420" xr:uid="{00000000-0005-0000-0000-0000411C0000}"/>
    <cellStyle name="20% - Accent1 2 2 5 3 2 8" xfId="7421" xr:uid="{00000000-0005-0000-0000-0000421C0000}"/>
    <cellStyle name="20% - Accent1 2 2 5 3 2 8 2" xfId="7422" xr:uid="{00000000-0005-0000-0000-0000431C0000}"/>
    <cellStyle name="20% - Accent1 2 2 5 3 2 9" xfId="7423" xr:uid="{00000000-0005-0000-0000-0000441C0000}"/>
    <cellStyle name="20% - Accent1 2 2 5 3 3" xfId="7424" xr:uid="{00000000-0005-0000-0000-0000451C0000}"/>
    <cellStyle name="20% - Accent1 2 2 5 3 3 2" xfId="7425" xr:uid="{00000000-0005-0000-0000-0000461C0000}"/>
    <cellStyle name="20% - Accent1 2 2 5 3 3 2 2" xfId="7426" xr:uid="{00000000-0005-0000-0000-0000471C0000}"/>
    <cellStyle name="20% - Accent1 2 2 5 3 3 2 2 2" xfId="7427" xr:uid="{00000000-0005-0000-0000-0000481C0000}"/>
    <cellStyle name="20% - Accent1 2 2 5 3 3 2 2 2 2" xfId="7428" xr:uid="{00000000-0005-0000-0000-0000491C0000}"/>
    <cellStyle name="20% - Accent1 2 2 5 3 3 2 2 3" xfId="7429" xr:uid="{00000000-0005-0000-0000-00004A1C0000}"/>
    <cellStyle name="20% - Accent1 2 2 5 3 3 2 3" xfId="7430" xr:uid="{00000000-0005-0000-0000-00004B1C0000}"/>
    <cellStyle name="20% - Accent1 2 2 5 3 3 2 3 2" xfId="7431" xr:uid="{00000000-0005-0000-0000-00004C1C0000}"/>
    <cellStyle name="20% - Accent1 2 2 5 3 3 2 4" xfId="7432" xr:uid="{00000000-0005-0000-0000-00004D1C0000}"/>
    <cellStyle name="20% - Accent1 2 2 5 3 3 3" xfId="7433" xr:uid="{00000000-0005-0000-0000-00004E1C0000}"/>
    <cellStyle name="20% - Accent1 2 2 5 3 3 3 2" xfId="7434" xr:uid="{00000000-0005-0000-0000-00004F1C0000}"/>
    <cellStyle name="20% - Accent1 2 2 5 3 3 3 2 2" xfId="7435" xr:uid="{00000000-0005-0000-0000-0000501C0000}"/>
    <cellStyle name="20% - Accent1 2 2 5 3 3 3 2 2 2" xfId="7436" xr:uid="{00000000-0005-0000-0000-0000511C0000}"/>
    <cellStyle name="20% - Accent1 2 2 5 3 3 3 2 3" xfId="7437" xr:uid="{00000000-0005-0000-0000-0000521C0000}"/>
    <cellStyle name="20% - Accent1 2 2 5 3 3 3 3" xfId="7438" xr:uid="{00000000-0005-0000-0000-0000531C0000}"/>
    <cellStyle name="20% - Accent1 2 2 5 3 3 3 3 2" xfId="7439" xr:uid="{00000000-0005-0000-0000-0000541C0000}"/>
    <cellStyle name="20% - Accent1 2 2 5 3 3 3 4" xfId="7440" xr:uid="{00000000-0005-0000-0000-0000551C0000}"/>
    <cellStyle name="20% - Accent1 2 2 5 3 3 4" xfId="7441" xr:uid="{00000000-0005-0000-0000-0000561C0000}"/>
    <cellStyle name="20% - Accent1 2 2 5 3 3 4 2" xfId="7442" xr:uid="{00000000-0005-0000-0000-0000571C0000}"/>
    <cellStyle name="20% - Accent1 2 2 5 3 3 4 2 2" xfId="7443" xr:uid="{00000000-0005-0000-0000-0000581C0000}"/>
    <cellStyle name="20% - Accent1 2 2 5 3 3 4 2 2 2" xfId="7444" xr:uid="{00000000-0005-0000-0000-0000591C0000}"/>
    <cellStyle name="20% - Accent1 2 2 5 3 3 4 2 3" xfId="7445" xr:uid="{00000000-0005-0000-0000-00005A1C0000}"/>
    <cellStyle name="20% - Accent1 2 2 5 3 3 4 3" xfId="7446" xr:uid="{00000000-0005-0000-0000-00005B1C0000}"/>
    <cellStyle name="20% - Accent1 2 2 5 3 3 4 3 2" xfId="7447" xr:uid="{00000000-0005-0000-0000-00005C1C0000}"/>
    <cellStyle name="20% - Accent1 2 2 5 3 3 4 4" xfId="7448" xr:uid="{00000000-0005-0000-0000-00005D1C0000}"/>
    <cellStyle name="20% - Accent1 2 2 5 3 3 5" xfId="7449" xr:uid="{00000000-0005-0000-0000-00005E1C0000}"/>
    <cellStyle name="20% - Accent1 2 2 5 3 3 5 2" xfId="7450" xr:uid="{00000000-0005-0000-0000-00005F1C0000}"/>
    <cellStyle name="20% - Accent1 2 2 5 3 3 5 2 2" xfId="7451" xr:uid="{00000000-0005-0000-0000-0000601C0000}"/>
    <cellStyle name="20% - Accent1 2 2 5 3 3 5 3" xfId="7452" xr:uid="{00000000-0005-0000-0000-0000611C0000}"/>
    <cellStyle name="20% - Accent1 2 2 5 3 3 6" xfId="7453" xr:uid="{00000000-0005-0000-0000-0000621C0000}"/>
    <cellStyle name="20% - Accent1 2 2 5 3 3 6 2" xfId="7454" xr:uid="{00000000-0005-0000-0000-0000631C0000}"/>
    <cellStyle name="20% - Accent1 2 2 5 3 3 6 2 2" xfId="7455" xr:uid="{00000000-0005-0000-0000-0000641C0000}"/>
    <cellStyle name="20% - Accent1 2 2 5 3 3 6 3" xfId="7456" xr:uid="{00000000-0005-0000-0000-0000651C0000}"/>
    <cellStyle name="20% - Accent1 2 2 5 3 3 7" xfId="7457" xr:uid="{00000000-0005-0000-0000-0000661C0000}"/>
    <cellStyle name="20% - Accent1 2 2 5 3 3 7 2" xfId="7458" xr:uid="{00000000-0005-0000-0000-0000671C0000}"/>
    <cellStyle name="20% - Accent1 2 2 5 3 3 8" xfId="7459" xr:uid="{00000000-0005-0000-0000-0000681C0000}"/>
    <cellStyle name="20% - Accent1 2 2 5 3 3 8 2" xfId="7460" xr:uid="{00000000-0005-0000-0000-0000691C0000}"/>
    <cellStyle name="20% - Accent1 2 2 5 3 3 9" xfId="7461" xr:uid="{00000000-0005-0000-0000-00006A1C0000}"/>
    <cellStyle name="20% - Accent1 2 2 5 3 4" xfId="7462" xr:uid="{00000000-0005-0000-0000-00006B1C0000}"/>
    <cellStyle name="20% - Accent1 2 2 5 3 4 2" xfId="7463" xr:uid="{00000000-0005-0000-0000-00006C1C0000}"/>
    <cellStyle name="20% - Accent1 2 2 5 3 4 2 2" xfId="7464" xr:uid="{00000000-0005-0000-0000-00006D1C0000}"/>
    <cellStyle name="20% - Accent1 2 2 5 3 4 2 2 2" xfId="7465" xr:uid="{00000000-0005-0000-0000-00006E1C0000}"/>
    <cellStyle name="20% - Accent1 2 2 5 3 4 2 3" xfId="7466" xr:uid="{00000000-0005-0000-0000-00006F1C0000}"/>
    <cellStyle name="20% - Accent1 2 2 5 3 4 3" xfId="7467" xr:uid="{00000000-0005-0000-0000-0000701C0000}"/>
    <cellStyle name="20% - Accent1 2 2 5 3 4 3 2" xfId="7468" xr:uid="{00000000-0005-0000-0000-0000711C0000}"/>
    <cellStyle name="20% - Accent1 2 2 5 3 4 4" xfId="7469" xr:uid="{00000000-0005-0000-0000-0000721C0000}"/>
    <cellStyle name="20% - Accent1 2 2 5 3 5" xfId="7470" xr:uid="{00000000-0005-0000-0000-0000731C0000}"/>
    <cellStyle name="20% - Accent1 2 2 5 3 5 2" xfId="7471" xr:uid="{00000000-0005-0000-0000-0000741C0000}"/>
    <cellStyle name="20% - Accent1 2 2 5 3 5 2 2" xfId="7472" xr:uid="{00000000-0005-0000-0000-0000751C0000}"/>
    <cellStyle name="20% - Accent1 2 2 5 3 5 2 2 2" xfId="7473" xr:uid="{00000000-0005-0000-0000-0000761C0000}"/>
    <cellStyle name="20% - Accent1 2 2 5 3 5 2 3" xfId="7474" xr:uid="{00000000-0005-0000-0000-0000771C0000}"/>
    <cellStyle name="20% - Accent1 2 2 5 3 5 3" xfId="7475" xr:uid="{00000000-0005-0000-0000-0000781C0000}"/>
    <cellStyle name="20% - Accent1 2 2 5 3 5 3 2" xfId="7476" xr:uid="{00000000-0005-0000-0000-0000791C0000}"/>
    <cellStyle name="20% - Accent1 2 2 5 3 5 4" xfId="7477" xr:uid="{00000000-0005-0000-0000-00007A1C0000}"/>
    <cellStyle name="20% - Accent1 2 2 5 3 6" xfId="7478" xr:uid="{00000000-0005-0000-0000-00007B1C0000}"/>
    <cellStyle name="20% - Accent1 2 2 5 3 6 2" xfId="7479" xr:uid="{00000000-0005-0000-0000-00007C1C0000}"/>
    <cellStyle name="20% - Accent1 2 2 5 3 6 2 2" xfId="7480" xr:uid="{00000000-0005-0000-0000-00007D1C0000}"/>
    <cellStyle name="20% - Accent1 2 2 5 3 6 2 2 2" xfId="7481" xr:uid="{00000000-0005-0000-0000-00007E1C0000}"/>
    <cellStyle name="20% - Accent1 2 2 5 3 6 2 3" xfId="7482" xr:uid="{00000000-0005-0000-0000-00007F1C0000}"/>
    <cellStyle name="20% - Accent1 2 2 5 3 6 3" xfId="7483" xr:uid="{00000000-0005-0000-0000-0000801C0000}"/>
    <cellStyle name="20% - Accent1 2 2 5 3 6 3 2" xfId="7484" xr:uid="{00000000-0005-0000-0000-0000811C0000}"/>
    <cellStyle name="20% - Accent1 2 2 5 3 6 4" xfId="7485" xr:uid="{00000000-0005-0000-0000-0000821C0000}"/>
    <cellStyle name="20% - Accent1 2 2 5 3 7" xfId="7486" xr:uid="{00000000-0005-0000-0000-0000831C0000}"/>
    <cellStyle name="20% - Accent1 2 2 5 3 7 2" xfId="7487" xr:uid="{00000000-0005-0000-0000-0000841C0000}"/>
    <cellStyle name="20% - Accent1 2 2 5 3 7 2 2" xfId="7488" xr:uid="{00000000-0005-0000-0000-0000851C0000}"/>
    <cellStyle name="20% - Accent1 2 2 5 3 7 3" xfId="7489" xr:uid="{00000000-0005-0000-0000-0000861C0000}"/>
    <cellStyle name="20% - Accent1 2 2 5 3 8" xfId="7490" xr:uid="{00000000-0005-0000-0000-0000871C0000}"/>
    <cellStyle name="20% - Accent1 2 2 5 3 8 2" xfId="7491" xr:uid="{00000000-0005-0000-0000-0000881C0000}"/>
    <cellStyle name="20% - Accent1 2 2 5 3 8 2 2" xfId="7492" xr:uid="{00000000-0005-0000-0000-0000891C0000}"/>
    <cellStyle name="20% - Accent1 2 2 5 3 8 3" xfId="7493" xr:uid="{00000000-0005-0000-0000-00008A1C0000}"/>
    <cellStyle name="20% - Accent1 2 2 5 3 9" xfId="7494" xr:uid="{00000000-0005-0000-0000-00008B1C0000}"/>
    <cellStyle name="20% - Accent1 2 2 5 3 9 2" xfId="7495" xr:uid="{00000000-0005-0000-0000-00008C1C0000}"/>
    <cellStyle name="20% - Accent1 2 2 5 4" xfId="7496" xr:uid="{00000000-0005-0000-0000-00008D1C0000}"/>
    <cellStyle name="20% - Accent1 2 2 5 4 10" xfId="7497" xr:uid="{00000000-0005-0000-0000-00008E1C0000}"/>
    <cellStyle name="20% - Accent1 2 2 5 4 10 2" xfId="7498" xr:uid="{00000000-0005-0000-0000-00008F1C0000}"/>
    <cellStyle name="20% - Accent1 2 2 5 4 11" xfId="7499" xr:uid="{00000000-0005-0000-0000-0000901C0000}"/>
    <cellStyle name="20% - Accent1 2 2 5 4 2" xfId="7500" xr:uid="{00000000-0005-0000-0000-0000911C0000}"/>
    <cellStyle name="20% - Accent1 2 2 5 4 2 2" xfId="7501" xr:uid="{00000000-0005-0000-0000-0000921C0000}"/>
    <cellStyle name="20% - Accent1 2 2 5 4 2 2 2" xfId="7502" xr:uid="{00000000-0005-0000-0000-0000931C0000}"/>
    <cellStyle name="20% - Accent1 2 2 5 4 2 2 2 2" xfId="7503" xr:uid="{00000000-0005-0000-0000-0000941C0000}"/>
    <cellStyle name="20% - Accent1 2 2 5 4 2 2 2 2 2" xfId="7504" xr:uid="{00000000-0005-0000-0000-0000951C0000}"/>
    <cellStyle name="20% - Accent1 2 2 5 4 2 2 2 3" xfId="7505" xr:uid="{00000000-0005-0000-0000-0000961C0000}"/>
    <cellStyle name="20% - Accent1 2 2 5 4 2 2 3" xfId="7506" xr:uid="{00000000-0005-0000-0000-0000971C0000}"/>
    <cellStyle name="20% - Accent1 2 2 5 4 2 2 3 2" xfId="7507" xr:uid="{00000000-0005-0000-0000-0000981C0000}"/>
    <cellStyle name="20% - Accent1 2 2 5 4 2 2 4" xfId="7508" xr:uid="{00000000-0005-0000-0000-0000991C0000}"/>
    <cellStyle name="20% - Accent1 2 2 5 4 2 3" xfId="7509" xr:uid="{00000000-0005-0000-0000-00009A1C0000}"/>
    <cellStyle name="20% - Accent1 2 2 5 4 2 3 2" xfId="7510" xr:uid="{00000000-0005-0000-0000-00009B1C0000}"/>
    <cellStyle name="20% - Accent1 2 2 5 4 2 3 2 2" xfId="7511" xr:uid="{00000000-0005-0000-0000-00009C1C0000}"/>
    <cellStyle name="20% - Accent1 2 2 5 4 2 3 2 2 2" xfId="7512" xr:uid="{00000000-0005-0000-0000-00009D1C0000}"/>
    <cellStyle name="20% - Accent1 2 2 5 4 2 3 2 3" xfId="7513" xr:uid="{00000000-0005-0000-0000-00009E1C0000}"/>
    <cellStyle name="20% - Accent1 2 2 5 4 2 3 3" xfId="7514" xr:uid="{00000000-0005-0000-0000-00009F1C0000}"/>
    <cellStyle name="20% - Accent1 2 2 5 4 2 3 3 2" xfId="7515" xr:uid="{00000000-0005-0000-0000-0000A01C0000}"/>
    <cellStyle name="20% - Accent1 2 2 5 4 2 3 4" xfId="7516" xr:uid="{00000000-0005-0000-0000-0000A11C0000}"/>
    <cellStyle name="20% - Accent1 2 2 5 4 2 4" xfId="7517" xr:uid="{00000000-0005-0000-0000-0000A21C0000}"/>
    <cellStyle name="20% - Accent1 2 2 5 4 2 4 2" xfId="7518" xr:uid="{00000000-0005-0000-0000-0000A31C0000}"/>
    <cellStyle name="20% - Accent1 2 2 5 4 2 4 2 2" xfId="7519" xr:uid="{00000000-0005-0000-0000-0000A41C0000}"/>
    <cellStyle name="20% - Accent1 2 2 5 4 2 4 2 2 2" xfId="7520" xr:uid="{00000000-0005-0000-0000-0000A51C0000}"/>
    <cellStyle name="20% - Accent1 2 2 5 4 2 4 2 3" xfId="7521" xr:uid="{00000000-0005-0000-0000-0000A61C0000}"/>
    <cellStyle name="20% - Accent1 2 2 5 4 2 4 3" xfId="7522" xr:uid="{00000000-0005-0000-0000-0000A71C0000}"/>
    <cellStyle name="20% - Accent1 2 2 5 4 2 4 3 2" xfId="7523" xr:uid="{00000000-0005-0000-0000-0000A81C0000}"/>
    <cellStyle name="20% - Accent1 2 2 5 4 2 4 4" xfId="7524" xr:uid="{00000000-0005-0000-0000-0000A91C0000}"/>
    <cellStyle name="20% - Accent1 2 2 5 4 2 5" xfId="7525" xr:uid="{00000000-0005-0000-0000-0000AA1C0000}"/>
    <cellStyle name="20% - Accent1 2 2 5 4 2 5 2" xfId="7526" xr:uid="{00000000-0005-0000-0000-0000AB1C0000}"/>
    <cellStyle name="20% - Accent1 2 2 5 4 2 5 2 2" xfId="7527" xr:uid="{00000000-0005-0000-0000-0000AC1C0000}"/>
    <cellStyle name="20% - Accent1 2 2 5 4 2 5 3" xfId="7528" xr:uid="{00000000-0005-0000-0000-0000AD1C0000}"/>
    <cellStyle name="20% - Accent1 2 2 5 4 2 6" xfId="7529" xr:uid="{00000000-0005-0000-0000-0000AE1C0000}"/>
    <cellStyle name="20% - Accent1 2 2 5 4 2 6 2" xfId="7530" xr:uid="{00000000-0005-0000-0000-0000AF1C0000}"/>
    <cellStyle name="20% - Accent1 2 2 5 4 2 6 2 2" xfId="7531" xr:uid="{00000000-0005-0000-0000-0000B01C0000}"/>
    <cellStyle name="20% - Accent1 2 2 5 4 2 6 3" xfId="7532" xr:uid="{00000000-0005-0000-0000-0000B11C0000}"/>
    <cellStyle name="20% - Accent1 2 2 5 4 2 7" xfId="7533" xr:uid="{00000000-0005-0000-0000-0000B21C0000}"/>
    <cellStyle name="20% - Accent1 2 2 5 4 2 7 2" xfId="7534" xr:uid="{00000000-0005-0000-0000-0000B31C0000}"/>
    <cellStyle name="20% - Accent1 2 2 5 4 2 8" xfId="7535" xr:uid="{00000000-0005-0000-0000-0000B41C0000}"/>
    <cellStyle name="20% - Accent1 2 2 5 4 2 8 2" xfId="7536" xr:uid="{00000000-0005-0000-0000-0000B51C0000}"/>
    <cellStyle name="20% - Accent1 2 2 5 4 2 9" xfId="7537" xr:uid="{00000000-0005-0000-0000-0000B61C0000}"/>
    <cellStyle name="20% - Accent1 2 2 5 4 3" xfId="7538" xr:uid="{00000000-0005-0000-0000-0000B71C0000}"/>
    <cellStyle name="20% - Accent1 2 2 5 4 3 2" xfId="7539" xr:uid="{00000000-0005-0000-0000-0000B81C0000}"/>
    <cellStyle name="20% - Accent1 2 2 5 4 3 2 2" xfId="7540" xr:uid="{00000000-0005-0000-0000-0000B91C0000}"/>
    <cellStyle name="20% - Accent1 2 2 5 4 3 2 2 2" xfId="7541" xr:uid="{00000000-0005-0000-0000-0000BA1C0000}"/>
    <cellStyle name="20% - Accent1 2 2 5 4 3 2 2 2 2" xfId="7542" xr:uid="{00000000-0005-0000-0000-0000BB1C0000}"/>
    <cellStyle name="20% - Accent1 2 2 5 4 3 2 2 3" xfId="7543" xr:uid="{00000000-0005-0000-0000-0000BC1C0000}"/>
    <cellStyle name="20% - Accent1 2 2 5 4 3 2 3" xfId="7544" xr:uid="{00000000-0005-0000-0000-0000BD1C0000}"/>
    <cellStyle name="20% - Accent1 2 2 5 4 3 2 3 2" xfId="7545" xr:uid="{00000000-0005-0000-0000-0000BE1C0000}"/>
    <cellStyle name="20% - Accent1 2 2 5 4 3 2 4" xfId="7546" xr:uid="{00000000-0005-0000-0000-0000BF1C0000}"/>
    <cellStyle name="20% - Accent1 2 2 5 4 3 3" xfId="7547" xr:uid="{00000000-0005-0000-0000-0000C01C0000}"/>
    <cellStyle name="20% - Accent1 2 2 5 4 3 3 2" xfId="7548" xr:uid="{00000000-0005-0000-0000-0000C11C0000}"/>
    <cellStyle name="20% - Accent1 2 2 5 4 3 3 2 2" xfId="7549" xr:uid="{00000000-0005-0000-0000-0000C21C0000}"/>
    <cellStyle name="20% - Accent1 2 2 5 4 3 3 2 2 2" xfId="7550" xr:uid="{00000000-0005-0000-0000-0000C31C0000}"/>
    <cellStyle name="20% - Accent1 2 2 5 4 3 3 2 3" xfId="7551" xr:uid="{00000000-0005-0000-0000-0000C41C0000}"/>
    <cellStyle name="20% - Accent1 2 2 5 4 3 3 3" xfId="7552" xr:uid="{00000000-0005-0000-0000-0000C51C0000}"/>
    <cellStyle name="20% - Accent1 2 2 5 4 3 3 3 2" xfId="7553" xr:uid="{00000000-0005-0000-0000-0000C61C0000}"/>
    <cellStyle name="20% - Accent1 2 2 5 4 3 3 4" xfId="7554" xr:uid="{00000000-0005-0000-0000-0000C71C0000}"/>
    <cellStyle name="20% - Accent1 2 2 5 4 3 4" xfId="7555" xr:uid="{00000000-0005-0000-0000-0000C81C0000}"/>
    <cellStyle name="20% - Accent1 2 2 5 4 3 4 2" xfId="7556" xr:uid="{00000000-0005-0000-0000-0000C91C0000}"/>
    <cellStyle name="20% - Accent1 2 2 5 4 3 4 2 2" xfId="7557" xr:uid="{00000000-0005-0000-0000-0000CA1C0000}"/>
    <cellStyle name="20% - Accent1 2 2 5 4 3 4 2 2 2" xfId="7558" xr:uid="{00000000-0005-0000-0000-0000CB1C0000}"/>
    <cellStyle name="20% - Accent1 2 2 5 4 3 4 2 3" xfId="7559" xr:uid="{00000000-0005-0000-0000-0000CC1C0000}"/>
    <cellStyle name="20% - Accent1 2 2 5 4 3 4 3" xfId="7560" xr:uid="{00000000-0005-0000-0000-0000CD1C0000}"/>
    <cellStyle name="20% - Accent1 2 2 5 4 3 4 3 2" xfId="7561" xr:uid="{00000000-0005-0000-0000-0000CE1C0000}"/>
    <cellStyle name="20% - Accent1 2 2 5 4 3 4 4" xfId="7562" xr:uid="{00000000-0005-0000-0000-0000CF1C0000}"/>
    <cellStyle name="20% - Accent1 2 2 5 4 3 5" xfId="7563" xr:uid="{00000000-0005-0000-0000-0000D01C0000}"/>
    <cellStyle name="20% - Accent1 2 2 5 4 3 5 2" xfId="7564" xr:uid="{00000000-0005-0000-0000-0000D11C0000}"/>
    <cellStyle name="20% - Accent1 2 2 5 4 3 5 2 2" xfId="7565" xr:uid="{00000000-0005-0000-0000-0000D21C0000}"/>
    <cellStyle name="20% - Accent1 2 2 5 4 3 5 3" xfId="7566" xr:uid="{00000000-0005-0000-0000-0000D31C0000}"/>
    <cellStyle name="20% - Accent1 2 2 5 4 3 6" xfId="7567" xr:uid="{00000000-0005-0000-0000-0000D41C0000}"/>
    <cellStyle name="20% - Accent1 2 2 5 4 3 6 2" xfId="7568" xr:uid="{00000000-0005-0000-0000-0000D51C0000}"/>
    <cellStyle name="20% - Accent1 2 2 5 4 3 6 2 2" xfId="7569" xr:uid="{00000000-0005-0000-0000-0000D61C0000}"/>
    <cellStyle name="20% - Accent1 2 2 5 4 3 6 3" xfId="7570" xr:uid="{00000000-0005-0000-0000-0000D71C0000}"/>
    <cellStyle name="20% - Accent1 2 2 5 4 3 7" xfId="7571" xr:uid="{00000000-0005-0000-0000-0000D81C0000}"/>
    <cellStyle name="20% - Accent1 2 2 5 4 3 7 2" xfId="7572" xr:uid="{00000000-0005-0000-0000-0000D91C0000}"/>
    <cellStyle name="20% - Accent1 2 2 5 4 3 8" xfId="7573" xr:uid="{00000000-0005-0000-0000-0000DA1C0000}"/>
    <cellStyle name="20% - Accent1 2 2 5 4 3 8 2" xfId="7574" xr:uid="{00000000-0005-0000-0000-0000DB1C0000}"/>
    <cellStyle name="20% - Accent1 2 2 5 4 3 9" xfId="7575" xr:uid="{00000000-0005-0000-0000-0000DC1C0000}"/>
    <cellStyle name="20% - Accent1 2 2 5 4 4" xfId="7576" xr:uid="{00000000-0005-0000-0000-0000DD1C0000}"/>
    <cellStyle name="20% - Accent1 2 2 5 4 4 2" xfId="7577" xr:uid="{00000000-0005-0000-0000-0000DE1C0000}"/>
    <cellStyle name="20% - Accent1 2 2 5 4 4 2 2" xfId="7578" xr:uid="{00000000-0005-0000-0000-0000DF1C0000}"/>
    <cellStyle name="20% - Accent1 2 2 5 4 4 2 2 2" xfId="7579" xr:uid="{00000000-0005-0000-0000-0000E01C0000}"/>
    <cellStyle name="20% - Accent1 2 2 5 4 4 2 3" xfId="7580" xr:uid="{00000000-0005-0000-0000-0000E11C0000}"/>
    <cellStyle name="20% - Accent1 2 2 5 4 4 3" xfId="7581" xr:uid="{00000000-0005-0000-0000-0000E21C0000}"/>
    <cellStyle name="20% - Accent1 2 2 5 4 4 3 2" xfId="7582" xr:uid="{00000000-0005-0000-0000-0000E31C0000}"/>
    <cellStyle name="20% - Accent1 2 2 5 4 4 4" xfId="7583" xr:uid="{00000000-0005-0000-0000-0000E41C0000}"/>
    <cellStyle name="20% - Accent1 2 2 5 4 5" xfId="7584" xr:uid="{00000000-0005-0000-0000-0000E51C0000}"/>
    <cellStyle name="20% - Accent1 2 2 5 4 5 2" xfId="7585" xr:uid="{00000000-0005-0000-0000-0000E61C0000}"/>
    <cellStyle name="20% - Accent1 2 2 5 4 5 2 2" xfId="7586" xr:uid="{00000000-0005-0000-0000-0000E71C0000}"/>
    <cellStyle name="20% - Accent1 2 2 5 4 5 2 2 2" xfId="7587" xr:uid="{00000000-0005-0000-0000-0000E81C0000}"/>
    <cellStyle name="20% - Accent1 2 2 5 4 5 2 3" xfId="7588" xr:uid="{00000000-0005-0000-0000-0000E91C0000}"/>
    <cellStyle name="20% - Accent1 2 2 5 4 5 3" xfId="7589" xr:uid="{00000000-0005-0000-0000-0000EA1C0000}"/>
    <cellStyle name="20% - Accent1 2 2 5 4 5 3 2" xfId="7590" xr:uid="{00000000-0005-0000-0000-0000EB1C0000}"/>
    <cellStyle name="20% - Accent1 2 2 5 4 5 4" xfId="7591" xr:uid="{00000000-0005-0000-0000-0000EC1C0000}"/>
    <cellStyle name="20% - Accent1 2 2 5 4 6" xfId="7592" xr:uid="{00000000-0005-0000-0000-0000ED1C0000}"/>
    <cellStyle name="20% - Accent1 2 2 5 4 6 2" xfId="7593" xr:uid="{00000000-0005-0000-0000-0000EE1C0000}"/>
    <cellStyle name="20% - Accent1 2 2 5 4 6 2 2" xfId="7594" xr:uid="{00000000-0005-0000-0000-0000EF1C0000}"/>
    <cellStyle name="20% - Accent1 2 2 5 4 6 2 2 2" xfId="7595" xr:uid="{00000000-0005-0000-0000-0000F01C0000}"/>
    <cellStyle name="20% - Accent1 2 2 5 4 6 2 3" xfId="7596" xr:uid="{00000000-0005-0000-0000-0000F11C0000}"/>
    <cellStyle name="20% - Accent1 2 2 5 4 6 3" xfId="7597" xr:uid="{00000000-0005-0000-0000-0000F21C0000}"/>
    <cellStyle name="20% - Accent1 2 2 5 4 6 3 2" xfId="7598" xr:uid="{00000000-0005-0000-0000-0000F31C0000}"/>
    <cellStyle name="20% - Accent1 2 2 5 4 6 4" xfId="7599" xr:uid="{00000000-0005-0000-0000-0000F41C0000}"/>
    <cellStyle name="20% - Accent1 2 2 5 4 7" xfId="7600" xr:uid="{00000000-0005-0000-0000-0000F51C0000}"/>
    <cellStyle name="20% - Accent1 2 2 5 4 7 2" xfId="7601" xr:uid="{00000000-0005-0000-0000-0000F61C0000}"/>
    <cellStyle name="20% - Accent1 2 2 5 4 7 2 2" xfId="7602" xr:uid="{00000000-0005-0000-0000-0000F71C0000}"/>
    <cellStyle name="20% - Accent1 2 2 5 4 7 3" xfId="7603" xr:uid="{00000000-0005-0000-0000-0000F81C0000}"/>
    <cellStyle name="20% - Accent1 2 2 5 4 8" xfId="7604" xr:uid="{00000000-0005-0000-0000-0000F91C0000}"/>
    <cellStyle name="20% - Accent1 2 2 5 4 8 2" xfId="7605" xr:uid="{00000000-0005-0000-0000-0000FA1C0000}"/>
    <cellStyle name="20% - Accent1 2 2 5 4 8 2 2" xfId="7606" xr:uid="{00000000-0005-0000-0000-0000FB1C0000}"/>
    <cellStyle name="20% - Accent1 2 2 5 4 8 3" xfId="7607" xr:uid="{00000000-0005-0000-0000-0000FC1C0000}"/>
    <cellStyle name="20% - Accent1 2 2 5 4 9" xfId="7608" xr:uid="{00000000-0005-0000-0000-0000FD1C0000}"/>
    <cellStyle name="20% - Accent1 2 2 5 4 9 2" xfId="7609" xr:uid="{00000000-0005-0000-0000-0000FE1C0000}"/>
    <cellStyle name="20% - Accent1 2 2 5 5" xfId="7610" xr:uid="{00000000-0005-0000-0000-0000FF1C0000}"/>
    <cellStyle name="20% - Accent1 2 2 5 5 10" xfId="7611" xr:uid="{00000000-0005-0000-0000-0000001D0000}"/>
    <cellStyle name="20% - Accent1 2 2 5 5 10 2" xfId="7612" xr:uid="{00000000-0005-0000-0000-0000011D0000}"/>
    <cellStyle name="20% - Accent1 2 2 5 5 11" xfId="7613" xr:uid="{00000000-0005-0000-0000-0000021D0000}"/>
    <cellStyle name="20% - Accent1 2 2 5 5 2" xfId="7614" xr:uid="{00000000-0005-0000-0000-0000031D0000}"/>
    <cellStyle name="20% - Accent1 2 2 5 5 2 2" xfId="7615" xr:uid="{00000000-0005-0000-0000-0000041D0000}"/>
    <cellStyle name="20% - Accent1 2 2 5 5 2 2 2" xfId="7616" xr:uid="{00000000-0005-0000-0000-0000051D0000}"/>
    <cellStyle name="20% - Accent1 2 2 5 5 2 2 2 2" xfId="7617" xr:uid="{00000000-0005-0000-0000-0000061D0000}"/>
    <cellStyle name="20% - Accent1 2 2 5 5 2 2 2 2 2" xfId="7618" xr:uid="{00000000-0005-0000-0000-0000071D0000}"/>
    <cellStyle name="20% - Accent1 2 2 5 5 2 2 2 3" xfId="7619" xr:uid="{00000000-0005-0000-0000-0000081D0000}"/>
    <cellStyle name="20% - Accent1 2 2 5 5 2 2 3" xfId="7620" xr:uid="{00000000-0005-0000-0000-0000091D0000}"/>
    <cellStyle name="20% - Accent1 2 2 5 5 2 2 3 2" xfId="7621" xr:uid="{00000000-0005-0000-0000-00000A1D0000}"/>
    <cellStyle name="20% - Accent1 2 2 5 5 2 2 4" xfId="7622" xr:uid="{00000000-0005-0000-0000-00000B1D0000}"/>
    <cellStyle name="20% - Accent1 2 2 5 5 2 3" xfId="7623" xr:uid="{00000000-0005-0000-0000-00000C1D0000}"/>
    <cellStyle name="20% - Accent1 2 2 5 5 2 3 2" xfId="7624" xr:uid="{00000000-0005-0000-0000-00000D1D0000}"/>
    <cellStyle name="20% - Accent1 2 2 5 5 2 3 2 2" xfId="7625" xr:uid="{00000000-0005-0000-0000-00000E1D0000}"/>
    <cellStyle name="20% - Accent1 2 2 5 5 2 3 2 2 2" xfId="7626" xr:uid="{00000000-0005-0000-0000-00000F1D0000}"/>
    <cellStyle name="20% - Accent1 2 2 5 5 2 3 2 3" xfId="7627" xr:uid="{00000000-0005-0000-0000-0000101D0000}"/>
    <cellStyle name="20% - Accent1 2 2 5 5 2 3 3" xfId="7628" xr:uid="{00000000-0005-0000-0000-0000111D0000}"/>
    <cellStyle name="20% - Accent1 2 2 5 5 2 3 3 2" xfId="7629" xr:uid="{00000000-0005-0000-0000-0000121D0000}"/>
    <cellStyle name="20% - Accent1 2 2 5 5 2 3 4" xfId="7630" xr:uid="{00000000-0005-0000-0000-0000131D0000}"/>
    <cellStyle name="20% - Accent1 2 2 5 5 2 4" xfId="7631" xr:uid="{00000000-0005-0000-0000-0000141D0000}"/>
    <cellStyle name="20% - Accent1 2 2 5 5 2 4 2" xfId="7632" xr:uid="{00000000-0005-0000-0000-0000151D0000}"/>
    <cellStyle name="20% - Accent1 2 2 5 5 2 4 2 2" xfId="7633" xr:uid="{00000000-0005-0000-0000-0000161D0000}"/>
    <cellStyle name="20% - Accent1 2 2 5 5 2 4 2 2 2" xfId="7634" xr:uid="{00000000-0005-0000-0000-0000171D0000}"/>
    <cellStyle name="20% - Accent1 2 2 5 5 2 4 2 3" xfId="7635" xr:uid="{00000000-0005-0000-0000-0000181D0000}"/>
    <cellStyle name="20% - Accent1 2 2 5 5 2 4 3" xfId="7636" xr:uid="{00000000-0005-0000-0000-0000191D0000}"/>
    <cellStyle name="20% - Accent1 2 2 5 5 2 4 3 2" xfId="7637" xr:uid="{00000000-0005-0000-0000-00001A1D0000}"/>
    <cellStyle name="20% - Accent1 2 2 5 5 2 4 4" xfId="7638" xr:uid="{00000000-0005-0000-0000-00001B1D0000}"/>
    <cellStyle name="20% - Accent1 2 2 5 5 2 5" xfId="7639" xr:uid="{00000000-0005-0000-0000-00001C1D0000}"/>
    <cellStyle name="20% - Accent1 2 2 5 5 2 5 2" xfId="7640" xr:uid="{00000000-0005-0000-0000-00001D1D0000}"/>
    <cellStyle name="20% - Accent1 2 2 5 5 2 5 2 2" xfId="7641" xr:uid="{00000000-0005-0000-0000-00001E1D0000}"/>
    <cellStyle name="20% - Accent1 2 2 5 5 2 5 3" xfId="7642" xr:uid="{00000000-0005-0000-0000-00001F1D0000}"/>
    <cellStyle name="20% - Accent1 2 2 5 5 2 6" xfId="7643" xr:uid="{00000000-0005-0000-0000-0000201D0000}"/>
    <cellStyle name="20% - Accent1 2 2 5 5 2 6 2" xfId="7644" xr:uid="{00000000-0005-0000-0000-0000211D0000}"/>
    <cellStyle name="20% - Accent1 2 2 5 5 2 6 2 2" xfId="7645" xr:uid="{00000000-0005-0000-0000-0000221D0000}"/>
    <cellStyle name="20% - Accent1 2 2 5 5 2 6 3" xfId="7646" xr:uid="{00000000-0005-0000-0000-0000231D0000}"/>
    <cellStyle name="20% - Accent1 2 2 5 5 2 7" xfId="7647" xr:uid="{00000000-0005-0000-0000-0000241D0000}"/>
    <cellStyle name="20% - Accent1 2 2 5 5 2 7 2" xfId="7648" xr:uid="{00000000-0005-0000-0000-0000251D0000}"/>
    <cellStyle name="20% - Accent1 2 2 5 5 2 8" xfId="7649" xr:uid="{00000000-0005-0000-0000-0000261D0000}"/>
    <cellStyle name="20% - Accent1 2 2 5 5 2 8 2" xfId="7650" xr:uid="{00000000-0005-0000-0000-0000271D0000}"/>
    <cellStyle name="20% - Accent1 2 2 5 5 2 9" xfId="7651" xr:uid="{00000000-0005-0000-0000-0000281D0000}"/>
    <cellStyle name="20% - Accent1 2 2 5 5 3" xfId="7652" xr:uid="{00000000-0005-0000-0000-0000291D0000}"/>
    <cellStyle name="20% - Accent1 2 2 5 5 3 2" xfId="7653" xr:uid="{00000000-0005-0000-0000-00002A1D0000}"/>
    <cellStyle name="20% - Accent1 2 2 5 5 3 2 2" xfId="7654" xr:uid="{00000000-0005-0000-0000-00002B1D0000}"/>
    <cellStyle name="20% - Accent1 2 2 5 5 3 2 2 2" xfId="7655" xr:uid="{00000000-0005-0000-0000-00002C1D0000}"/>
    <cellStyle name="20% - Accent1 2 2 5 5 3 2 2 2 2" xfId="7656" xr:uid="{00000000-0005-0000-0000-00002D1D0000}"/>
    <cellStyle name="20% - Accent1 2 2 5 5 3 2 2 3" xfId="7657" xr:uid="{00000000-0005-0000-0000-00002E1D0000}"/>
    <cellStyle name="20% - Accent1 2 2 5 5 3 2 3" xfId="7658" xr:uid="{00000000-0005-0000-0000-00002F1D0000}"/>
    <cellStyle name="20% - Accent1 2 2 5 5 3 2 3 2" xfId="7659" xr:uid="{00000000-0005-0000-0000-0000301D0000}"/>
    <cellStyle name="20% - Accent1 2 2 5 5 3 2 4" xfId="7660" xr:uid="{00000000-0005-0000-0000-0000311D0000}"/>
    <cellStyle name="20% - Accent1 2 2 5 5 3 3" xfId="7661" xr:uid="{00000000-0005-0000-0000-0000321D0000}"/>
    <cellStyle name="20% - Accent1 2 2 5 5 3 3 2" xfId="7662" xr:uid="{00000000-0005-0000-0000-0000331D0000}"/>
    <cellStyle name="20% - Accent1 2 2 5 5 3 3 2 2" xfId="7663" xr:uid="{00000000-0005-0000-0000-0000341D0000}"/>
    <cellStyle name="20% - Accent1 2 2 5 5 3 3 2 2 2" xfId="7664" xr:uid="{00000000-0005-0000-0000-0000351D0000}"/>
    <cellStyle name="20% - Accent1 2 2 5 5 3 3 2 3" xfId="7665" xr:uid="{00000000-0005-0000-0000-0000361D0000}"/>
    <cellStyle name="20% - Accent1 2 2 5 5 3 3 3" xfId="7666" xr:uid="{00000000-0005-0000-0000-0000371D0000}"/>
    <cellStyle name="20% - Accent1 2 2 5 5 3 3 3 2" xfId="7667" xr:uid="{00000000-0005-0000-0000-0000381D0000}"/>
    <cellStyle name="20% - Accent1 2 2 5 5 3 3 4" xfId="7668" xr:uid="{00000000-0005-0000-0000-0000391D0000}"/>
    <cellStyle name="20% - Accent1 2 2 5 5 3 4" xfId="7669" xr:uid="{00000000-0005-0000-0000-00003A1D0000}"/>
    <cellStyle name="20% - Accent1 2 2 5 5 3 4 2" xfId="7670" xr:uid="{00000000-0005-0000-0000-00003B1D0000}"/>
    <cellStyle name="20% - Accent1 2 2 5 5 3 4 2 2" xfId="7671" xr:uid="{00000000-0005-0000-0000-00003C1D0000}"/>
    <cellStyle name="20% - Accent1 2 2 5 5 3 4 2 2 2" xfId="7672" xr:uid="{00000000-0005-0000-0000-00003D1D0000}"/>
    <cellStyle name="20% - Accent1 2 2 5 5 3 4 2 3" xfId="7673" xr:uid="{00000000-0005-0000-0000-00003E1D0000}"/>
    <cellStyle name="20% - Accent1 2 2 5 5 3 4 3" xfId="7674" xr:uid="{00000000-0005-0000-0000-00003F1D0000}"/>
    <cellStyle name="20% - Accent1 2 2 5 5 3 4 3 2" xfId="7675" xr:uid="{00000000-0005-0000-0000-0000401D0000}"/>
    <cellStyle name="20% - Accent1 2 2 5 5 3 4 4" xfId="7676" xr:uid="{00000000-0005-0000-0000-0000411D0000}"/>
    <cellStyle name="20% - Accent1 2 2 5 5 3 5" xfId="7677" xr:uid="{00000000-0005-0000-0000-0000421D0000}"/>
    <cellStyle name="20% - Accent1 2 2 5 5 3 5 2" xfId="7678" xr:uid="{00000000-0005-0000-0000-0000431D0000}"/>
    <cellStyle name="20% - Accent1 2 2 5 5 3 5 2 2" xfId="7679" xr:uid="{00000000-0005-0000-0000-0000441D0000}"/>
    <cellStyle name="20% - Accent1 2 2 5 5 3 5 3" xfId="7680" xr:uid="{00000000-0005-0000-0000-0000451D0000}"/>
    <cellStyle name="20% - Accent1 2 2 5 5 3 6" xfId="7681" xr:uid="{00000000-0005-0000-0000-0000461D0000}"/>
    <cellStyle name="20% - Accent1 2 2 5 5 3 6 2" xfId="7682" xr:uid="{00000000-0005-0000-0000-0000471D0000}"/>
    <cellStyle name="20% - Accent1 2 2 5 5 3 6 2 2" xfId="7683" xr:uid="{00000000-0005-0000-0000-0000481D0000}"/>
    <cellStyle name="20% - Accent1 2 2 5 5 3 6 3" xfId="7684" xr:uid="{00000000-0005-0000-0000-0000491D0000}"/>
    <cellStyle name="20% - Accent1 2 2 5 5 3 7" xfId="7685" xr:uid="{00000000-0005-0000-0000-00004A1D0000}"/>
    <cellStyle name="20% - Accent1 2 2 5 5 3 7 2" xfId="7686" xr:uid="{00000000-0005-0000-0000-00004B1D0000}"/>
    <cellStyle name="20% - Accent1 2 2 5 5 3 8" xfId="7687" xr:uid="{00000000-0005-0000-0000-00004C1D0000}"/>
    <cellStyle name="20% - Accent1 2 2 5 5 3 8 2" xfId="7688" xr:uid="{00000000-0005-0000-0000-00004D1D0000}"/>
    <cellStyle name="20% - Accent1 2 2 5 5 3 9" xfId="7689" xr:uid="{00000000-0005-0000-0000-00004E1D0000}"/>
    <cellStyle name="20% - Accent1 2 2 5 5 4" xfId="7690" xr:uid="{00000000-0005-0000-0000-00004F1D0000}"/>
    <cellStyle name="20% - Accent1 2 2 5 5 4 2" xfId="7691" xr:uid="{00000000-0005-0000-0000-0000501D0000}"/>
    <cellStyle name="20% - Accent1 2 2 5 5 4 2 2" xfId="7692" xr:uid="{00000000-0005-0000-0000-0000511D0000}"/>
    <cellStyle name="20% - Accent1 2 2 5 5 4 2 2 2" xfId="7693" xr:uid="{00000000-0005-0000-0000-0000521D0000}"/>
    <cellStyle name="20% - Accent1 2 2 5 5 4 2 3" xfId="7694" xr:uid="{00000000-0005-0000-0000-0000531D0000}"/>
    <cellStyle name="20% - Accent1 2 2 5 5 4 3" xfId="7695" xr:uid="{00000000-0005-0000-0000-0000541D0000}"/>
    <cellStyle name="20% - Accent1 2 2 5 5 4 3 2" xfId="7696" xr:uid="{00000000-0005-0000-0000-0000551D0000}"/>
    <cellStyle name="20% - Accent1 2 2 5 5 4 4" xfId="7697" xr:uid="{00000000-0005-0000-0000-0000561D0000}"/>
    <cellStyle name="20% - Accent1 2 2 5 5 5" xfId="7698" xr:uid="{00000000-0005-0000-0000-0000571D0000}"/>
    <cellStyle name="20% - Accent1 2 2 5 5 5 2" xfId="7699" xr:uid="{00000000-0005-0000-0000-0000581D0000}"/>
    <cellStyle name="20% - Accent1 2 2 5 5 5 2 2" xfId="7700" xr:uid="{00000000-0005-0000-0000-0000591D0000}"/>
    <cellStyle name="20% - Accent1 2 2 5 5 5 2 2 2" xfId="7701" xr:uid="{00000000-0005-0000-0000-00005A1D0000}"/>
    <cellStyle name="20% - Accent1 2 2 5 5 5 2 3" xfId="7702" xr:uid="{00000000-0005-0000-0000-00005B1D0000}"/>
    <cellStyle name="20% - Accent1 2 2 5 5 5 3" xfId="7703" xr:uid="{00000000-0005-0000-0000-00005C1D0000}"/>
    <cellStyle name="20% - Accent1 2 2 5 5 5 3 2" xfId="7704" xr:uid="{00000000-0005-0000-0000-00005D1D0000}"/>
    <cellStyle name="20% - Accent1 2 2 5 5 5 4" xfId="7705" xr:uid="{00000000-0005-0000-0000-00005E1D0000}"/>
    <cellStyle name="20% - Accent1 2 2 5 5 6" xfId="7706" xr:uid="{00000000-0005-0000-0000-00005F1D0000}"/>
    <cellStyle name="20% - Accent1 2 2 5 5 6 2" xfId="7707" xr:uid="{00000000-0005-0000-0000-0000601D0000}"/>
    <cellStyle name="20% - Accent1 2 2 5 5 6 2 2" xfId="7708" xr:uid="{00000000-0005-0000-0000-0000611D0000}"/>
    <cellStyle name="20% - Accent1 2 2 5 5 6 2 2 2" xfId="7709" xr:uid="{00000000-0005-0000-0000-0000621D0000}"/>
    <cellStyle name="20% - Accent1 2 2 5 5 6 2 3" xfId="7710" xr:uid="{00000000-0005-0000-0000-0000631D0000}"/>
    <cellStyle name="20% - Accent1 2 2 5 5 6 3" xfId="7711" xr:uid="{00000000-0005-0000-0000-0000641D0000}"/>
    <cellStyle name="20% - Accent1 2 2 5 5 6 3 2" xfId="7712" xr:uid="{00000000-0005-0000-0000-0000651D0000}"/>
    <cellStyle name="20% - Accent1 2 2 5 5 6 4" xfId="7713" xr:uid="{00000000-0005-0000-0000-0000661D0000}"/>
    <cellStyle name="20% - Accent1 2 2 5 5 7" xfId="7714" xr:uid="{00000000-0005-0000-0000-0000671D0000}"/>
    <cellStyle name="20% - Accent1 2 2 5 5 7 2" xfId="7715" xr:uid="{00000000-0005-0000-0000-0000681D0000}"/>
    <cellStyle name="20% - Accent1 2 2 5 5 7 2 2" xfId="7716" xr:uid="{00000000-0005-0000-0000-0000691D0000}"/>
    <cellStyle name="20% - Accent1 2 2 5 5 7 3" xfId="7717" xr:uid="{00000000-0005-0000-0000-00006A1D0000}"/>
    <cellStyle name="20% - Accent1 2 2 5 5 8" xfId="7718" xr:uid="{00000000-0005-0000-0000-00006B1D0000}"/>
    <cellStyle name="20% - Accent1 2 2 5 5 8 2" xfId="7719" xr:uid="{00000000-0005-0000-0000-00006C1D0000}"/>
    <cellStyle name="20% - Accent1 2 2 5 5 8 2 2" xfId="7720" xr:uid="{00000000-0005-0000-0000-00006D1D0000}"/>
    <cellStyle name="20% - Accent1 2 2 5 5 8 3" xfId="7721" xr:uid="{00000000-0005-0000-0000-00006E1D0000}"/>
    <cellStyle name="20% - Accent1 2 2 5 5 9" xfId="7722" xr:uid="{00000000-0005-0000-0000-00006F1D0000}"/>
    <cellStyle name="20% - Accent1 2 2 5 5 9 2" xfId="7723" xr:uid="{00000000-0005-0000-0000-0000701D0000}"/>
    <cellStyle name="20% - Accent1 2 2 5 6" xfId="7724" xr:uid="{00000000-0005-0000-0000-0000711D0000}"/>
    <cellStyle name="20% - Accent1 2 2 5 6 2" xfId="7725" xr:uid="{00000000-0005-0000-0000-0000721D0000}"/>
    <cellStyle name="20% - Accent1 2 2 5 6 2 2" xfId="7726" xr:uid="{00000000-0005-0000-0000-0000731D0000}"/>
    <cellStyle name="20% - Accent1 2 2 5 6 2 2 2" xfId="7727" xr:uid="{00000000-0005-0000-0000-0000741D0000}"/>
    <cellStyle name="20% - Accent1 2 2 5 6 2 2 2 2" xfId="7728" xr:uid="{00000000-0005-0000-0000-0000751D0000}"/>
    <cellStyle name="20% - Accent1 2 2 5 6 2 2 3" xfId="7729" xr:uid="{00000000-0005-0000-0000-0000761D0000}"/>
    <cellStyle name="20% - Accent1 2 2 5 6 2 3" xfId="7730" xr:uid="{00000000-0005-0000-0000-0000771D0000}"/>
    <cellStyle name="20% - Accent1 2 2 5 6 2 3 2" xfId="7731" xr:uid="{00000000-0005-0000-0000-0000781D0000}"/>
    <cellStyle name="20% - Accent1 2 2 5 6 2 4" xfId="7732" xr:uid="{00000000-0005-0000-0000-0000791D0000}"/>
    <cellStyle name="20% - Accent1 2 2 5 6 3" xfId="7733" xr:uid="{00000000-0005-0000-0000-00007A1D0000}"/>
    <cellStyle name="20% - Accent1 2 2 5 6 3 2" xfId="7734" xr:uid="{00000000-0005-0000-0000-00007B1D0000}"/>
    <cellStyle name="20% - Accent1 2 2 5 6 3 2 2" xfId="7735" xr:uid="{00000000-0005-0000-0000-00007C1D0000}"/>
    <cellStyle name="20% - Accent1 2 2 5 6 3 2 2 2" xfId="7736" xr:uid="{00000000-0005-0000-0000-00007D1D0000}"/>
    <cellStyle name="20% - Accent1 2 2 5 6 3 2 3" xfId="7737" xr:uid="{00000000-0005-0000-0000-00007E1D0000}"/>
    <cellStyle name="20% - Accent1 2 2 5 6 3 3" xfId="7738" xr:uid="{00000000-0005-0000-0000-00007F1D0000}"/>
    <cellStyle name="20% - Accent1 2 2 5 6 3 3 2" xfId="7739" xr:uid="{00000000-0005-0000-0000-0000801D0000}"/>
    <cellStyle name="20% - Accent1 2 2 5 6 3 4" xfId="7740" xr:uid="{00000000-0005-0000-0000-0000811D0000}"/>
    <cellStyle name="20% - Accent1 2 2 5 6 4" xfId="7741" xr:uid="{00000000-0005-0000-0000-0000821D0000}"/>
    <cellStyle name="20% - Accent1 2 2 5 6 4 2" xfId="7742" xr:uid="{00000000-0005-0000-0000-0000831D0000}"/>
    <cellStyle name="20% - Accent1 2 2 5 6 4 2 2" xfId="7743" xr:uid="{00000000-0005-0000-0000-0000841D0000}"/>
    <cellStyle name="20% - Accent1 2 2 5 6 4 2 2 2" xfId="7744" xr:uid="{00000000-0005-0000-0000-0000851D0000}"/>
    <cellStyle name="20% - Accent1 2 2 5 6 4 2 3" xfId="7745" xr:uid="{00000000-0005-0000-0000-0000861D0000}"/>
    <cellStyle name="20% - Accent1 2 2 5 6 4 3" xfId="7746" xr:uid="{00000000-0005-0000-0000-0000871D0000}"/>
    <cellStyle name="20% - Accent1 2 2 5 6 4 3 2" xfId="7747" xr:uid="{00000000-0005-0000-0000-0000881D0000}"/>
    <cellStyle name="20% - Accent1 2 2 5 6 4 4" xfId="7748" xr:uid="{00000000-0005-0000-0000-0000891D0000}"/>
    <cellStyle name="20% - Accent1 2 2 5 6 5" xfId="7749" xr:uid="{00000000-0005-0000-0000-00008A1D0000}"/>
    <cellStyle name="20% - Accent1 2 2 5 6 5 2" xfId="7750" xr:uid="{00000000-0005-0000-0000-00008B1D0000}"/>
    <cellStyle name="20% - Accent1 2 2 5 6 5 2 2" xfId="7751" xr:uid="{00000000-0005-0000-0000-00008C1D0000}"/>
    <cellStyle name="20% - Accent1 2 2 5 6 5 3" xfId="7752" xr:uid="{00000000-0005-0000-0000-00008D1D0000}"/>
    <cellStyle name="20% - Accent1 2 2 5 6 6" xfId="7753" xr:uid="{00000000-0005-0000-0000-00008E1D0000}"/>
    <cellStyle name="20% - Accent1 2 2 5 6 6 2" xfId="7754" xr:uid="{00000000-0005-0000-0000-00008F1D0000}"/>
    <cellStyle name="20% - Accent1 2 2 5 6 6 2 2" xfId="7755" xr:uid="{00000000-0005-0000-0000-0000901D0000}"/>
    <cellStyle name="20% - Accent1 2 2 5 6 6 3" xfId="7756" xr:uid="{00000000-0005-0000-0000-0000911D0000}"/>
    <cellStyle name="20% - Accent1 2 2 5 6 7" xfId="7757" xr:uid="{00000000-0005-0000-0000-0000921D0000}"/>
    <cellStyle name="20% - Accent1 2 2 5 6 7 2" xfId="7758" xr:uid="{00000000-0005-0000-0000-0000931D0000}"/>
    <cellStyle name="20% - Accent1 2 2 5 6 8" xfId="7759" xr:uid="{00000000-0005-0000-0000-0000941D0000}"/>
    <cellStyle name="20% - Accent1 2 2 5 6 8 2" xfId="7760" xr:uid="{00000000-0005-0000-0000-0000951D0000}"/>
    <cellStyle name="20% - Accent1 2 2 5 6 9" xfId="7761" xr:uid="{00000000-0005-0000-0000-0000961D0000}"/>
    <cellStyle name="20% - Accent1 2 2 5 7" xfId="7762" xr:uid="{00000000-0005-0000-0000-0000971D0000}"/>
    <cellStyle name="20% - Accent1 2 2 5 7 2" xfId="7763" xr:uid="{00000000-0005-0000-0000-0000981D0000}"/>
    <cellStyle name="20% - Accent1 2 2 5 7 2 2" xfId="7764" xr:uid="{00000000-0005-0000-0000-0000991D0000}"/>
    <cellStyle name="20% - Accent1 2 2 5 7 2 2 2" xfId="7765" xr:uid="{00000000-0005-0000-0000-00009A1D0000}"/>
    <cellStyle name="20% - Accent1 2 2 5 7 2 2 2 2" xfId="7766" xr:uid="{00000000-0005-0000-0000-00009B1D0000}"/>
    <cellStyle name="20% - Accent1 2 2 5 7 2 2 3" xfId="7767" xr:uid="{00000000-0005-0000-0000-00009C1D0000}"/>
    <cellStyle name="20% - Accent1 2 2 5 7 2 3" xfId="7768" xr:uid="{00000000-0005-0000-0000-00009D1D0000}"/>
    <cellStyle name="20% - Accent1 2 2 5 7 2 3 2" xfId="7769" xr:uid="{00000000-0005-0000-0000-00009E1D0000}"/>
    <cellStyle name="20% - Accent1 2 2 5 7 2 4" xfId="7770" xr:uid="{00000000-0005-0000-0000-00009F1D0000}"/>
    <cellStyle name="20% - Accent1 2 2 5 7 3" xfId="7771" xr:uid="{00000000-0005-0000-0000-0000A01D0000}"/>
    <cellStyle name="20% - Accent1 2 2 5 7 3 2" xfId="7772" xr:uid="{00000000-0005-0000-0000-0000A11D0000}"/>
    <cellStyle name="20% - Accent1 2 2 5 7 3 2 2" xfId="7773" xr:uid="{00000000-0005-0000-0000-0000A21D0000}"/>
    <cellStyle name="20% - Accent1 2 2 5 7 3 2 2 2" xfId="7774" xr:uid="{00000000-0005-0000-0000-0000A31D0000}"/>
    <cellStyle name="20% - Accent1 2 2 5 7 3 2 3" xfId="7775" xr:uid="{00000000-0005-0000-0000-0000A41D0000}"/>
    <cellStyle name="20% - Accent1 2 2 5 7 3 3" xfId="7776" xr:uid="{00000000-0005-0000-0000-0000A51D0000}"/>
    <cellStyle name="20% - Accent1 2 2 5 7 3 3 2" xfId="7777" xr:uid="{00000000-0005-0000-0000-0000A61D0000}"/>
    <cellStyle name="20% - Accent1 2 2 5 7 3 4" xfId="7778" xr:uid="{00000000-0005-0000-0000-0000A71D0000}"/>
    <cellStyle name="20% - Accent1 2 2 5 7 4" xfId="7779" xr:uid="{00000000-0005-0000-0000-0000A81D0000}"/>
    <cellStyle name="20% - Accent1 2 2 5 7 4 2" xfId="7780" xr:uid="{00000000-0005-0000-0000-0000A91D0000}"/>
    <cellStyle name="20% - Accent1 2 2 5 7 4 2 2" xfId="7781" xr:uid="{00000000-0005-0000-0000-0000AA1D0000}"/>
    <cellStyle name="20% - Accent1 2 2 5 7 4 2 2 2" xfId="7782" xr:uid="{00000000-0005-0000-0000-0000AB1D0000}"/>
    <cellStyle name="20% - Accent1 2 2 5 7 4 2 3" xfId="7783" xr:uid="{00000000-0005-0000-0000-0000AC1D0000}"/>
    <cellStyle name="20% - Accent1 2 2 5 7 4 3" xfId="7784" xr:uid="{00000000-0005-0000-0000-0000AD1D0000}"/>
    <cellStyle name="20% - Accent1 2 2 5 7 4 3 2" xfId="7785" xr:uid="{00000000-0005-0000-0000-0000AE1D0000}"/>
    <cellStyle name="20% - Accent1 2 2 5 7 4 4" xfId="7786" xr:uid="{00000000-0005-0000-0000-0000AF1D0000}"/>
    <cellStyle name="20% - Accent1 2 2 5 7 5" xfId="7787" xr:uid="{00000000-0005-0000-0000-0000B01D0000}"/>
    <cellStyle name="20% - Accent1 2 2 5 7 5 2" xfId="7788" xr:uid="{00000000-0005-0000-0000-0000B11D0000}"/>
    <cellStyle name="20% - Accent1 2 2 5 7 5 2 2" xfId="7789" xr:uid="{00000000-0005-0000-0000-0000B21D0000}"/>
    <cellStyle name="20% - Accent1 2 2 5 7 5 3" xfId="7790" xr:uid="{00000000-0005-0000-0000-0000B31D0000}"/>
    <cellStyle name="20% - Accent1 2 2 5 7 6" xfId="7791" xr:uid="{00000000-0005-0000-0000-0000B41D0000}"/>
    <cellStyle name="20% - Accent1 2 2 5 7 6 2" xfId="7792" xr:uid="{00000000-0005-0000-0000-0000B51D0000}"/>
    <cellStyle name="20% - Accent1 2 2 5 7 6 2 2" xfId="7793" xr:uid="{00000000-0005-0000-0000-0000B61D0000}"/>
    <cellStyle name="20% - Accent1 2 2 5 7 6 3" xfId="7794" xr:uid="{00000000-0005-0000-0000-0000B71D0000}"/>
    <cellStyle name="20% - Accent1 2 2 5 7 7" xfId="7795" xr:uid="{00000000-0005-0000-0000-0000B81D0000}"/>
    <cellStyle name="20% - Accent1 2 2 5 7 7 2" xfId="7796" xr:uid="{00000000-0005-0000-0000-0000B91D0000}"/>
    <cellStyle name="20% - Accent1 2 2 5 7 8" xfId="7797" xr:uid="{00000000-0005-0000-0000-0000BA1D0000}"/>
    <cellStyle name="20% - Accent1 2 2 5 7 8 2" xfId="7798" xr:uid="{00000000-0005-0000-0000-0000BB1D0000}"/>
    <cellStyle name="20% - Accent1 2 2 5 7 9" xfId="7799" xr:uid="{00000000-0005-0000-0000-0000BC1D0000}"/>
    <cellStyle name="20% - Accent1 2 2 5 8" xfId="7800" xr:uid="{00000000-0005-0000-0000-0000BD1D0000}"/>
    <cellStyle name="20% - Accent1 2 2 5 8 2" xfId="7801" xr:uid="{00000000-0005-0000-0000-0000BE1D0000}"/>
    <cellStyle name="20% - Accent1 2 2 5 8 2 2" xfId="7802" xr:uid="{00000000-0005-0000-0000-0000BF1D0000}"/>
    <cellStyle name="20% - Accent1 2 2 5 8 2 2 2" xfId="7803" xr:uid="{00000000-0005-0000-0000-0000C01D0000}"/>
    <cellStyle name="20% - Accent1 2 2 5 8 2 3" xfId="7804" xr:uid="{00000000-0005-0000-0000-0000C11D0000}"/>
    <cellStyle name="20% - Accent1 2 2 5 8 3" xfId="7805" xr:uid="{00000000-0005-0000-0000-0000C21D0000}"/>
    <cellStyle name="20% - Accent1 2 2 5 8 3 2" xfId="7806" xr:uid="{00000000-0005-0000-0000-0000C31D0000}"/>
    <cellStyle name="20% - Accent1 2 2 5 8 4" xfId="7807" xr:uid="{00000000-0005-0000-0000-0000C41D0000}"/>
    <cellStyle name="20% - Accent1 2 2 5 9" xfId="7808" xr:uid="{00000000-0005-0000-0000-0000C51D0000}"/>
    <cellStyle name="20% - Accent1 2 2 5 9 2" xfId="7809" xr:uid="{00000000-0005-0000-0000-0000C61D0000}"/>
    <cellStyle name="20% - Accent1 2 2 5 9 2 2" xfId="7810" xr:uid="{00000000-0005-0000-0000-0000C71D0000}"/>
    <cellStyle name="20% - Accent1 2 2 5 9 2 2 2" xfId="7811" xr:uid="{00000000-0005-0000-0000-0000C81D0000}"/>
    <cellStyle name="20% - Accent1 2 2 5 9 2 3" xfId="7812" xr:uid="{00000000-0005-0000-0000-0000C91D0000}"/>
    <cellStyle name="20% - Accent1 2 2 5 9 3" xfId="7813" xr:uid="{00000000-0005-0000-0000-0000CA1D0000}"/>
    <cellStyle name="20% - Accent1 2 2 5 9 3 2" xfId="7814" xr:uid="{00000000-0005-0000-0000-0000CB1D0000}"/>
    <cellStyle name="20% - Accent1 2 2 5 9 4" xfId="7815" xr:uid="{00000000-0005-0000-0000-0000CC1D0000}"/>
    <cellStyle name="20% - Accent1 2 2 6" xfId="7816" xr:uid="{00000000-0005-0000-0000-0000CD1D0000}"/>
    <cellStyle name="20% - Accent1 2 2 6 10" xfId="7817" xr:uid="{00000000-0005-0000-0000-0000CE1D0000}"/>
    <cellStyle name="20% - Accent1 2 2 6 10 2" xfId="7818" xr:uid="{00000000-0005-0000-0000-0000CF1D0000}"/>
    <cellStyle name="20% - Accent1 2 2 6 10 2 2" xfId="7819" xr:uid="{00000000-0005-0000-0000-0000D01D0000}"/>
    <cellStyle name="20% - Accent1 2 2 6 10 3" xfId="7820" xr:uid="{00000000-0005-0000-0000-0000D11D0000}"/>
    <cellStyle name="20% - Accent1 2 2 6 11" xfId="7821" xr:uid="{00000000-0005-0000-0000-0000D21D0000}"/>
    <cellStyle name="20% - Accent1 2 2 6 11 2" xfId="7822" xr:uid="{00000000-0005-0000-0000-0000D31D0000}"/>
    <cellStyle name="20% - Accent1 2 2 6 11 2 2" xfId="7823" xr:uid="{00000000-0005-0000-0000-0000D41D0000}"/>
    <cellStyle name="20% - Accent1 2 2 6 11 3" xfId="7824" xr:uid="{00000000-0005-0000-0000-0000D51D0000}"/>
    <cellStyle name="20% - Accent1 2 2 6 12" xfId="7825" xr:uid="{00000000-0005-0000-0000-0000D61D0000}"/>
    <cellStyle name="20% - Accent1 2 2 6 12 2" xfId="7826" xr:uid="{00000000-0005-0000-0000-0000D71D0000}"/>
    <cellStyle name="20% - Accent1 2 2 6 13" xfId="7827" xr:uid="{00000000-0005-0000-0000-0000D81D0000}"/>
    <cellStyle name="20% - Accent1 2 2 6 13 2" xfId="7828" xr:uid="{00000000-0005-0000-0000-0000D91D0000}"/>
    <cellStyle name="20% - Accent1 2 2 6 14" xfId="7829" xr:uid="{00000000-0005-0000-0000-0000DA1D0000}"/>
    <cellStyle name="20% - Accent1 2 2 6 2" xfId="7830" xr:uid="{00000000-0005-0000-0000-0000DB1D0000}"/>
    <cellStyle name="20% - Accent1 2 2 6 2 10" xfId="7831" xr:uid="{00000000-0005-0000-0000-0000DC1D0000}"/>
    <cellStyle name="20% - Accent1 2 2 6 2 10 2" xfId="7832" xr:uid="{00000000-0005-0000-0000-0000DD1D0000}"/>
    <cellStyle name="20% - Accent1 2 2 6 2 11" xfId="7833" xr:uid="{00000000-0005-0000-0000-0000DE1D0000}"/>
    <cellStyle name="20% - Accent1 2 2 6 2 2" xfId="7834" xr:uid="{00000000-0005-0000-0000-0000DF1D0000}"/>
    <cellStyle name="20% - Accent1 2 2 6 2 2 2" xfId="7835" xr:uid="{00000000-0005-0000-0000-0000E01D0000}"/>
    <cellStyle name="20% - Accent1 2 2 6 2 2 2 2" xfId="7836" xr:uid="{00000000-0005-0000-0000-0000E11D0000}"/>
    <cellStyle name="20% - Accent1 2 2 6 2 2 2 2 2" xfId="7837" xr:uid="{00000000-0005-0000-0000-0000E21D0000}"/>
    <cellStyle name="20% - Accent1 2 2 6 2 2 2 2 2 2" xfId="7838" xr:uid="{00000000-0005-0000-0000-0000E31D0000}"/>
    <cellStyle name="20% - Accent1 2 2 6 2 2 2 2 3" xfId="7839" xr:uid="{00000000-0005-0000-0000-0000E41D0000}"/>
    <cellStyle name="20% - Accent1 2 2 6 2 2 2 3" xfId="7840" xr:uid="{00000000-0005-0000-0000-0000E51D0000}"/>
    <cellStyle name="20% - Accent1 2 2 6 2 2 2 3 2" xfId="7841" xr:uid="{00000000-0005-0000-0000-0000E61D0000}"/>
    <cellStyle name="20% - Accent1 2 2 6 2 2 2 4" xfId="7842" xr:uid="{00000000-0005-0000-0000-0000E71D0000}"/>
    <cellStyle name="20% - Accent1 2 2 6 2 2 3" xfId="7843" xr:uid="{00000000-0005-0000-0000-0000E81D0000}"/>
    <cellStyle name="20% - Accent1 2 2 6 2 2 3 2" xfId="7844" xr:uid="{00000000-0005-0000-0000-0000E91D0000}"/>
    <cellStyle name="20% - Accent1 2 2 6 2 2 3 2 2" xfId="7845" xr:uid="{00000000-0005-0000-0000-0000EA1D0000}"/>
    <cellStyle name="20% - Accent1 2 2 6 2 2 3 2 2 2" xfId="7846" xr:uid="{00000000-0005-0000-0000-0000EB1D0000}"/>
    <cellStyle name="20% - Accent1 2 2 6 2 2 3 2 3" xfId="7847" xr:uid="{00000000-0005-0000-0000-0000EC1D0000}"/>
    <cellStyle name="20% - Accent1 2 2 6 2 2 3 3" xfId="7848" xr:uid="{00000000-0005-0000-0000-0000ED1D0000}"/>
    <cellStyle name="20% - Accent1 2 2 6 2 2 3 3 2" xfId="7849" xr:uid="{00000000-0005-0000-0000-0000EE1D0000}"/>
    <cellStyle name="20% - Accent1 2 2 6 2 2 3 4" xfId="7850" xr:uid="{00000000-0005-0000-0000-0000EF1D0000}"/>
    <cellStyle name="20% - Accent1 2 2 6 2 2 4" xfId="7851" xr:uid="{00000000-0005-0000-0000-0000F01D0000}"/>
    <cellStyle name="20% - Accent1 2 2 6 2 2 4 2" xfId="7852" xr:uid="{00000000-0005-0000-0000-0000F11D0000}"/>
    <cellStyle name="20% - Accent1 2 2 6 2 2 4 2 2" xfId="7853" xr:uid="{00000000-0005-0000-0000-0000F21D0000}"/>
    <cellStyle name="20% - Accent1 2 2 6 2 2 4 2 2 2" xfId="7854" xr:uid="{00000000-0005-0000-0000-0000F31D0000}"/>
    <cellStyle name="20% - Accent1 2 2 6 2 2 4 2 3" xfId="7855" xr:uid="{00000000-0005-0000-0000-0000F41D0000}"/>
    <cellStyle name="20% - Accent1 2 2 6 2 2 4 3" xfId="7856" xr:uid="{00000000-0005-0000-0000-0000F51D0000}"/>
    <cellStyle name="20% - Accent1 2 2 6 2 2 4 3 2" xfId="7857" xr:uid="{00000000-0005-0000-0000-0000F61D0000}"/>
    <cellStyle name="20% - Accent1 2 2 6 2 2 4 4" xfId="7858" xr:uid="{00000000-0005-0000-0000-0000F71D0000}"/>
    <cellStyle name="20% - Accent1 2 2 6 2 2 5" xfId="7859" xr:uid="{00000000-0005-0000-0000-0000F81D0000}"/>
    <cellStyle name="20% - Accent1 2 2 6 2 2 5 2" xfId="7860" xr:uid="{00000000-0005-0000-0000-0000F91D0000}"/>
    <cellStyle name="20% - Accent1 2 2 6 2 2 5 2 2" xfId="7861" xr:uid="{00000000-0005-0000-0000-0000FA1D0000}"/>
    <cellStyle name="20% - Accent1 2 2 6 2 2 5 3" xfId="7862" xr:uid="{00000000-0005-0000-0000-0000FB1D0000}"/>
    <cellStyle name="20% - Accent1 2 2 6 2 2 6" xfId="7863" xr:uid="{00000000-0005-0000-0000-0000FC1D0000}"/>
    <cellStyle name="20% - Accent1 2 2 6 2 2 6 2" xfId="7864" xr:uid="{00000000-0005-0000-0000-0000FD1D0000}"/>
    <cellStyle name="20% - Accent1 2 2 6 2 2 6 2 2" xfId="7865" xr:uid="{00000000-0005-0000-0000-0000FE1D0000}"/>
    <cellStyle name="20% - Accent1 2 2 6 2 2 6 3" xfId="7866" xr:uid="{00000000-0005-0000-0000-0000FF1D0000}"/>
    <cellStyle name="20% - Accent1 2 2 6 2 2 7" xfId="7867" xr:uid="{00000000-0005-0000-0000-0000001E0000}"/>
    <cellStyle name="20% - Accent1 2 2 6 2 2 7 2" xfId="7868" xr:uid="{00000000-0005-0000-0000-0000011E0000}"/>
    <cellStyle name="20% - Accent1 2 2 6 2 2 8" xfId="7869" xr:uid="{00000000-0005-0000-0000-0000021E0000}"/>
    <cellStyle name="20% - Accent1 2 2 6 2 2 8 2" xfId="7870" xr:uid="{00000000-0005-0000-0000-0000031E0000}"/>
    <cellStyle name="20% - Accent1 2 2 6 2 2 9" xfId="7871" xr:uid="{00000000-0005-0000-0000-0000041E0000}"/>
    <cellStyle name="20% - Accent1 2 2 6 2 3" xfId="7872" xr:uid="{00000000-0005-0000-0000-0000051E0000}"/>
    <cellStyle name="20% - Accent1 2 2 6 2 3 2" xfId="7873" xr:uid="{00000000-0005-0000-0000-0000061E0000}"/>
    <cellStyle name="20% - Accent1 2 2 6 2 3 2 2" xfId="7874" xr:uid="{00000000-0005-0000-0000-0000071E0000}"/>
    <cellStyle name="20% - Accent1 2 2 6 2 3 2 2 2" xfId="7875" xr:uid="{00000000-0005-0000-0000-0000081E0000}"/>
    <cellStyle name="20% - Accent1 2 2 6 2 3 2 2 2 2" xfId="7876" xr:uid="{00000000-0005-0000-0000-0000091E0000}"/>
    <cellStyle name="20% - Accent1 2 2 6 2 3 2 2 3" xfId="7877" xr:uid="{00000000-0005-0000-0000-00000A1E0000}"/>
    <cellStyle name="20% - Accent1 2 2 6 2 3 2 3" xfId="7878" xr:uid="{00000000-0005-0000-0000-00000B1E0000}"/>
    <cellStyle name="20% - Accent1 2 2 6 2 3 2 3 2" xfId="7879" xr:uid="{00000000-0005-0000-0000-00000C1E0000}"/>
    <cellStyle name="20% - Accent1 2 2 6 2 3 2 4" xfId="7880" xr:uid="{00000000-0005-0000-0000-00000D1E0000}"/>
    <cellStyle name="20% - Accent1 2 2 6 2 3 3" xfId="7881" xr:uid="{00000000-0005-0000-0000-00000E1E0000}"/>
    <cellStyle name="20% - Accent1 2 2 6 2 3 3 2" xfId="7882" xr:uid="{00000000-0005-0000-0000-00000F1E0000}"/>
    <cellStyle name="20% - Accent1 2 2 6 2 3 3 2 2" xfId="7883" xr:uid="{00000000-0005-0000-0000-0000101E0000}"/>
    <cellStyle name="20% - Accent1 2 2 6 2 3 3 2 2 2" xfId="7884" xr:uid="{00000000-0005-0000-0000-0000111E0000}"/>
    <cellStyle name="20% - Accent1 2 2 6 2 3 3 2 3" xfId="7885" xr:uid="{00000000-0005-0000-0000-0000121E0000}"/>
    <cellStyle name="20% - Accent1 2 2 6 2 3 3 3" xfId="7886" xr:uid="{00000000-0005-0000-0000-0000131E0000}"/>
    <cellStyle name="20% - Accent1 2 2 6 2 3 3 3 2" xfId="7887" xr:uid="{00000000-0005-0000-0000-0000141E0000}"/>
    <cellStyle name="20% - Accent1 2 2 6 2 3 3 4" xfId="7888" xr:uid="{00000000-0005-0000-0000-0000151E0000}"/>
    <cellStyle name="20% - Accent1 2 2 6 2 3 4" xfId="7889" xr:uid="{00000000-0005-0000-0000-0000161E0000}"/>
    <cellStyle name="20% - Accent1 2 2 6 2 3 4 2" xfId="7890" xr:uid="{00000000-0005-0000-0000-0000171E0000}"/>
    <cellStyle name="20% - Accent1 2 2 6 2 3 4 2 2" xfId="7891" xr:uid="{00000000-0005-0000-0000-0000181E0000}"/>
    <cellStyle name="20% - Accent1 2 2 6 2 3 4 2 2 2" xfId="7892" xr:uid="{00000000-0005-0000-0000-0000191E0000}"/>
    <cellStyle name="20% - Accent1 2 2 6 2 3 4 2 3" xfId="7893" xr:uid="{00000000-0005-0000-0000-00001A1E0000}"/>
    <cellStyle name="20% - Accent1 2 2 6 2 3 4 3" xfId="7894" xr:uid="{00000000-0005-0000-0000-00001B1E0000}"/>
    <cellStyle name="20% - Accent1 2 2 6 2 3 4 3 2" xfId="7895" xr:uid="{00000000-0005-0000-0000-00001C1E0000}"/>
    <cellStyle name="20% - Accent1 2 2 6 2 3 4 4" xfId="7896" xr:uid="{00000000-0005-0000-0000-00001D1E0000}"/>
    <cellStyle name="20% - Accent1 2 2 6 2 3 5" xfId="7897" xr:uid="{00000000-0005-0000-0000-00001E1E0000}"/>
    <cellStyle name="20% - Accent1 2 2 6 2 3 5 2" xfId="7898" xr:uid="{00000000-0005-0000-0000-00001F1E0000}"/>
    <cellStyle name="20% - Accent1 2 2 6 2 3 5 2 2" xfId="7899" xr:uid="{00000000-0005-0000-0000-0000201E0000}"/>
    <cellStyle name="20% - Accent1 2 2 6 2 3 5 3" xfId="7900" xr:uid="{00000000-0005-0000-0000-0000211E0000}"/>
    <cellStyle name="20% - Accent1 2 2 6 2 3 6" xfId="7901" xr:uid="{00000000-0005-0000-0000-0000221E0000}"/>
    <cellStyle name="20% - Accent1 2 2 6 2 3 6 2" xfId="7902" xr:uid="{00000000-0005-0000-0000-0000231E0000}"/>
    <cellStyle name="20% - Accent1 2 2 6 2 3 6 2 2" xfId="7903" xr:uid="{00000000-0005-0000-0000-0000241E0000}"/>
    <cellStyle name="20% - Accent1 2 2 6 2 3 6 3" xfId="7904" xr:uid="{00000000-0005-0000-0000-0000251E0000}"/>
    <cellStyle name="20% - Accent1 2 2 6 2 3 7" xfId="7905" xr:uid="{00000000-0005-0000-0000-0000261E0000}"/>
    <cellStyle name="20% - Accent1 2 2 6 2 3 7 2" xfId="7906" xr:uid="{00000000-0005-0000-0000-0000271E0000}"/>
    <cellStyle name="20% - Accent1 2 2 6 2 3 8" xfId="7907" xr:uid="{00000000-0005-0000-0000-0000281E0000}"/>
    <cellStyle name="20% - Accent1 2 2 6 2 3 8 2" xfId="7908" xr:uid="{00000000-0005-0000-0000-0000291E0000}"/>
    <cellStyle name="20% - Accent1 2 2 6 2 3 9" xfId="7909" xr:uid="{00000000-0005-0000-0000-00002A1E0000}"/>
    <cellStyle name="20% - Accent1 2 2 6 2 4" xfId="7910" xr:uid="{00000000-0005-0000-0000-00002B1E0000}"/>
    <cellStyle name="20% - Accent1 2 2 6 2 4 2" xfId="7911" xr:uid="{00000000-0005-0000-0000-00002C1E0000}"/>
    <cellStyle name="20% - Accent1 2 2 6 2 4 2 2" xfId="7912" xr:uid="{00000000-0005-0000-0000-00002D1E0000}"/>
    <cellStyle name="20% - Accent1 2 2 6 2 4 2 2 2" xfId="7913" xr:uid="{00000000-0005-0000-0000-00002E1E0000}"/>
    <cellStyle name="20% - Accent1 2 2 6 2 4 2 3" xfId="7914" xr:uid="{00000000-0005-0000-0000-00002F1E0000}"/>
    <cellStyle name="20% - Accent1 2 2 6 2 4 3" xfId="7915" xr:uid="{00000000-0005-0000-0000-0000301E0000}"/>
    <cellStyle name="20% - Accent1 2 2 6 2 4 3 2" xfId="7916" xr:uid="{00000000-0005-0000-0000-0000311E0000}"/>
    <cellStyle name="20% - Accent1 2 2 6 2 4 4" xfId="7917" xr:uid="{00000000-0005-0000-0000-0000321E0000}"/>
    <cellStyle name="20% - Accent1 2 2 6 2 5" xfId="7918" xr:uid="{00000000-0005-0000-0000-0000331E0000}"/>
    <cellStyle name="20% - Accent1 2 2 6 2 5 2" xfId="7919" xr:uid="{00000000-0005-0000-0000-0000341E0000}"/>
    <cellStyle name="20% - Accent1 2 2 6 2 5 2 2" xfId="7920" xr:uid="{00000000-0005-0000-0000-0000351E0000}"/>
    <cellStyle name="20% - Accent1 2 2 6 2 5 2 2 2" xfId="7921" xr:uid="{00000000-0005-0000-0000-0000361E0000}"/>
    <cellStyle name="20% - Accent1 2 2 6 2 5 2 3" xfId="7922" xr:uid="{00000000-0005-0000-0000-0000371E0000}"/>
    <cellStyle name="20% - Accent1 2 2 6 2 5 3" xfId="7923" xr:uid="{00000000-0005-0000-0000-0000381E0000}"/>
    <cellStyle name="20% - Accent1 2 2 6 2 5 3 2" xfId="7924" xr:uid="{00000000-0005-0000-0000-0000391E0000}"/>
    <cellStyle name="20% - Accent1 2 2 6 2 5 4" xfId="7925" xr:uid="{00000000-0005-0000-0000-00003A1E0000}"/>
    <cellStyle name="20% - Accent1 2 2 6 2 6" xfId="7926" xr:uid="{00000000-0005-0000-0000-00003B1E0000}"/>
    <cellStyle name="20% - Accent1 2 2 6 2 6 2" xfId="7927" xr:uid="{00000000-0005-0000-0000-00003C1E0000}"/>
    <cellStyle name="20% - Accent1 2 2 6 2 6 2 2" xfId="7928" xr:uid="{00000000-0005-0000-0000-00003D1E0000}"/>
    <cellStyle name="20% - Accent1 2 2 6 2 6 2 2 2" xfId="7929" xr:uid="{00000000-0005-0000-0000-00003E1E0000}"/>
    <cellStyle name="20% - Accent1 2 2 6 2 6 2 3" xfId="7930" xr:uid="{00000000-0005-0000-0000-00003F1E0000}"/>
    <cellStyle name="20% - Accent1 2 2 6 2 6 3" xfId="7931" xr:uid="{00000000-0005-0000-0000-0000401E0000}"/>
    <cellStyle name="20% - Accent1 2 2 6 2 6 3 2" xfId="7932" xr:uid="{00000000-0005-0000-0000-0000411E0000}"/>
    <cellStyle name="20% - Accent1 2 2 6 2 6 4" xfId="7933" xr:uid="{00000000-0005-0000-0000-0000421E0000}"/>
    <cellStyle name="20% - Accent1 2 2 6 2 7" xfId="7934" xr:uid="{00000000-0005-0000-0000-0000431E0000}"/>
    <cellStyle name="20% - Accent1 2 2 6 2 7 2" xfId="7935" xr:uid="{00000000-0005-0000-0000-0000441E0000}"/>
    <cellStyle name="20% - Accent1 2 2 6 2 7 2 2" xfId="7936" xr:uid="{00000000-0005-0000-0000-0000451E0000}"/>
    <cellStyle name="20% - Accent1 2 2 6 2 7 3" xfId="7937" xr:uid="{00000000-0005-0000-0000-0000461E0000}"/>
    <cellStyle name="20% - Accent1 2 2 6 2 8" xfId="7938" xr:uid="{00000000-0005-0000-0000-0000471E0000}"/>
    <cellStyle name="20% - Accent1 2 2 6 2 8 2" xfId="7939" xr:uid="{00000000-0005-0000-0000-0000481E0000}"/>
    <cellStyle name="20% - Accent1 2 2 6 2 8 2 2" xfId="7940" xr:uid="{00000000-0005-0000-0000-0000491E0000}"/>
    <cellStyle name="20% - Accent1 2 2 6 2 8 3" xfId="7941" xr:uid="{00000000-0005-0000-0000-00004A1E0000}"/>
    <cellStyle name="20% - Accent1 2 2 6 2 9" xfId="7942" xr:uid="{00000000-0005-0000-0000-00004B1E0000}"/>
    <cellStyle name="20% - Accent1 2 2 6 2 9 2" xfId="7943" xr:uid="{00000000-0005-0000-0000-00004C1E0000}"/>
    <cellStyle name="20% - Accent1 2 2 6 3" xfId="7944" xr:uid="{00000000-0005-0000-0000-00004D1E0000}"/>
    <cellStyle name="20% - Accent1 2 2 6 3 10" xfId="7945" xr:uid="{00000000-0005-0000-0000-00004E1E0000}"/>
    <cellStyle name="20% - Accent1 2 2 6 3 10 2" xfId="7946" xr:uid="{00000000-0005-0000-0000-00004F1E0000}"/>
    <cellStyle name="20% - Accent1 2 2 6 3 11" xfId="7947" xr:uid="{00000000-0005-0000-0000-0000501E0000}"/>
    <cellStyle name="20% - Accent1 2 2 6 3 2" xfId="7948" xr:uid="{00000000-0005-0000-0000-0000511E0000}"/>
    <cellStyle name="20% - Accent1 2 2 6 3 2 2" xfId="7949" xr:uid="{00000000-0005-0000-0000-0000521E0000}"/>
    <cellStyle name="20% - Accent1 2 2 6 3 2 2 2" xfId="7950" xr:uid="{00000000-0005-0000-0000-0000531E0000}"/>
    <cellStyle name="20% - Accent1 2 2 6 3 2 2 2 2" xfId="7951" xr:uid="{00000000-0005-0000-0000-0000541E0000}"/>
    <cellStyle name="20% - Accent1 2 2 6 3 2 2 2 2 2" xfId="7952" xr:uid="{00000000-0005-0000-0000-0000551E0000}"/>
    <cellStyle name="20% - Accent1 2 2 6 3 2 2 2 3" xfId="7953" xr:uid="{00000000-0005-0000-0000-0000561E0000}"/>
    <cellStyle name="20% - Accent1 2 2 6 3 2 2 3" xfId="7954" xr:uid="{00000000-0005-0000-0000-0000571E0000}"/>
    <cellStyle name="20% - Accent1 2 2 6 3 2 2 3 2" xfId="7955" xr:uid="{00000000-0005-0000-0000-0000581E0000}"/>
    <cellStyle name="20% - Accent1 2 2 6 3 2 2 4" xfId="7956" xr:uid="{00000000-0005-0000-0000-0000591E0000}"/>
    <cellStyle name="20% - Accent1 2 2 6 3 2 3" xfId="7957" xr:uid="{00000000-0005-0000-0000-00005A1E0000}"/>
    <cellStyle name="20% - Accent1 2 2 6 3 2 3 2" xfId="7958" xr:uid="{00000000-0005-0000-0000-00005B1E0000}"/>
    <cellStyle name="20% - Accent1 2 2 6 3 2 3 2 2" xfId="7959" xr:uid="{00000000-0005-0000-0000-00005C1E0000}"/>
    <cellStyle name="20% - Accent1 2 2 6 3 2 3 2 2 2" xfId="7960" xr:uid="{00000000-0005-0000-0000-00005D1E0000}"/>
    <cellStyle name="20% - Accent1 2 2 6 3 2 3 2 3" xfId="7961" xr:uid="{00000000-0005-0000-0000-00005E1E0000}"/>
    <cellStyle name="20% - Accent1 2 2 6 3 2 3 3" xfId="7962" xr:uid="{00000000-0005-0000-0000-00005F1E0000}"/>
    <cellStyle name="20% - Accent1 2 2 6 3 2 3 3 2" xfId="7963" xr:uid="{00000000-0005-0000-0000-0000601E0000}"/>
    <cellStyle name="20% - Accent1 2 2 6 3 2 3 4" xfId="7964" xr:uid="{00000000-0005-0000-0000-0000611E0000}"/>
    <cellStyle name="20% - Accent1 2 2 6 3 2 4" xfId="7965" xr:uid="{00000000-0005-0000-0000-0000621E0000}"/>
    <cellStyle name="20% - Accent1 2 2 6 3 2 4 2" xfId="7966" xr:uid="{00000000-0005-0000-0000-0000631E0000}"/>
    <cellStyle name="20% - Accent1 2 2 6 3 2 4 2 2" xfId="7967" xr:uid="{00000000-0005-0000-0000-0000641E0000}"/>
    <cellStyle name="20% - Accent1 2 2 6 3 2 4 2 2 2" xfId="7968" xr:uid="{00000000-0005-0000-0000-0000651E0000}"/>
    <cellStyle name="20% - Accent1 2 2 6 3 2 4 2 3" xfId="7969" xr:uid="{00000000-0005-0000-0000-0000661E0000}"/>
    <cellStyle name="20% - Accent1 2 2 6 3 2 4 3" xfId="7970" xr:uid="{00000000-0005-0000-0000-0000671E0000}"/>
    <cellStyle name="20% - Accent1 2 2 6 3 2 4 3 2" xfId="7971" xr:uid="{00000000-0005-0000-0000-0000681E0000}"/>
    <cellStyle name="20% - Accent1 2 2 6 3 2 4 4" xfId="7972" xr:uid="{00000000-0005-0000-0000-0000691E0000}"/>
    <cellStyle name="20% - Accent1 2 2 6 3 2 5" xfId="7973" xr:uid="{00000000-0005-0000-0000-00006A1E0000}"/>
    <cellStyle name="20% - Accent1 2 2 6 3 2 5 2" xfId="7974" xr:uid="{00000000-0005-0000-0000-00006B1E0000}"/>
    <cellStyle name="20% - Accent1 2 2 6 3 2 5 2 2" xfId="7975" xr:uid="{00000000-0005-0000-0000-00006C1E0000}"/>
    <cellStyle name="20% - Accent1 2 2 6 3 2 5 3" xfId="7976" xr:uid="{00000000-0005-0000-0000-00006D1E0000}"/>
    <cellStyle name="20% - Accent1 2 2 6 3 2 6" xfId="7977" xr:uid="{00000000-0005-0000-0000-00006E1E0000}"/>
    <cellStyle name="20% - Accent1 2 2 6 3 2 6 2" xfId="7978" xr:uid="{00000000-0005-0000-0000-00006F1E0000}"/>
    <cellStyle name="20% - Accent1 2 2 6 3 2 6 2 2" xfId="7979" xr:uid="{00000000-0005-0000-0000-0000701E0000}"/>
    <cellStyle name="20% - Accent1 2 2 6 3 2 6 3" xfId="7980" xr:uid="{00000000-0005-0000-0000-0000711E0000}"/>
    <cellStyle name="20% - Accent1 2 2 6 3 2 7" xfId="7981" xr:uid="{00000000-0005-0000-0000-0000721E0000}"/>
    <cellStyle name="20% - Accent1 2 2 6 3 2 7 2" xfId="7982" xr:uid="{00000000-0005-0000-0000-0000731E0000}"/>
    <cellStyle name="20% - Accent1 2 2 6 3 2 8" xfId="7983" xr:uid="{00000000-0005-0000-0000-0000741E0000}"/>
    <cellStyle name="20% - Accent1 2 2 6 3 2 8 2" xfId="7984" xr:uid="{00000000-0005-0000-0000-0000751E0000}"/>
    <cellStyle name="20% - Accent1 2 2 6 3 2 9" xfId="7985" xr:uid="{00000000-0005-0000-0000-0000761E0000}"/>
    <cellStyle name="20% - Accent1 2 2 6 3 3" xfId="7986" xr:uid="{00000000-0005-0000-0000-0000771E0000}"/>
    <cellStyle name="20% - Accent1 2 2 6 3 3 2" xfId="7987" xr:uid="{00000000-0005-0000-0000-0000781E0000}"/>
    <cellStyle name="20% - Accent1 2 2 6 3 3 2 2" xfId="7988" xr:uid="{00000000-0005-0000-0000-0000791E0000}"/>
    <cellStyle name="20% - Accent1 2 2 6 3 3 2 2 2" xfId="7989" xr:uid="{00000000-0005-0000-0000-00007A1E0000}"/>
    <cellStyle name="20% - Accent1 2 2 6 3 3 2 2 2 2" xfId="7990" xr:uid="{00000000-0005-0000-0000-00007B1E0000}"/>
    <cellStyle name="20% - Accent1 2 2 6 3 3 2 2 3" xfId="7991" xr:uid="{00000000-0005-0000-0000-00007C1E0000}"/>
    <cellStyle name="20% - Accent1 2 2 6 3 3 2 3" xfId="7992" xr:uid="{00000000-0005-0000-0000-00007D1E0000}"/>
    <cellStyle name="20% - Accent1 2 2 6 3 3 2 3 2" xfId="7993" xr:uid="{00000000-0005-0000-0000-00007E1E0000}"/>
    <cellStyle name="20% - Accent1 2 2 6 3 3 2 4" xfId="7994" xr:uid="{00000000-0005-0000-0000-00007F1E0000}"/>
    <cellStyle name="20% - Accent1 2 2 6 3 3 3" xfId="7995" xr:uid="{00000000-0005-0000-0000-0000801E0000}"/>
    <cellStyle name="20% - Accent1 2 2 6 3 3 3 2" xfId="7996" xr:uid="{00000000-0005-0000-0000-0000811E0000}"/>
    <cellStyle name="20% - Accent1 2 2 6 3 3 3 2 2" xfId="7997" xr:uid="{00000000-0005-0000-0000-0000821E0000}"/>
    <cellStyle name="20% - Accent1 2 2 6 3 3 3 2 2 2" xfId="7998" xr:uid="{00000000-0005-0000-0000-0000831E0000}"/>
    <cellStyle name="20% - Accent1 2 2 6 3 3 3 2 3" xfId="7999" xr:uid="{00000000-0005-0000-0000-0000841E0000}"/>
    <cellStyle name="20% - Accent1 2 2 6 3 3 3 3" xfId="8000" xr:uid="{00000000-0005-0000-0000-0000851E0000}"/>
    <cellStyle name="20% - Accent1 2 2 6 3 3 3 3 2" xfId="8001" xr:uid="{00000000-0005-0000-0000-0000861E0000}"/>
    <cellStyle name="20% - Accent1 2 2 6 3 3 3 4" xfId="8002" xr:uid="{00000000-0005-0000-0000-0000871E0000}"/>
    <cellStyle name="20% - Accent1 2 2 6 3 3 4" xfId="8003" xr:uid="{00000000-0005-0000-0000-0000881E0000}"/>
    <cellStyle name="20% - Accent1 2 2 6 3 3 4 2" xfId="8004" xr:uid="{00000000-0005-0000-0000-0000891E0000}"/>
    <cellStyle name="20% - Accent1 2 2 6 3 3 4 2 2" xfId="8005" xr:uid="{00000000-0005-0000-0000-00008A1E0000}"/>
    <cellStyle name="20% - Accent1 2 2 6 3 3 4 2 2 2" xfId="8006" xr:uid="{00000000-0005-0000-0000-00008B1E0000}"/>
    <cellStyle name="20% - Accent1 2 2 6 3 3 4 2 3" xfId="8007" xr:uid="{00000000-0005-0000-0000-00008C1E0000}"/>
    <cellStyle name="20% - Accent1 2 2 6 3 3 4 3" xfId="8008" xr:uid="{00000000-0005-0000-0000-00008D1E0000}"/>
    <cellStyle name="20% - Accent1 2 2 6 3 3 4 3 2" xfId="8009" xr:uid="{00000000-0005-0000-0000-00008E1E0000}"/>
    <cellStyle name="20% - Accent1 2 2 6 3 3 4 4" xfId="8010" xr:uid="{00000000-0005-0000-0000-00008F1E0000}"/>
    <cellStyle name="20% - Accent1 2 2 6 3 3 5" xfId="8011" xr:uid="{00000000-0005-0000-0000-0000901E0000}"/>
    <cellStyle name="20% - Accent1 2 2 6 3 3 5 2" xfId="8012" xr:uid="{00000000-0005-0000-0000-0000911E0000}"/>
    <cellStyle name="20% - Accent1 2 2 6 3 3 5 2 2" xfId="8013" xr:uid="{00000000-0005-0000-0000-0000921E0000}"/>
    <cellStyle name="20% - Accent1 2 2 6 3 3 5 3" xfId="8014" xr:uid="{00000000-0005-0000-0000-0000931E0000}"/>
    <cellStyle name="20% - Accent1 2 2 6 3 3 6" xfId="8015" xr:uid="{00000000-0005-0000-0000-0000941E0000}"/>
    <cellStyle name="20% - Accent1 2 2 6 3 3 6 2" xfId="8016" xr:uid="{00000000-0005-0000-0000-0000951E0000}"/>
    <cellStyle name="20% - Accent1 2 2 6 3 3 6 2 2" xfId="8017" xr:uid="{00000000-0005-0000-0000-0000961E0000}"/>
    <cellStyle name="20% - Accent1 2 2 6 3 3 6 3" xfId="8018" xr:uid="{00000000-0005-0000-0000-0000971E0000}"/>
    <cellStyle name="20% - Accent1 2 2 6 3 3 7" xfId="8019" xr:uid="{00000000-0005-0000-0000-0000981E0000}"/>
    <cellStyle name="20% - Accent1 2 2 6 3 3 7 2" xfId="8020" xr:uid="{00000000-0005-0000-0000-0000991E0000}"/>
    <cellStyle name="20% - Accent1 2 2 6 3 3 8" xfId="8021" xr:uid="{00000000-0005-0000-0000-00009A1E0000}"/>
    <cellStyle name="20% - Accent1 2 2 6 3 3 8 2" xfId="8022" xr:uid="{00000000-0005-0000-0000-00009B1E0000}"/>
    <cellStyle name="20% - Accent1 2 2 6 3 3 9" xfId="8023" xr:uid="{00000000-0005-0000-0000-00009C1E0000}"/>
    <cellStyle name="20% - Accent1 2 2 6 3 4" xfId="8024" xr:uid="{00000000-0005-0000-0000-00009D1E0000}"/>
    <cellStyle name="20% - Accent1 2 2 6 3 4 2" xfId="8025" xr:uid="{00000000-0005-0000-0000-00009E1E0000}"/>
    <cellStyle name="20% - Accent1 2 2 6 3 4 2 2" xfId="8026" xr:uid="{00000000-0005-0000-0000-00009F1E0000}"/>
    <cellStyle name="20% - Accent1 2 2 6 3 4 2 2 2" xfId="8027" xr:uid="{00000000-0005-0000-0000-0000A01E0000}"/>
    <cellStyle name="20% - Accent1 2 2 6 3 4 2 3" xfId="8028" xr:uid="{00000000-0005-0000-0000-0000A11E0000}"/>
    <cellStyle name="20% - Accent1 2 2 6 3 4 3" xfId="8029" xr:uid="{00000000-0005-0000-0000-0000A21E0000}"/>
    <cellStyle name="20% - Accent1 2 2 6 3 4 3 2" xfId="8030" xr:uid="{00000000-0005-0000-0000-0000A31E0000}"/>
    <cellStyle name="20% - Accent1 2 2 6 3 4 4" xfId="8031" xr:uid="{00000000-0005-0000-0000-0000A41E0000}"/>
    <cellStyle name="20% - Accent1 2 2 6 3 5" xfId="8032" xr:uid="{00000000-0005-0000-0000-0000A51E0000}"/>
    <cellStyle name="20% - Accent1 2 2 6 3 5 2" xfId="8033" xr:uid="{00000000-0005-0000-0000-0000A61E0000}"/>
    <cellStyle name="20% - Accent1 2 2 6 3 5 2 2" xfId="8034" xr:uid="{00000000-0005-0000-0000-0000A71E0000}"/>
    <cellStyle name="20% - Accent1 2 2 6 3 5 2 2 2" xfId="8035" xr:uid="{00000000-0005-0000-0000-0000A81E0000}"/>
    <cellStyle name="20% - Accent1 2 2 6 3 5 2 3" xfId="8036" xr:uid="{00000000-0005-0000-0000-0000A91E0000}"/>
    <cellStyle name="20% - Accent1 2 2 6 3 5 3" xfId="8037" xr:uid="{00000000-0005-0000-0000-0000AA1E0000}"/>
    <cellStyle name="20% - Accent1 2 2 6 3 5 3 2" xfId="8038" xr:uid="{00000000-0005-0000-0000-0000AB1E0000}"/>
    <cellStyle name="20% - Accent1 2 2 6 3 5 4" xfId="8039" xr:uid="{00000000-0005-0000-0000-0000AC1E0000}"/>
    <cellStyle name="20% - Accent1 2 2 6 3 6" xfId="8040" xr:uid="{00000000-0005-0000-0000-0000AD1E0000}"/>
    <cellStyle name="20% - Accent1 2 2 6 3 6 2" xfId="8041" xr:uid="{00000000-0005-0000-0000-0000AE1E0000}"/>
    <cellStyle name="20% - Accent1 2 2 6 3 6 2 2" xfId="8042" xr:uid="{00000000-0005-0000-0000-0000AF1E0000}"/>
    <cellStyle name="20% - Accent1 2 2 6 3 6 2 2 2" xfId="8043" xr:uid="{00000000-0005-0000-0000-0000B01E0000}"/>
    <cellStyle name="20% - Accent1 2 2 6 3 6 2 3" xfId="8044" xr:uid="{00000000-0005-0000-0000-0000B11E0000}"/>
    <cellStyle name="20% - Accent1 2 2 6 3 6 3" xfId="8045" xr:uid="{00000000-0005-0000-0000-0000B21E0000}"/>
    <cellStyle name="20% - Accent1 2 2 6 3 6 3 2" xfId="8046" xr:uid="{00000000-0005-0000-0000-0000B31E0000}"/>
    <cellStyle name="20% - Accent1 2 2 6 3 6 4" xfId="8047" xr:uid="{00000000-0005-0000-0000-0000B41E0000}"/>
    <cellStyle name="20% - Accent1 2 2 6 3 7" xfId="8048" xr:uid="{00000000-0005-0000-0000-0000B51E0000}"/>
    <cellStyle name="20% - Accent1 2 2 6 3 7 2" xfId="8049" xr:uid="{00000000-0005-0000-0000-0000B61E0000}"/>
    <cellStyle name="20% - Accent1 2 2 6 3 7 2 2" xfId="8050" xr:uid="{00000000-0005-0000-0000-0000B71E0000}"/>
    <cellStyle name="20% - Accent1 2 2 6 3 7 3" xfId="8051" xr:uid="{00000000-0005-0000-0000-0000B81E0000}"/>
    <cellStyle name="20% - Accent1 2 2 6 3 8" xfId="8052" xr:uid="{00000000-0005-0000-0000-0000B91E0000}"/>
    <cellStyle name="20% - Accent1 2 2 6 3 8 2" xfId="8053" xr:uid="{00000000-0005-0000-0000-0000BA1E0000}"/>
    <cellStyle name="20% - Accent1 2 2 6 3 8 2 2" xfId="8054" xr:uid="{00000000-0005-0000-0000-0000BB1E0000}"/>
    <cellStyle name="20% - Accent1 2 2 6 3 8 3" xfId="8055" xr:uid="{00000000-0005-0000-0000-0000BC1E0000}"/>
    <cellStyle name="20% - Accent1 2 2 6 3 9" xfId="8056" xr:uid="{00000000-0005-0000-0000-0000BD1E0000}"/>
    <cellStyle name="20% - Accent1 2 2 6 3 9 2" xfId="8057" xr:uid="{00000000-0005-0000-0000-0000BE1E0000}"/>
    <cellStyle name="20% - Accent1 2 2 6 4" xfId="8058" xr:uid="{00000000-0005-0000-0000-0000BF1E0000}"/>
    <cellStyle name="20% - Accent1 2 2 6 4 10" xfId="8059" xr:uid="{00000000-0005-0000-0000-0000C01E0000}"/>
    <cellStyle name="20% - Accent1 2 2 6 4 10 2" xfId="8060" xr:uid="{00000000-0005-0000-0000-0000C11E0000}"/>
    <cellStyle name="20% - Accent1 2 2 6 4 11" xfId="8061" xr:uid="{00000000-0005-0000-0000-0000C21E0000}"/>
    <cellStyle name="20% - Accent1 2 2 6 4 2" xfId="8062" xr:uid="{00000000-0005-0000-0000-0000C31E0000}"/>
    <cellStyle name="20% - Accent1 2 2 6 4 2 2" xfId="8063" xr:uid="{00000000-0005-0000-0000-0000C41E0000}"/>
    <cellStyle name="20% - Accent1 2 2 6 4 2 2 2" xfId="8064" xr:uid="{00000000-0005-0000-0000-0000C51E0000}"/>
    <cellStyle name="20% - Accent1 2 2 6 4 2 2 2 2" xfId="8065" xr:uid="{00000000-0005-0000-0000-0000C61E0000}"/>
    <cellStyle name="20% - Accent1 2 2 6 4 2 2 2 2 2" xfId="8066" xr:uid="{00000000-0005-0000-0000-0000C71E0000}"/>
    <cellStyle name="20% - Accent1 2 2 6 4 2 2 2 3" xfId="8067" xr:uid="{00000000-0005-0000-0000-0000C81E0000}"/>
    <cellStyle name="20% - Accent1 2 2 6 4 2 2 3" xfId="8068" xr:uid="{00000000-0005-0000-0000-0000C91E0000}"/>
    <cellStyle name="20% - Accent1 2 2 6 4 2 2 3 2" xfId="8069" xr:uid="{00000000-0005-0000-0000-0000CA1E0000}"/>
    <cellStyle name="20% - Accent1 2 2 6 4 2 2 4" xfId="8070" xr:uid="{00000000-0005-0000-0000-0000CB1E0000}"/>
    <cellStyle name="20% - Accent1 2 2 6 4 2 3" xfId="8071" xr:uid="{00000000-0005-0000-0000-0000CC1E0000}"/>
    <cellStyle name="20% - Accent1 2 2 6 4 2 3 2" xfId="8072" xr:uid="{00000000-0005-0000-0000-0000CD1E0000}"/>
    <cellStyle name="20% - Accent1 2 2 6 4 2 3 2 2" xfId="8073" xr:uid="{00000000-0005-0000-0000-0000CE1E0000}"/>
    <cellStyle name="20% - Accent1 2 2 6 4 2 3 2 2 2" xfId="8074" xr:uid="{00000000-0005-0000-0000-0000CF1E0000}"/>
    <cellStyle name="20% - Accent1 2 2 6 4 2 3 2 3" xfId="8075" xr:uid="{00000000-0005-0000-0000-0000D01E0000}"/>
    <cellStyle name="20% - Accent1 2 2 6 4 2 3 3" xfId="8076" xr:uid="{00000000-0005-0000-0000-0000D11E0000}"/>
    <cellStyle name="20% - Accent1 2 2 6 4 2 3 3 2" xfId="8077" xr:uid="{00000000-0005-0000-0000-0000D21E0000}"/>
    <cellStyle name="20% - Accent1 2 2 6 4 2 3 4" xfId="8078" xr:uid="{00000000-0005-0000-0000-0000D31E0000}"/>
    <cellStyle name="20% - Accent1 2 2 6 4 2 4" xfId="8079" xr:uid="{00000000-0005-0000-0000-0000D41E0000}"/>
    <cellStyle name="20% - Accent1 2 2 6 4 2 4 2" xfId="8080" xr:uid="{00000000-0005-0000-0000-0000D51E0000}"/>
    <cellStyle name="20% - Accent1 2 2 6 4 2 4 2 2" xfId="8081" xr:uid="{00000000-0005-0000-0000-0000D61E0000}"/>
    <cellStyle name="20% - Accent1 2 2 6 4 2 4 2 2 2" xfId="8082" xr:uid="{00000000-0005-0000-0000-0000D71E0000}"/>
    <cellStyle name="20% - Accent1 2 2 6 4 2 4 2 3" xfId="8083" xr:uid="{00000000-0005-0000-0000-0000D81E0000}"/>
    <cellStyle name="20% - Accent1 2 2 6 4 2 4 3" xfId="8084" xr:uid="{00000000-0005-0000-0000-0000D91E0000}"/>
    <cellStyle name="20% - Accent1 2 2 6 4 2 4 3 2" xfId="8085" xr:uid="{00000000-0005-0000-0000-0000DA1E0000}"/>
    <cellStyle name="20% - Accent1 2 2 6 4 2 4 4" xfId="8086" xr:uid="{00000000-0005-0000-0000-0000DB1E0000}"/>
    <cellStyle name="20% - Accent1 2 2 6 4 2 5" xfId="8087" xr:uid="{00000000-0005-0000-0000-0000DC1E0000}"/>
    <cellStyle name="20% - Accent1 2 2 6 4 2 5 2" xfId="8088" xr:uid="{00000000-0005-0000-0000-0000DD1E0000}"/>
    <cellStyle name="20% - Accent1 2 2 6 4 2 5 2 2" xfId="8089" xr:uid="{00000000-0005-0000-0000-0000DE1E0000}"/>
    <cellStyle name="20% - Accent1 2 2 6 4 2 5 3" xfId="8090" xr:uid="{00000000-0005-0000-0000-0000DF1E0000}"/>
    <cellStyle name="20% - Accent1 2 2 6 4 2 6" xfId="8091" xr:uid="{00000000-0005-0000-0000-0000E01E0000}"/>
    <cellStyle name="20% - Accent1 2 2 6 4 2 6 2" xfId="8092" xr:uid="{00000000-0005-0000-0000-0000E11E0000}"/>
    <cellStyle name="20% - Accent1 2 2 6 4 2 6 2 2" xfId="8093" xr:uid="{00000000-0005-0000-0000-0000E21E0000}"/>
    <cellStyle name="20% - Accent1 2 2 6 4 2 6 3" xfId="8094" xr:uid="{00000000-0005-0000-0000-0000E31E0000}"/>
    <cellStyle name="20% - Accent1 2 2 6 4 2 7" xfId="8095" xr:uid="{00000000-0005-0000-0000-0000E41E0000}"/>
    <cellStyle name="20% - Accent1 2 2 6 4 2 7 2" xfId="8096" xr:uid="{00000000-0005-0000-0000-0000E51E0000}"/>
    <cellStyle name="20% - Accent1 2 2 6 4 2 8" xfId="8097" xr:uid="{00000000-0005-0000-0000-0000E61E0000}"/>
    <cellStyle name="20% - Accent1 2 2 6 4 2 8 2" xfId="8098" xr:uid="{00000000-0005-0000-0000-0000E71E0000}"/>
    <cellStyle name="20% - Accent1 2 2 6 4 2 9" xfId="8099" xr:uid="{00000000-0005-0000-0000-0000E81E0000}"/>
    <cellStyle name="20% - Accent1 2 2 6 4 3" xfId="8100" xr:uid="{00000000-0005-0000-0000-0000E91E0000}"/>
    <cellStyle name="20% - Accent1 2 2 6 4 3 2" xfId="8101" xr:uid="{00000000-0005-0000-0000-0000EA1E0000}"/>
    <cellStyle name="20% - Accent1 2 2 6 4 3 2 2" xfId="8102" xr:uid="{00000000-0005-0000-0000-0000EB1E0000}"/>
    <cellStyle name="20% - Accent1 2 2 6 4 3 2 2 2" xfId="8103" xr:uid="{00000000-0005-0000-0000-0000EC1E0000}"/>
    <cellStyle name="20% - Accent1 2 2 6 4 3 2 2 2 2" xfId="8104" xr:uid="{00000000-0005-0000-0000-0000ED1E0000}"/>
    <cellStyle name="20% - Accent1 2 2 6 4 3 2 2 3" xfId="8105" xr:uid="{00000000-0005-0000-0000-0000EE1E0000}"/>
    <cellStyle name="20% - Accent1 2 2 6 4 3 2 3" xfId="8106" xr:uid="{00000000-0005-0000-0000-0000EF1E0000}"/>
    <cellStyle name="20% - Accent1 2 2 6 4 3 2 3 2" xfId="8107" xr:uid="{00000000-0005-0000-0000-0000F01E0000}"/>
    <cellStyle name="20% - Accent1 2 2 6 4 3 2 4" xfId="8108" xr:uid="{00000000-0005-0000-0000-0000F11E0000}"/>
    <cellStyle name="20% - Accent1 2 2 6 4 3 3" xfId="8109" xr:uid="{00000000-0005-0000-0000-0000F21E0000}"/>
    <cellStyle name="20% - Accent1 2 2 6 4 3 3 2" xfId="8110" xr:uid="{00000000-0005-0000-0000-0000F31E0000}"/>
    <cellStyle name="20% - Accent1 2 2 6 4 3 3 2 2" xfId="8111" xr:uid="{00000000-0005-0000-0000-0000F41E0000}"/>
    <cellStyle name="20% - Accent1 2 2 6 4 3 3 2 2 2" xfId="8112" xr:uid="{00000000-0005-0000-0000-0000F51E0000}"/>
    <cellStyle name="20% - Accent1 2 2 6 4 3 3 2 3" xfId="8113" xr:uid="{00000000-0005-0000-0000-0000F61E0000}"/>
    <cellStyle name="20% - Accent1 2 2 6 4 3 3 3" xfId="8114" xr:uid="{00000000-0005-0000-0000-0000F71E0000}"/>
    <cellStyle name="20% - Accent1 2 2 6 4 3 3 3 2" xfId="8115" xr:uid="{00000000-0005-0000-0000-0000F81E0000}"/>
    <cellStyle name="20% - Accent1 2 2 6 4 3 3 4" xfId="8116" xr:uid="{00000000-0005-0000-0000-0000F91E0000}"/>
    <cellStyle name="20% - Accent1 2 2 6 4 3 4" xfId="8117" xr:uid="{00000000-0005-0000-0000-0000FA1E0000}"/>
    <cellStyle name="20% - Accent1 2 2 6 4 3 4 2" xfId="8118" xr:uid="{00000000-0005-0000-0000-0000FB1E0000}"/>
    <cellStyle name="20% - Accent1 2 2 6 4 3 4 2 2" xfId="8119" xr:uid="{00000000-0005-0000-0000-0000FC1E0000}"/>
    <cellStyle name="20% - Accent1 2 2 6 4 3 4 2 2 2" xfId="8120" xr:uid="{00000000-0005-0000-0000-0000FD1E0000}"/>
    <cellStyle name="20% - Accent1 2 2 6 4 3 4 2 3" xfId="8121" xr:uid="{00000000-0005-0000-0000-0000FE1E0000}"/>
    <cellStyle name="20% - Accent1 2 2 6 4 3 4 3" xfId="8122" xr:uid="{00000000-0005-0000-0000-0000FF1E0000}"/>
    <cellStyle name="20% - Accent1 2 2 6 4 3 4 3 2" xfId="8123" xr:uid="{00000000-0005-0000-0000-0000001F0000}"/>
    <cellStyle name="20% - Accent1 2 2 6 4 3 4 4" xfId="8124" xr:uid="{00000000-0005-0000-0000-0000011F0000}"/>
    <cellStyle name="20% - Accent1 2 2 6 4 3 5" xfId="8125" xr:uid="{00000000-0005-0000-0000-0000021F0000}"/>
    <cellStyle name="20% - Accent1 2 2 6 4 3 5 2" xfId="8126" xr:uid="{00000000-0005-0000-0000-0000031F0000}"/>
    <cellStyle name="20% - Accent1 2 2 6 4 3 5 2 2" xfId="8127" xr:uid="{00000000-0005-0000-0000-0000041F0000}"/>
    <cellStyle name="20% - Accent1 2 2 6 4 3 5 3" xfId="8128" xr:uid="{00000000-0005-0000-0000-0000051F0000}"/>
    <cellStyle name="20% - Accent1 2 2 6 4 3 6" xfId="8129" xr:uid="{00000000-0005-0000-0000-0000061F0000}"/>
    <cellStyle name="20% - Accent1 2 2 6 4 3 6 2" xfId="8130" xr:uid="{00000000-0005-0000-0000-0000071F0000}"/>
    <cellStyle name="20% - Accent1 2 2 6 4 3 6 2 2" xfId="8131" xr:uid="{00000000-0005-0000-0000-0000081F0000}"/>
    <cellStyle name="20% - Accent1 2 2 6 4 3 6 3" xfId="8132" xr:uid="{00000000-0005-0000-0000-0000091F0000}"/>
    <cellStyle name="20% - Accent1 2 2 6 4 3 7" xfId="8133" xr:uid="{00000000-0005-0000-0000-00000A1F0000}"/>
    <cellStyle name="20% - Accent1 2 2 6 4 3 7 2" xfId="8134" xr:uid="{00000000-0005-0000-0000-00000B1F0000}"/>
    <cellStyle name="20% - Accent1 2 2 6 4 3 8" xfId="8135" xr:uid="{00000000-0005-0000-0000-00000C1F0000}"/>
    <cellStyle name="20% - Accent1 2 2 6 4 3 8 2" xfId="8136" xr:uid="{00000000-0005-0000-0000-00000D1F0000}"/>
    <cellStyle name="20% - Accent1 2 2 6 4 3 9" xfId="8137" xr:uid="{00000000-0005-0000-0000-00000E1F0000}"/>
    <cellStyle name="20% - Accent1 2 2 6 4 4" xfId="8138" xr:uid="{00000000-0005-0000-0000-00000F1F0000}"/>
    <cellStyle name="20% - Accent1 2 2 6 4 4 2" xfId="8139" xr:uid="{00000000-0005-0000-0000-0000101F0000}"/>
    <cellStyle name="20% - Accent1 2 2 6 4 4 2 2" xfId="8140" xr:uid="{00000000-0005-0000-0000-0000111F0000}"/>
    <cellStyle name="20% - Accent1 2 2 6 4 4 2 2 2" xfId="8141" xr:uid="{00000000-0005-0000-0000-0000121F0000}"/>
    <cellStyle name="20% - Accent1 2 2 6 4 4 2 3" xfId="8142" xr:uid="{00000000-0005-0000-0000-0000131F0000}"/>
    <cellStyle name="20% - Accent1 2 2 6 4 4 3" xfId="8143" xr:uid="{00000000-0005-0000-0000-0000141F0000}"/>
    <cellStyle name="20% - Accent1 2 2 6 4 4 3 2" xfId="8144" xr:uid="{00000000-0005-0000-0000-0000151F0000}"/>
    <cellStyle name="20% - Accent1 2 2 6 4 4 4" xfId="8145" xr:uid="{00000000-0005-0000-0000-0000161F0000}"/>
    <cellStyle name="20% - Accent1 2 2 6 4 5" xfId="8146" xr:uid="{00000000-0005-0000-0000-0000171F0000}"/>
    <cellStyle name="20% - Accent1 2 2 6 4 5 2" xfId="8147" xr:uid="{00000000-0005-0000-0000-0000181F0000}"/>
    <cellStyle name="20% - Accent1 2 2 6 4 5 2 2" xfId="8148" xr:uid="{00000000-0005-0000-0000-0000191F0000}"/>
    <cellStyle name="20% - Accent1 2 2 6 4 5 2 2 2" xfId="8149" xr:uid="{00000000-0005-0000-0000-00001A1F0000}"/>
    <cellStyle name="20% - Accent1 2 2 6 4 5 2 3" xfId="8150" xr:uid="{00000000-0005-0000-0000-00001B1F0000}"/>
    <cellStyle name="20% - Accent1 2 2 6 4 5 3" xfId="8151" xr:uid="{00000000-0005-0000-0000-00001C1F0000}"/>
    <cellStyle name="20% - Accent1 2 2 6 4 5 3 2" xfId="8152" xr:uid="{00000000-0005-0000-0000-00001D1F0000}"/>
    <cellStyle name="20% - Accent1 2 2 6 4 5 4" xfId="8153" xr:uid="{00000000-0005-0000-0000-00001E1F0000}"/>
    <cellStyle name="20% - Accent1 2 2 6 4 6" xfId="8154" xr:uid="{00000000-0005-0000-0000-00001F1F0000}"/>
    <cellStyle name="20% - Accent1 2 2 6 4 6 2" xfId="8155" xr:uid="{00000000-0005-0000-0000-0000201F0000}"/>
    <cellStyle name="20% - Accent1 2 2 6 4 6 2 2" xfId="8156" xr:uid="{00000000-0005-0000-0000-0000211F0000}"/>
    <cellStyle name="20% - Accent1 2 2 6 4 6 2 2 2" xfId="8157" xr:uid="{00000000-0005-0000-0000-0000221F0000}"/>
    <cellStyle name="20% - Accent1 2 2 6 4 6 2 3" xfId="8158" xr:uid="{00000000-0005-0000-0000-0000231F0000}"/>
    <cellStyle name="20% - Accent1 2 2 6 4 6 3" xfId="8159" xr:uid="{00000000-0005-0000-0000-0000241F0000}"/>
    <cellStyle name="20% - Accent1 2 2 6 4 6 3 2" xfId="8160" xr:uid="{00000000-0005-0000-0000-0000251F0000}"/>
    <cellStyle name="20% - Accent1 2 2 6 4 6 4" xfId="8161" xr:uid="{00000000-0005-0000-0000-0000261F0000}"/>
    <cellStyle name="20% - Accent1 2 2 6 4 7" xfId="8162" xr:uid="{00000000-0005-0000-0000-0000271F0000}"/>
    <cellStyle name="20% - Accent1 2 2 6 4 7 2" xfId="8163" xr:uid="{00000000-0005-0000-0000-0000281F0000}"/>
    <cellStyle name="20% - Accent1 2 2 6 4 7 2 2" xfId="8164" xr:uid="{00000000-0005-0000-0000-0000291F0000}"/>
    <cellStyle name="20% - Accent1 2 2 6 4 7 3" xfId="8165" xr:uid="{00000000-0005-0000-0000-00002A1F0000}"/>
    <cellStyle name="20% - Accent1 2 2 6 4 8" xfId="8166" xr:uid="{00000000-0005-0000-0000-00002B1F0000}"/>
    <cellStyle name="20% - Accent1 2 2 6 4 8 2" xfId="8167" xr:uid="{00000000-0005-0000-0000-00002C1F0000}"/>
    <cellStyle name="20% - Accent1 2 2 6 4 8 2 2" xfId="8168" xr:uid="{00000000-0005-0000-0000-00002D1F0000}"/>
    <cellStyle name="20% - Accent1 2 2 6 4 8 3" xfId="8169" xr:uid="{00000000-0005-0000-0000-00002E1F0000}"/>
    <cellStyle name="20% - Accent1 2 2 6 4 9" xfId="8170" xr:uid="{00000000-0005-0000-0000-00002F1F0000}"/>
    <cellStyle name="20% - Accent1 2 2 6 4 9 2" xfId="8171" xr:uid="{00000000-0005-0000-0000-0000301F0000}"/>
    <cellStyle name="20% - Accent1 2 2 6 5" xfId="8172" xr:uid="{00000000-0005-0000-0000-0000311F0000}"/>
    <cellStyle name="20% - Accent1 2 2 6 5 2" xfId="8173" xr:uid="{00000000-0005-0000-0000-0000321F0000}"/>
    <cellStyle name="20% - Accent1 2 2 6 5 2 2" xfId="8174" xr:uid="{00000000-0005-0000-0000-0000331F0000}"/>
    <cellStyle name="20% - Accent1 2 2 6 5 2 2 2" xfId="8175" xr:uid="{00000000-0005-0000-0000-0000341F0000}"/>
    <cellStyle name="20% - Accent1 2 2 6 5 2 2 2 2" xfId="8176" xr:uid="{00000000-0005-0000-0000-0000351F0000}"/>
    <cellStyle name="20% - Accent1 2 2 6 5 2 2 3" xfId="8177" xr:uid="{00000000-0005-0000-0000-0000361F0000}"/>
    <cellStyle name="20% - Accent1 2 2 6 5 2 3" xfId="8178" xr:uid="{00000000-0005-0000-0000-0000371F0000}"/>
    <cellStyle name="20% - Accent1 2 2 6 5 2 3 2" xfId="8179" xr:uid="{00000000-0005-0000-0000-0000381F0000}"/>
    <cellStyle name="20% - Accent1 2 2 6 5 2 4" xfId="8180" xr:uid="{00000000-0005-0000-0000-0000391F0000}"/>
    <cellStyle name="20% - Accent1 2 2 6 5 3" xfId="8181" xr:uid="{00000000-0005-0000-0000-00003A1F0000}"/>
    <cellStyle name="20% - Accent1 2 2 6 5 3 2" xfId="8182" xr:uid="{00000000-0005-0000-0000-00003B1F0000}"/>
    <cellStyle name="20% - Accent1 2 2 6 5 3 2 2" xfId="8183" xr:uid="{00000000-0005-0000-0000-00003C1F0000}"/>
    <cellStyle name="20% - Accent1 2 2 6 5 3 2 2 2" xfId="8184" xr:uid="{00000000-0005-0000-0000-00003D1F0000}"/>
    <cellStyle name="20% - Accent1 2 2 6 5 3 2 3" xfId="8185" xr:uid="{00000000-0005-0000-0000-00003E1F0000}"/>
    <cellStyle name="20% - Accent1 2 2 6 5 3 3" xfId="8186" xr:uid="{00000000-0005-0000-0000-00003F1F0000}"/>
    <cellStyle name="20% - Accent1 2 2 6 5 3 3 2" xfId="8187" xr:uid="{00000000-0005-0000-0000-0000401F0000}"/>
    <cellStyle name="20% - Accent1 2 2 6 5 3 4" xfId="8188" xr:uid="{00000000-0005-0000-0000-0000411F0000}"/>
    <cellStyle name="20% - Accent1 2 2 6 5 4" xfId="8189" xr:uid="{00000000-0005-0000-0000-0000421F0000}"/>
    <cellStyle name="20% - Accent1 2 2 6 5 4 2" xfId="8190" xr:uid="{00000000-0005-0000-0000-0000431F0000}"/>
    <cellStyle name="20% - Accent1 2 2 6 5 4 2 2" xfId="8191" xr:uid="{00000000-0005-0000-0000-0000441F0000}"/>
    <cellStyle name="20% - Accent1 2 2 6 5 4 2 2 2" xfId="8192" xr:uid="{00000000-0005-0000-0000-0000451F0000}"/>
    <cellStyle name="20% - Accent1 2 2 6 5 4 2 3" xfId="8193" xr:uid="{00000000-0005-0000-0000-0000461F0000}"/>
    <cellStyle name="20% - Accent1 2 2 6 5 4 3" xfId="8194" xr:uid="{00000000-0005-0000-0000-0000471F0000}"/>
    <cellStyle name="20% - Accent1 2 2 6 5 4 3 2" xfId="8195" xr:uid="{00000000-0005-0000-0000-0000481F0000}"/>
    <cellStyle name="20% - Accent1 2 2 6 5 4 4" xfId="8196" xr:uid="{00000000-0005-0000-0000-0000491F0000}"/>
    <cellStyle name="20% - Accent1 2 2 6 5 5" xfId="8197" xr:uid="{00000000-0005-0000-0000-00004A1F0000}"/>
    <cellStyle name="20% - Accent1 2 2 6 5 5 2" xfId="8198" xr:uid="{00000000-0005-0000-0000-00004B1F0000}"/>
    <cellStyle name="20% - Accent1 2 2 6 5 5 2 2" xfId="8199" xr:uid="{00000000-0005-0000-0000-00004C1F0000}"/>
    <cellStyle name="20% - Accent1 2 2 6 5 5 3" xfId="8200" xr:uid="{00000000-0005-0000-0000-00004D1F0000}"/>
    <cellStyle name="20% - Accent1 2 2 6 5 6" xfId="8201" xr:uid="{00000000-0005-0000-0000-00004E1F0000}"/>
    <cellStyle name="20% - Accent1 2 2 6 5 6 2" xfId="8202" xr:uid="{00000000-0005-0000-0000-00004F1F0000}"/>
    <cellStyle name="20% - Accent1 2 2 6 5 6 2 2" xfId="8203" xr:uid="{00000000-0005-0000-0000-0000501F0000}"/>
    <cellStyle name="20% - Accent1 2 2 6 5 6 3" xfId="8204" xr:uid="{00000000-0005-0000-0000-0000511F0000}"/>
    <cellStyle name="20% - Accent1 2 2 6 5 7" xfId="8205" xr:uid="{00000000-0005-0000-0000-0000521F0000}"/>
    <cellStyle name="20% - Accent1 2 2 6 5 7 2" xfId="8206" xr:uid="{00000000-0005-0000-0000-0000531F0000}"/>
    <cellStyle name="20% - Accent1 2 2 6 5 8" xfId="8207" xr:uid="{00000000-0005-0000-0000-0000541F0000}"/>
    <cellStyle name="20% - Accent1 2 2 6 5 8 2" xfId="8208" xr:uid="{00000000-0005-0000-0000-0000551F0000}"/>
    <cellStyle name="20% - Accent1 2 2 6 5 9" xfId="8209" xr:uid="{00000000-0005-0000-0000-0000561F0000}"/>
    <cellStyle name="20% - Accent1 2 2 6 6" xfId="8210" xr:uid="{00000000-0005-0000-0000-0000571F0000}"/>
    <cellStyle name="20% - Accent1 2 2 6 6 2" xfId="8211" xr:uid="{00000000-0005-0000-0000-0000581F0000}"/>
    <cellStyle name="20% - Accent1 2 2 6 6 2 2" xfId="8212" xr:uid="{00000000-0005-0000-0000-0000591F0000}"/>
    <cellStyle name="20% - Accent1 2 2 6 6 2 2 2" xfId="8213" xr:uid="{00000000-0005-0000-0000-00005A1F0000}"/>
    <cellStyle name="20% - Accent1 2 2 6 6 2 2 2 2" xfId="8214" xr:uid="{00000000-0005-0000-0000-00005B1F0000}"/>
    <cellStyle name="20% - Accent1 2 2 6 6 2 2 3" xfId="8215" xr:uid="{00000000-0005-0000-0000-00005C1F0000}"/>
    <cellStyle name="20% - Accent1 2 2 6 6 2 3" xfId="8216" xr:uid="{00000000-0005-0000-0000-00005D1F0000}"/>
    <cellStyle name="20% - Accent1 2 2 6 6 2 3 2" xfId="8217" xr:uid="{00000000-0005-0000-0000-00005E1F0000}"/>
    <cellStyle name="20% - Accent1 2 2 6 6 2 4" xfId="8218" xr:uid="{00000000-0005-0000-0000-00005F1F0000}"/>
    <cellStyle name="20% - Accent1 2 2 6 6 3" xfId="8219" xr:uid="{00000000-0005-0000-0000-0000601F0000}"/>
    <cellStyle name="20% - Accent1 2 2 6 6 3 2" xfId="8220" xr:uid="{00000000-0005-0000-0000-0000611F0000}"/>
    <cellStyle name="20% - Accent1 2 2 6 6 3 2 2" xfId="8221" xr:uid="{00000000-0005-0000-0000-0000621F0000}"/>
    <cellStyle name="20% - Accent1 2 2 6 6 3 2 2 2" xfId="8222" xr:uid="{00000000-0005-0000-0000-0000631F0000}"/>
    <cellStyle name="20% - Accent1 2 2 6 6 3 2 3" xfId="8223" xr:uid="{00000000-0005-0000-0000-0000641F0000}"/>
    <cellStyle name="20% - Accent1 2 2 6 6 3 3" xfId="8224" xr:uid="{00000000-0005-0000-0000-0000651F0000}"/>
    <cellStyle name="20% - Accent1 2 2 6 6 3 3 2" xfId="8225" xr:uid="{00000000-0005-0000-0000-0000661F0000}"/>
    <cellStyle name="20% - Accent1 2 2 6 6 3 4" xfId="8226" xr:uid="{00000000-0005-0000-0000-0000671F0000}"/>
    <cellStyle name="20% - Accent1 2 2 6 6 4" xfId="8227" xr:uid="{00000000-0005-0000-0000-0000681F0000}"/>
    <cellStyle name="20% - Accent1 2 2 6 6 4 2" xfId="8228" xr:uid="{00000000-0005-0000-0000-0000691F0000}"/>
    <cellStyle name="20% - Accent1 2 2 6 6 4 2 2" xfId="8229" xr:uid="{00000000-0005-0000-0000-00006A1F0000}"/>
    <cellStyle name="20% - Accent1 2 2 6 6 4 2 2 2" xfId="8230" xr:uid="{00000000-0005-0000-0000-00006B1F0000}"/>
    <cellStyle name="20% - Accent1 2 2 6 6 4 2 3" xfId="8231" xr:uid="{00000000-0005-0000-0000-00006C1F0000}"/>
    <cellStyle name="20% - Accent1 2 2 6 6 4 3" xfId="8232" xr:uid="{00000000-0005-0000-0000-00006D1F0000}"/>
    <cellStyle name="20% - Accent1 2 2 6 6 4 3 2" xfId="8233" xr:uid="{00000000-0005-0000-0000-00006E1F0000}"/>
    <cellStyle name="20% - Accent1 2 2 6 6 4 4" xfId="8234" xr:uid="{00000000-0005-0000-0000-00006F1F0000}"/>
    <cellStyle name="20% - Accent1 2 2 6 6 5" xfId="8235" xr:uid="{00000000-0005-0000-0000-0000701F0000}"/>
    <cellStyle name="20% - Accent1 2 2 6 6 5 2" xfId="8236" xr:uid="{00000000-0005-0000-0000-0000711F0000}"/>
    <cellStyle name="20% - Accent1 2 2 6 6 5 2 2" xfId="8237" xr:uid="{00000000-0005-0000-0000-0000721F0000}"/>
    <cellStyle name="20% - Accent1 2 2 6 6 5 3" xfId="8238" xr:uid="{00000000-0005-0000-0000-0000731F0000}"/>
    <cellStyle name="20% - Accent1 2 2 6 6 6" xfId="8239" xr:uid="{00000000-0005-0000-0000-0000741F0000}"/>
    <cellStyle name="20% - Accent1 2 2 6 6 6 2" xfId="8240" xr:uid="{00000000-0005-0000-0000-0000751F0000}"/>
    <cellStyle name="20% - Accent1 2 2 6 6 6 2 2" xfId="8241" xr:uid="{00000000-0005-0000-0000-0000761F0000}"/>
    <cellStyle name="20% - Accent1 2 2 6 6 6 3" xfId="8242" xr:uid="{00000000-0005-0000-0000-0000771F0000}"/>
    <cellStyle name="20% - Accent1 2 2 6 6 7" xfId="8243" xr:uid="{00000000-0005-0000-0000-0000781F0000}"/>
    <cellStyle name="20% - Accent1 2 2 6 6 7 2" xfId="8244" xr:uid="{00000000-0005-0000-0000-0000791F0000}"/>
    <cellStyle name="20% - Accent1 2 2 6 6 8" xfId="8245" xr:uid="{00000000-0005-0000-0000-00007A1F0000}"/>
    <cellStyle name="20% - Accent1 2 2 6 6 8 2" xfId="8246" xr:uid="{00000000-0005-0000-0000-00007B1F0000}"/>
    <cellStyle name="20% - Accent1 2 2 6 6 9" xfId="8247" xr:uid="{00000000-0005-0000-0000-00007C1F0000}"/>
    <cellStyle name="20% - Accent1 2 2 6 7" xfId="8248" xr:uid="{00000000-0005-0000-0000-00007D1F0000}"/>
    <cellStyle name="20% - Accent1 2 2 6 7 2" xfId="8249" xr:uid="{00000000-0005-0000-0000-00007E1F0000}"/>
    <cellStyle name="20% - Accent1 2 2 6 7 2 2" xfId="8250" xr:uid="{00000000-0005-0000-0000-00007F1F0000}"/>
    <cellStyle name="20% - Accent1 2 2 6 7 2 2 2" xfId="8251" xr:uid="{00000000-0005-0000-0000-0000801F0000}"/>
    <cellStyle name="20% - Accent1 2 2 6 7 2 3" xfId="8252" xr:uid="{00000000-0005-0000-0000-0000811F0000}"/>
    <cellStyle name="20% - Accent1 2 2 6 7 3" xfId="8253" xr:uid="{00000000-0005-0000-0000-0000821F0000}"/>
    <cellStyle name="20% - Accent1 2 2 6 7 3 2" xfId="8254" xr:uid="{00000000-0005-0000-0000-0000831F0000}"/>
    <cellStyle name="20% - Accent1 2 2 6 7 4" xfId="8255" xr:uid="{00000000-0005-0000-0000-0000841F0000}"/>
    <cellStyle name="20% - Accent1 2 2 6 8" xfId="8256" xr:uid="{00000000-0005-0000-0000-0000851F0000}"/>
    <cellStyle name="20% - Accent1 2 2 6 8 2" xfId="8257" xr:uid="{00000000-0005-0000-0000-0000861F0000}"/>
    <cellStyle name="20% - Accent1 2 2 6 8 2 2" xfId="8258" xr:uid="{00000000-0005-0000-0000-0000871F0000}"/>
    <cellStyle name="20% - Accent1 2 2 6 8 2 2 2" xfId="8259" xr:uid="{00000000-0005-0000-0000-0000881F0000}"/>
    <cellStyle name="20% - Accent1 2 2 6 8 2 3" xfId="8260" xr:uid="{00000000-0005-0000-0000-0000891F0000}"/>
    <cellStyle name="20% - Accent1 2 2 6 8 3" xfId="8261" xr:uid="{00000000-0005-0000-0000-00008A1F0000}"/>
    <cellStyle name="20% - Accent1 2 2 6 8 3 2" xfId="8262" xr:uid="{00000000-0005-0000-0000-00008B1F0000}"/>
    <cellStyle name="20% - Accent1 2 2 6 8 4" xfId="8263" xr:uid="{00000000-0005-0000-0000-00008C1F0000}"/>
    <cellStyle name="20% - Accent1 2 2 6 9" xfId="8264" xr:uid="{00000000-0005-0000-0000-00008D1F0000}"/>
    <cellStyle name="20% - Accent1 2 2 6 9 2" xfId="8265" xr:uid="{00000000-0005-0000-0000-00008E1F0000}"/>
    <cellStyle name="20% - Accent1 2 2 6 9 2 2" xfId="8266" xr:uid="{00000000-0005-0000-0000-00008F1F0000}"/>
    <cellStyle name="20% - Accent1 2 2 6 9 2 2 2" xfId="8267" xr:uid="{00000000-0005-0000-0000-0000901F0000}"/>
    <cellStyle name="20% - Accent1 2 2 6 9 2 3" xfId="8268" xr:uid="{00000000-0005-0000-0000-0000911F0000}"/>
    <cellStyle name="20% - Accent1 2 2 6 9 3" xfId="8269" xr:uid="{00000000-0005-0000-0000-0000921F0000}"/>
    <cellStyle name="20% - Accent1 2 2 6 9 3 2" xfId="8270" xr:uid="{00000000-0005-0000-0000-0000931F0000}"/>
    <cellStyle name="20% - Accent1 2 2 6 9 4" xfId="8271" xr:uid="{00000000-0005-0000-0000-0000941F0000}"/>
    <cellStyle name="20% - Accent1 2 2 7" xfId="8272" xr:uid="{00000000-0005-0000-0000-0000951F0000}"/>
    <cellStyle name="20% - Accent1 2 2 7 10" xfId="8273" xr:uid="{00000000-0005-0000-0000-0000961F0000}"/>
    <cellStyle name="20% - Accent1 2 2 7 10 2" xfId="8274" xr:uid="{00000000-0005-0000-0000-0000971F0000}"/>
    <cellStyle name="20% - Accent1 2 2 7 11" xfId="8275" xr:uid="{00000000-0005-0000-0000-0000981F0000}"/>
    <cellStyle name="20% - Accent1 2 2 7 11 2" xfId="8276" xr:uid="{00000000-0005-0000-0000-0000991F0000}"/>
    <cellStyle name="20% - Accent1 2 2 7 12" xfId="8277" xr:uid="{00000000-0005-0000-0000-00009A1F0000}"/>
    <cellStyle name="20% - Accent1 2 2 7 2" xfId="8278" xr:uid="{00000000-0005-0000-0000-00009B1F0000}"/>
    <cellStyle name="20% - Accent1 2 2 7 2 10" xfId="8279" xr:uid="{00000000-0005-0000-0000-00009C1F0000}"/>
    <cellStyle name="20% - Accent1 2 2 7 2 10 2" xfId="8280" xr:uid="{00000000-0005-0000-0000-00009D1F0000}"/>
    <cellStyle name="20% - Accent1 2 2 7 2 11" xfId="8281" xr:uid="{00000000-0005-0000-0000-00009E1F0000}"/>
    <cellStyle name="20% - Accent1 2 2 7 2 2" xfId="8282" xr:uid="{00000000-0005-0000-0000-00009F1F0000}"/>
    <cellStyle name="20% - Accent1 2 2 7 2 2 2" xfId="8283" xr:uid="{00000000-0005-0000-0000-0000A01F0000}"/>
    <cellStyle name="20% - Accent1 2 2 7 2 2 2 2" xfId="8284" xr:uid="{00000000-0005-0000-0000-0000A11F0000}"/>
    <cellStyle name="20% - Accent1 2 2 7 2 2 2 2 2" xfId="8285" xr:uid="{00000000-0005-0000-0000-0000A21F0000}"/>
    <cellStyle name="20% - Accent1 2 2 7 2 2 2 2 2 2" xfId="8286" xr:uid="{00000000-0005-0000-0000-0000A31F0000}"/>
    <cellStyle name="20% - Accent1 2 2 7 2 2 2 2 3" xfId="8287" xr:uid="{00000000-0005-0000-0000-0000A41F0000}"/>
    <cellStyle name="20% - Accent1 2 2 7 2 2 2 3" xfId="8288" xr:uid="{00000000-0005-0000-0000-0000A51F0000}"/>
    <cellStyle name="20% - Accent1 2 2 7 2 2 2 3 2" xfId="8289" xr:uid="{00000000-0005-0000-0000-0000A61F0000}"/>
    <cellStyle name="20% - Accent1 2 2 7 2 2 2 4" xfId="8290" xr:uid="{00000000-0005-0000-0000-0000A71F0000}"/>
    <cellStyle name="20% - Accent1 2 2 7 2 2 3" xfId="8291" xr:uid="{00000000-0005-0000-0000-0000A81F0000}"/>
    <cellStyle name="20% - Accent1 2 2 7 2 2 3 2" xfId="8292" xr:uid="{00000000-0005-0000-0000-0000A91F0000}"/>
    <cellStyle name="20% - Accent1 2 2 7 2 2 3 2 2" xfId="8293" xr:uid="{00000000-0005-0000-0000-0000AA1F0000}"/>
    <cellStyle name="20% - Accent1 2 2 7 2 2 3 2 2 2" xfId="8294" xr:uid="{00000000-0005-0000-0000-0000AB1F0000}"/>
    <cellStyle name="20% - Accent1 2 2 7 2 2 3 2 3" xfId="8295" xr:uid="{00000000-0005-0000-0000-0000AC1F0000}"/>
    <cellStyle name="20% - Accent1 2 2 7 2 2 3 3" xfId="8296" xr:uid="{00000000-0005-0000-0000-0000AD1F0000}"/>
    <cellStyle name="20% - Accent1 2 2 7 2 2 3 3 2" xfId="8297" xr:uid="{00000000-0005-0000-0000-0000AE1F0000}"/>
    <cellStyle name="20% - Accent1 2 2 7 2 2 3 4" xfId="8298" xr:uid="{00000000-0005-0000-0000-0000AF1F0000}"/>
    <cellStyle name="20% - Accent1 2 2 7 2 2 4" xfId="8299" xr:uid="{00000000-0005-0000-0000-0000B01F0000}"/>
    <cellStyle name="20% - Accent1 2 2 7 2 2 4 2" xfId="8300" xr:uid="{00000000-0005-0000-0000-0000B11F0000}"/>
    <cellStyle name="20% - Accent1 2 2 7 2 2 4 2 2" xfId="8301" xr:uid="{00000000-0005-0000-0000-0000B21F0000}"/>
    <cellStyle name="20% - Accent1 2 2 7 2 2 4 2 2 2" xfId="8302" xr:uid="{00000000-0005-0000-0000-0000B31F0000}"/>
    <cellStyle name="20% - Accent1 2 2 7 2 2 4 2 3" xfId="8303" xr:uid="{00000000-0005-0000-0000-0000B41F0000}"/>
    <cellStyle name="20% - Accent1 2 2 7 2 2 4 3" xfId="8304" xr:uid="{00000000-0005-0000-0000-0000B51F0000}"/>
    <cellStyle name="20% - Accent1 2 2 7 2 2 4 3 2" xfId="8305" xr:uid="{00000000-0005-0000-0000-0000B61F0000}"/>
    <cellStyle name="20% - Accent1 2 2 7 2 2 4 4" xfId="8306" xr:uid="{00000000-0005-0000-0000-0000B71F0000}"/>
    <cellStyle name="20% - Accent1 2 2 7 2 2 5" xfId="8307" xr:uid="{00000000-0005-0000-0000-0000B81F0000}"/>
    <cellStyle name="20% - Accent1 2 2 7 2 2 5 2" xfId="8308" xr:uid="{00000000-0005-0000-0000-0000B91F0000}"/>
    <cellStyle name="20% - Accent1 2 2 7 2 2 5 2 2" xfId="8309" xr:uid="{00000000-0005-0000-0000-0000BA1F0000}"/>
    <cellStyle name="20% - Accent1 2 2 7 2 2 5 3" xfId="8310" xr:uid="{00000000-0005-0000-0000-0000BB1F0000}"/>
    <cellStyle name="20% - Accent1 2 2 7 2 2 6" xfId="8311" xr:uid="{00000000-0005-0000-0000-0000BC1F0000}"/>
    <cellStyle name="20% - Accent1 2 2 7 2 2 6 2" xfId="8312" xr:uid="{00000000-0005-0000-0000-0000BD1F0000}"/>
    <cellStyle name="20% - Accent1 2 2 7 2 2 6 2 2" xfId="8313" xr:uid="{00000000-0005-0000-0000-0000BE1F0000}"/>
    <cellStyle name="20% - Accent1 2 2 7 2 2 6 3" xfId="8314" xr:uid="{00000000-0005-0000-0000-0000BF1F0000}"/>
    <cellStyle name="20% - Accent1 2 2 7 2 2 7" xfId="8315" xr:uid="{00000000-0005-0000-0000-0000C01F0000}"/>
    <cellStyle name="20% - Accent1 2 2 7 2 2 7 2" xfId="8316" xr:uid="{00000000-0005-0000-0000-0000C11F0000}"/>
    <cellStyle name="20% - Accent1 2 2 7 2 2 8" xfId="8317" xr:uid="{00000000-0005-0000-0000-0000C21F0000}"/>
    <cellStyle name="20% - Accent1 2 2 7 2 2 8 2" xfId="8318" xr:uid="{00000000-0005-0000-0000-0000C31F0000}"/>
    <cellStyle name="20% - Accent1 2 2 7 2 2 9" xfId="8319" xr:uid="{00000000-0005-0000-0000-0000C41F0000}"/>
    <cellStyle name="20% - Accent1 2 2 7 2 3" xfId="8320" xr:uid="{00000000-0005-0000-0000-0000C51F0000}"/>
    <cellStyle name="20% - Accent1 2 2 7 2 3 2" xfId="8321" xr:uid="{00000000-0005-0000-0000-0000C61F0000}"/>
    <cellStyle name="20% - Accent1 2 2 7 2 3 2 2" xfId="8322" xr:uid="{00000000-0005-0000-0000-0000C71F0000}"/>
    <cellStyle name="20% - Accent1 2 2 7 2 3 2 2 2" xfId="8323" xr:uid="{00000000-0005-0000-0000-0000C81F0000}"/>
    <cellStyle name="20% - Accent1 2 2 7 2 3 2 2 2 2" xfId="8324" xr:uid="{00000000-0005-0000-0000-0000C91F0000}"/>
    <cellStyle name="20% - Accent1 2 2 7 2 3 2 2 3" xfId="8325" xr:uid="{00000000-0005-0000-0000-0000CA1F0000}"/>
    <cellStyle name="20% - Accent1 2 2 7 2 3 2 3" xfId="8326" xr:uid="{00000000-0005-0000-0000-0000CB1F0000}"/>
    <cellStyle name="20% - Accent1 2 2 7 2 3 2 3 2" xfId="8327" xr:uid="{00000000-0005-0000-0000-0000CC1F0000}"/>
    <cellStyle name="20% - Accent1 2 2 7 2 3 2 4" xfId="8328" xr:uid="{00000000-0005-0000-0000-0000CD1F0000}"/>
    <cellStyle name="20% - Accent1 2 2 7 2 3 3" xfId="8329" xr:uid="{00000000-0005-0000-0000-0000CE1F0000}"/>
    <cellStyle name="20% - Accent1 2 2 7 2 3 3 2" xfId="8330" xr:uid="{00000000-0005-0000-0000-0000CF1F0000}"/>
    <cellStyle name="20% - Accent1 2 2 7 2 3 3 2 2" xfId="8331" xr:uid="{00000000-0005-0000-0000-0000D01F0000}"/>
    <cellStyle name="20% - Accent1 2 2 7 2 3 3 2 2 2" xfId="8332" xr:uid="{00000000-0005-0000-0000-0000D11F0000}"/>
    <cellStyle name="20% - Accent1 2 2 7 2 3 3 2 3" xfId="8333" xr:uid="{00000000-0005-0000-0000-0000D21F0000}"/>
    <cellStyle name="20% - Accent1 2 2 7 2 3 3 3" xfId="8334" xr:uid="{00000000-0005-0000-0000-0000D31F0000}"/>
    <cellStyle name="20% - Accent1 2 2 7 2 3 3 3 2" xfId="8335" xr:uid="{00000000-0005-0000-0000-0000D41F0000}"/>
    <cellStyle name="20% - Accent1 2 2 7 2 3 3 4" xfId="8336" xr:uid="{00000000-0005-0000-0000-0000D51F0000}"/>
    <cellStyle name="20% - Accent1 2 2 7 2 3 4" xfId="8337" xr:uid="{00000000-0005-0000-0000-0000D61F0000}"/>
    <cellStyle name="20% - Accent1 2 2 7 2 3 4 2" xfId="8338" xr:uid="{00000000-0005-0000-0000-0000D71F0000}"/>
    <cellStyle name="20% - Accent1 2 2 7 2 3 4 2 2" xfId="8339" xr:uid="{00000000-0005-0000-0000-0000D81F0000}"/>
    <cellStyle name="20% - Accent1 2 2 7 2 3 4 2 2 2" xfId="8340" xr:uid="{00000000-0005-0000-0000-0000D91F0000}"/>
    <cellStyle name="20% - Accent1 2 2 7 2 3 4 2 3" xfId="8341" xr:uid="{00000000-0005-0000-0000-0000DA1F0000}"/>
    <cellStyle name="20% - Accent1 2 2 7 2 3 4 3" xfId="8342" xr:uid="{00000000-0005-0000-0000-0000DB1F0000}"/>
    <cellStyle name="20% - Accent1 2 2 7 2 3 4 3 2" xfId="8343" xr:uid="{00000000-0005-0000-0000-0000DC1F0000}"/>
    <cellStyle name="20% - Accent1 2 2 7 2 3 4 4" xfId="8344" xr:uid="{00000000-0005-0000-0000-0000DD1F0000}"/>
    <cellStyle name="20% - Accent1 2 2 7 2 3 5" xfId="8345" xr:uid="{00000000-0005-0000-0000-0000DE1F0000}"/>
    <cellStyle name="20% - Accent1 2 2 7 2 3 5 2" xfId="8346" xr:uid="{00000000-0005-0000-0000-0000DF1F0000}"/>
    <cellStyle name="20% - Accent1 2 2 7 2 3 5 2 2" xfId="8347" xr:uid="{00000000-0005-0000-0000-0000E01F0000}"/>
    <cellStyle name="20% - Accent1 2 2 7 2 3 5 3" xfId="8348" xr:uid="{00000000-0005-0000-0000-0000E11F0000}"/>
    <cellStyle name="20% - Accent1 2 2 7 2 3 6" xfId="8349" xr:uid="{00000000-0005-0000-0000-0000E21F0000}"/>
    <cellStyle name="20% - Accent1 2 2 7 2 3 6 2" xfId="8350" xr:uid="{00000000-0005-0000-0000-0000E31F0000}"/>
    <cellStyle name="20% - Accent1 2 2 7 2 3 6 2 2" xfId="8351" xr:uid="{00000000-0005-0000-0000-0000E41F0000}"/>
    <cellStyle name="20% - Accent1 2 2 7 2 3 6 3" xfId="8352" xr:uid="{00000000-0005-0000-0000-0000E51F0000}"/>
    <cellStyle name="20% - Accent1 2 2 7 2 3 7" xfId="8353" xr:uid="{00000000-0005-0000-0000-0000E61F0000}"/>
    <cellStyle name="20% - Accent1 2 2 7 2 3 7 2" xfId="8354" xr:uid="{00000000-0005-0000-0000-0000E71F0000}"/>
    <cellStyle name="20% - Accent1 2 2 7 2 3 8" xfId="8355" xr:uid="{00000000-0005-0000-0000-0000E81F0000}"/>
    <cellStyle name="20% - Accent1 2 2 7 2 3 8 2" xfId="8356" xr:uid="{00000000-0005-0000-0000-0000E91F0000}"/>
    <cellStyle name="20% - Accent1 2 2 7 2 3 9" xfId="8357" xr:uid="{00000000-0005-0000-0000-0000EA1F0000}"/>
    <cellStyle name="20% - Accent1 2 2 7 2 4" xfId="8358" xr:uid="{00000000-0005-0000-0000-0000EB1F0000}"/>
    <cellStyle name="20% - Accent1 2 2 7 2 4 2" xfId="8359" xr:uid="{00000000-0005-0000-0000-0000EC1F0000}"/>
    <cellStyle name="20% - Accent1 2 2 7 2 4 2 2" xfId="8360" xr:uid="{00000000-0005-0000-0000-0000ED1F0000}"/>
    <cellStyle name="20% - Accent1 2 2 7 2 4 2 2 2" xfId="8361" xr:uid="{00000000-0005-0000-0000-0000EE1F0000}"/>
    <cellStyle name="20% - Accent1 2 2 7 2 4 2 3" xfId="8362" xr:uid="{00000000-0005-0000-0000-0000EF1F0000}"/>
    <cellStyle name="20% - Accent1 2 2 7 2 4 3" xfId="8363" xr:uid="{00000000-0005-0000-0000-0000F01F0000}"/>
    <cellStyle name="20% - Accent1 2 2 7 2 4 3 2" xfId="8364" xr:uid="{00000000-0005-0000-0000-0000F11F0000}"/>
    <cellStyle name="20% - Accent1 2 2 7 2 4 4" xfId="8365" xr:uid="{00000000-0005-0000-0000-0000F21F0000}"/>
    <cellStyle name="20% - Accent1 2 2 7 2 5" xfId="8366" xr:uid="{00000000-0005-0000-0000-0000F31F0000}"/>
    <cellStyle name="20% - Accent1 2 2 7 2 5 2" xfId="8367" xr:uid="{00000000-0005-0000-0000-0000F41F0000}"/>
    <cellStyle name="20% - Accent1 2 2 7 2 5 2 2" xfId="8368" xr:uid="{00000000-0005-0000-0000-0000F51F0000}"/>
    <cellStyle name="20% - Accent1 2 2 7 2 5 2 2 2" xfId="8369" xr:uid="{00000000-0005-0000-0000-0000F61F0000}"/>
    <cellStyle name="20% - Accent1 2 2 7 2 5 2 3" xfId="8370" xr:uid="{00000000-0005-0000-0000-0000F71F0000}"/>
    <cellStyle name="20% - Accent1 2 2 7 2 5 3" xfId="8371" xr:uid="{00000000-0005-0000-0000-0000F81F0000}"/>
    <cellStyle name="20% - Accent1 2 2 7 2 5 3 2" xfId="8372" xr:uid="{00000000-0005-0000-0000-0000F91F0000}"/>
    <cellStyle name="20% - Accent1 2 2 7 2 5 4" xfId="8373" xr:uid="{00000000-0005-0000-0000-0000FA1F0000}"/>
    <cellStyle name="20% - Accent1 2 2 7 2 6" xfId="8374" xr:uid="{00000000-0005-0000-0000-0000FB1F0000}"/>
    <cellStyle name="20% - Accent1 2 2 7 2 6 2" xfId="8375" xr:uid="{00000000-0005-0000-0000-0000FC1F0000}"/>
    <cellStyle name="20% - Accent1 2 2 7 2 6 2 2" xfId="8376" xr:uid="{00000000-0005-0000-0000-0000FD1F0000}"/>
    <cellStyle name="20% - Accent1 2 2 7 2 6 2 2 2" xfId="8377" xr:uid="{00000000-0005-0000-0000-0000FE1F0000}"/>
    <cellStyle name="20% - Accent1 2 2 7 2 6 2 3" xfId="8378" xr:uid="{00000000-0005-0000-0000-0000FF1F0000}"/>
    <cellStyle name="20% - Accent1 2 2 7 2 6 3" xfId="8379" xr:uid="{00000000-0005-0000-0000-000000200000}"/>
    <cellStyle name="20% - Accent1 2 2 7 2 6 3 2" xfId="8380" xr:uid="{00000000-0005-0000-0000-000001200000}"/>
    <cellStyle name="20% - Accent1 2 2 7 2 6 4" xfId="8381" xr:uid="{00000000-0005-0000-0000-000002200000}"/>
    <cellStyle name="20% - Accent1 2 2 7 2 7" xfId="8382" xr:uid="{00000000-0005-0000-0000-000003200000}"/>
    <cellStyle name="20% - Accent1 2 2 7 2 7 2" xfId="8383" xr:uid="{00000000-0005-0000-0000-000004200000}"/>
    <cellStyle name="20% - Accent1 2 2 7 2 7 2 2" xfId="8384" xr:uid="{00000000-0005-0000-0000-000005200000}"/>
    <cellStyle name="20% - Accent1 2 2 7 2 7 3" xfId="8385" xr:uid="{00000000-0005-0000-0000-000006200000}"/>
    <cellStyle name="20% - Accent1 2 2 7 2 8" xfId="8386" xr:uid="{00000000-0005-0000-0000-000007200000}"/>
    <cellStyle name="20% - Accent1 2 2 7 2 8 2" xfId="8387" xr:uid="{00000000-0005-0000-0000-000008200000}"/>
    <cellStyle name="20% - Accent1 2 2 7 2 8 2 2" xfId="8388" xr:uid="{00000000-0005-0000-0000-000009200000}"/>
    <cellStyle name="20% - Accent1 2 2 7 2 8 3" xfId="8389" xr:uid="{00000000-0005-0000-0000-00000A200000}"/>
    <cellStyle name="20% - Accent1 2 2 7 2 9" xfId="8390" xr:uid="{00000000-0005-0000-0000-00000B200000}"/>
    <cellStyle name="20% - Accent1 2 2 7 2 9 2" xfId="8391" xr:uid="{00000000-0005-0000-0000-00000C200000}"/>
    <cellStyle name="20% - Accent1 2 2 7 3" xfId="8392" xr:uid="{00000000-0005-0000-0000-00000D200000}"/>
    <cellStyle name="20% - Accent1 2 2 7 3 2" xfId="8393" xr:uid="{00000000-0005-0000-0000-00000E200000}"/>
    <cellStyle name="20% - Accent1 2 2 7 3 2 2" xfId="8394" xr:uid="{00000000-0005-0000-0000-00000F200000}"/>
    <cellStyle name="20% - Accent1 2 2 7 3 2 2 2" xfId="8395" xr:uid="{00000000-0005-0000-0000-000010200000}"/>
    <cellStyle name="20% - Accent1 2 2 7 3 2 2 2 2" xfId="8396" xr:uid="{00000000-0005-0000-0000-000011200000}"/>
    <cellStyle name="20% - Accent1 2 2 7 3 2 2 3" xfId="8397" xr:uid="{00000000-0005-0000-0000-000012200000}"/>
    <cellStyle name="20% - Accent1 2 2 7 3 2 3" xfId="8398" xr:uid="{00000000-0005-0000-0000-000013200000}"/>
    <cellStyle name="20% - Accent1 2 2 7 3 2 3 2" xfId="8399" xr:uid="{00000000-0005-0000-0000-000014200000}"/>
    <cellStyle name="20% - Accent1 2 2 7 3 2 4" xfId="8400" xr:uid="{00000000-0005-0000-0000-000015200000}"/>
    <cellStyle name="20% - Accent1 2 2 7 3 3" xfId="8401" xr:uid="{00000000-0005-0000-0000-000016200000}"/>
    <cellStyle name="20% - Accent1 2 2 7 3 3 2" xfId="8402" xr:uid="{00000000-0005-0000-0000-000017200000}"/>
    <cellStyle name="20% - Accent1 2 2 7 3 3 2 2" xfId="8403" xr:uid="{00000000-0005-0000-0000-000018200000}"/>
    <cellStyle name="20% - Accent1 2 2 7 3 3 2 2 2" xfId="8404" xr:uid="{00000000-0005-0000-0000-000019200000}"/>
    <cellStyle name="20% - Accent1 2 2 7 3 3 2 3" xfId="8405" xr:uid="{00000000-0005-0000-0000-00001A200000}"/>
    <cellStyle name="20% - Accent1 2 2 7 3 3 3" xfId="8406" xr:uid="{00000000-0005-0000-0000-00001B200000}"/>
    <cellStyle name="20% - Accent1 2 2 7 3 3 3 2" xfId="8407" xr:uid="{00000000-0005-0000-0000-00001C200000}"/>
    <cellStyle name="20% - Accent1 2 2 7 3 3 4" xfId="8408" xr:uid="{00000000-0005-0000-0000-00001D200000}"/>
    <cellStyle name="20% - Accent1 2 2 7 3 4" xfId="8409" xr:uid="{00000000-0005-0000-0000-00001E200000}"/>
    <cellStyle name="20% - Accent1 2 2 7 3 4 2" xfId="8410" xr:uid="{00000000-0005-0000-0000-00001F200000}"/>
    <cellStyle name="20% - Accent1 2 2 7 3 4 2 2" xfId="8411" xr:uid="{00000000-0005-0000-0000-000020200000}"/>
    <cellStyle name="20% - Accent1 2 2 7 3 4 2 2 2" xfId="8412" xr:uid="{00000000-0005-0000-0000-000021200000}"/>
    <cellStyle name="20% - Accent1 2 2 7 3 4 2 3" xfId="8413" xr:uid="{00000000-0005-0000-0000-000022200000}"/>
    <cellStyle name="20% - Accent1 2 2 7 3 4 3" xfId="8414" xr:uid="{00000000-0005-0000-0000-000023200000}"/>
    <cellStyle name="20% - Accent1 2 2 7 3 4 3 2" xfId="8415" xr:uid="{00000000-0005-0000-0000-000024200000}"/>
    <cellStyle name="20% - Accent1 2 2 7 3 4 4" xfId="8416" xr:uid="{00000000-0005-0000-0000-000025200000}"/>
    <cellStyle name="20% - Accent1 2 2 7 3 5" xfId="8417" xr:uid="{00000000-0005-0000-0000-000026200000}"/>
    <cellStyle name="20% - Accent1 2 2 7 3 5 2" xfId="8418" xr:uid="{00000000-0005-0000-0000-000027200000}"/>
    <cellStyle name="20% - Accent1 2 2 7 3 5 2 2" xfId="8419" xr:uid="{00000000-0005-0000-0000-000028200000}"/>
    <cellStyle name="20% - Accent1 2 2 7 3 5 3" xfId="8420" xr:uid="{00000000-0005-0000-0000-000029200000}"/>
    <cellStyle name="20% - Accent1 2 2 7 3 6" xfId="8421" xr:uid="{00000000-0005-0000-0000-00002A200000}"/>
    <cellStyle name="20% - Accent1 2 2 7 3 6 2" xfId="8422" xr:uid="{00000000-0005-0000-0000-00002B200000}"/>
    <cellStyle name="20% - Accent1 2 2 7 3 6 2 2" xfId="8423" xr:uid="{00000000-0005-0000-0000-00002C200000}"/>
    <cellStyle name="20% - Accent1 2 2 7 3 6 3" xfId="8424" xr:uid="{00000000-0005-0000-0000-00002D200000}"/>
    <cellStyle name="20% - Accent1 2 2 7 3 7" xfId="8425" xr:uid="{00000000-0005-0000-0000-00002E200000}"/>
    <cellStyle name="20% - Accent1 2 2 7 3 7 2" xfId="8426" xr:uid="{00000000-0005-0000-0000-00002F200000}"/>
    <cellStyle name="20% - Accent1 2 2 7 3 8" xfId="8427" xr:uid="{00000000-0005-0000-0000-000030200000}"/>
    <cellStyle name="20% - Accent1 2 2 7 3 8 2" xfId="8428" xr:uid="{00000000-0005-0000-0000-000031200000}"/>
    <cellStyle name="20% - Accent1 2 2 7 3 9" xfId="8429" xr:uid="{00000000-0005-0000-0000-000032200000}"/>
    <cellStyle name="20% - Accent1 2 2 7 4" xfId="8430" xr:uid="{00000000-0005-0000-0000-000033200000}"/>
    <cellStyle name="20% - Accent1 2 2 7 4 2" xfId="8431" xr:uid="{00000000-0005-0000-0000-000034200000}"/>
    <cellStyle name="20% - Accent1 2 2 7 4 2 2" xfId="8432" xr:uid="{00000000-0005-0000-0000-000035200000}"/>
    <cellStyle name="20% - Accent1 2 2 7 4 2 2 2" xfId="8433" xr:uid="{00000000-0005-0000-0000-000036200000}"/>
    <cellStyle name="20% - Accent1 2 2 7 4 2 2 2 2" xfId="8434" xr:uid="{00000000-0005-0000-0000-000037200000}"/>
    <cellStyle name="20% - Accent1 2 2 7 4 2 2 3" xfId="8435" xr:uid="{00000000-0005-0000-0000-000038200000}"/>
    <cellStyle name="20% - Accent1 2 2 7 4 2 3" xfId="8436" xr:uid="{00000000-0005-0000-0000-000039200000}"/>
    <cellStyle name="20% - Accent1 2 2 7 4 2 3 2" xfId="8437" xr:uid="{00000000-0005-0000-0000-00003A200000}"/>
    <cellStyle name="20% - Accent1 2 2 7 4 2 4" xfId="8438" xr:uid="{00000000-0005-0000-0000-00003B200000}"/>
    <cellStyle name="20% - Accent1 2 2 7 4 3" xfId="8439" xr:uid="{00000000-0005-0000-0000-00003C200000}"/>
    <cellStyle name="20% - Accent1 2 2 7 4 3 2" xfId="8440" xr:uid="{00000000-0005-0000-0000-00003D200000}"/>
    <cellStyle name="20% - Accent1 2 2 7 4 3 2 2" xfId="8441" xr:uid="{00000000-0005-0000-0000-00003E200000}"/>
    <cellStyle name="20% - Accent1 2 2 7 4 3 2 2 2" xfId="8442" xr:uid="{00000000-0005-0000-0000-00003F200000}"/>
    <cellStyle name="20% - Accent1 2 2 7 4 3 2 3" xfId="8443" xr:uid="{00000000-0005-0000-0000-000040200000}"/>
    <cellStyle name="20% - Accent1 2 2 7 4 3 3" xfId="8444" xr:uid="{00000000-0005-0000-0000-000041200000}"/>
    <cellStyle name="20% - Accent1 2 2 7 4 3 3 2" xfId="8445" xr:uid="{00000000-0005-0000-0000-000042200000}"/>
    <cellStyle name="20% - Accent1 2 2 7 4 3 4" xfId="8446" xr:uid="{00000000-0005-0000-0000-000043200000}"/>
    <cellStyle name="20% - Accent1 2 2 7 4 4" xfId="8447" xr:uid="{00000000-0005-0000-0000-000044200000}"/>
    <cellStyle name="20% - Accent1 2 2 7 4 4 2" xfId="8448" xr:uid="{00000000-0005-0000-0000-000045200000}"/>
    <cellStyle name="20% - Accent1 2 2 7 4 4 2 2" xfId="8449" xr:uid="{00000000-0005-0000-0000-000046200000}"/>
    <cellStyle name="20% - Accent1 2 2 7 4 4 2 2 2" xfId="8450" xr:uid="{00000000-0005-0000-0000-000047200000}"/>
    <cellStyle name="20% - Accent1 2 2 7 4 4 2 3" xfId="8451" xr:uid="{00000000-0005-0000-0000-000048200000}"/>
    <cellStyle name="20% - Accent1 2 2 7 4 4 3" xfId="8452" xr:uid="{00000000-0005-0000-0000-000049200000}"/>
    <cellStyle name="20% - Accent1 2 2 7 4 4 3 2" xfId="8453" xr:uid="{00000000-0005-0000-0000-00004A200000}"/>
    <cellStyle name="20% - Accent1 2 2 7 4 4 4" xfId="8454" xr:uid="{00000000-0005-0000-0000-00004B200000}"/>
    <cellStyle name="20% - Accent1 2 2 7 4 5" xfId="8455" xr:uid="{00000000-0005-0000-0000-00004C200000}"/>
    <cellStyle name="20% - Accent1 2 2 7 4 5 2" xfId="8456" xr:uid="{00000000-0005-0000-0000-00004D200000}"/>
    <cellStyle name="20% - Accent1 2 2 7 4 5 2 2" xfId="8457" xr:uid="{00000000-0005-0000-0000-00004E200000}"/>
    <cellStyle name="20% - Accent1 2 2 7 4 5 3" xfId="8458" xr:uid="{00000000-0005-0000-0000-00004F200000}"/>
    <cellStyle name="20% - Accent1 2 2 7 4 6" xfId="8459" xr:uid="{00000000-0005-0000-0000-000050200000}"/>
    <cellStyle name="20% - Accent1 2 2 7 4 6 2" xfId="8460" xr:uid="{00000000-0005-0000-0000-000051200000}"/>
    <cellStyle name="20% - Accent1 2 2 7 4 6 2 2" xfId="8461" xr:uid="{00000000-0005-0000-0000-000052200000}"/>
    <cellStyle name="20% - Accent1 2 2 7 4 6 3" xfId="8462" xr:uid="{00000000-0005-0000-0000-000053200000}"/>
    <cellStyle name="20% - Accent1 2 2 7 4 7" xfId="8463" xr:uid="{00000000-0005-0000-0000-000054200000}"/>
    <cellStyle name="20% - Accent1 2 2 7 4 7 2" xfId="8464" xr:uid="{00000000-0005-0000-0000-000055200000}"/>
    <cellStyle name="20% - Accent1 2 2 7 4 8" xfId="8465" xr:uid="{00000000-0005-0000-0000-000056200000}"/>
    <cellStyle name="20% - Accent1 2 2 7 4 8 2" xfId="8466" xr:uid="{00000000-0005-0000-0000-000057200000}"/>
    <cellStyle name="20% - Accent1 2 2 7 4 9" xfId="8467" xr:uid="{00000000-0005-0000-0000-000058200000}"/>
    <cellStyle name="20% - Accent1 2 2 7 5" xfId="8468" xr:uid="{00000000-0005-0000-0000-000059200000}"/>
    <cellStyle name="20% - Accent1 2 2 7 5 2" xfId="8469" xr:uid="{00000000-0005-0000-0000-00005A200000}"/>
    <cellStyle name="20% - Accent1 2 2 7 5 2 2" xfId="8470" xr:uid="{00000000-0005-0000-0000-00005B200000}"/>
    <cellStyle name="20% - Accent1 2 2 7 5 2 2 2" xfId="8471" xr:uid="{00000000-0005-0000-0000-00005C200000}"/>
    <cellStyle name="20% - Accent1 2 2 7 5 2 3" xfId="8472" xr:uid="{00000000-0005-0000-0000-00005D200000}"/>
    <cellStyle name="20% - Accent1 2 2 7 5 3" xfId="8473" xr:uid="{00000000-0005-0000-0000-00005E200000}"/>
    <cellStyle name="20% - Accent1 2 2 7 5 3 2" xfId="8474" xr:uid="{00000000-0005-0000-0000-00005F200000}"/>
    <cellStyle name="20% - Accent1 2 2 7 5 4" xfId="8475" xr:uid="{00000000-0005-0000-0000-000060200000}"/>
    <cellStyle name="20% - Accent1 2 2 7 6" xfId="8476" xr:uid="{00000000-0005-0000-0000-000061200000}"/>
    <cellStyle name="20% - Accent1 2 2 7 6 2" xfId="8477" xr:uid="{00000000-0005-0000-0000-000062200000}"/>
    <cellStyle name="20% - Accent1 2 2 7 6 2 2" xfId="8478" xr:uid="{00000000-0005-0000-0000-000063200000}"/>
    <cellStyle name="20% - Accent1 2 2 7 6 2 2 2" xfId="8479" xr:uid="{00000000-0005-0000-0000-000064200000}"/>
    <cellStyle name="20% - Accent1 2 2 7 6 2 3" xfId="8480" xr:uid="{00000000-0005-0000-0000-000065200000}"/>
    <cellStyle name="20% - Accent1 2 2 7 6 3" xfId="8481" xr:uid="{00000000-0005-0000-0000-000066200000}"/>
    <cellStyle name="20% - Accent1 2 2 7 6 3 2" xfId="8482" xr:uid="{00000000-0005-0000-0000-000067200000}"/>
    <cellStyle name="20% - Accent1 2 2 7 6 4" xfId="8483" xr:uid="{00000000-0005-0000-0000-000068200000}"/>
    <cellStyle name="20% - Accent1 2 2 7 7" xfId="8484" xr:uid="{00000000-0005-0000-0000-000069200000}"/>
    <cellStyle name="20% - Accent1 2 2 7 7 2" xfId="8485" xr:uid="{00000000-0005-0000-0000-00006A200000}"/>
    <cellStyle name="20% - Accent1 2 2 7 7 2 2" xfId="8486" xr:uid="{00000000-0005-0000-0000-00006B200000}"/>
    <cellStyle name="20% - Accent1 2 2 7 7 2 2 2" xfId="8487" xr:uid="{00000000-0005-0000-0000-00006C200000}"/>
    <cellStyle name="20% - Accent1 2 2 7 7 2 3" xfId="8488" xr:uid="{00000000-0005-0000-0000-00006D200000}"/>
    <cellStyle name="20% - Accent1 2 2 7 7 3" xfId="8489" xr:uid="{00000000-0005-0000-0000-00006E200000}"/>
    <cellStyle name="20% - Accent1 2 2 7 7 3 2" xfId="8490" xr:uid="{00000000-0005-0000-0000-00006F200000}"/>
    <cellStyle name="20% - Accent1 2 2 7 7 4" xfId="8491" xr:uid="{00000000-0005-0000-0000-000070200000}"/>
    <cellStyle name="20% - Accent1 2 2 7 8" xfId="8492" xr:uid="{00000000-0005-0000-0000-000071200000}"/>
    <cellStyle name="20% - Accent1 2 2 7 8 2" xfId="8493" xr:uid="{00000000-0005-0000-0000-000072200000}"/>
    <cellStyle name="20% - Accent1 2 2 7 8 2 2" xfId="8494" xr:uid="{00000000-0005-0000-0000-000073200000}"/>
    <cellStyle name="20% - Accent1 2 2 7 8 3" xfId="8495" xr:uid="{00000000-0005-0000-0000-000074200000}"/>
    <cellStyle name="20% - Accent1 2 2 7 9" xfId="8496" xr:uid="{00000000-0005-0000-0000-000075200000}"/>
    <cellStyle name="20% - Accent1 2 2 7 9 2" xfId="8497" xr:uid="{00000000-0005-0000-0000-000076200000}"/>
    <cellStyle name="20% - Accent1 2 2 7 9 2 2" xfId="8498" xr:uid="{00000000-0005-0000-0000-000077200000}"/>
    <cellStyle name="20% - Accent1 2 2 7 9 3" xfId="8499" xr:uid="{00000000-0005-0000-0000-000078200000}"/>
    <cellStyle name="20% - Accent1 2 2 8" xfId="8500" xr:uid="{00000000-0005-0000-0000-000079200000}"/>
    <cellStyle name="20% - Accent1 2 2 8 10" xfId="8501" xr:uid="{00000000-0005-0000-0000-00007A200000}"/>
    <cellStyle name="20% - Accent1 2 2 8 10 2" xfId="8502" xr:uid="{00000000-0005-0000-0000-00007B200000}"/>
    <cellStyle name="20% - Accent1 2 2 8 11" xfId="8503" xr:uid="{00000000-0005-0000-0000-00007C200000}"/>
    <cellStyle name="20% - Accent1 2 2 8 2" xfId="8504" xr:uid="{00000000-0005-0000-0000-00007D200000}"/>
    <cellStyle name="20% - Accent1 2 2 8 2 2" xfId="8505" xr:uid="{00000000-0005-0000-0000-00007E200000}"/>
    <cellStyle name="20% - Accent1 2 2 8 2 2 2" xfId="8506" xr:uid="{00000000-0005-0000-0000-00007F200000}"/>
    <cellStyle name="20% - Accent1 2 2 8 2 2 2 2" xfId="8507" xr:uid="{00000000-0005-0000-0000-000080200000}"/>
    <cellStyle name="20% - Accent1 2 2 8 2 2 2 2 2" xfId="8508" xr:uid="{00000000-0005-0000-0000-000081200000}"/>
    <cellStyle name="20% - Accent1 2 2 8 2 2 2 3" xfId="8509" xr:uid="{00000000-0005-0000-0000-000082200000}"/>
    <cellStyle name="20% - Accent1 2 2 8 2 2 3" xfId="8510" xr:uid="{00000000-0005-0000-0000-000083200000}"/>
    <cellStyle name="20% - Accent1 2 2 8 2 2 3 2" xfId="8511" xr:uid="{00000000-0005-0000-0000-000084200000}"/>
    <cellStyle name="20% - Accent1 2 2 8 2 2 4" xfId="8512" xr:uid="{00000000-0005-0000-0000-000085200000}"/>
    <cellStyle name="20% - Accent1 2 2 8 2 3" xfId="8513" xr:uid="{00000000-0005-0000-0000-000086200000}"/>
    <cellStyle name="20% - Accent1 2 2 8 2 3 2" xfId="8514" xr:uid="{00000000-0005-0000-0000-000087200000}"/>
    <cellStyle name="20% - Accent1 2 2 8 2 3 2 2" xfId="8515" xr:uid="{00000000-0005-0000-0000-000088200000}"/>
    <cellStyle name="20% - Accent1 2 2 8 2 3 2 2 2" xfId="8516" xr:uid="{00000000-0005-0000-0000-000089200000}"/>
    <cellStyle name="20% - Accent1 2 2 8 2 3 2 3" xfId="8517" xr:uid="{00000000-0005-0000-0000-00008A200000}"/>
    <cellStyle name="20% - Accent1 2 2 8 2 3 3" xfId="8518" xr:uid="{00000000-0005-0000-0000-00008B200000}"/>
    <cellStyle name="20% - Accent1 2 2 8 2 3 3 2" xfId="8519" xr:uid="{00000000-0005-0000-0000-00008C200000}"/>
    <cellStyle name="20% - Accent1 2 2 8 2 3 4" xfId="8520" xr:uid="{00000000-0005-0000-0000-00008D200000}"/>
    <cellStyle name="20% - Accent1 2 2 8 2 4" xfId="8521" xr:uid="{00000000-0005-0000-0000-00008E200000}"/>
    <cellStyle name="20% - Accent1 2 2 8 2 4 2" xfId="8522" xr:uid="{00000000-0005-0000-0000-00008F200000}"/>
    <cellStyle name="20% - Accent1 2 2 8 2 4 2 2" xfId="8523" xr:uid="{00000000-0005-0000-0000-000090200000}"/>
    <cellStyle name="20% - Accent1 2 2 8 2 4 2 2 2" xfId="8524" xr:uid="{00000000-0005-0000-0000-000091200000}"/>
    <cellStyle name="20% - Accent1 2 2 8 2 4 2 3" xfId="8525" xr:uid="{00000000-0005-0000-0000-000092200000}"/>
    <cellStyle name="20% - Accent1 2 2 8 2 4 3" xfId="8526" xr:uid="{00000000-0005-0000-0000-000093200000}"/>
    <cellStyle name="20% - Accent1 2 2 8 2 4 3 2" xfId="8527" xr:uid="{00000000-0005-0000-0000-000094200000}"/>
    <cellStyle name="20% - Accent1 2 2 8 2 4 4" xfId="8528" xr:uid="{00000000-0005-0000-0000-000095200000}"/>
    <cellStyle name="20% - Accent1 2 2 8 2 5" xfId="8529" xr:uid="{00000000-0005-0000-0000-000096200000}"/>
    <cellStyle name="20% - Accent1 2 2 8 2 5 2" xfId="8530" xr:uid="{00000000-0005-0000-0000-000097200000}"/>
    <cellStyle name="20% - Accent1 2 2 8 2 5 2 2" xfId="8531" xr:uid="{00000000-0005-0000-0000-000098200000}"/>
    <cellStyle name="20% - Accent1 2 2 8 2 5 3" xfId="8532" xr:uid="{00000000-0005-0000-0000-000099200000}"/>
    <cellStyle name="20% - Accent1 2 2 8 2 6" xfId="8533" xr:uid="{00000000-0005-0000-0000-00009A200000}"/>
    <cellStyle name="20% - Accent1 2 2 8 2 6 2" xfId="8534" xr:uid="{00000000-0005-0000-0000-00009B200000}"/>
    <cellStyle name="20% - Accent1 2 2 8 2 6 2 2" xfId="8535" xr:uid="{00000000-0005-0000-0000-00009C200000}"/>
    <cellStyle name="20% - Accent1 2 2 8 2 6 3" xfId="8536" xr:uid="{00000000-0005-0000-0000-00009D200000}"/>
    <cellStyle name="20% - Accent1 2 2 8 2 7" xfId="8537" xr:uid="{00000000-0005-0000-0000-00009E200000}"/>
    <cellStyle name="20% - Accent1 2 2 8 2 7 2" xfId="8538" xr:uid="{00000000-0005-0000-0000-00009F200000}"/>
    <cellStyle name="20% - Accent1 2 2 8 2 8" xfId="8539" xr:uid="{00000000-0005-0000-0000-0000A0200000}"/>
    <cellStyle name="20% - Accent1 2 2 8 2 8 2" xfId="8540" xr:uid="{00000000-0005-0000-0000-0000A1200000}"/>
    <cellStyle name="20% - Accent1 2 2 8 2 9" xfId="8541" xr:uid="{00000000-0005-0000-0000-0000A2200000}"/>
    <cellStyle name="20% - Accent1 2 2 8 3" xfId="8542" xr:uid="{00000000-0005-0000-0000-0000A3200000}"/>
    <cellStyle name="20% - Accent1 2 2 8 3 2" xfId="8543" xr:uid="{00000000-0005-0000-0000-0000A4200000}"/>
    <cellStyle name="20% - Accent1 2 2 8 3 2 2" xfId="8544" xr:uid="{00000000-0005-0000-0000-0000A5200000}"/>
    <cellStyle name="20% - Accent1 2 2 8 3 2 2 2" xfId="8545" xr:uid="{00000000-0005-0000-0000-0000A6200000}"/>
    <cellStyle name="20% - Accent1 2 2 8 3 2 2 2 2" xfId="8546" xr:uid="{00000000-0005-0000-0000-0000A7200000}"/>
    <cellStyle name="20% - Accent1 2 2 8 3 2 2 3" xfId="8547" xr:uid="{00000000-0005-0000-0000-0000A8200000}"/>
    <cellStyle name="20% - Accent1 2 2 8 3 2 3" xfId="8548" xr:uid="{00000000-0005-0000-0000-0000A9200000}"/>
    <cellStyle name="20% - Accent1 2 2 8 3 2 3 2" xfId="8549" xr:uid="{00000000-0005-0000-0000-0000AA200000}"/>
    <cellStyle name="20% - Accent1 2 2 8 3 2 4" xfId="8550" xr:uid="{00000000-0005-0000-0000-0000AB200000}"/>
    <cellStyle name="20% - Accent1 2 2 8 3 3" xfId="8551" xr:uid="{00000000-0005-0000-0000-0000AC200000}"/>
    <cellStyle name="20% - Accent1 2 2 8 3 3 2" xfId="8552" xr:uid="{00000000-0005-0000-0000-0000AD200000}"/>
    <cellStyle name="20% - Accent1 2 2 8 3 3 2 2" xfId="8553" xr:uid="{00000000-0005-0000-0000-0000AE200000}"/>
    <cellStyle name="20% - Accent1 2 2 8 3 3 2 2 2" xfId="8554" xr:uid="{00000000-0005-0000-0000-0000AF200000}"/>
    <cellStyle name="20% - Accent1 2 2 8 3 3 2 3" xfId="8555" xr:uid="{00000000-0005-0000-0000-0000B0200000}"/>
    <cellStyle name="20% - Accent1 2 2 8 3 3 3" xfId="8556" xr:uid="{00000000-0005-0000-0000-0000B1200000}"/>
    <cellStyle name="20% - Accent1 2 2 8 3 3 3 2" xfId="8557" xr:uid="{00000000-0005-0000-0000-0000B2200000}"/>
    <cellStyle name="20% - Accent1 2 2 8 3 3 4" xfId="8558" xr:uid="{00000000-0005-0000-0000-0000B3200000}"/>
    <cellStyle name="20% - Accent1 2 2 8 3 4" xfId="8559" xr:uid="{00000000-0005-0000-0000-0000B4200000}"/>
    <cellStyle name="20% - Accent1 2 2 8 3 4 2" xfId="8560" xr:uid="{00000000-0005-0000-0000-0000B5200000}"/>
    <cellStyle name="20% - Accent1 2 2 8 3 4 2 2" xfId="8561" xr:uid="{00000000-0005-0000-0000-0000B6200000}"/>
    <cellStyle name="20% - Accent1 2 2 8 3 4 2 2 2" xfId="8562" xr:uid="{00000000-0005-0000-0000-0000B7200000}"/>
    <cellStyle name="20% - Accent1 2 2 8 3 4 2 3" xfId="8563" xr:uid="{00000000-0005-0000-0000-0000B8200000}"/>
    <cellStyle name="20% - Accent1 2 2 8 3 4 3" xfId="8564" xr:uid="{00000000-0005-0000-0000-0000B9200000}"/>
    <cellStyle name="20% - Accent1 2 2 8 3 4 3 2" xfId="8565" xr:uid="{00000000-0005-0000-0000-0000BA200000}"/>
    <cellStyle name="20% - Accent1 2 2 8 3 4 4" xfId="8566" xr:uid="{00000000-0005-0000-0000-0000BB200000}"/>
    <cellStyle name="20% - Accent1 2 2 8 3 5" xfId="8567" xr:uid="{00000000-0005-0000-0000-0000BC200000}"/>
    <cellStyle name="20% - Accent1 2 2 8 3 5 2" xfId="8568" xr:uid="{00000000-0005-0000-0000-0000BD200000}"/>
    <cellStyle name="20% - Accent1 2 2 8 3 5 2 2" xfId="8569" xr:uid="{00000000-0005-0000-0000-0000BE200000}"/>
    <cellStyle name="20% - Accent1 2 2 8 3 5 3" xfId="8570" xr:uid="{00000000-0005-0000-0000-0000BF200000}"/>
    <cellStyle name="20% - Accent1 2 2 8 3 6" xfId="8571" xr:uid="{00000000-0005-0000-0000-0000C0200000}"/>
    <cellStyle name="20% - Accent1 2 2 8 3 6 2" xfId="8572" xr:uid="{00000000-0005-0000-0000-0000C1200000}"/>
    <cellStyle name="20% - Accent1 2 2 8 3 6 2 2" xfId="8573" xr:uid="{00000000-0005-0000-0000-0000C2200000}"/>
    <cellStyle name="20% - Accent1 2 2 8 3 6 3" xfId="8574" xr:uid="{00000000-0005-0000-0000-0000C3200000}"/>
    <cellStyle name="20% - Accent1 2 2 8 3 7" xfId="8575" xr:uid="{00000000-0005-0000-0000-0000C4200000}"/>
    <cellStyle name="20% - Accent1 2 2 8 3 7 2" xfId="8576" xr:uid="{00000000-0005-0000-0000-0000C5200000}"/>
    <cellStyle name="20% - Accent1 2 2 8 3 8" xfId="8577" xr:uid="{00000000-0005-0000-0000-0000C6200000}"/>
    <cellStyle name="20% - Accent1 2 2 8 3 8 2" xfId="8578" xr:uid="{00000000-0005-0000-0000-0000C7200000}"/>
    <cellStyle name="20% - Accent1 2 2 8 3 9" xfId="8579" xr:uid="{00000000-0005-0000-0000-0000C8200000}"/>
    <cellStyle name="20% - Accent1 2 2 8 4" xfId="8580" xr:uid="{00000000-0005-0000-0000-0000C9200000}"/>
    <cellStyle name="20% - Accent1 2 2 8 4 2" xfId="8581" xr:uid="{00000000-0005-0000-0000-0000CA200000}"/>
    <cellStyle name="20% - Accent1 2 2 8 4 2 2" xfId="8582" xr:uid="{00000000-0005-0000-0000-0000CB200000}"/>
    <cellStyle name="20% - Accent1 2 2 8 4 2 2 2" xfId="8583" xr:uid="{00000000-0005-0000-0000-0000CC200000}"/>
    <cellStyle name="20% - Accent1 2 2 8 4 2 3" xfId="8584" xr:uid="{00000000-0005-0000-0000-0000CD200000}"/>
    <cellStyle name="20% - Accent1 2 2 8 4 3" xfId="8585" xr:uid="{00000000-0005-0000-0000-0000CE200000}"/>
    <cellStyle name="20% - Accent1 2 2 8 4 3 2" xfId="8586" xr:uid="{00000000-0005-0000-0000-0000CF200000}"/>
    <cellStyle name="20% - Accent1 2 2 8 4 4" xfId="8587" xr:uid="{00000000-0005-0000-0000-0000D0200000}"/>
    <cellStyle name="20% - Accent1 2 2 8 5" xfId="8588" xr:uid="{00000000-0005-0000-0000-0000D1200000}"/>
    <cellStyle name="20% - Accent1 2 2 8 5 2" xfId="8589" xr:uid="{00000000-0005-0000-0000-0000D2200000}"/>
    <cellStyle name="20% - Accent1 2 2 8 5 2 2" xfId="8590" xr:uid="{00000000-0005-0000-0000-0000D3200000}"/>
    <cellStyle name="20% - Accent1 2 2 8 5 2 2 2" xfId="8591" xr:uid="{00000000-0005-0000-0000-0000D4200000}"/>
    <cellStyle name="20% - Accent1 2 2 8 5 2 3" xfId="8592" xr:uid="{00000000-0005-0000-0000-0000D5200000}"/>
    <cellStyle name="20% - Accent1 2 2 8 5 3" xfId="8593" xr:uid="{00000000-0005-0000-0000-0000D6200000}"/>
    <cellStyle name="20% - Accent1 2 2 8 5 3 2" xfId="8594" xr:uid="{00000000-0005-0000-0000-0000D7200000}"/>
    <cellStyle name="20% - Accent1 2 2 8 5 4" xfId="8595" xr:uid="{00000000-0005-0000-0000-0000D8200000}"/>
    <cellStyle name="20% - Accent1 2 2 8 6" xfId="8596" xr:uid="{00000000-0005-0000-0000-0000D9200000}"/>
    <cellStyle name="20% - Accent1 2 2 8 6 2" xfId="8597" xr:uid="{00000000-0005-0000-0000-0000DA200000}"/>
    <cellStyle name="20% - Accent1 2 2 8 6 2 2" xfId="8598" xr:uid="{00000000-0005-0000-0000-0000DB200000}"/>
    <cellStyle name="20% - Accent1 2 2 8 6 2 2 2" xfId="8599" xr:uid="{00000000-0005-0000-0000-0000DC200000}"/>
    <cellStyle name="20% - Accent1 2 2 8 6 2 3" xfId="8600" xr:uid="{00000000-0005-0000-0000-0000DD200000}"/>
    <cellStyle name="20% - Accent1 2 2 8 6 3" xfId="8601" xr:uid="{00000000-0005-0000-0000-0000DE200000}"/>
    <cellStyle name="20% - Accent1 2 2 8 6 3 2" xfId="8602" xr:uid="{00000000-0005-0000-0000-0000DF200000}"/>
    <cellStyle name="20% - Accent1 2 2 8 6 4" xfId="8603" xr:uid="{00000000-0005-0000-0000-0000E0200000}"/>
    <cellStyle name="20% - Accent1 2 2 8 7" xfId="8604" xr:uid="{00000000-0005-0000-0000-0000E1200000}"/>
    <cellStyle name="20% - Accent1 2 2 8 7 2" xfId="8605" xr:uid="{00000000-0005-0000-0000-0000E2200000}"/>
    <cellStyle name="20% - Accent1 2 2 8 7 2 2" xfId="8606" xr:uid="{00000000-0005-0000-0000-0000E3200000}"/>
    <cellStyle name="20% - Accent1 2 2 8 7 3" xfId="8607" xr:uid="{00000000-0005-0000-0000-0000E4200000}"/>
    <cellStyle name="20% - Accent1 2 2 8 8" xfId="8608" xr:uid="{00000000-0005-0000-0000-0000E5200000}"/>
    <cellStyle name="20% - Accent1 2 2 8 8 2" xfId="8609" xr:uid="{00000000-0005-0000-0000-0000E6200000}"/>
    <cellStyle name="20% - Accent1 2 2 8 8 2 2" xfId="8610" xr:uid="{00000000-0005-0000-0000-0000E7200000}"/>
    <cellStyle name="20% - Accent1 2 2 8 8 3" xfId="8611" xr:uid="{00000000-0005-0000-0000-0000E8200000}"/>
    <cellStyle name="20% - Accent1 2 2 8 9" xfId="8612" xr:uid="{00000000-0005-0000-0000-0000E9200000}"/>
    <cellStyle name="20% - Accent1 2 2 8 9 2" xfId="8613" xr:uid="{00000000-0005-0000-0000-0000EA200000}"/>
    <cellStyle name="20% - Accent1 2 2 9" xfId="8614" xr:uid="{00000000-0005-0000-0000-0000EB200000}"/>
    <cellStyle name="20% - Accent1 2 2 9 10" xfId="8615" xr:uid="{00000000-0005-0000-0000-0000EC200000}"/>
    <cellStyle name="20% - Accent1 2 2 9 10 2" xfId="8616" xr:uid="{00000000-0005-0000-0000-0000ED200000}"/>
    <cellStyle name="20% - Accent1 2 2 9 11" xfId="8617" xr:uid="{00000000-0005-0000-0000-0000EE200000}"/>
    <cellStyle name="20% - Accent1 2 2 9 2" xfId="8618" xr:uid="{00000000-0005-0000-0000-0000EF200000}"/>
    <cellStyle name="20% - Accent1 2 2 9 2 2" xfId="8619" xr:uid="{00000000-0005-0000-0000-0000F0200000}"/>
    <cellStyle name="20% - Accent1 2 2 9 2 2 2" xfId="8620" xr:uid="{00000000-0005-0000-0000-0000F1200000}"/>
    <cellStyle name="20% - Accent1 2 2 9 2 2 2 2" xfId="8621" xr:uid="{00000000-0005-0000-0000-0000F2200000}"/>
    <cellStyle name="20% - Accent1 2 2 9 2 2 2 2 2" xfId="8622" xr:uid="{00000000-0005-0000-0000-0000F3200000}"/>
    <cellStyle name="20% - Accent1 2 2 9 2 2 2 3" xfId="8623" xr:uid="{00000000-0005-0000-0000-0000F4200000}"/>
    <cellStyle name="20% - Accent1 2 2 9 2 2 3" xfId="8624" xr:uid="{00000000-0005-0000-0000-0000F5200000}"/>
    <cellStyle name="20% - Accent1 2 2 9 2 2 3 2" xfId="8625" xr:uid="{00000000-0005-0000-0000-0000F6200000}"/>
    <cellStyle name="20% - Accent1 2 2 9 2 2 4" xfId="8626" xr:uid="{00000000-0005-0000-0000-0000F7200000}"/>
    <cellStyle name="20% - Accent1 2 2 9 2 3" xfId="8627" xr:uid="{00000000-0005-0000-0000-0000F8200000}"/>
    <cellStyle name="20% - Accent1 2 2 9 2 3 2" xfId="8628" xr:uid="{00000000-0005-0000-0000-0000F9200000}"/>
    <cellStyle name="20% - Accent1 2 2 9 2 3 2 2" xfId="8629" xr:uid="{00000000-0005-0000-0000-0000FA200000}"/>
    <cellStyle name="20% - Accent1 2 2 9 2 3 2 2 2" xfId="8630" xr:uid="{00000000-0005-0000-0000-0000FB200000}"/>
    <cellStyle name="20% - Accent1 2 2 9 2 3 2 3" xfId="8631" xr:uid="{00000000-0005-0000-0000-0000FC200000}"/>
    <cellStyle name="20% - Accent1 2 2 9 2 3 3" xfId="8632" xr:uid="{00000000-0005-0000-0000-0000FD200000}"/>
    <cellStyle name="20% - Accent1 2 2 9 2 3 3 2" xfId="8633" xr:uid="{00000000-0005-0000-0000-0000FE200000}"/>
    <cellStyle name="20% - Accent1 2 2 9 2 3 4" xfId="8634" xr:uid="{00000000-0005-0000-0000-0000FF200000}"/>
    <cellStyle name="20% - Accent1 2 2 9 2 4" xfId="8635" xr:uid="{00000000-0005-0000-0000-000000210000}"/>
    <cellStyle name="20% - Accent1 2 2 9 2 4 2" xfId="8636" xr:uid="{00000000-0005-0000-0000-000001210000}"/>
    <cellStyle name="20% - Accent1 2 2 9 2 4 2 2" xfId="8637" xr:uid="{00000000-0005-0000-0000-000002210000}"/>
    <cellStyle name="20% - Accent1 2 2 9 2 4 2 2 2" xfId="8638" xr:uid="{00000000-0005-0000-0000-000003210000}"/>
    <cellStyle name="20% - Accent1 2 2 9 2 4 2 3" xfId="8639" xr:uid="{00000000-0005-0000-0000-000004210000}"/>
    <cellStyle name="20% - Accent1 2 2 9 2 4 3" xfId="8640" xr:uid="{00000000-0005-0000-0000-000005210000}"/>
    <cellStyle name="20% - Accent1 2 2 9 2 4 3 2" xfId="8641" xr:uid="{00000000-0005-0000-0000-000006210000}"/>
    <cellStyle name="20% - Accent1 2 2 9 2 4 4" xfId="8642" xr:uid="{00000000-0005-0000-0000-000007210000}"/>
    <cellStyle name="20% - Accent1 2 2 9 2 5" xfId="8643" xr:uid="{00000000-0005-0000-0000-000008210000}"/>
    <cellStyle name="20% - Accent1 2 2 9 2 5 2" xfId="8644" xr:uid="{00000000-0005-0000-0000-000009210000}"/>
    <cellStyle name="20% - Accent1 2 2 9 2 5 2 2" xfId="8645" xr:uid="{00000000-0005-0000-0000-00000A210000}"/>
    <cellStyle name="20% - Accent1 2 2 9 2 5 3" xfId="8646" xr:uid="{00000000-0005-0000-0000-00000B210000}"/>
    <cellStyle name="20% - Accent1 2 2 9 2 6" xfId="8647" xr:uid="{00000000-0005-0000-0000-00000C210000}"/>
    <cellStyle name="20% - Accent1 2 2 9 2 6 2" xfId="8648" xr:uid="{00000000-0005-0000-0000-00000D210000}"/>
    <cellStyle name="20% - Accent1 2 2 9 2 6 2 2" xfId="8649" xr:uid="{00000000-0005-0000-0000-00000E210000}"/>
    <cellStyle name="20% - Accent1 2 2 9 2 6 3" xfId="8650" xr:uid="{00000000-0005-0000-0000-00000F210000}"/>
    <cellStyle name="20% - Accent1 2 2 9 2 7" xfId="8651" xr:uid="{00000000-0005-0000-0000-000010210000}"/>
    <cellStyle name="20% - Accent1 2 2 9 2 7 2" xfId="8652" xr:uid="{00000000-0005-0000-0000-000011210000}"/>
    <cellStyle name="20% - Accent1 2 2 9 2 8" xfId="8653" xr:uid="{00000000-0005-0000-0000-000012210000}"/>
    <cellStyle name="20% - Accent1 2 2 9 2 8 2" xfId="8654" xr:uid="{00000000-0005-0000-0000-000013210000}"/>
    <cellStyle name="20% - Accent1 2 2 9 2 9" xfId="8655" xr:uid="{00000000-0005-0000-0000-000014210000}"/>
    <cellStyle name="20% - Accent1 2 2 9 3" xfId="8656" xr:uid="{00000000-0005-0000-0000-000015210000}"/>
    <cellStyle name="20% - Accent1 2 2 9 3 2" xfId="8657" xr:uid="{00000000-0005-0000-0000-000016210000}"/>
    <cellStyle name="20% - Accent1 2 2 9 3 2 2" xfId="8658" xr:uid="{00000000-0005-0000-0000-000017210000}"/>
    <cellStyle name="20% - Accent1 2 2 9 3 2 2 2" xfId="8659" xr:uid="{00000000-0005-0000-0000-000018210000}"/>
    <cellStyle name="20% - Accent1 2 2 9 3 2 2 2 2" xfId="8660" xr:uid="{00000000-0005-0000-0000-000019210000}"/>
    <cellStyle name="20% - Accent1 2 2 9 3 2 2 3" xfId="8661" xr:uid="{00000000-0005-0000-0000-00001A210000}"/>
    <cellStyle name="20% - Accent1 2 2 9 3 2 3" xfId="8662" xr:uid="{00000000-0005-0000-0000-00001B210000}"/>
    <cellStyle name="20% - Accent1 2 2 9 3 2 3 2" xfId="8663" xr:uid="{00000000-0005-0000-0000-00001C210000}"/>
    <cellStyle name="20% - Accent1 2 2 9 3 2 4" xfId="8664" xr:uid="{00000000-0005-0000-0000-00001D210000}"/>
    <cellStyle name="20% - Accent1 2 2 9 3 3" xfId="8665" xr:uid="{00000000-0005-0000-0000-00001E210000}"/>
    <cellStyle name="20% - Accent1 2 2 9 3 3 2" xfId="8666" xr:uid="{00000000-0005-0000-0000-00001F210000}"/>
    <cellStyle name="20% - Accent1 2 2 9 3 3 2 2" xfId="8667" xr:uid="{00000000-0005-0000-0000-000020210000}"/>
    <cellStyle name="20% - Accent1 2 2 9 3 3 2 2 2" xfId="8668" xr:uid="{00000000-0005-0000-0000-000021210000}"/>
    <cellStyle name="20% - Accent1 2 2 9 3 3 2 3" xfId="8669" xr:uid="{00000000-0005-0000-0000-000022210000}"/>
    <cellStyle name="20% - Accent1 2 2 9 3 3 3" xfId="8670" xr:uid="{00000000-0005-0000-0000-000023210000}"/>
    <cellStyle name="20% - Accent1 2 2 9 3 3 3 2" xfId="8671" xr:uid="{00000000-0005-0000-0000-000024210000}"/>
    <cellStyle name="20% - Accent1 2 2 9 3 3 4" xfId="8672" xr:uid="{00000000-0005-0000-0000-000025210000}"/>
    <cellStyle name="20% - Accent1 2 2 9 3 4" xfId="8673" xr:uid="{00000000-0005-0000-0000-000026210000}"/>
    <cellStyle name="20% - Accent1 2 2 9 3 4 2" xfId="8674" xr:uid="{00000000-0005-0000-0000-000027210000}"/>
    <cellStyle name="20% - Accent1 2 2 9 3 4 2 2" xfId="8675" xr:uid="{00000000-0005-0000-0000-000028210000}"/>
    <cellStyle name="20% - Accent1 2 2 9 3 4 2 2 2" xfId="8676" xr:uid="{00000000-0005-0000-0000-000029210000}"/>
    <cellStyle name="20% - Accent1 2 2 9 3 4 2 3" xfId="8677" xr:uid="{00000000-0005-0000-0000-00002A210000}"/>
    <cellStyle name="20% - Accent1 2 2 9 3 4 3" xfId="8678" xr:uid="{00000000-0005-0000-0000-00002B210000}"/>
    <cellStyle name="20% - Accent1 2 2 9 3 4 3 2" xfId="8679" xr:uid="{00000000-0005-0000-0000-00002C210000}"/>
    <cellStyle name="20% - Accent1 2 2 9 3 4 4" xfId="8680" xr:uid="{00000000-0005-0000-0000-00002D210000}"/>
    <cellStyle name="20% - Accent1 2 2 9 3 5" xfId="8681" xr:uid="{00000000-0005-0000-0000-00002E210000}"/>
    <cellStyle name="20% - Accent1 2 2 9 3 5 2" xfId="8682" xr:uid="{00000000-0005-0000-0000-00002F210000}"/>
    <cellStyle name="20% - Accent1 2 2 9 3 5 2 2" xfId="8683" xr:uid="{00000000-0005-0000-0000-000030210000}"/>
    <cellStyle name="20% - Accent1 2 2 9 3 5 3" xfId="8684" xr:uid="{00000000-0005-0000-0000-000031210000}"/>
    <cellStyle name="20% - Accent1 2 2 9 3 6" xfId="8685" xr:uid="{00000000-0005-0000-0000-000032210000}"/>
    <cellStyle name="20% - Accent1 2 2 9 3 6 2" xfId="8686" xr:uid="{00000000-0005-0000-0000-000033210000}"/>
    <cellStyle name="20% - Accent1 2 2 9 3 6 2 2" xfId="8687" xr:uid="{00000000-0005-0000-0000-000034210000}"/>
    <cellStyle name="20% - Accent1 2 2 9 3 6 3" xfId="8688" xr:uid="{00000000-0005-0000-0000-000035210000}"/>
    <cellStyle name="20% - Accent1 2 2 9 3 7" xfId="8689" xr:uid="{00000000-0005-0000-0000-000036210000}"/>
    <cellStyle name="20% - Accent1 2 2 9 3 7 2" xfId="8690" xr:uid="{00000000-0005-0000-0000-000037210000}"/>
    <cellStyle name="20% - Accent1 2 2 9 3 8" xfId="8691" xr:uid="{00000000-0005-0000-0000-000038210000}"/>
    <cellStyle name="20% - Accent1 2 2 9 3 8 2" xfId="8692" xr:uid="{00000000-0005-0000-0000-000039210000}"/>
    <cellStyle name="20% - Accent1 2 2 9 3 9" xfId="8693" xr:uid="{00000000-0005-0000-0000-00003A210000}"/>
    <cellStyle name="20% - Accent1 2 2 9 4" xfId="8694" xr:uid="{00000000-0005-0000-0000-00003B210000}"/>
    <cellStyle name="20% - Accent1 2 2 9 4 2" xfId="8695" xr:uid="{00000000-0005-0000-0000-00003C210000}"/>
    <cellStyle name="20% - Accent1 2 2 9 4 2 2" xfId="8696" xr:uid="{00000000-0005-0000-0000-00003D210000}"/>
    <cellStyle name="20% - Accent1 2 2 9 4 2 2 2" xfId="8697" xr:uid="{00000000-0005-0000-0000-00003E210000}"/>
    <cellStyle name="20% - Accent1 2 2 9 4 2 3" xfId="8698" xr:uid="{00000000-0005-0000-0000-00003F210000}"/>
    <cellStyle name="20% - Accent1 2 2 9 4 3" xfId="8699" xr:uid="{00000000-0005-0000-0000-000040210000}"/>
    <cellStyle name="20% - Accent1 2 2 9 4 3 2" xfId="8700" xr:uid="{00000000-0005-0000-0000-000041210000}"/>
    <cellStyle name="20% - Accent1 2 2 9 4 4" xfId="8701" xr:uid="{00000000-0005-0000-0000-000042210000}"/>
    <cellStyle name="20% - Accent1 2 2 9 5" xfId="8702" xr:uid="{00000000-0005-0000-0000-000043210000}"/>
    <cellStyle name="20% - Accent1 2 2 9 5 2" xfId="8703" xr:uid="{00000000-0005-0000-0000-000044210000}"/>
    <cellStyle name="20% - Accent1 2 2 9 5 2 2" xfId="8704" xr:uid="{00000000-0005-0000-0000-000045210000}"/>
    <cellStyle name="20% - Accent1 2 2 9 5 2 2 2" xfId="8705" xr:uid="{00000000-0005-0000-0000-000046210000}"/>
    <cellStyle name="20% - Accent1 2 2 9 5 2 3" xfId="8706" xr:uid="{00000000-0005-0000-0000-000047210000}"/>
    <cellStyle name="20% - Accent1 2 2 9 5 3" xfId="8707" xr:uid="{00000000-0005-0000-0000-000048210000}"/>
    <cellStyle name="20% - Accent1 2 2 9 5 3 2" xfId="8708" xr:uid="{00000000-0005-0000-0000-000049210000}"/>
    <cellStyle name="20% - Accent1 2 2 9 5 4" xfId="8709" xr:uid="{00000000-0005-0000-0000-00004A210000}"/>
    <cellStyle name="20% - Accent1 2 2 9 6" xfId="8710" xr:uid="{00000000-0005-0000-0000-00004B210000}"/>
    <cellStyle name="20% - Accent1 2 2 9 6 2" xfId="8711" xr:uid="{00000000-0005-0000-0000-00004C210000}"/>
    <cellStyle name="20% - Accent1 2 2 9 6 2 2" xfId="8712" xr:uid="{00000000-0005-0000-0000-00004D210000}"/>
    <cellStyle name="20% - Accent1 2 2 9 6 2 2 2" xfId="8713" xr:uid="{00000000-0005-0000-0000-00004E210000}"/>
    <cellStyle name="20% - Accent1 2 2 9 6 2 3" xfId="8714" xr:uid="{00000000-0005-0000-0000-00004F210000}"/>
    <cellStyle name="20% - Accent1 2 2 9 6 3" xfId="8715" xr:uid="{00000000-0005-0000-0000-000050210000}"/>
    <cellStyle name="20% - Accent1 2 2 9 6 3 2" xfId="8716" xr:uid="{00000000-0005-0000-0000-000051210000}"/>
    <cellStyle name="20% - Accent1 2 2 9 6 4" xfId="8717" xr:uid="{00000000-0005-0000-0000-000052210000}"/>
    <cellStyle name="20% - Accent1 2 2 9 7" xfId="8718" xr:uid="{00000000-0005-0000-0000-000053210000}"/>
    <cellStyle name="20% - Accent1 2 2 9 7 2" xfId="8719" xr:uid="{00000000-0005-0000-0000-000054210000}"/>
    <cellStyle name="20% - Accent1 2 2 9 7 2 2" xfId="8720" xr:uid="{00000000-0005-0000-0000-000055210000}"/>
    <cellStyle name="20% - Accent1 2 2 9 7 3" xfId="8721" xr:uid="{00000000-0005-0000-0000-000056210000}"/>
    <cellStyle name="20% - Accent1 2 2 9 8" xfId="8722" xr:uid="{00000000-0005-0000-0000-000057210000}"/>
    <cellStyle name="20% - Accent1 2 2 9 8 2" xfId="8723" xr:uid="{00000000-0005-0000-0000-000058210000}"/>
    <cellStyle name="20% - Accent1 2 2 9 8 2 2" xfId="8724" xr:uid="{00000000-0005-0000-0000-000059210000}"/>
    <cellStyle name="20% - Accent1 2 2 9 8 3" xfId="8725" xr:uid="{00000000-0005-0000-0000-00005A210000}"/>
    <cellStyle name="20% - Accent1 2 2 9 9" xfId="8726" xr:uid="{00000000-0005-0000-0000-00005B210000}"/>
    <cellStyle name="20% - Accent1 2 2 9 9 2" xfId="8727" xr:uid="{00000000-0005-0000-0000-00005C210000}"/>
    <cellStyle name="20% - Accent1 2 20" xfId="8728" xr:uid="{00000000-0005-0000-0000-00005D210000}"/>
    <cellStyle name="20% - Accent1 2 20 2" xfId="8729" xr:uid="{00000000-0005-0000-0000-00005E210000}"/>
    <cellStyle name="20% - Accent1 2 21" xfId="8730" xr:uid="{00000000-0005-0000-0000-00005F210000}"/>
    <cellStyle name="20% - Accent1 2 22" xfId="8731" xr:uid="{00000000-0005-0000-0000-000060210000}"/>
    <cellStyle name="20% - Accent1 2 3" xfId="8732" xr:uid="{00000000-0005-0000-0000-000061210000}"/>
    <cellStyle name="20% - Accent1 2 3 10" xfId="8733" xr:uid="{00000000-0005-0000-0000-000062210000}"/>
    <cellStyle name="20% - Accent1 2 3 10 2" xfId="8734" xr:uid="{00000000-0005-0000-0000-000063210000}"/>
    <cellStyle name="20% - Accent1 2 3 10 2 2" xfId="8735" xr:uid="{00000000-0005-0000-0000-000064210000}"/>
    <cellStyle name="20% - Accent1 2 3 10 2 2 2" xfId="8736" xr:uid="{00000000-0005-0000-0000-000065210000}"/>
    <cellStyle name="20% - Accent1 2 3 10 2 3" xfId="8737" xr:uid="{00000000-0005-0000-0000-000066210000}"/>
    <cellStyle name="20% - Accent1 2 3 10 3" xfId="8738" xr:uid="{00000000-0005-0000-0000-000067210000}"/>
    <cellStyle name="20% - Accent1 2 3 10 3 2" xfId="8739" xr:uid="{00000000-0005-0000-0000-000068210000}"/>
    <cellStyle name="20% - Accent1 2 3 10 4" xfId="8740" xr:uid="{00000000-0005-0000-0000-000069210000}"/>
    <cellStyle name="20% - Accent1 2 3 11" xfId="8741" xr:uid="{00000000-0005-0000-0000-00006A210000}"/>
    <cellStyle name="20% - Accent1 2 3 11 2" xfId="8742" xr:uid="{00000000-0005-0000-0000-00006B210000}"/>
    <cellStyle name="20% - Accent1 2 3 11 2 2" xfId="8743" xr:uid="{00000000-0005-0000-0000-00006C210000}"/>
    <cellStyle name="20% - Accent1 2 3 11 2 2 2" xfId="8744" xr:uid="{00000000-0005-0000-0000-00006D210000}"/>
    <cellStyle name="20% - Accent1 2 3 11 2 3" xfId="8745" xr:uid="{00000000-0005-0000-0000-00006E210000}"/>
    <cellStyle name="20% - Accent1 2 3 11 3" xfId="8746" xr:uid="{00000000-0005-0000-0000-00006F210000}"/>
    <cellStyle name="20% - Accent1 2 3 11 3 2" xfId="8747" xr:uid="{00000000-0005-0000-0000-000070210000}"/>
    <cellStyle name="20% - Accent1 2 3 11 4" xfId="8748" xr:uid="{00000000-0005-0000-0000-000071210000}"/>
    <cellStyle name="20% - Accent1 2 3 12" xfId="8749" xr:uid="{00000000-0005-0000-0000-000072210000}"/>
    <cellStyle name="20% - Accent1 2 3 12 2" xfId="8750" xr:uid="{00000000-0005-0000-0000-000073210000}"/>
    <cellStyle name="20% - Accent1 2 3 12 2 2" xfId="8751" xr:uid="{00000000-0005-0000-0000-000074210000}"/>
    <cellStyle name="20% - Accent1 2 3 12 3" xfId="8752" xr:uid="{00000000-0005-0000-0000-000075210000}"/>
    <cellStyle name="20% - Accent1 2 3 13" xfId="8753" xr:uid="{00000000-0005-0000-0000-000076210000}"/>
    <cellStyle name="20% - Accent1 2 3 13 2" xfId="8754" xr:uid="{00000000-0005-0000-0000-000077210000}"/>
    <cellStyle name="20% - Accent1 2 3 13 2 2" xfId="8755" xr:uid="{00000000-0005-0000-0000-000078210000}"/>
    <cellStyle name="20% - Accent1 2 3 13 3" xfId="8756" xr:uid="{00000000-0005-0000-0000-000079210000}"/>
    <cellStyle name="20% - Accent1 2 3 14" xfId="8757" xr:uid="{00000000-0005-0000-0000-00007A210000}"/>
    <cellStyle name="20% - Accent1 2 3 14 2" xfId="8758" xr:uid="{00000000-0005-0000-0000-00007B210000}"/>
    <cellStyle name="20% - Accent1 2 3 15" xfId="8759" xr:uid="{00000000-0005-0000-0000-00007C210000}"/>
    <cellStyle name="20% - Accent1 2 3 15 2" xfId="8760" xr:uid="{00000000-0005-0000-0000-00007D210000}"/>
    <cellStyle name="20% - Accent1 2 3 16" xfId="8761" xr:uid="{00000000-0005-0000-0000-00007E210000}"/>
    <cellStyle name="20% - Accent1 2 3 2" xfId="8762" xr:uid="{00000000-0005-0000-0000-00007F210000}"/>
    <cellStyle name="20% - Accent1 2 3 2 10" xfId="8763" xr:uid="{00000000-0005-0000-0000-000080210000}"/>
    <cellStyle name="20% - Accent1 2 3 2 10 2" xfId="8764" xr:uid="{00000000-0005-0000-0000-000081210000}"/>
    <cellStyle name="20% - Accent1 2 3 2 10 2 2" xfId="8765" xr:uid="{00000000-0005-0000-0000-000082210000}"/>
    <cellStyle name="20% - Accent1 2 3 2 10 2 2 2" xfId="8766" xr:uid="{00000000-0005-0000-0000-000083210000}"/>
    <cellStyle name="20% - Accent1 2 3 2 10 2 3" xfId="8767" xr:uid="{00000000-0005-0000-0000-000084210000}"/>
    <cellStyle name="20% - Accent1 2 3 2 10 3" xfId="8768" xr:uid="{00000000-0005-0000-0000-000085210000}"/>
    <cellStyle name="20% - Accent1 2 3 2 10 3 2" xfId="8769" xr:uid="{00000000-0005-0000-0000-000086210000}"/>
    <cellStyle name="20% - Accent1 2 3 2 10 4" xfId="8770" xr:uid="{00000000-0005-0000-0000-000087210000}"/>
    <cellStyle name="20% - Accent1 2 3 2 11" xfId="8771" xr:uid="{00000000-0005-0000-0000-000088210000}"/>
    <cellStyle name="20% - Accent1 2 3 2 11 2" xfId="8772" xr:uid="{00000000-0005-0000-0000-000089210000}"/>
    <cellStyle name="20% - Accent1 2 3 2 11 2 2" xfId="8773" xr:uid="{00000000-0005-0000-0000-00008A210000}"/>
    <cellStyle name="20% - Accent1 2 3 2 11 3" xfId="8774" xr:uid="{00000000-0005-0000-0000-00008B210000}"/>
    <cellStyle name="20% - Accent1 2 3 2 12" xfId="8775" xr:uid="{00000000-0005-0000-0000-00008C210000}"/>
    <cellStyle name="20% - Accent1 2 3 2 12 2" xfId="8776" xr:uid="{00000000-0005-0000-0000-00008D210000}"/>
    <cellStyle name="20% - Accent1 2 3 2 12 2 2" xfId="8777" xr:uid="{00000000-0005-0000-0000-00008E210000}"/>
    <cellStyle name="20% - Accent1 2 3 2 12 3" xfId="8778" xr:uid="{00000000-0005-0000-0000-00008F210000}"/>
    <cellStyle name="20% - Accent1 2 3 2 13" xfId="8779" xr:uid="{00000000-0005-0000-0000-000090210000}"/>
    <cellStyle name="20% - Accent1 2 3 2 13 2" xfId="8780" xr:uid="{00000000-0005-0000-0000-000091210000}"/>
    <cellStyle name="20% - Accent1 2 3 2 14" xfId="8781" xr:uid="{00000000-0005-0000-0000-000092210000}"/>
    <cellStyle name="20% - Accent1 2 3 2 14 2" xfId="8782" xr:uid="{00000000-0005-0000-0000-000093210000}"/>
    <cellStyle name="20% - Accent1 2 3 2 15" xfId="8783" xr:uid="{00000000-0005-0000-0000-000094210000}"/>
    <cellStyle name="20% - Accent1 2 3 2 2" xfId="8784" xr:uid="{00000000-0005-0000-0000-000095210000}"/>
    <cellStyle name="20% - Accent1 2 3 2 2 10" xfId="8785" xr:uid="{00000000-0005-0000-0000-000096210000}"/>
    <cellStyle name="20% - Accent1 2 3 2 2 10 2" xfId="8786" xr:uid="{00000000-0005-0000-0000-000097210000}"/>
    <cellStyle name="20% - Accent1 2 3 2 2 10 2 2" xfId="8787" xr:uid="{00000000-0005-0000-0000-000098210000}"/>
    <cellStyle name="20% - Accent1 2 3 2 2 10 3" xfId="8788" xr:uid="{00000000-0005-0000-0000-000099210000}"/>
    <cellStyle name="20% - Accent1 2 3 2 2 11" xfId="8789" xr:uid="{00000000-0005-0000-0000-00009A210000}"/>
    <cellStyle name="20% - Accent1 2 3 2 2 11 2" xfId="8790" xr:uid="{00000000-0005-0000-0000-00009B210000}"/>
    <cellStyle name="20% - Accent1 2 3 2 2 11 2 2" xfId="8791" xr:uid="{00000000-0005-0000-0000-00009C210000}"/>
    <cellStyle name="20% - Accent1 2 3 2 2 11 3" xfId="8792" xr:uid="{00000000-0005-0000-0000-00009D210000}"/>
    <cellStyle name="20% - Accent1 2 3 2 2 12" xfId="8793" xr:uid="{00000000-0005-0000-0000-00009E210000}"/>
    <cellStyle name="20% - Accent1 2 3 2 2 12 2" xfId="8794" xr:uid="{00000000-0005-0000-0000-00009F210000}"/>
    <cellStyle name="20% - Accent1 2 3 2 2 13" xfId="8795" xr:uid="{00000000-0005-0000-0000-0000A0210000}"/>
    <cellStyle name="20% - Accent1 2 3 2 2 13 2" xfId="8796" xr:uid="{00000000-0005-0000-0000-0000A1210000}"/>
    <cellStyle name="20% - Accent1 2 3 2 2 14" xfId="8797" xr:uid="{00000000-0005-0000-0000-0000A2210000}"/>
    <cellStyle name="20% - Accent1 2 3 2 2 2" xfId="8798" xr:uid="{00000000-0005-0000-0000-0000A3210000}"/>
    <cellStyle name="20% - Accent1 2 3 2 2 2 10" xfId="8799" xr:uid="{00000000-0005-0000-0000-0000A4210000}"/>
    <cellStyle name="20% - Accent1 2 3 2 2 2 10 2" xfId="8800" xr:uid="{00000000-0005-0000-0000-0000A5210000}"/>
    <cellStyle name="20% - Accent1 2 3 2 2 2 11" xfId="8801" xr:uid="{00000000-0005-0000-0000-0000A6210000}"/>
    <cellStyle name="20% - Accent1 2 3 2 2 2 2" xfId="8802" xr:uid="{00000000-0005-0000-0000-0000A7210000}"/>
    <cellStyle name="20% - Accent1 2 3 2 2 2 2 2" xfId="8803" xr:uid="{00000000-0005-0000-0000-0000A8210000}"/>
    <cellStyle name="20% - Accent1 2 3 2 2 2 2 2 2" xfId="8804" xr:uid="{00000000-0005-0000-0000-0000A9210000}"/>
    <cellStyle name="20% - Accent1 2 3 2 2 2 2 2 2 2" xfId="8805" xr:uid="{00000000-0005-0000-0000-0000AA210000}"/>
    <cellStyle name="20% - Accent1 2 3 2 2 2 2 2 2 2 2" xfId="8806" xr:uid="{00000000-0005-0000-0000-0000AB210000}"/>
    <cellStyle name="20% - Accent1 2 3 2 2 2 2 2 2 3" xfId="8807" xr:uid="{00000000-0005-0000-0000-0000AC210000}"/>
    <cellStyle name="20% - Accent1 2 3 2 2 2 2 2 3" xfId="8808" xr:uid="{00000000-0005-0000-0000-0000AD210000}"/>
    <cellStyle name="20% - Accent1 2 3 2 2 2 2 2 3 2" xfId="8809" xr:uid="{00000000-0005-0000-0000-0000AE210000}"/>
    <cellStyle name="20% - Accent1 2 3 2 2 2 2 2 4" xfId="8810" xr:uid="{00000000-0005-0000-0000-0000AF210000}"/>
    <cellStyle name="20% - Accent1 2 3 2 2 2 2 3" xfId="8811" xr:uid="{00000000-0005-0000-0000-0000B0210000}"/>
    <cellStyle name="20% - Accent1 2 3 2 2 2 2 3 2" xfId="8812" xr:uid="{00000000-0005-0000-0000-0000B1210000}"/>
    <cellStyle name="20% - Accent1 2 3 2 2 2 2 3 2 2" xfId="8813" xr:uid="{00000000-0005-0000-0000-0000B2210000}"/>
    <cellStyle name="20% - Accent1 2 3 2 2 2 2 3 2 2 2" xfId="8814" xr:uid="{00000000-0005-0000-0000-0000B3210000}"/>
    <cellStyle name="20% - Accent1 2 3 2 2 2 2 3 2 3" xfId="8815" xr:uid="{00000000-0005-0000-0000-0000B4210000}"/>
    <cellStyle name="20% - Accent1 2 3 2 2 2 2 3 3" xfId="8816" xr:uid="{00000000-0005-0000-0000-0000B5210000}"/>
    <cellStyle name="20% - Accent1 2 3 2 2 2 2 3 3 2" xfId="8817" xr:uid="{00000000-0005-0000-0000-0000B6210000}"/>
    <cellStyle name="20% - Accent1 2 3 2 2 2 2 3 4" xfId="8818" xr:uid="{00000000-0005-0000-0000-0000B7210000}"/>
    <cellStyle name="20% - Accent1 2 3 2 2 2 2 4" xfId="8819" xr:uid="{00000000-0005-0000-0000-0000B8210000}"/>
    <cellStyle name="20% - Accent1 2 3 2 2 2 2 4 2" xfId="8820" xr:uid="{00000000-0005-0000-0000-0000B9210000}"/>
    <cellStyle name="20% - Accent1 2 3 2 2 2 2 4 2 2" xfId="8821" xr:uid="{00000000-0005-0000-0000-0000BA210000}"/>
    <cellStyle name="20% - Accent1 2 3 2 2 2 2 4 2 2 2" xfId="8822" xr:uid="{00000000-0005-0000-0000-0000BB210000}"/>
    <cellStyle name="20% - Accent1 2 3 2 2 2 2 4 2 3" xfId="8823" xr:uid="{00000000-0005-0000-0000-0000BC210000}"/>
    <cellStyle name="20% - Accent1 2 3 2 2 2 2 4 3" xfId="8824" xr:uid="{00000000-0005-0000-0000-0000BD210000}"/>
    <cellStyle name="20% - Accent1 2 3 2 2 2 2 4 3 2" xfId="8825" xr:uid="{00000000-0005-0000-0000-0000BE210000}"/>
    <cellStyle name="20% - Accent1 2 3 2 2 2 2 4 4" xfId="8826" xr:uid="{00000000-0005-0000-0000-0000BF210000}"/>
    <cellStyle name="20% - Accent1 2 3 2 2 2 2 5" xfId="8827" xr:uid="{00000000-0005-0000-0000-0000C0210000}"/>
    <cellStyle name="20% - Accent1 2 3 2 2 2 2 5 2" xfId="8828" xr:uid="{00000000-0005-0000-0000-0000C1210000}"/>
    <cellStyle name="20% - Accent1 2 3 2 2 2 2 5 2 2" xfId="8829" xr:uid="{00000000-0005-0000-0000-0000C2210000}"/>
    <cellStyle name="20% - Accent1 2 3 2 2 2 2 5 3" xfId="8830" xr:uid="{00000000-0005-0000-0000-0000C3210000}"/>
    <cellStyle name="20% - Accent1 2 3 2 2 2 2 6" xfId="8831" xr:uid="{00000000-0005-0000-0000-0000C4210000}"/>
    <cellStyle name="20% - Accent1 2 3 2 2 2 2 6 2" xfId="8832" xr:uid="{00000000-0005-0000-0000-0000C5210000}"/>
    <cellStyle name="20% - Accent1 2 3 2 2 2 2 6 2 2" xfId="8833" xr:uid="{00000000-0005-0000-0000-0000C6210000}"/>
    <cellStyle name="20% - Accent1 2 3 2 2 2 2 6 3" xfId="8834" xr:uid="{00000000-0005-0000-0000-0000C7210000}"/>
    <cellStyle name="20% - Accent1 2 3 2 2 2 2 7" xfId="8835" xr:uid="{00000000-0005-0000-0000-0000C8210000}"/>
    <cellStyle name="20% - Accent1 2 3 2 2 2 2 7 2" xfId="8836" xr:uid="{00000000-0005-0000-0000-0000C9210000}"/>
    <cellStyle name="20% - Accent1 2 3 2 2 2 2 8" xfId="8837" xr:uid="{00000000-0005-0000-0000-0000CA210000}"/>
    <cellStyle name="20% - Accent1 2 3 2 2 2 2 8 2" xfId="8838" xr:uid="{00000000-0005-0000-0000-0000CB210000}"/>
    <cellStyle name="20% - Accent1 2 3 2 2 2 2 9" xfId="8839" xr:uid="{00000000-0005-0000-0000-0000CC210000}"/>
    <cellStyle name="20% - Accent1 2 3 2 2 2 3" xfId="8840" xr:uid="{00000000-0005-0000-0000-0000CD210000}"/>
    <cellStyle name="20% - Accent1 2 3 2 2 2 3 2" xfId="8841" xr:uid="{00000000-0005-0000-0000-0000CE210000}"/>
    <cellStyle name="20% - Accent1 2 3 2 2 2 3 2 2" xfId="8842" xr:uid="{00000000-0005-0000-0000-0000CF210000}"/>
    <cellStyle name="20% - Accent1 2 3 2 2 2 3 2 2 2" xfId="8843" xr:uid="{00000000-0005-0000-0000-0000D0210000}"/>
    <cellStyle name="20% - Accent1 2 3 2 2 2 3 2 2 2 2" xfId="8844" xr:uid="{00000000-0005-0000-0000-0000D1210000}"/>
    <cellStyle name="20% - Accent1 2 3 2 2 2 3 2 2 3" xfId="8845" xr:uid="{00000000-0005-0000-0000-0000D2210000}"/>
    <cellStyle name="20% - Accent1 2 3 2 2 2 3 2 3" xfId="8846" xr:uid="{00000000-0005-0000-0000-0000D3210000}"/>
    <cellStyle name="20% - Accent1 2 3 2 2 2 3 2 3 2" xfId="8847" xr:uid="{00000000-0005-0000-0000-0000D4210000}"/>
    <cellStyle name="20% - Accent1 2 3 2 2 2 3 2 4" xfId="8848" xr:uid="{00000000-0005-0000-0000-0000D5210000}"/>
    <cellStyle name="20% - Accent1 2 3 2 2 2 3 3" xfId="8849" xr:uid="{00000000-0005-0000-0000-0000D6210000}"/>
    <cellStyle name="20% - Accent1 2 3 2 2 2 3 3 2" xfId="8850" xr:uid="{00000000-0005-0000-0000-0000D7210000}"/>
    <cellStyle name="20% - Accent1 2 3 2 2 2 3 3 2 2" xfId="8851" xr:uid="{00000000-0005-0000-0000-0000D8210000}"/>
    <cellStyle name="20% - Accent1 2 3 2 2 2 3 3 2 2 2" xfId="8852" xr:uid="{00000000-0005-0000-0000-0000D9210000}"/>
    <cellStyle name="20% - Accent1 2 3 2 2 2 3 3 2 3" xfId="8853" xr:uid="{00000000-0005-0000-0000-0000DA210000}"/>
    <cellStyle name="20% - Accent1 2 3 2 2 2 3 3 3" xfId="8854" xr:uid="{00000000-0005-0000-0000-0000DB210000}"/>
    <cellStyle name="20% - Accent1 2 3 2 2 2 3 3 3 2" xfId="8855" xr:uid="{00000000-0005-0000-0000-0000DC210000}"/>
    <cellStyle name="20% - Accent1 2 3 2 2 2 3 3 4" xfId="8856" xr:uid="{00000000-0005-0000-0000-0000DD210000}"/>
    <cellStyle name="20% - Accent1 2 3 2 2 2 3 4" xfId="8857" xr:uid="{00000000-0005-0000-0000-0000DE210000}"/>
    <cellStyle name="20% - Accent1 2 3 2 2 2 3 4 2" xfId="8858" xr:uid="{00000000-0005-0000-0000-0000DF210000}"/>
    <cellStyle name="20% - Accent1 2 3 2 2 2 3 4 2 2" xfId="8859" xr:uid="{00000000-0005-0000-0000-0000E0210000}"/>
    <cellStyle name="20% - Accent1 2 3 2 2 2 3 4 2 2 2" xfId="8860" xr:uid="{00000000-0005-0000-0000-0000E1210000}"/>
    <cellStyle name="20% - Accent1 2 3 2 2 2 3 4 2 3" xfId="8861" xr:uid="{00000000-0005-0000-0000-0000E2210000}"/>
    <cellStyle name="20% - Accent1 2 3 2 2 2 3 4 3" xfId="8862" xr:uid="{00000000-0005-0000-0000-0000E3210000}"/>
    <cellStyle name="20% - Accent1 2 3 2 2 2 3 4 3 2" xfId="8863" xr:uid="{00000000-0005-0000-0000-0000E4210000}"/>
    <cellStyle name="20% - Accent1 2 3 2 2 2 3 4 4" xfId="8864" xr:uid="{00000000-0005-0000-0000-0000E5210000}"/>
    <cellStyle name="20% - Accent1 2 3 2 2 2 3 5" xfId="8865" xr:uid="{00000000-0005-0000-0000-0000E6210000}"/>
    <cellStyle name="20% - Accent1 2 3 2 2 2 3 5 2" xfId="8866" xr:uid="{00000000-0005-0000-0000-0000E7210000}"/>
    <cellStyle name="20% - Accent1 2 3 2 2 2 3 5 2 2" xfId="8867" xr:uid="{00000000-0005-0000-0000-0000E8210000}"/>
    <cellStyle name="20% - Accent1 2 3 2 2 2 3 5 3" xfId="8868" xr:uid="{00000000-0005-0000-0000-0000E9210000}"/>
    <cellStyle name="20% - Accent1 2 3 2 2 2 3 6" xfId="8869" xr:uid="{00000000-0005-0000-0000-0000EA210000}"/>
    <cellStyle name="20% - Accent1 2 3 2 2 2 3 6 2" xfId="8870" xr:uid="{00000000-0005-0000-0000-0000EB210000}"/>
    <cellStyle name="20% - Accent1 2 3 2 2 2 3 6 2 2" xfId="8871" xr:uid="{00000000-0005-0000-0000-0000EC210000}"/>
    <cellStyle name="20% - Accent1 2 3 2 2 2 3 6 3" xfId="8872" xr:uid="{00000000-0005-0000-0000-0000ED210000}"/>
    <cellStyle name="20% - Accent1 2 3 2 2 2 3 7" xfId="8873" xr:uid="{00000000-0005-0000-0000-0000EE210000}"/>
    <cellStyle name="20% - Accent1 2 3 2 2 2 3 7 2" xfId="8874" xr:uid="{00000000-0005-0000-0000-0000EF210000}"/>
    <cellStyle name="20% - Accent1 2 3 2 2 2 3 8" xfId="8875" xr:uid="{00000000-0005-0000-0000-0000F0210000}"/>
    <cellStyle name="20% - Accent1 2 3 2 2 2 3 8 2" xfId="8876" xr:uid="{00000000-0005-0000-0000-0000F1210000}"/>
    <cellStyle name="20% - Accent1 2 3 2 2 2 3 9" xfId="8877" xr:uid="{00000000-0005-0000-0000-0000F2210000}"/>
    <cellStyle name="20% - Accent1 2 3 2 2 2 4" xfId="8878" xr:uid="{00000000-0005-0000-0000-0000F3210000}"/>
    <cellStyle name="20% - Accent1 2 3 2 2 2 4 2" xfId="8879" xr:uid="{00000000-0005-0000-0000-0000F4210000}"/>
    <cellStyle name="20% - Accent1 2 3 2 2 2 4 2 2" xfId="8880" xr:uid="{00000000-0005-0000-0000-0000F5210000}"/>
    <cellStyle name="20% - Accent1 2 3 2 2 2 4 2 2 2" xfId="8881" xr:uid="{00000000-0005-0000-0000-0000F6210000}"/>
    <cellStyle name="20% - Accent1 2 3 2 2 2 4 2 3" xfId="8882" xr:uid="{00000000-0005-0000-0000-0000F7210000}"/>
    <cellStyle name="20% - Accent1 2 3 2 2 2 4 3" xfId="8883" xr:uid="{00000000-0005-0000-0000-0000F8210000}"/>
    <cellStyle name="20% - Accent1 2 3 2 2 2 4 3 2" xfId="8884" xr:uid="{00000000-0005-0000-0000-0000F9210000}"/>
    <cellStyle name="20% - Accent1 2 3 2 2 2 4 4" xfId="8885" xr:uid="{00000000-0005-0000-0000-0000FA210000}"/>
    <cellStyle name="20% - Accent1 2 3 2 2 2 5" xfId="8886" xr:uid="{00000000-0005-0000-0000-0000FB210000}"/>
    <cellStyle name="20% - Accent1 2 3 2 2 2 5 2" xfId="8887" xr:uid="{00000000-0005-0000-0000-0000FC210000}"/>
    <cellStyle name="20% - Accent1 2 3 2 2 2 5 2 2" xfId="8888" xr:uid="{00000000-0005-0000-0000-0000FD210000}"/>
    <cellStyle name="20% - Accent1 2 3 2 2 2 5 2 2 2" xfId="8889" xr:uid="{00000000-0005-0000-0000-0000FE210000}"/>
    <cellStyle name="20% - Accent1 2 3 2 2 2 5 2 3" xfId="8890" xr:uid="{00000000-0005-0000-0000-0000FF210000}"/>
    <cellStyle name="20% - Accent1 2 3 2 2 2 5 3" xfId="8891" xr:uid="{00000000-0005-0000-0000-000000220000}"/>
    <cellStyle name="20% - Accent1 2 3 2 2 2 5 3 2" xfId="8892" xr:uid="{00000000-0005-0000-0000-000001220000}"/>
    <cellStyle name="20% - Accent1 2 3 2 2 2 5 4" xfId="8893" xr:uid="{00000000-0005-0000-0000-000002220000}"/>
    <cellStyle name="20% - Accent1 2 3 2 2 2 6" xfId="8894" xr:uid="{00000000-0005-0000-0000-000003220000}"/>
    <cellStyle name="20% - Accent1 2 3 2 2 2 6 2" xfId="8895" xr:uid="{00000000-0005-0000-0000-000004220000}"/>
    <cellStyle name="20% - Accent1 2 3 2 2 2 6 2 2" xfId="8896" xr:uid="{00000000-0005-0000-0000-000005220000}"/>
    <cellStyle name="20% - Accent1 2 3 2 2 2 6 2 2 2" xfId="8897" xr:uid="{00000000-0005-0000-0000-000006220000}"/>
    <cellStyle name="20% - Accent1 2 3 2 2 2 6 2 3" xfId="8898" xr:uid="{00000000-0005-0000-0000-000007220000}"/>
    <cellStyle name="20% - Accent1 2 3 2 2 2 6 3" xfId="8899" xr:uid="{00000000-0005-0000-0000-000008220000}"/>
    <cellStyle name="20% - Accent1 2 3 2 2 2 6 3 2" xfId="8900" xr:uid="{00000000-0005-0000-0000-000009220000}"/>
    <cellStyle name="20% - Accent1 2 3 2 2 2 6 4" xfId="8901" xr:uid="{00000000-0005-0000-0000-00000A220000}"/>
    <cellStyle name="20% - Accent1 2 3 2 2 2 7" xfId="8902" xr:uid="{00000000-0005-0000-0000-00000B220000}"/>
    <cellStyle name="20% - Accent1 2 3 2 2 2 7 2" xfId="8903" xr:uid="{00000000-0005-0000-0000-00000C220000}"/>
    <cellStyle name="20% - Accent1 2 3 2 2 2 7 2 2" xfId="8904" xr:uid="{00000000-0005-0000-0000-00000D220000}"/>
    <cellStyle name="20% - Accent1 2 3 2 2 2 7 3" xfId="8905" xr:uid="{00000000-0005-0000-0000-00000E220000}"/>
    <cellStyle name="20% - Accent1 2 3 2 2 2 8" xfId="8906" xr:uid="{00000000-0005-0000-0000-00000F220000}"/>
    <cellStyle name="20% - Accent1 2 3 2 2 2 8 2" xfId="8907" xr:uid="{00000000-0005-0000-0000-000010220000}"/>
    <cellStyle name="20% - Accent1 2 3 2 2 2 8 2 2" xfId="8908" xr:uid="{00000000-0005-0000-0000-000011220000}"/>
    <cellStyle name="20% - Accent1 2 3 2 2 2 8 3" xfId="8909" xr:uid="{00000000-0005-0000-0000-000012220000}"/>
    <cellStyle name="20% - Accent1 2 3 2 2 2 9" xfId="8910" xr:uid="{00000000-0005-0000-0000-000013220000}"/>
    <cellStyle name="20% - Accent1 2 3 2 2 2 9 2" xfId="8911" xr:uid="{00000000-0005-0000-0000-000014220000}"/>
    <cellStyle name="20% - Accent1 2 3 2 2 3" xfId="8912" xr:uid="{00000000-0005-0000-0000-000015220000}"/>
    <cellStyle name="20% - Accent1 2 3 2 2 3 10" xfId="8913" xr:uid="{00000000-0005-0000-0000-000016220000}"/>
    <cellStyle name="20% - Accent1 2 3 2 2 3 10 2" xfId="8914" xr:uid="{00000000-0005-0000-0000-000017220000}"/>
    <cellStyle name="20% - Accent1 2 3 2 2 3 11" xfId="8915" xr:uid="{00000000-0005-0000-0000-000018220000}"/>
    <cellStyle name="20% - Accent1 2 3 2 2 3 2" xfId="8916" xr:uid="{00000000-0005-0000-0000-000019220000}"/>
    <cellStyle name="20% - Accent1 2 3 2 2 3 2 2" xfId="8917" xr:uid="{00000000-0005-0000-0000-00001A220000}"/>
    <cellStyle name="20% - Accent1 2 3 2 2 3 2 2 2" xfId="8918" xr:uid="{00000000-0005-0000-0000-00001B220000}"/>
    <cellStyle name="20% - Accent1 2 3 2 2 3 2 2 2 2" xfId="8919" xr:uid="{00000000-0005-0000-0000-00001C220000}"/>
    <cellStyle name="20% - Accent1 2 3 2 2 3 2 2 2 2 2" xfId="8920" xr:uid="{00000000-0005-0000-0000-00001D220000}"/>
    <cellStyle name="20% - Accent1 2 3 2 2 3 2 2 2 3" xfId="8921" xr:uid="{00000000-0005-0000-0000-00001E220000}"/>
    <cellStyle name="20% - Accent1 2 3 2 2 3 2 2 3" xfId="8922" xr:uid="{00000000-0005-0000-0000-00001F220000}"/>
    <cellStyle name="20% - Accent1 2 3 2 2 3 2 2 3 2" xfId="8923" xr:uid="{00000000-0005-0000-0000-000020220000}"/>
    <cellStyle name="20% - Accent1 2 3 2 2 3 2 2 4" xfId="8924" xr:uid="{00000000-0005-0000-0000-000021220000}"/>
    <cellStyle name="20% - Accent1 2 3 2 2 3 2 3" xfId="8925" xr:uid="{00000000-0005-0000-0000-000022220000}"/>
    <cellStyle name="20% - Accent1 2 3 2 2 3 2 3 2" xfId="8926" xr:uid="{00000000-0005-0000-0000-000023220000}"/>
    <cellStyle name="20% - Accent1 2 3 2 2 3 2 3 2 2" xfId="8927" xr:uid="{00000000-0005-0000-0000-000024220000}"/>
    <cellStyle name="20% - Accent1 2 3 2 2 3 2 3 2 2 2" xfId="8928" xr:uid="{00000000-0005-0000-0000-000025220000}"/>
    <cellStyle name="20% - Accent1 2 3 2 2 3 2 3 2 3" xfId="8929" xr:uid="{00000000-0005-0000-0000-000026220000}"/>
    <cellStyle name="20% - Accent1 2 3 2 2 3 2 3 3" xfId="8930" xr:uid="{00000000-0005-0000-0000-000027220000}"/>
    <cellStyle name="20% - Accent1 2 3 2 2 3 2 3 3 2" xfId="8931" xr:uid="{00000000-0005-0000-0000-000028220000}"/>
    <cellStyle name="20% - Accent1 2 3 2 2 3 2 3 4" xfId="8932" xr:uid="{00000000-0005-0000-0000-000029220000}"/>
    <cellStyle name="20% - Accent1 2 3 2 2 3 2 4" xfId="8933" xr:uid="{00000000-0005-0000-0000-00002A220000}"/>
    <cellStyle name="20% - Accent1 2 3 2 2 3 2 4 2" xfId="8934" xr:uid="{00000000-0005-0000-0000-00002B220000}"/>
    <cellStyle name="20% - Accent1 2 3 2 2 3 2 4 2 2" xfId="8935" xr:uid="{00000000-0005-0000-0000-00002C220000}"/>
    <cellStyle name="20% - Accent1 2 3 2 2 3 2 4 2 2 2" xfId="8936" xr:uid="{00000000-0005-0000-0000-00002D220000}"/>
    <cellStyle name="20% - Accent1 2 3 2 2 3 2 4 2 3" xfId="8937" xr:uid="{00000000-0005-0000-0000-00002E220000}"/>
    <cellStyle name="20% - Accent1 2 3 2 2 3 2 4 3" xfId="8938" xr:uid="{00000000-0005-0000-0000-00002F220000}"/>
    <cellStyle name="20% - Accent1 2 3 2 2 3 2 4 3 2" xfId="8939" xr:uid="{00000000-0005-0000-0000-000030220000}"/>
    <cellStyle name="20% - Accent1 2 3 2 2 3 2 4 4" xfId="8940" xr:uid="{00000000-0005-0000-0000-000031220000}"/>
    <cellStyle name="20% - Accent1 2 3 2 2 3 2 5" xfId="8941" xr:uid="{00000000-0005-0000-0000-000032220000}"/>
    <cellStyle name="20% - Accent1 2 3 2 2 3 2 5 2" xfId="8942" xr:uid="{00000000-0005-0000-0000-000033220000}"/>
    <cellStyle name="20% - Accent1 2 3 2 2 3 2 5 2 2" xfId="8943" xr:uid="{00000000-0005-0000-0000-000034220000}"/>
    <cellStyle name="20% - Accent1 2 3 2 2 3 2 5 3" xfId="8944" xr:uid="{00000000-0005-0000-0000-000035220000}"/>
    <cellStyle name="20% - Accent1 2 3 2 2 3 2 6" xfId="8945" xr:uid="{00000000-0005-0000-0000-000036220000}"/>
    <cellStyle name="20% - Accent1 2 3 2 2 3 2 6 2" xfId="8946" xr:uid="{00000000-0005-0000-0000-000037220000}"/>
    <cellStyle name="20% - Accent1 2 3 2 2 3 2 6 2 2" xfId="8947" xr:uid="{00000000-0005-0000-0000-000038220000}"/>
    <cellStyle name="20% - Accent1 2 3 2 2 3 2 6 3" xfId="8948" xr:uid="{00000000-0005-0000-0000-000039220000}"/>
    <cellStyle name="20% - Accent1 2 3 2 2 3 2 7" xfId="8949" xr:uid="{00000000-0005-0000-0000-00003A220000}"/>
    <cellStyle name="20% - Accent1 2 3 2 2 3 2 7 2" xfId="8950" xr:uid="{00000000-0005-0000-0000-00003B220000}"/>
    <cellStyle name="20% - Accent1 2 3 2 2 3 2 8" xfId="8951" xr:uid="{00000000-0005-0000-0000-00003C220000}"/>
    <cellStyle name="20% - Accent1 2 3 2 2 3 2 8 2" xfId="8952" xr:uid="{00000000-0005-0000-0000-00003D220000}"/>
    <cellStyle name="20% - Accent1 2 3 2 2 3 2 9" xfId="8953" xr:uid="{00000000-0005-0000-0000-00003E220000}"/>
    <cellStyle name="20% - Accent1 2 3 2 2 3 3" xfId="8954" xr:uid="{00000000-0005-0000-0000-00003F220000}"/>
    <cellStyle name="20% - Accent1 2 3 2 2 3 3 2" xfId="8955" xr:uid="{00000000-0005-0000-0000-000040220000}"/>
    <cellStyle name="20% - Accent1 2 3 2 2 3 3 2 2" xfId="8956" xr:uid="{00000000-0005-0000-0000-000041220000}"/>
    <cellStyle name="20% - Accent1 2 3 2 2 3 3 2 2 2" xfId="8957" xr:uid="{00000000-0005-0000-0000-000042220000}"/>
    <cellStyle name="20% - Accent1 2 3 2 2 3 3 2 2 2 2" xfId="8958" xr:uid="{00000000-0005-0000-0000-000043220000}"/>
    <cellStyle name="20% - Accent1 2 3 2 2 3 3 2 2 3" xfId="8959" xr:uid="{00000000-0005-0000-0000-000044220000}"/>
    <cellStyle name="20% - Accent1 2 3 2 2 3 3 2 3" xfId="8960" xr:uid="{00000000-0005-0000-0000-000045220000}"/>
    <cellStyle name="20% - Accent1 2 3 2 2 3 3 2 3 2" xfId="8961" xr:uid="{00000000-0005-0000-0000-000046220000}"/>
    <cellStyle name="20% - Accent1 2 3 2 2 3 3 2 4" xfId="8962" xr:uid="{00000000-0005-0000-0000-000047220000}"/>
    <cellStyle name="20% - Accent1 2 3 2 2 3 3 3" xfId="8963" xr:uid="{00000000-0005-0000-0000-000048220000}"/>
    <cellStyle name="20% - Accent1 2 3 2 2 3 3 3 2" xfId="8964" xr:uid="{00000000-0005-0000-0000-000049220000}"/>
    <cellStyle name="20% - Accent1 2 3 2 2 3 3 3 2 2" xfId="8965" xr:uid="{00000000-0005-0000-0000-00004A220000}"/>
    <cellStyle name="20% - Accent1 2 3 2 2 3 3 3 2 2 2" xfId="8966" xr:uid="{00000000-0005-0000-0000-00004B220000}"/>
    <cellStyle name="20% - Accent1 2 3 2 2 3 3 3 2 3" xfId="8967" xr:uid="{00000000-0005-0000-0000-00004C220000}"/>
    <cellStyle name="20% - Accent1 2 3 2 2 3 3 3 3" xfId="8968" xr:uid="{00000000-0005-0000-0000-00004D220000}"/>
    <cellStyle name="20% - Accent1 2 3 2 2 3 3 3 3 2" xfId="8969" xr:uid="{00000000-0005-0000-0000-00004E220000}"/>
    <cellStyle name="20% - Accent1 2 3 2 2 3 3 3 4" xfId="8970" xr:uid="{00000000-0005-0000-0000-00004F220000}"/>
    <cellStyle name="20% - Accent1 2 3 2 2 3 3 4" xfId="8971" xr:uid="{00000000-0005-0000-0000-000050220000}"/>
    <cellStyle name="20% - Accent1 2 3 2 2 3 3 4 2" xfId="8972" xr:uid="{00000000-0005-0000-0000-000051220000}"/>
    <cellStyle name="20% - Accent1 2 3 2 2 3 3 4 2 2" xfId="8973" xr:uid="{00000000-0005-0000-0000-000052220000}"/>
    <cellStyle name="20% - Accent1 2 3 2 2 3 3 4 2 2 2" xfId="8974" xr:uid="{00000000-0005-0000-0000-000053220000}"/>
    <cellStyle name="20% - Accent1 2 3 2 2 3 3 4 2 3" xfId="8975" xr:uid="{00000000-0005-0000-0000-000054220000}"/>
    <cellStyle name="20% - Accent1 2 3 2 2 3 3 4 3" xfId="8976" xr:uid="{00000000-0005-0000-0000-000055220000}"/>
    <cellStyle name="20% - Accent1 2 3 2 2 3 3 4 3 2" xfId="8977" xr:uid="{00000000-0005-0000-0000-000056220000}"/>
    <cellStyle name="20% - Accent1 2 3 2 2 3 3 4 4" xfId="8978" xr:uid="{00000000-0005-0000-0000-000057220000}"/>
    <cellStyle name="20% - Accent1 2 3 2 2 3 3 5" xfId="8979" xr:uid="{00000000-0005-0000-0000-000058220000}"/>
    <cellStyle name="20% - Accent1 2 3 2 2 3 3 5 2" xfId="8980" xr:uid="{00000000-0005-0000-0000-000059220000}"/>
    <cellStyle name="20% - Accent1 2 3 2 2 3 3 5 2 2" xfId="8981" xr:uid="{00000000-0005-0000-0000-00005A220000}"/>
    <cellStyle name="20% - Accent1 2 3 2 2 3 3 5 3" xfId="8982" xr:uid="{00000000-0005-0000-0000-00005B220000}"/>
    <cellStyle name="20% - Accent1 2 3 2 2 3 3 6" xfId="8983" xr:uid="{00000000-0005-0000-0000-00005C220000}"/>
    <cellStyle name="20% - Accent1 2 3 2 2 3 3 6 2" xfId="8984" xr:uid="{00000000-0005-0000-0000-00005D220000}"/>
    <cellStyle name="20% - Accent1 2 3 2 2 3 3 6 2 2" xfId="8985" xr:uid="{00000000-0005-0000-0000-00005E220000}"/>
    <cellStyle name="20% - Accent1 2 3 2 2 3 3 6 3" xfId="8986" xr:uid="{00000000-0005-0000-0000-00005F220000}"/>
    <cellStyle name="20% - Accent1 2 3 2 2 3 3 7" xfId="8987" xr:uid="{00000000-0005-0000-0000-000060220000}"/>
    <cellStyle name="20% - Accent1 2 3 2 2 3 3 7 2" xfId="8988" xr:uid="{00000000-0005-0000-0000-000061220000}"/>
    <cellStyle name="20% - Accent1 2 3 2 2 3 3 8" xfId="8989" xr:uid="{00000000-0005-0000-0000-000062220000}"/>
    <cellStyle name="20% - Accent1 2 3 2 2 3 3 8 2" xfId="8990" xr:uid="{00000000-0005-0000-0000-000063220000}"/>
    <cellStyle name="20% - Accent1 2 3 2 2 3 3 9" xfId="8991" xr:uid="{00000000-0005-0000-0000-000064220000}"/>
    <cellStyle name="20% - Accent1 2 3 2 2 3 4" xfId="8992" xr:uid="{00000000-0005-0000-0000-000065220000}"/>
    <cellStyle name="20% - Accent1 2 3 2 2 3 4 2" xfId="8993" xr:uid="{00000000-0005-0000-0000-000066220000}"/>
    <cellStyle name="20% - Accent1 2 3 2 2 3 4 2 2" xfId="8994" xr:uid="{00000000-0005-0000-0000-000067220000}"/>
    <cellStyle name="20% - Accent1 2 3 2 2 3 4 2 2 2" xfId="8995" xr:uid="{00000000-0005-0000-0000-000068220000}"/>
    <cellStyle name="20% - Accent1 2 3 2 2 3 4 2 3" xfId="8996" xr:uid="{00000000-0005-0000-0000-000069220000}"/>
    <cellStyle name="20% - Accent1 2 3 2 2 3 4 3" xfId="8997" xr:uid="{00000000-0005-0000-0000-00006A220000}"/>
    <cellStyle name="20% - Accent1 2 3 2 2 3 4 3 2" xfId="8998" xr:uid="{00000000-0005-0000-0000-00006B220000}"/>
    <cellStyle name="20% - Accent1 2 3 2 2 3 4 4" xfId="8999" xr:uid="{00000000-0005-0000-0000-00006C220000}"/>
    <cellStyle name="20% - Accent1 2 3 2 2 3 5" xfId="9000" xr:uid="{00000000-0005-0000-0000-00006D220000}"/>
    <cellStyle name="20% - Accent1 2 3 2 2 3 5 2" xfId="9001" xr:uid="{00000000-0005-0000-0000-00006E220000}"/>
    <cellStyle name="20% - Accent1 2 3 2 2 3 5 2 2" xfId="9002" xr:uid="{00000000-0005-0000-0000-00006F220000}"/>
    <cellStyle name="20% - Accent1 2 3 2 2 3 5 2 2 2" xfId="9003" xr:uid="{00000000-0005-0000-0000-000070220000}"/>
    <cellStyle name="20% - Accent1 2 3 2 2 3 5 2 3" xfId="9004" xr:uid="{00000000-0005-0000-0000-000071220000}"/>
    <cellStyle name="20% - Accent1 2 3 2 2 3 5 3" xfId="9005" xr:uid="{00000000-0005-0000-0000-000072220000}"/>
    <cellStyle name="20% - Accent1 2 3 2 2 3 5 3 2" xfId="9006" xr:uid="{00000000-0005-0000-0000-000073220000}"/>
    <cellStyle name="20% - Accent1 2 3 2 2 3 5 4" xfId="9007" xr:uid="{00000000-0005-0000-0000-000074220000}"/>
    <cellStyle name="20% - Accent1 2 3 2 2 3 6" xfId="9008" xr:uid="{00000000-0005-0000-0000-000075220000}"/>
    <cellStyle name="20% - Accent1 2 3 2 2 3 6 2" xfId="9009" xr:uid="{00000000-0005-0000-0000-000076220000}"/>
    <cellStyle name="20% - Accent1 2 3 2 2 3 6 2 2" xfId="9010" xr:uid="{00000000-0005-0000-0000-000077220000}"/>
    <cellStyle name="20% - Accent1 2 3 2 2 3 6 2 2 2" xfId="9011" xr:uid="{00000000-0005-0000-0000-000078220000}"/>
    <cellStyle name="20% - Accent1 2 3 2 2 3 6 2 3" xfId="9012" xr:uid="{00000000-0005-0000-0000-000079220000}"/>
    <cellStyle name="20% - Accent1 2 3 2 2 3 6 3" xfId="9013" xr:uid="{00000000-0005-0000-0000-00007A220000}"/>
    <cellStyle name="20% - Accent1 2 3 2 2 3 6 3 2" xfId="9014" xr:uid="{00000000-0005-0000-0000-00007B220000}"/>
    <cellStyle name="20% - Accent1 2 3 2 2 3 6 4" xfId="9015" xr:uid="{00000000-0005-0000-0000-00007C220000}"/>
    <cellStyle name="20% - Accent1 2 3 2 2 3 7" xfId="9016" xr:uid="{00000000-0005-0000-0000-00007D220000}"/>
    <cellStyle name="20% - Accent1 2 3 2 2 3 7 2" xfId="9017" xr:uid="{00000000-0005-0000-0000-00007E220000}"/>
    <cellStyle name="20% - Accent1 2 3 2 2 3 7 2 2" xfId="9018" xr:uid="{00000000-0005-0000-0000-00007F220000}"/>
    <cellStyle name="20% - Accent1 2 3 2 2 3 7 3" xfId="9019" xr:uid="{00000000-0005-0000-0000-000080220000}"/>
    <cellStyle name="20% - Accent1 2 3 2 2 3 8" xfId="9020" xr:uid="{00000000-0005-0000-0000-000081220000}"/>
    <cellStyle name="20% - Accent1 2 3 2 2 3 8 2" xfId="9021" xr:uid="{00000000-0005-0000-0000-000082220000}"/>
    <cellStyle name="20% - Accent1 2 3 2 2 3 8 2 2" xfId="9022" xr:uid="{00000000-0005-0000-0000-000083220000}"/>
    <cellStyle name="20% - Accent1 2 3 2 2 3 8 3" xfId="9023" xr:uid="{00000000-0005-0000-0000-000084220000}"/>
    <cellStyle name="20% - Accent1 2 3 2 2 3 9" xfId="9024" xr:uid="{00000000-0005-0000-0000-000085220000}"/>
    <cellStyle name="20% - Accent1 2 3 2 2 3 9 2" xfId="9025" xr:uid="{00000000-0005-0000-0000-000086220000}"/>
    <cellStyle name="20% - Accent1 2 3 2 2 4" xfId="9026" xr:uid="{00000000-0005-0000-0000-000087220000}"/>
    <cellStyle name="20% - Accent1 2 3 2 2 4 10" xfId="9027" xr:uid="{00000000-0005-0000-0000-000088220000}"/>
    <cellStyle name="20% - Accent1 2 3 2 2 4 10 2" xfId="9028" xr:uid="{00000000-0005-0000-0000-000089220000}"/>
    <cellStyle name="20% - Accent1 2 3 2 2 4 11" xfId="9029" xr:uid="{00000000-0005-0000-0000-00008A220000}"/>
    <cellStyle name="20% - Accent1 2 3 2 2 4 2" xfId="9030" xr:uid="{00000000-0005-0000-0000-00008B220000}"/>
    <cellStyle name="20% - Accent1 2 3 2 2 4 2 2" xfId="9031" xr:uid="{00000000-0005-0000-0000-00008C220000}"/>
    <cellStyle name="20% - Accent1 2 3 2 2 4 2 2 2" xfId="9032" xr:uid="{00000000-0005-0000-0000-00008D220000}"/>
    <cellStyle name="20% - Accent1 2 3 2 2 4 2 2 2 2" xfId="9033" xr:uid="{00000000-0005-0000-0000-00008E220000}"/>
    <cellStyle name="20% - Accent1 2 3 2 2 4 2 2 2 2 2" xfId="9034" xr:uid="{00000000-0005-0000-0000-00008F220000}"/>
    <cellStyle name="20% - Accent1 2 3 2 2 4 2 2 2 3" xfId="9035" xr:uid="{00000000-0005-0000-0000-000090220000}"/>
    <cellStyle name="20% - Accent1 2 3 2 2 4 2 2 3" xfId="9036" xr:uid="{00000000-0005-0000-0000-000091220000}"/>
    <cellStyle name="20% - Accent1 2 3 2 2 4 2 2 3 2" xfId="9037" xr:uid="{00000000-0005-0000-0000-000092220000}"/>
    <cellStyle name="20% - Accent1 2 3 2 2 4 2 2 4" xfId="9038" xr:uid="{00000000-0005-0000-0000-000093220000}"/>
    <cellStyle name="20% - Accent1 2 3 2 2 4 2 3" xfId="9039" xr:uid="{00000000-0005-0000-0000-000094220000}"/>
    <cellStyle name="20% - Accent1 2 3 2 2 4 2 3 2" xfId="9040" xr:uid="{00000000-0005-0000-0000-000095220000}"/>
    <cellStyle name="20% - Accent1 2 3 2 2 4 2 3 2 2" xfId="9041" xr:uid="{00000000-0005-0000-0000-000096220000}"/>
    <cellStyle name="20% - Accent1 2 3 2 2 4 2 3 2 2 2" xfId="9042" xr:uid="{00000000-0005-0000-0000-000097220000}"/>
    <cellStyle name="20% - Accent1 2 3 2 2 4 2 3 2 3" xfId="9043" xr:uid="{00000000-0005-0000-0000-000098220000}"/>
    <cellStyle name="20% - Accent1 2 3 2 2 4 2 3 3" xfId="9044" xr:uid="{00000000-0005-0000-0000-000099220000}"/>
    <cellStyle name="20% - Accent1 2 3 2 2 4 2 3 3 2" xfId="9045" xr:uid="{00000000-0005-0000-0000-00009A220000}"/>
    <cellStyle name="20% - Accent1 2 3 2 2 4 2 3 4" xfId="9046" xr:uid="{00000000-0005-0000-0000-00009B220000}"/>
    <cellStyle name="20% - Accent1 2 3 2 2 4 2 4" xfId="9047" xr:uid="{00000000-0005-0000-0000-00009C220000}"/>
    <cellStyle name="20% - Accent1 2 3 2 2 4 2 4 2" xfId="9048" xr:uid="{00000000-0005-0000-0000-00009D220000}"/>
    <cellStyle name="20% - Accent1 2 3 2 2 4 2 4 2 2" xfId="9049" xr:uid="{00000000-0005-0000-0000-00009E220000}"/>
    <cellStyle name="20% - Accent1 2 3 2 2 4 2 4 2 2 2" xfId="9050" xr:uid="{00000000-0005-0000-0000-00009F220000}"/>
    <cellStyle name="20% - Accent1 2 3 2 2 4 2 4 2 3" xfId="9051" xr:uid="{00000000-0005-0000-0000-0000A0220000}"/>
    <cellStyle name="20% - Accent1 2 3 2 2 4 2 4 3" xfId="9052" xr:uid="{00000000-0005-0000-0000-0000A1220000}"/>
    <cellStyle name="20% - Accent1 2 3 2 2 4 2 4 3 2" xfId="9053" xr:uid="{00000000-0005-0000-0000-0000A2220000}"/>
    <cellStyle name="20% - Accent1 2 3 2 2 4 2 4 4" xfId="9054" xr:uid="{00000000-0005-0000-0000-0000A3220000}"/>
    <cellStyle name="20% - Accent1 2 3 2 2 4 2 5" xfId="9055" xr:uid="{00000000-0005-0000-0000-0000A4220000}"/>
    <cellStyle name="20% - Accent1 2 3 2 2 4 2 5 2" xfId="9056" xr:uid="{00000000-0005-0000-0000-0000A5220000}"/>
    <cellStyle name="20% - Accent1 2 3 2 2 4 2 5 2 2" xfId="9057" xr:uid="{00000000-0005-0000-0000-0000A6220000}"/>
    <cellStyle name="20% - Accent1 2 3 2 2 4 2 5 3" xfId="9058" xr:uid="{00000000-0005-0000-0000-0000A7220000}"/>
    <cellStyle name="20% - Accent1 2 3 2 2 4 2 6" xfId="9059" xr:uid="{00000000-0005-0000-0000-0000A8220000}"/>
    <cellStyle name="20% - Accent1 2 3 2 2 4 2 6 2" xfId="9060" xr:uid="{00000000-0005-0000-0000-0000A9220000}"/>
    <cellStyle name="20% - Accent1 2 3 2 2 4 2 6 2 2" xfId="9061" xr:uid="{00000000-0005-0000-0000-0000AA220000}"/>
    <cellStyle name="20% - Accent1 2 3 2 2 4 2 6 3" xfId="9062" xr:uid="{00000000-0005-0000-0000-0000AB220000}"/>
    <cellStyle name="20% - Accent1 2 3 2 2 4 2 7" xfId="9063" xr:uid="{00000000-0005-0000-0000-0000AC220000}"/>
    <cellStyle name="20% - Accent1 2 3 2 2 4 2 7 2" xfId="9064" xr:uid="{00000000-0005-0000-0000-0000AD220000}"/>
    <cellStyle name="20% - Accent1 2 3 2 2 4 2 8" xfId="9065" xr:uid="{00000000-0005-0000-0000-0000AE220000}"/>
    <cellStyle name="20% - Accent1 2 3 2 2 4 2 8 2" xfId="9066" xr:uid="{00000000-0005-0000-0000-0000AF220000}"/>
    <cellStyle name="20% - Accent1 2 3 2 2 4 2 9" xfId="9067" xr:uid="{00000000-0005-0000-0000-0000B0220000}"/>
    <cellStyle name="20% - Accent1 2 3 2 2 4 3" xfId="9068" xr:uid="{00000000-0005-0000-0000-0000B1220000}"/>
    <cellStyle name="20% - Accent1 2 3 2 2 4 3 2" xfId="9069" xr:uid="{00000000-0005-0000-0000-0000B2220000}"/>
    <cellStyle name="20% - Accent1 2 3 2 2 4 3 2 2" xfId="9070" xr:uid="{00000000-0005-0000-0000-0000B3220000}"/>
    <cellStyle name="20% - Accent1 2 3 2 2 4 3 2 2 2" xfId="9071" xr:uid="{00000000-0005-0000-0000-0000B4220000}"/>
    <cellStyle name="20% - Accent1 2 3 2 2 4 3 2 2 2 2" xfId="9072" xr:uid="{00000000-0005-0000-0000-0000B5220000}"/>
    <cellStyle name="20% - Accent1 2 3 2 2 4 3 2 2 3" xfId="9073" xr:uid="{00000000-0005-0000-0000-0000B6220000}"/>
    <cellStyle name="20% - Accent1 2 3 2 2 4 3 2 3" xfId="9074" xr:uid="{00000000-0005-0000-0000-0000B7220000}"/>
    <cellStyle name="20% - Accent1 2 3 2 2 4 3 2 3 2" xfId="9075" xr:uid="{00000000-0005-0000-0000-0000B8220000}"/>
    <cellStyle name="20% - Accent1 2 3 2 2 4 3 2 4" xfId="9076" xr:uid="{00000000-0005-0000-0000-0000B9220000}"/>
    <cellStyle name="20% - Accent1 2 3 2 2 4 3 3" xfId="9077" xr:uid="{00000000-0005-0000-0000-0000BA220000}"/>
    <cellStyle name="20% - Accent1 2 3 2 2 4 3 3 2" xfId="9078" xr:uid="{00000000-0005-0000-0000-0000BB220000}"/>
    <cellStyle name="20% - Accent1 2 3 2 2 4 3 3 2 2" xfId="9079" xr:uid="{00000000-0005-0000-0000-0000BC220000}"/>
    <cellStyle name="20% - Accent1 2 3 2 2 4 3 3 2 2 2" xfId="9080" xr:uid="{00000000-0005-0000-0000-0000BD220000}"/>
    <cellStyle name="20% - Accent1 2 3 2 2 4 3 3 2 3" xfId="9081" xr:uid="{00000000-0005-0000-0000-0000BE220000}"/>
    <cellStyle name="20% - Accent1 2 3 2 2 4 3 3 3" xfId="9082" xr:uid="{00000000-0005-0000-0000-0000BF220000}"/>
    <cellStyle name="20% - Accent1 2 3 2 2 4 3 3 3 2" xfId="9083" xr:uid="{00000000-0005-0000-0000-0000C0220000}"/>
    <cellStyle name="20% - Accent1 2 3 2 2 4 3 3 4" xfId="9084" xr:uid="{00000000-0005-0000-0000-0000C1220000}"/>
    <cellStyle name="20% - Accent1 2 3 2 2 4 3 4" xfId="9085" xr:uid="{00000000-0005-0000-0000-0000C2220000}"/>
    <cellStyle name="20% - Accent1 2 3 2 2 4 3 4 2" xfId="9086" xr:uid="{00000000-0005-0000-0000-0000C3220000}"/>
    <cellStyle name="20% - Accent1 2 3 2 2 4 3 4 2 2" xfId="9087" xr:uid="{00000000-0005-0000-0000-0000C4220000}"/>
    <cellStyle name="20% - Accent1 2 3 2 2 4 3 4 2 2 2" xfId="9088" xr:uid="{00000000-0005-0000-0000-0000C5220000}"/>
    <cellStyle name="20% - Accent1 2 3 2 2 4 3 4 2 3" xfId="9089" xr:uid="{00000000-0005-0000-0000-0000C6220000}"/>
    <cellStyle name="20% - Accent1 2 3 2 2 4 3 4 3" xfId="9090" xr:uid="{00000000-0005-0000-0000-0000C7220000}"/>
    <cellStyle name="20% - Accent1 2 3 2 2 4 3 4 3 2" xfId="9091" xr:uid="{00000000-0005-0000-0000-0000C8220000}"/>
    <cellStyle name="20% - Accent1 2 3 2 2 4 3 4 4" xfId="9092" xr:uid="{00000000-0005-0000-0000-0000C9220000}"/>
    <cellStyle name="20% - Accent1 2 3 2 2 4 3 5" xfId="9093" xr:uid="{00000000-0005-0000-0000-0000CA220000}"/>
    <cellStyle name="20% - Accent1 2 3 2 2 4 3 5 2" xfId="9094" xr:uid="{00000000-0005-0000-0000-0000CB220000}"/>
    <cellStyle name="20% - Accent1 2 3 2 2 4 3 5 2 2" xfId="9095" xr:uid="{00000000-0005-0000-0000-0000CC220000}"/>
    <cellStyle name="20% - Accent1 2 3 2 2 4 3 5 3" xfId="9096" xr:uid="{00000000-0005-0000-0000-0000CD220000}"/>
    <cellStyle name="20% - Accent1 2 3 2 2 4 3 6" xfId="9097" xr:uid="{00000000-0005-0000-0000-0000CE220000}"/>
    <cellStyle name="20% - Accent1 2 3 2 2 4 3 6 2" xfId="9098" xr:uid="{00000000-0005-0000-0000-0000CF220000}"/>
    <cellStyle name="20% - Accent1 2 3 2 2 4 3 6 2 2" xfId="9099" xr:uid="{00000000-0005-0000-0000-0000D0220000}"/>
    <cellStyle name="20% - Accent1 2 3 2 2 4 3 6 3" xfId="9100" xr:uid="{00000000-0005-0000-0000-0000D1220000}"/>
    <cellStyle name="20% - Accent1 2 3 2 2 4 3 7" xfId="9101" xr:uid="{00000000-0005-0000-0000-0000D2220000}"/>
    <cellStyle name="20% - Accent1 2 3 2 2 4 3 7 2" xfId="9102" xr:uid="{00000000-0005-0000-0000-0000D3220000}"/>
    <cellStyle name="20% - Accent1 2 3 2 2 4 3 8" xfId="9103" xr:uid="{00000000-0005-0000-0000-0000D4220000}"/>
    <cellStyle name="20% - Accent1 2 3 2 2 4 3 8 2" xfId="9104" xr:uid="{00000000-0005-0000-0000-0000D5220000}"/>
    <cellStyle name="20% - Accent1 2 3 2 2 4 3 9" xfId="9105" xr:uid="{00000000-0005-0000-0000-0000D6220000}"/>
    <cellStyle name="20% - Accent1 2 3 2 2 4 4" xfId="9106" xr:uid="{00000000-0005-0000-0000-0000D7220000}"/>
    <cellStyle name="20% - Accent1 2 3 2 2 4 4 2" xfId="9107" xr:uid="{00000000-0005-0000-0000-0000D8220000}"/>
    <cellStyle name="20% - Accent1 2 3 2 2 4 4 2 2" xfId="9108" xr:uid="{00000000-0005-0000-0000-0000D9220000}"/>
    <cellStyle name="20% - Accent1 2 3 2 2 4 4 2 2 2" xfId="9109" xr:uid="{00000000-0005-0000-0000-0000DA220000}"/>
    <cellStyle name="20% - Accent1 2 3 2 2 4 4 2 3" xfId="9110" xr:uid="{00000000-0005-0000-0000-0000DB220000}"/>
    <cellStyle name="20% - Accent1 2 3 2 2 4 4 3" xfId="9111" xr:uid="{00000000-0005-0000-0000-0000DC220000}"/>
    <cellStyle name="20% - Accent1 2 3 2 2 4 4 3 2" xfId="9112" xr:uid="{00000000-0005-0000-0000-0000DD220000}"/>
    <cellStyle name="20% - Accent1 2 3 2 2 4 4 4" xfId="9113" xr:uid="{00000000-0005-0000-0000-0000DE220000}"/>
    <cellStyle name="20% - Accent1 2 3 2 2 4 5" xfId="9114" xr:uid="{00000000-0005-0000-0000-0000DF220000}"/>
    <cellStyle name="20% - Accent1 2 3 2 2 4 5 2" xfId="9115" xr:uid="{00000000-0005-0000-0000-0000E0220000}"/>
    <cellStyle name="20% - Accent1 2 3 2 2 4 5 2 2" xfId="9116" xr:uid="{00000000-0005-0000-0000-0000E1220000}"/>
    <cellStyle name="20% - Accent1 2 3 2 2 4 5 2 2 2" xfId="9117" xr:uid="{00000000-0005-0000-0000-0000E2220000}"/>
    <cellStyle name="20% - Accent1 2 3 2 2 4 5 2 3" xfId="9118" xr:uid="{00000000-0005-0000-0000-0000E3220000}"/>
    <cellStyle name="20% - Accent1 2 3 2 2 4 5 3" xfId="9119" xr:uid="{00000000-0005-0000-0000-0000E4220000}"/>
    <cellStyle name="20% - Accent1 2 3 2 2 4 5 3 2" xfId="9120" xr:uid="{00000000-0005-0000-0000-0000E5220000}"/>
    <cellStyle name="20% - Accent1 2 3 2 2 4 5 4" xfId="9121" xr:uid="{00000000-0005-0000-0000-0000E6220000}"/>
    <cellStyle name="20% - Accent1 2 3 2 2 4 6" xfId="9122" xr:uid="{00000000-0005-0000-0000-0000E7220000}"/>
    <cellStyle name="20% - Accent1 2 3 2 2 4 6 2" xfId="9123" xr:uid="{00000000-0005-0000-0000-0000E8220000}"/>
    <cellStyle name="20% - Accent1 2 3 2 2 4 6 2 2" xfId="9124" xr:uid="{00000000-0005-0000-0000-0000E9220000}"/>
    <cellStyle name="20% - Accent1 2 3 2 2 4 6 2 2 2" xfId="9125" xr:uid="{00000000-0005-0000-0000-0000EA220000}"/>
    <cellStyle name="20% - Accent1 2 3 2 2 4 6 2 3" xfId="9126" xr:uid="{00000000-0005-0000-0000-0000EB220000}"/>
    <cellStyle name="20% - Accent1 2 3 2 2 4 6 3" xfId="9127" xr:uid="{00000000-0005-0000-0000-0000EC220000}"/>
    <cellStyle name="20% - Accent1 2 3 2 2 4 6 3 2" xfId="9128" xr:uid="{00000000-0005-0000-0000-0000ED220000}"/>
    <cellStyle name="20% - Accent1 2 3 2 2 4 6 4" xfId="9129" xr:uid="{00000000-0005-0000-0000-0000EE220000}"/>
    <cellStyle name="20% - Accent1 2 3 2 2 4 7" xfId="9130" xr:uid="{00000000-0005-0000-0000-0000EF220000}"/>
    <cellStyle name="20% - Accent1 2 3 2 2 4 7 2" xfId="9131" xr:uid="{00000000-0005-0000-0000-0000F0220000}"/>
    <cellStyle name="20% - Accent1 2 3 2 2 4 7 2 2" xfId="9132" xr:uid="{00000000-0005-0000-0000-0000F1220000}"/>
    <cellStyle name="20% - Accent1 2 3 2 2 4 7 3" xfId="9133" xr:uid="{00000000-0005-0000-0000-0000F2220000}"/>
    <cellStyle name="20% - Accent1 2 3 2 2 4 8" xfId="9134" xr:uid="{00000000-0005-0000-0000-0000F3220000}"/>
    <cellStyle name="20% - Accent1 2 3 2 2 4 8 2" xfId="9135" xr:uid="{00000000-0005-0000-0000-0000F4220000}"/>
    <cellStyle name="20% - Accent1 2 3 2 2 4 8 2 2" xfId="9136" xr:uid="{00000000-0005-0000-0000-0000F5220000}"/>
    <cellStyle name="20% - Accent1 2 3 2 2 4 8 3" xfId="9137" xr:uid="{00000000-0005-0000-0000-0000F6220000}"/>
    <cellStyle name="20% - Accent1 2 3 2 2 4 9" xfId="9138" xr:uid="{00000000-0005-0000-0000-0000F7220000}"/>
    <cellStyle name="20% - Accent1 2 3 2 2 4 9 2" xfId="9139" xr:uid="{00000000-0005-0000-0000-0000F8220000}"/>
    <cellStyle name="20% - Accent1 2 3 2 2 5" xfId="9140" xr:uid="{00000000-0005-0000-0000-0000F9220000}"/>
    <cellStyle name="20% - Accent1 2 3 2 2 5 2" xfId="9141" xr:uid="{00000000-0005-0000-0000-0000FA220000}"/>
    <cellStyle name="20% - Accent1 2 3 2 2 5 2 2" xfId="9142" xr:uid="{00000000-0005-0000-0000-0000FB220000}"/>
    <cellStyle name="20% - Accent1 2 3 2 2 5 2 2 2" xfId="9143" xr:uid="{00000000-0005-0000-0000-0000FC220000}"/>
    <cellStyle name="20% - Accent1 2 3 2 2 5 2 2 2 2" xfId="9144" xr:uid="{00000000-0005-0000-0000-0000FD220000}"/>
    <cellStyle name="20% - Accent1 2 3 2 2 5 2 2 3" xfId="9145" xr:uid="{00000000-0005-0000-0000-0000FE220000}"/>
    <cellStyle name="20% - Accent1 2 3 2 2 5 2 3" xfId="9146" xr:uid="{00000000-0005-0000-0000-0000FF220000}"/>
    <cellStyle name="20% - Accent1 2 3 2 2 5 2 3 2" xfId="9147" xr:uid="{00000000-0005-0000-0000-000000230000}"/>
    <cellStyle name="20% - Accent1 2 3 2 2 5 2 4" xfId="9148" xr:uid="{00000000-0005-0000-0000-000001230000}"/>
    <cellStyle name="20% - Accent1 2 3 2 2 5 3" xfId="9149" xr:uid="{00000000-0005-0000-0000-000002230000}"/>
    <cellStyle name="20% - Accent1 2 3 2 2 5 3 2" xfId="9150" xr:uid="{00000000-0005-0000-0000-000003230000}"/>
    <cellStyle name="20% - Accent1 2 3 2 2 5 3 2 2" xfId="9151" xr:uid="{00000000-0005-0000-0000-000004230000}"/>
    <cellStyle name="20% - Accent1 2 3 2 2 5 3 2 2 2" xfId="9152" xr:uid="{00000000-0005-0000-0000-000005230000}"/>
    <cellStyle name="20% - Accent1 2 3 2 2 5 3 2 3" xfId="9153" xr:uid="{00000000-0005-0000-0000-000006230000}"/>
    <cellStyle name="20% - Accent1 2 3 2 2 5 3 3" xfId="9154" xr:uid="{00000000-0005-0000-0000-000007230000}"/>
    <cellStyle name="20% - Accent1 2 3 2 2 5 3 3 2" xfId="9155" xr:uid="{00000000-0005-0000-0000-000008230000}"/>
    <cellStyle name="20% - Accent1 2 3 2 2 5 3 4" xfId="9156" xr:uid="{00000000-0005-0000-0000-000009230000}"/>
    <cellStyle name="20% - Accent1 2 3 2 2 5 4" xfId="9157" xr:uid="{00000000-0005-0000-0000-00000A230000}"/>
    <cellStyle name="20% - Accent1 2 3 2 2 5 4 2" xfId="9158" xr:uid="{00000000-0005-0000-0000-00000B230000}"/>
    <cellStyle name="20% - Accent1 2 3 2 2 5 4 2 2" xfId="9159" xr:uid="{00000000-0005-0000-0000-00000C230000}"/>
    <cellStyle name="20% - Accent1 2 3 2 2 5 4 2 2 2" xfId="9160" xr:uid="{00000000-0005-0000-0000-00000D230000}"/>
    <cellStyle name="20% - Accent1 2 3 2 2 5 4 2 3" xfId="9161" xr:uid="{00000000-0005-0000-0000-00000E230000}"/>
    <cellStyle name="20% - Accent1 2 3 2 2 5 4 3" xfId="9162" xr:uid="{00000000-0005-0000-0000-00000F230000}"/>
    <cellStyle name="20% - Accent1 2 3 2 2 5 4 3 2" xfId="9163" xr:uid="{00000000-0005-0000-0000-000010230000}"/>
    <cellStyle name="20% - Accent1 2 3 2 2 5 4 4" xfId="9164" xr:uid="{00000000-0005-0000-0000-000011230000}"/>
    <cellStyle name="20% - Accent1 2 3 2 2 5 5" xfId="9165" xr:uid="{00000000-0005-0000-0000-000012230000}"/>
    <cellStyle name="20% - Accent1 2 3 2 2 5 5 2" xfId="9166" xr:uid="{00000000-0005-0000-0000-000013230000}"/>
    <cellStyle name="20% - Accent1 2 3 2 2 5 5 2 2" xfId="9167" xr:uid="{00000000-0005-0000-0000-000014230000}"/>
    <cellStyle name="20% - Accent1 2 3 2 2 5 5 3" xfId="9168" xr:uid="{00000000-0005-0000-0000-000015230000}"/>
    <cellStyle name="20% - Accent1 2 3 2 2 5 6" xfId="9169" xr:uid="{00000000-0005-0000-0000-000016230000}"/>
    <cellStyle name="20% - Accent1 2 3 2 2 5 6 2" xfId="9170" xr:uid="{00000000-0005-0000-0000-000017230000}"/>
    <cellStyle name="20% - Accent1 2 3 2 2 5 6 2 2" xfId="9171" xr:uid="{00000000-0005-0000-0000-000018230000}"/>
    <cellStyle name="20% - Accent1 2 3 2 2 5 6 3" xfId="9172" xr:uid="{00000000-0005-0000-0000-000019230000}"/>
    <cellStyle name="20% - Accent1 2 3 2 2 5 7" xfId="9173" xr:uid="{00000000-0005-0000-0000-00001A230000}"/>
    <cellStyle name="20% - Accent1 2 3 2 2 5 7 2" xfId="9174" xr:uid="{00000000-0005-0000-0000-00001B230000}"/>
    <cellStyle name="20% - Accent1 2 3 2 2 5 8" xfId="9175" xr:uid="{00000000-0005-0000-0000-00001C230000}"/>
    <cellStyle name="20% - Accent1 2 3 2 2 5 8 2" xfId="9176" xr:uid="{00000000-0005-0000-0000-00001D230000}"/>
    <cellStyle name="20% - Accent1 2 3 2 2 5 9" xfId="9177" xr:uid="{00000000-0005-0000-0000-00001E230000}"/>
    <cellStyle name="20% - Accent1 2 3 2 2 6" xfId="9178" xr:uid="{00000000-0005-0000-0000-00001F230000}"/>
    <cellStyle name="20% - Accent1 2 3 2 2 6 2" xfId="9179" xr:uid="{00000000-0005-0000-0000-000020230000}"/>
    <cellStyle name="20% - Accent1 2 3 2 2 6 2 2" xfId="9180" xr:uid="{00000000-0005-0000-0000-000021230000}"/>
    <cellStyle name="20% - Accent1 2 3 2 2 6 2 2 2" xfId="9181" xr:uid="{00000000-0005-0000-0000-000022230000}"/>
    <cellStyle name="20% - Accent1 2 3 2 2 6 2 2 2 2" xfId="9182" xr:uid="{00000000-0005-0000-0000-000023230000}"/>
    <cellStyle name="20% - Accent1 2 3 2 2 6 2 2 3" xfId="9183" xr:uid="{00000000-0005-0000-0000-000024230000}"/>
    <cellStyle name="20% - Accent1 2 3 2 2 6 2 3" xfId="9184" xr:uid="{00000000-0005-0000-0000-000025230000}"/>
    <cellStyle name="20% - Accent1 2 3 2 2 6 2 3 2" xfId="9185" xr:uid="{00000000-0005-0000-0000-000026230000}"/>
    <cellStyle name="20% - Accent1 2 3 2 2 6 2 4" xfId="9186" xr:uid="{00000000-0005-0000-0000-000027230000}"/>
    <cellStyle name="20% - Accent1 2 3 2 2 6 3" xfId="9187" xr:uid="{00000000-0005-0000-0000-000028230000}"/>
    <cellStyle name="20% - Accent1 2 3 2 2 6 3 2" xfId="9188" xr:uid="{00000000-0005-0000-0000-000029230000}"/>
    <cellStyle name="20% - Accent1 2 3 2 2 6 3 2 2" xfId="9189" xr:uid="{00000000-0005-0000-0000-00002A230000}"/>
    <cellStyle name="20% - Accent1 2 3 2 2 6 3 2 2 2" xfId="9190" xr:uid="{00000000-0005-0000-0000-00002B230000}"/>
    <cellStyle name="20% - Accent1 2 3 2 2 6 3 2 3" xfId="9191" xr:uid="{00000000-0005-0000-0000-00002C230000}"/>
    <cellStyle name="20% - Accent1 2 3 2 2 6 3 3" xfId="9192" xr:uid="{00000000-0005-0000-0000-00002D230000}"/>
    <cellStyle name="20% - Accent1 2 3 2 2 6 3 3 2" xfId="9193" xr:uid="{00000000-0005-0000-0000-00002E230000}"/>
    <cellStyle name="20% - Accent1 2 3 2 2 6 3 4" xfId="9194" xr:uid="{00000000-0005-0000-0000-00002F230000}"/>
    <cellStyle name="20% - Accent1 2 3 2 2 6 4" xfId="9195" xr:uid="{00000000-0005-0000-0000-000030230000}"/>
    <cellStyle name="20% - Accent1 2 3 2 2 6 4 2" xfId="9196" xr:uid="{00000000-0005-0000-0000-000031230000}"/>
    <cellStyle name="20% - Accent1 2 3 2 2 6 4 2 2" xfId="9197" xr:uid="{00000000-0005-0000-0000-000032230000}"/>
    <cellStyle name="20% - Accent1 2 3 2 2 6 4 2 2 2" xfId="9198" xr:uid="{00000000-0005-0000-0000-000033230000}"/>
    <cellStyle name="20% - Accent1 2 3 2 2 6 4 2 3" xfId="9199" xr:uid="{00000000-0005-0000-0000-000034230000}"/>
    <cellStyle name="20% - Accent1 2 3 2 2 6 4 3" xfId="9200" xr:uid="{00000000-0005-0000-0000-000035230000}"/>
    <cellStyle name="20% - Accent1 2 3 2 2 6 4 3 2" xfId="9201" xr:uid="{00000000-0005-0000-0000-000036230000}"/>
    <cellStyle name="20% - Accent1 2 3 2 2 6 4 4" xfId="9202" xr:uid="{00000000-0005-0000-0000-000037230000}"/>
    <cellStyle name="20% - Accent1 2 3 2 2 6 5" xfId="9203" xr:uid="{00000000-0005-0000-0000-000038230000}"/>
    <cellStyle name="20% - Accent1 2 3 2 2 6 5 2" xfId="9204" xr:uid="{00000000-0005-0000-0000-000039230000}"/>
    <cellStyle name="20% - Accent1 2 3 2 2 6 5 2 2" xfId="9205" xr:uid="{00000000-0005-0000-0000-00003A230000}"/>
    <cellStyle name="20% - Accent1 2 3 2 2 6 5 3" xfId="9206" xr:uid="{00000000-0005-0000-0000-00003B230000}"/>
    <cellStyle name="20% - Accent1 2 3 2 2 6 6" xfId="9207" xr:uid="{00000000-0005-0000-0000-00003C230000}"/>
    <cellStyle name="20% - Accent1 2 3 2 2 6 6 2" xfId="9208" xr:uid="{00000000-0005-0000-0000-00003D230000}"/>
    <cellStyle name="20% - Accent1 2 3 2 2 6 6 2 2" xfId="9209" xr:uid="{00000000-0005-0000-0000-00003E230000}"/>
    <cellStyle name="20% - Accent1 2 3 2 2 6 6 3" xfId="9210" xr:uid="{00000000-0005-0000-0000-00003F230000}"/>
    <cellStyle name="20% - Accent1 2 3 2 2 6 7" xfId="9211" xr:uid="{00000000-0005-0000-0000-000040230000}"/>
    <cellStyle name="20% - Accent1 2 3 2 2 6 7 2" xfId="9212" xr:uid="{00000000-0005-0000-0000-000041230000}"/>
    <cellStyle name="20% - Accent1 2 3 2 2 6 8" xfId="9213" xr:uid="{00000000-0005-0000-0000-000042230000}"/>
    <cellStyle name="20% - Accent1 2 3 2 2 6 8 2" xfId="9214" xr:uid="{00000000-0005-0000-0000-000043230000}"/>
    <cellStyle name="20% - Accent1 2 3 2 2 6 9" xfId="9215" xr:uid="{00000000-0005-0000-0000-000044230000}"/>
    <cellStyle name="20% - Accent1 2 3 2 2 7" xfId="9216" xr:uid="{00000000-0005-0000-0000-000045230000}"/>
    <cellStyle name="20% - Accent1 2 3 2 2 7 2" xfId="9217" xr:uid="{00000000-0005-0000-0000-000046230000}"/>
    <cellStyle name="20% - Accent1 2 3 2 2 7 2 2" xfId="9218" xr:uid="{00000000-0005-0000-0000-000047230000}"/>
    <cellStyle name="20% - Accent1 2 3 2 2 7 2 2 2" xfId="9219" xr:uid="{00000000-0005-0000-0000-000048230000}"/>
    <cellStyle name="20% - Accent1 2 3 2 2 7 2 3" xfId="9220" xr:uid="{00000000-0005-0000-0000-000049230000}"/>
    <cellStyle name="20% - Accent1 2 3 2 2 7 3" xfId="9221" xr:uid="{00000000-0005-0000-0000-00004A230000}"/>
    <cellStyle name="20% - Accent1 2 3 2 2 7 3 2" xfId="9222" xr:uid="{00000000-0005-0000-0000-00004B230000}"/>
    <cellStyle name="20% - Accent1 2 3 2 2 7 4" xfId="9223" xr:uid="{00000000-0005-0000-0000-00004C230000}"/>
    <cellStyle name="20% - Accent1 2 3 2 2 8" xfId="9224" xr:uid="{00000000-0005-0000-0000-00004D230000}"/>
    <cellStyle name="20% - Accent1 2 3 2 2 8 2" xfId="9225" xr:uid="{00000000-0005-0000-0000-00004E230000}"/>
    <cellStyle name="20% - Accent1 2 3 2 2 8 2 2" xfId="9226" xr:uid="{00000000-0005-0000-0000-00004F230000}"/>
    <cellStyle name="20% - Accent1 2 3 2 2 8 2 2 2" xfId="9227" xr:uid="{00000000-0005-0000-0000-000050230000}"/>
    <cellStyle name="20% - Accent1 2 3 2 2 8 2 3" xfId="9228" xr:uid="{00000000-0005-0000-0000-000051230000}"/>
    <cellStyle name="20% - Accent1 2 3 2 2 8 3" xfId="9229" xr:uid="{00000000-0005-0000-0000-000052230000}"/>
    <cellStyle name="20% - Accent1 2 3 2 2 8 3 2" xfId="9230" xr:uid="{00000000-0005-0000-0000-000053230000}"/>
    <cellStyle name="20% - Accent1 2 3 2 2 8 4" xfId="9231" xr:uid="{00000000-0005-0000-0000-000054230000}"/>
    <cellStyle name="20% - Accent1 2 3 2 2 9" xfId="9232" xr:uid="{00000000-0005-0000-0000-000055230000}"/>
    <cellStyle name="20% - Accent1 2 3 2 2 9 2" xfId="9233" xr:uid="{00000000-0005-0000-0000-000056230000}"/>
    <cellStyle name="20% - Accent1 2 3 2 2 9 2 2" xfId="9234" xr:uid="{00000000-0005-0000-0000-000057230000}"/>
    <cellStyle name="20% - Accent1 2 3 2 2 9 2 2 2" xfId="9235" xr:uid="{00000000-0005-0000-0000-000058230000}"/>
    <cellStyle name="20% - Accent1 2 3 2 2 9 2 3" xfId="9236" xr:uid="{00000000-0005-0000-0000-000059230000}"/>
    <cellStyle name="20% - Accent1 2 3 2 2 9 3" xfId="9237" xr:uid="{00000000-0005-0000-0000-00005A230000}"/>
    <cellStyle name="20% - Accent1 2 3 2 2 9 3 2" xfId="9238" xr:uid="{00000000-0005-0000-0000-00005B230000}"/>
    <cellStyle name="20% - Accent1 2 3 2 2 9 4" xfId="9239" xr:uid="{00000000-0005-0000-0000-00005C230000}"/>
    <cellStyle name="20% - Accent1 2 3 2 3" xfId="9240" xr:uid="{00000000-0005-0000-0000-00005D230000}"/>
    <cellStyle name="20% - Accent1 2 3 2 3 10" xfId="9241" xr:uid="{00000000-0005-0000-0000-00005E230000}"/>
    <cellStyle name="20% - Accent1 2 3 2 3 10 2" xfId="9242" xr:uid="{00000000-0005-0000-0000-00005F230000}"/>
    <cellStyle name="20% - Accent1 2 3 2 3 11" xfId="9243" xr:uid="{00000000-0005-0000-0000-000060230000}"/>
    <cellStyle name="20% - Accent1 2 3 2 3 2" xfId="9244" xr:uid="{00000000-0005-0000-0000-000061230000}"/>
    <cellStyle name="20% - Accent1 2 3 2 3 2 2" xfId="9245" xr:uid="{00000000-0005-0000-0000-000062230000}"/>
    <cellStyle name="20% - Accent1 2 3 2 3 2 2 2" xfId="9246" xr:uid="{00000000-0005-0000-0000-000063230000}"/>
    <cellStyle name="20% - Accent1 2 3 2 3 2 2 2 2" xfId="9247" xr:uid="{00000000-0005-0000-0000-000064230000}"/>
    <cellStyle name="20% - Accent1 2 3 2 3 2 2 2 2 2" xfId="9248" xr:uid="{00000000-0005-0000-0000-000065230000}"/>
    <cellStyle name="20% - Accent1 2 3 2 3 2 2 2 3" xfId="9249" xr:uid="{00000000-0005-0000-0000-000066230000}"/>
    <cellStyle name="20% - Accent1 2 3 2 3 2 2 3" xfId="9250" xr:uid="{00000000-0005-0000-0000-000067230000}"/>
    <cellStyle name="20% - Accent1 2 3 2 3 2 2 3 2" xfId="9251" xr:uid="{00000000-0005-0000-0000-000068230000}"/>
    <cellStyle name="20% - Accent1 2 3 2 3 2 2 4" xfId="9252" xr:uid="{00000000-0005-0000-0000-000069230000}"/>
    <cellStyle name="20% - Accent1 2 3 2 3 2 3" xfId="9253" xr:uid="{00000000-0005-0000-0000-00006A230000}"/>
    <cellStyle name="20% - Accent1 2 3 2 3 2 3 2" xfId="9254" xr:uid="{00000000-0005-0000-0000-00006B230000}"/>
    <cellStyle name="20% - Accent1 2 3 2 3 2 3 2 2" xfId="9255" xr:uid="{00000000-0005-0000-0000-00006C230000}"/>
    <cellStyle name="20% - Accent1 2 3 2 3 2 3 2 2 2" xfId="9256" xr:uid="{00000000-0005-0000-0000-00006D230000}"/>
    <cellStyle name="20% - Accent1 2 3 2 3 2 3 2 3" xfId="9257" xr:uid="{00000000-0005-0000-0000-00006E230000}"/>
    <cellStyle name="20% - Accent1 2 3 2 3 2 3 3" xfId="9258" xr:uid="{00000000-0005-0000-0000-00006F230000}"/>
    <cellStyle name="20% - Accent1 2 3 2 3 2 3 3 2" xfId="9259" xr:uid="{00000000-0005-0000-0000-000070230000}"/>
    <cellStyle name="20% - Accent1 2 3 2 3 2 3 4" xfId="9260" xr:uid="{00000000-0005-0000-0000-000071230000}"/>
    <cellStyle name="20% - Accent1 2 3 2 3 2 4" xfId="9261" xr:uid="{00000000-0005-0000-0000-000072230000}"/>
    <cellStyle name="20% - Accent1 2 3 2 3 2 4 2" xfId="9262" xr:uid="{00000000-0005-0000-0000-000073230000}"/>
    <cellStyle name="20% - Accent1 2 3 2 3 2 4 2 2" xfId="9263" xr:uid="{00000000-0005-0000-0000-000074230000}"/>
    <cellStyle name="20% - Accent1 2 3 2 3 2 4 2 2 2" xfId="9264" xr:uid="{00000000-0005-0000-0000-000075230000}"/>
    <cellStyle name="20% - Accent1 2 3 2 3 2 4 2 3" xfId="9265" xr:uid="{00000000-0005-0000-0000-000076230000}"/>
    <cellStyle name="20% - Accent1 2 3 2 3 2 4 3" xfId="9266" xr:uid="{00000000-0005-0000-0000-000077230000}"/>
    <cellStyle name="20% - Accent1 2 3 2 3 2 4 3 2" xfId="9267" xr:uid="{00000000-0005-0000-0000-000078230000}"/>
    <cellStyle name="20% - Accent1 2 3 2 3 2 4 4" xfId="9268" xr:uid="{00000000-0005-0000-0000-000079230000}"/>
    <cellStyle name="20% - Accent1 2 3 2 3 2 5" xfId="9269" xr:uid="{00000000-0005-0000-0000-00007A230000}"/>
    <cellStyle name="20% - Accent1 2 3 2 3 2 5 2" xfId="9270" xr:uid="{00000000-0005-0000-0000-00007B230000}"/>
    <cellStyle name="20% - Accent1 2 3 2 3 2 5 2 2" xfId="9271" xr:uid="{00000000-0005-0000-0000-00007C230000}"/>
    <cellStyle name="20% - Accent1 2 3 2 3 2 5 3" xfId="9272" xr:uid="{00000000-0005-0000-0000-00007D230000}"/>
    <cellStyle name="20% - Accent1 2 3 2 3 2 6" xfId="9273" xr:uid="{00000000-0005-0000-0000-00007E230000}"/>
    <cellStyle name="20% - Accent1 2 3 2 3 2 6 2" xfId="9274" xr:uid="{00000000-0005-0000-0000-00007F230000}"/>
    <cellStyle name="20% - Accent1 2 3 2 3 2 6 2 2" xfId="9275" xr:uid="{00000000-0005-0000-0000-000080230000}"/>
    <cellStyle name="20% - Accent1 2 3 2 3 2 6 3" xfId="9276" xr:uid="{00000000-0005-0000-0000-000081230000}"/>
    <cellStyle name="20% - Accent1 2 3 2 3 2 7" xfId="9277" xr:uid="{00000000-0005-0000-0000-000082230000}"/>
    <cellStyle name="20% - Accent1 2 3 2 3 2 7 2" xfId="9278" xr:uid="{00000000-0005-0000-0000-000083230000}"/>
    <cellStyle name="20% - Accent1 2 3 2 3 2 8" xfId="9279" xr:uid="{00000000-0005-0000-0000-000084230000}"/>
    <cellStyle name="20% - Accent1 2 3 2 3 2 8 2" xfId="9280" xr:uid="{00000000-0005-0000-0000-000085230000}"/>
    <cellStyle name="20% - Accent1 2 3 2 3 2 9" xfId="9281" xr:uid="{00000000-0005-0000-0000-000086230000}"/>
    <cellStyle name="20% - Accent1 2 3 2 3 3" xfId="9282" xr:uid="{00000000-0005-0000-0000-000087230000}"/>
    <cellStyle name="20% - Accent1 2 3 2 3 3 2" xfId="9283" xr:uid="{00000000-0005-0000-0000-000088230000}"/>
    <cellStyle name="20% - Accent1 2 3 2 3 3 2 2" xfId="9284" xr:uid="{00000000-0005-0000-0000-000089230000}"/>
    <cellStyle name="20% - Accent1 2 3 2 3 3 2 2 2" xfId="9285" xr:uid="{00000000-0005-0000-0000-00008A230000}"/>
    <cellStyle name="20% - Accent1 2 3 2 3 3 2 2 2 2" xfId="9286" xr:uid="{00000000-0005-0000-0000-00008B230000}"/>
    <cellStyle name="20% - Accent1 2 3 2 3 3 2 2 3" xfId="9287" xr:uid="{00000000-0005-0000-0000-00008C230000}"/>
    <cellStyle name="20% - Accent1 2 3 2 3 3 2 3" xfId="9288" xr:uid="{00000000-0005-0000-0000-00008D230000}"/>
    <cellStyle name="20% - Accent1 2 3 2 3 3 2 3 2" xfId="9289" xr:uid="{00000000-0005-0000-0000-00008E230000}"/>
    <cellStyle name="20% - Accent1 2 3 2 3 3 2 4" xfId="9290" xr:uid="{00000000-0005-0000-0000-00008F230000}"/>
    <cellStyle name="20% - Accent1 2 3 2 3 3 3" xfId="9291" xr:uid="{00000000-0005-0000-0000-000090230000}"/>
    <cellStyle name="20% - Accent1 2 3 2 3 3 3 2" xfId="9292" xr:uid="{00000000-0005-0000-0000-000091230000}"/>
    <cellStyle name="20% - Accent1 2 3 2 3 3 3 2 2" xfId="9293" xr:uid="{00000000-0005-0000-0000-000092230000}"/>
    <cellStyle name="20% - Accent1 2 3 2 3 3 3 2 2 2" xfId="9294" xr:uid="{00000000-0005-0000-0000-000093230000}"/>
    <cellStyle name="20% - Accent1 2 3 2 3 3 3 2 3" xfId="9295" xr:uid="{00000000-0005-0000-0000-000094230000}"/>
    <cellStyle name="20% - Accent1 2 3 2 3 3 3 3" xfId="9296" xr:uid="{00000000-0005-0000-0000-000095230000}"/>
    <cellStyle name="20% - Accent1 2 3 2 3 3 3 3 2" xfId="9297" xr:uid="{00000000-0005-0000-0000-000096230000}"/>
    <cellStyle name="20% - Accent1 2 3 2 3 3 3 4" xfId="9298" xr:uid="{00000000-0005-0000-0000-000097230000}"/>
    <cellStyle name="20% - Accent1 2 3 2 3 3 4" xfId="9299" xr:uid="{00000000-0005-0000-0000-000098230000}"/>
    <cellStyle name="20% - Accent1 2 3 2 3 3 4 2" xfId="9300" xr:uid="{00000000-0005-0000-0000-000099230000}"/>
    <cellStyle name="20% - Accent1 2 3 2 3 3 4 2 2" xfId="9301" xr:uid="{00000000-0005-0000-0000-00009A230000}"/>
    <cellStyle name="20% - Accent1 2 3 2 3 3 4 2 2 2" xfId="9302" xr:uid="{00000000-0005-0000-0000-00009B230000}"/>
    <cellStyle name="20% - Accent1 2 3 2 3 3 4 2 3" xfId="9303" xr:uid="{00000000-0005-0000-0000-00009C230000}"/>
    <cellStyle name="20% - Accent1 2 3 2 3 3 4 3" xfId="9304" xr:uid="{00000000-0005-0000-0000-00009D230000}"/>
    <cellStyle name="20% - Accent1 2 3 2 3 3 4 3 2" xfId="9305" xr:uid="{00000000-0005-0000-0000-00009E230000}"/>
    <cellStyle name="20% - Accent1 2 3 2 3 3 4 4" xfId="9306" xr:uid="{00000000-0005-0000-0000-00009F230000}"/>
    <cellStyle name="20% - Accent1 2 3 2 3 3 5" xfId="9307" xr:uid="{00000000-0005-0000-0000-0000A0230000}"/>
    <cellStyle name="20% - Accent1 2 3 2 3 3 5 2" xfId="9308" xr:uid="{00000000-0005-0000-0000-0000A1230000}"/>
    <cellStyle name="20% - Accent1 2 3 2 3 3 5 2 2" xfId="9309" xr:uid="{00000000-0005-0000-0000-0000A2230000}"/>
    <cellStyle name="20% - Accent1 2 3 2 3 3 5 3" xfId="9310" xr:uid="{00000000-0005-0000-0000-0000A3230000}"/>
    <cellStyle name="20% - Accent1 2 3 2 3 3 6" xfId="9311" xr:uid="{00000000-0005-0000-0000-0000A4230000}"/>
    <cellStyle name="20% - Accent1 2 3 2 3 3 6 2" xfId="9312" xr:uid="{00000000-0005-0000-0000-0000A5230000}"/>
    <cellStyle name="20% - Accent1 2 3 2 3 3 6 2 2" xfId="9313" xr:uid="{00000000-0005-0000-0000-0000A6230000}"/>
    <cellStyle name="20% - Accent1 2 3 2 3 3 6 3" xfId="9314" xr:uid="{00000000-0005-0000-0000-0000A7230000}"/>
    <cellStyle name="20% - Accent1 2 3 2 3 3 7" xfId="9315" xr:uid="{00000000-0005-0000-0000-0000A8230000}"/>
    <cellStyle name="20% - Accent1 2 3 2 3 3 7 2" xfId="9316" xr:uid="{00000000-0005-0000-0000-0000A9230000}"/>
    <cellStyle name="20% - Accent1 2 3 2 3 3 8" xfId="9317" xr:uid="{00000000-0005-0000-0000-0000AA230000}"/>
    <cellStyle name="20% - Accent1 2 3 2 3 3 8 2" xfId="9318" xr:uid="{00000000-0005-0000-0000-0000AB230000}"/>
    <cellStyle name="20% - Accent1 2 3 2 3 3 9" xfId="9319" xr:uid="{00000000-0005-0000-0000-0000AC230000}"/>
    <cellStyle name="20% - Accent1 2 3 2 3 4" xfId="9320" xr:uid="{00000000-0005-0000-0000-0000AD230000}"/>
    <cellStyle name="20% - Accent1 2 3 2 3 4 2" xfId="9321" xr:uid="{00000000-0005-0000-0000-0000AE230000}"/>
    <cellStyle name="20% - Accent1 2 3 2 3 4 2 2" xfId="9322" xr:uid="{00000000-0005-0000-0000-0000AF230000}"/>
    <cellStyle name="20% - Accent1 2 3 2 3 4 2 2 2" xfId="9323" xr:uid="{00000000-0005-0000-0000-0000B0230000}"/>
    <cellStyle name="20% - Accent1 2 3 2 3 4 2 3" xfId="9324" xr:uid="{00000000-0005-0000-0000-0000B1230000}"/>
    <cellStyle name="20% - Accent1 2 3 2 3 4 3" xfId="9325" xr:uid="{00000000-0005-0000-0000-0000B2230000}"/>
    <cellStyle name="20% - Accent1 2 3 2 3 4 3 2" xfId="9326" xr:uid="{00000000-0005-0000-0000-0000B3230000}"/>
    <cellStyle name="20% - Accent1 2 3 2 3 4 4" xfId="9327" xr:uid="{00000000-0005-0000-0000-0000B4230000}"/>
    <cellStyle name="20% - Accent1 2 3 2 3 5" xfId="9328" xr:uid="{00000000-0005-0000-0000-0000B5230000}"/>
    <cellStyle name="20% - Accent1 2 3 2 3 5 2" xfId="9329" xr:uid="{00000000-0005-0000-0000-0000B6230000}"/>
    <cellStyle name="20% - Accent1 2 3 2 3 5 2 2" xfId="9330" xr:uid="{00000000-0005-0000-0000-0000B7230000}"/>
    <cellStyle name="20% - Accent1 2 3 2 3 5 2 2 2" xfId="9331" xr:uid="{00000000-0005-0000-0000-0000B8230000}"/>
    <cellStyle name="20% - Accent1 2 3 2 3 5 2 3" xfId="9332" xr:uid="{00000000-0005-0000-0000-0000B9230000}"/>
    <cellStyle name="20% - Accent1 2 3 2 3 5 3" xfId="9333" xr:uid="{00000000-0005-0000-0000-0000BA230000}"/>
    <cellStyle name="20% - Accent1 2 3 2 3 5 3 2" xfId="9334" xr:uid="{00000000-0005-0000-0000-0000BB230000}"/>
    <cellStyle name="20% - Accent1 2 3 2 3 5 4" xfId="9335" xr:uid="{00000000-0005-0000-0000-0000BC230000}"/>
    <cellStyle name="20% - Accent1 2 3 2 3 6" xfId="9336" xr:uid="{00000000-0005-0000-0000-0000BD230000}"/>
    <cellStyle name="20% - Accent1 2 3 2 3 6 2" xfId="9337" xr:uid="{00000000-0005-0000-0000-0000BE230000}"/>
    <cellStyle name="20% - Accent1 2 3 2 3 6 2 2" xfId="9338" xr:uid="{00000000-0005-0000-0000-0000BF230000}"/>
    <cellStyle name="20% - Accent1 2 3 2 3 6 2 2 2" xfId="9339" xr:uid="{00000000-0005-0000-0000-0000C0230000}"/>
    <cellStyle name="20% - Accent1 2 3 2 3 6 2 3" xfId="9340" xr:uid="{00000000-0005-0000-0000-0000C1230000}"/>
    <cellStyle name="20% - Accent1 2 3 2 3 6 3" xfId="9341" xr:uid="{00000000-0005-0000-0000-0000C2230000}"/>
    <cellStyle name="20% - Accent1 2 3 2 3 6 3 2" xfId="9342" xr:uid="{00000000-0005-0000-0000-0000C3230000}"/>
    <cellStyle name="20% - Accent1 2 3 2 3 6 4" xfId="9343" xr:uid="{00000000-0005-0000-0000-0000C4230000}"/>
    <cellStyle name="20% - Accent1 2 3 2 3 7" xfId="9344" xr:uid="{00000000-0005-0000-0000-0000C5230000}"/>
    <cellStyle name="20% - Accent1 2 3 2 3 7 2" xfId="9345" xr:uid="{00000000-0005-0000-0000-0000C6230000}"/>
    <cellStyle name="20% - Accent1 2 3 2 3 7 2 2" xfId="9346" xr:uid="{00000000-0005-0000-0000-0000C7230000}"/>
    <cellStyle name="20% - Accent1 2 3 2 3 7 3" xfId="9347" xr:uid="{00000000-0005-0000-0000-0000C8230000}"/>
    <cellStyle name="20% - Accent1 2 3 2 3 8" xfId="9348" xr:uid="{00000000-0005-0000-0000-0000C9230000}"/>
    <cellStyle name="20% - Accent1 2 3 2 3 8 2" xfId="9349" xr:uid="{00000000-0005-0000-0000-0000CA230000}"/>
    <cellStyle name="20% - Accent1 2 3 2 3 8 2 2" xfId="9350" xr:uid="{00000000-0005-0000-0000-0000CB230000}"/>
    <cellStyle name="20% - Accent1 2 3 2 3 8 3" xfId="9351" xr:uid="{00000000-0005-0000-0000-0000CC230000}"/>
    <cellStyle name="20% - Accent1 2 3 2 3 9" xfId="9352" xr:uid="{00000000-0005-0000-0000-0000CD230000}"/>
    <cellStyle name="20% - Accent1 2 3 2 3 9 2" xfId="9353" xr:uid="{00000000-0005-0000-0000-0000CE230000}"/>
    <cellStyle name="20% - Accent1 2 3 2 4" xfId="9354" xr:uid="{00000000-0005-0000-0000-0000CF230000}"/>
    <cellStyle name="20% - Accent1 2 3 2 4 10" xfId="9355" xr:uid="{00000000-0005-0000-0000-0000D0230000}"/>
    <cellStyle name="20% - Accent1 2 3 2 4 10 2" xfId="9356" xr:uid="{00000000-0005-0000-0000-0000D1230000}"/>
    <cellStyle name="20% - Accent1 2 3 2 4 11" xfId="9357" xr:uid="{00000000-0005-0000-0000-0000D2230000}"/>
    <cellStyle name="20% - Accent1 2 3 2 4 2" xfId="9358" xr:uid="{00000000-0005-0000-0000-0000D3230000}"/>
    <cellStyle name="20% - Accent1 2 3 2 4 2 2" xfId="9359" xr:uid="{00000000-0005-0000-0000-0000D4230000}"/>
    <cellStyle name="20% - Accent1 2 3 2 4 2 2 2" xfId="9360" xr:uid="{00000000-0005-0000-0000-0000D5230000}"/>
    <cellStyle name="20% - Accent1 2 3 2 4 2 2 2 2" xfId="9361" xr:uid="{00000000-0005-0000-0000-0000D6230000}"/>
    <cellStyle name="20% - Accent1 2 3 2 4 2 2 2 2 2" xfId="9362" xr:uid="{00000000-0005-0000-0000-0000D7230000}"/>
    <cellStyle name="20% - Accent1 2 3 2 4 2 2 2 3" xfId="9363" xr:uid="{00000000-0005-0000-0000-0000D8230000}"/>
    <cellStyle name="20% - Accent1 2 3 2 4 2 2 3" xfId="9364" xr:uid="{00000000-0005-0000-0000-0000D9230000}"/>
    <cellStyle name="20% - Accent1 2 3 2 4 2 2 3 2" xfId="9365" xr:uid="{00000000-0005-0000-0000-0000DA230000}"/>
    <cellStyle name="20% - Accent1 2 3 2 4 2 2 4" xfId="9366" xr:uid="{00000000-0005-0000-0000-0000DB230000}"/>
    <cellStyle name="20% - Accent1 2 3 2 4 2 3" xfId="9367" xr:uid="{00000000-0005-0000-0000-0000DC230000}"/>
    <cellStyle name="20% - Accent1 2 3 2 4 2 3 2" xfId="9368" xr:uid="{00000000-0005-0000-0000-0000DD230000}"/>
    <cellStyle name="20% - Accent1 2 3 2 4 2 3 2 2" xfId="9369" xr:uid="{00000000-0005-0000-0000-0000DE230000}"/>
    <cellStyle name="20% - Accent1 2 3 2 4 2 3 2 2 2" xfId="9370" xr:uid="{00000000-0005-0000-0000-0000DF230000}"/>
    <cellStyle name="20% - Accent1 2 3 2 4 2 3 2 3" xfId="9371" xr:uid="{00000000-0005-0000-0000-0000E0230000}"/>
    <cellStyle name="20% - Accent1 2 3 2 4 2 3 3" xfId="9372" xr:uid="{00000000-0005-0000-0000-0000E1230000}"/>
    <cellStyle name="20% - Accent1 2 3 2 4 2 3 3 2" xfId="9373" xr:uid="{00000000-0005-0000-0000-0000E2230000}"/>
    <cellStyle name="20% - Accent1 2 3 2 4 2 3 4" xfId="9374" xr:uid="{00000000-0005-0000-0000-0000E3230000}"/>
    <cellStyle name="20% - Accent1 2 3 2 4 2 4" xfId="9375" xr:uid="{00000000-0005-0000-0000-0000E4230000}"/>
    <cellStyle name="20% - Accent1 2 3 2 4 2 4 2" xfId="9376" xr:uid="{00000000-0005-0000-0000-0000E5230000}"/>
    <cellStyle name="20% - Accent1 2 3 2 4 2 4 2 2" xfId="9377" xr:uid="{00000000-0005-0000-0000-0000E6230000}"/>
    <cellStyle name="20% - Accent1 2 3 2 4 2 4 2 2 2" xfId="9378" xr:uid="{00000000-0005-0000-0000-0000E7230000}"/>
    <cellStyle name="20% - Accent1 2 3 2 4 2 4 2 3" xfId="9379" xr:uid="{00000000-0005-0000-0000-0000E8230000}"/>
    <cellStyle name="20% - Accent1 2 3 2 4 2 4 3" xfId="9380" xr:uid="{00000000-0005-0000-0000-0000E9230000}"/>
    <cellStyle name="20% - Accent1 2 3 2 4 2 4 3 2" xfId="9381" xr:uid="{00000000-0005-0000-0000-0000EA230000}"/>
    <cellStyle name="20% - Accent1 2 3 2 4 2 4 4" xfId="9382" xr:uid="{00000000-0005-0000-0000-0000EB230000}"/>
    <cellStyle name="20% - Accent1 2 3 2 4 2 5" xfId="9383" xr:uid="{00000000-0005-0000-0000-0000EC230000}"/>
    <cellStyle name="20% - Accent1 2 3 2 4 2 5 2" xfId="9384" xr:uid="{00000000-0005-0000-0000-0000ED230000}"/>
    <cellStyle name="20% - Accent1 2 3 2 4 2 5 2 2" xfId="9385" xr:uid="{00000000-0005-0000-0000-0000EE230000}"/>
    <cellStyle name="20% - Accent1 2 3 2 4 2 5 3" xfId="9386" xr:uid="{00000000-0005-0000-0000-0000EF230000}"/>
    <cellStyle name="20% - Accent1 2 3 2 4 2 6" xfId="9387" xr:uid="{00000000-0005-0000-0000-0000F0230000}"/>
    <cellStyle name="20% - Accent1 2 3 2 4 2 6 2" xfId="9388" xr:uid="{00000000-0005-0000-0000-0000F1230000}"/>
    <cellStyle name="20% - Accent1 2 3 2 4 2 6 2 2" xfId="9389" xr:uid="{00000000-0005-0000-0000-0000F2230000}"/>
    <cellStyle name="20% - Accent1 2 3 2 4 2 6 3" xfId="9390" xr:uid="{00000000-0005-0000-0000-0000F3230000}"/>
    <cellStyle name="20% - Accent1 2 3 2 4 2 7" xfId="9391" xr:uid="{00000000-0005-0000-0000-0000F4230000}"/>
    <cellStyle name="20% - Accent1 2 3 2 4 2 7 2" xfId="9392" xr:uid="{00000000-0005-0000-0000-0000F5230000}"/>
    <cellStyle name="20% - Accent1 2 3 2 4 2 8" xfId="9393" xr:uid="{00000000-0005-0000-0000-0000F6230000}"/>
    <cellStyle name="20% - Accent1 2 3 2 4 2 8 2" xfId="9394" xr:uid="{00000000-0005-0000-0000-0000F7230000}"/>
    <cellStyle name="20% - Accent1 2 3 2 4 2 9" xfId="9395" xr:uid="{00000000-0005-0000-0000-0000F8230000}"/>
    <cellStyle name="20% - Accent1 2 3 2 4 3" xfId="9396" xr:uid="{00000000-0005-0000-0000-0000F9230000}"/>
    <cellStyle name="20% - Accent1 2 3 2 4 3 2" xfId="9397" xr:uid="{00000000-0005-0000-0000-0000FA230000}"/>
    <cellStyle name="20% - Accent1 2 3 2 4 3 2 2" xfId="9398" xr:uid="{00000000-0005-0000-0000-0000FB230000}"/>
    <cellStyle name="20% - Accent1 2 3 2 4 3 2 2 2" xfId="9399" xr:uid="{00000000-0005-0000-0000-0000FC230000}"/>
    <cellStyle name="20% - Accent1 2 3 2 4 3 2 2 2 2" xfId="9400" xr:uid="{00000000-0005-0000-0000-0000FD230000}"/>
    <cellStyle name="20% - Accent1 2 3 2 4 3 2 2 3" xfId="9401" xr:uid="{00000000-0005-0000-0000-0000FE230000}"/>
    <cellStyle name="20% - Accent1 2 3 2 4 3 2 3" xfId="9402" xr:uid="{00000000-0005-0000-0000-0000FF230000}"/>
    <cellStyle name="20% - Accent1 2 3 2 4 3 2 3 2" xfId="9403" xr:uid="{00000000-0005-0000-0000-000000240000}"/>
    <cellStyle name="20% - Accent1 2 3 2 4 3 2 4" xfId="9404" xr:uid="{00000000-0005-0000-0000-000001240000}"/>
    <cellStyle name="20% - Accent1 2 3 2 4 3 3" xfId="9405" xr:uid="{00000000-0005-0000-0000-000002240000}"/>
    <cellStyle name="20% - Accent1 2 3 2 4 3 3 2" xfId="9406" xr:uid="{00000000-0005-0000-0000-000003240000}"/>
    <cellStyle name="20% - Accent1 2 3 2 4 3 3 2 2" xfId="9407" xr:uid="{00000000-0005-0000-0000-000004240000}"/>
    <cellStyle name="20% - Accent1 2 3 2 4 3 3 2 2 2" xfId="9408" xr:uid="{00000000-0005-0000-0000-000005240000}"/>
    <cellStyle name="20% - Accent1 2 3 2 4 3 3 2 3" xfId="9409" xr:uid="{00000000-0005-0000-0000-000006240000}"/>
    <cellStyle name="20% - Accent1 2 3 2 4 3 3 3" xfId="9410" xr:uid="{00000000-0005-0000-0000-000007240000}"/>
    <cellStyle name="20% - Accent1 2 3 2 4 3 3 3 2" xfId="9411" xr:uid="{00000000-0005-0000-0000-000008240000}"/>
    <cellStyle name="20% - Accent1 2 3 2 4 3 3 4" xfId="9412" xr:uid="{00000000-0005-0000-0000-000009240000}"/>
    <cellStyle name="20% - Accent1 2 3 2 4 3 4" xfId="9413" xr:uid="{00000000-0005-0000-0000-00000A240000}"/>
    <cellStyle name="20% - Accent1 2 3 2 4 3 4 2" xfId="9414" xr:uid="{00000000-0005-0000-0000-00000B240000}"/>
    <cellStyle name="20% - Accent1 2 3 2 4 3 4 2 2" xfId="9415" xr:uid="{00000000-0005-0000-0000-00000C240000}"/>
    <cellStyle name="20% - Accent1 2 3 2 4 3 4 2 2 2" xfId="9416" xr:uid="{00000000-0005-0000-0000-00000D240000}"/>
    <cellStyle name="20% - Accent1 2 3 2 4 3 4 2 3" xfId="9417" xr:uid="{00000000-0005-0000-0000-00000E240000}"/>
    <cellStyle name="20% - Accent1 2 3 2 4 3 4 3" xfId="9418" xr:uid="{00000000-0005-0000-0000-00000F240000}"/>
    <cellStyle name="20% - Accent1 2 3 2 4 3 4 3 2" xfId="9419" xr:uid="{00000000-0005-0000-0000-000010240000}"/>
    <cellStyle name="20% - Accent1 2 3 2 4 3 4 4" xfId="9420" xr:uid="{00000000-0005-0000-0000-000011240000}"/>
    <cellStyle name="20% - Accent1 2 3 2 4 3 5" xfId="9421" xr:uid="{00000000-0005-0000-0000-000012240000}"/>
    <cellStyle name="20% - Accent1 2 3 2 4 3 5 2" xfId="9422" xr:uid="{00000000-0005-0000-0000-000013240000}"/>
    <cellStyle name="20% - Accent1 2 3 2 4 3 5 2 2" xfId="9423" xr:uid="{00000000-0005-0000-0000-000014240000}"/>
    <cellStyle name="20% - Accent1 2 3 2 4 3 5 3" xfId="9424" xr:uid="{00000000-0005-0000-0000-000015240000}"/>
    <cellStyle name="20% - Accent1 2 3 2 4 3 6" xfId="9425" xr:uid="{00000000-0005-0000-0000-000016240000}"/>
    <cellStyle name="20% - Accent1 2 3 2 4 3 6 2" xfId="9426" xr:uid="{00000000-0005-0000-0000-000017240000}"/>
    <cellStyle name="20% - Accent1 2 3 2 4 3 6 2 2" xfId="9427" xr:uid="{00000000-0005-0000-0000-000018240000}"/>
    <cellStyle name="20% - Accent1 2 3 2 4 3 6 3" xfId="9428" xr:uid="{00000000-0005-0000-0000-000019240000}"/>
    <cellStyle name="20% - Accent1 2 3 2 4 3 7" xfId="9429" xr:uid="{00000000-0005-0000-0000-00001A240000}"/>
    <cellStyle name="20% - Accent1 2 3 2 4 3 7 2" xfId="9430" xr:uid="{00000000-0005-0000-0000-00001B240000}"/>
    <cellStyle name="20% - Accent1 2 3 2 4 3 8" xfId="9431" xr:uid="{00000000-0005-0000-0000-00001C240000}"/>
    <cellStyle name="20% - Accent1 2 3 2 4 3 8 2" xfId="9432" xr:uid="{00000000-0005-0000-0000-00001D240000}"/>
    <cellStyle name="20% - Accent1 2 3 2 4 3 9" xfId="9433" xr:uid="{00000000-0005-0000-0000-00001E240000}"/>
    <cellStyle name="20% - Accent1 2 3 2 4 4" xfId="9434" xr:uid="{00000000-0005-0000-0000-00001F240000}"/>
    <cellStyle name="20% - Accent1 2 3 2 4 4 2" xfId="9435" xr:uid="{00000000-0005-0000-0000-000020240000}"/>
    <cellStyle name="20% - Accent1 2 3 2 4 4 2 2" xfId="9436" xr:uid="{00000000-0005-0000-0000-000021240000}"/>
    <cellStyle name="20% - Accent1 2 3 2 4 4 2 2 2" xfId="9437" xr:uid="{00000000-0005-0000-0000-000022240000}"/>
    <cellStyle name="20% - Accent1 2 3 2 4 4 2 3" xfId="9438" xr:uid="{00000000-0005-0000-0000-000023240000}"/>
    <cellStyle name="20% - Accent1 2 3 2 4 4 3" xfId="9439" xr:uid="{00000000-0005-0000-0000-000024240000}"/>
    <cellStyle name="20% - Accent1 2 3 2 4 4 3 2" xfId="9440" xr:uid="{00000000-0005-0000-0000-000025240000}"/>
    <cellStyle name="20% - Accent1 2 3 2 4 4 4" xfId="9441" xr:uid="{00000000-0005-0000-0000-000026240000}"/>
    <cellStyle name="20% - Accent1 2 3 2 4 5" xfId="9442" xr:uid="{00000000-0005-0000-0000-000027240000}"/>
    <cellStyle name="20% - Accent1 2 3 2 4 5 2" xfId="9443" xr:uid="{00000000-0005-0000-0000-000028240000}"/>
    <cellStyle name="20% - Accent1 2 3 2 4 5 2 2" xfId="9444" xr:uid="{00000000-0005-0000-0000-000029240000}"/>
    <cellStyle name="20% - Accent1 2 3 2 4 5 2 2 2" xfId="9445" xr:uid="{00000000-0005-0000-0000-00002A240000}"/>
    <cellStyle name="20% - Accent1 2 3 2 4 5 2 3" xfId="9446" xr:uid="{00000000-0005-0000-0000-00002B240000}"/>
    <cellStyle name="20% - Accent1 2 3 2 4 5 3" xfId="9447" xr:uid="{00000000-0005-0000-0000-00002C240000}"/>
    <cellStyle name="20% - Accent1 2 3 2 4 5 3 2" xfId="9448" xr:uid="{00000000-0005-0000-0000-00002D240000}"/>
    <cellStyle name="20% - Accent1 2 3 2 4 5 4" xfId="9449" xr:uid="{00000000-0005-0000-0000-00002E240000}"/>
    <cellStyle name="20% - Accent1 2 3 2 4 6" xfId="9450" xr:uid="{00000000-0005-0000-0000-00002F240000}"/>
    <cellStyle name="20% - Accent1 2 3 2 4 6 2" xfId="9451" xr:uid="{00000000-0005-0000-0000-000030240000}"/>
    <cellStyle name="20% - Accent1 2 3 2 4 6 2 2" xfId="9452" xr:uid="{00000000-0005-0000-0000-000031240000}"/>
    <cellStyle name="20% - Accent1 2 3 2 4 6 2 2 2" xfId="9453" xr:uid="{00000000-0005-0000-0000-000032240000}"/>
    <cellStyle name="20% - Accent1 2 3 2 4 6 2 3" xfId="9454" xr:uid="{00000000-0005-0000-0000-000033240000}"/>
    <cellStyle name="20% - Accent1 2 3 2 4 6 3" xfId="9455" xr:uid="{00000000-0005-0000-0000-000034240000}"/>
    <cellStyle name="20% - Accent1 2 3 2 4 6 3 2" xfId="9456" xr:uid="{00000000-0005-0000-0000-000035240000}"/>
    <cellStyle name="20% - Accent1 2 3 2 4 6 4" xfId="9457" xr:uid="{00000000-0005-0000-0000-000036240000}"/>
    <cellStyle name="20% - Accent1 2 3 2 4 7" xfId="9458" xr:uid="{00000000-0005-0000-0000-000037240000}"/>
    <cellStyle name="20% - Accent1 2 3 2 4 7 2" xfId="9459" xr:uid="{00000000-0005-0000-0000-000038240000}"/>
    <cellStyle name="20% - Accent1 2 3 2 4 7 2 2" xfId="9460" xr:uid="{00000000-0005-0000-0000-000039240000}"/>
    <cellStyle name="20% - Accent1 2 3 2 4 7 3" xfId="9461" xr:uid="{00000000-0005-0000-0000-00003A240000}"/>
    <cellStyle name="20% - Accent1 2 3 2 4 8" xfId="9462" xr:uid="{00000000-0005-0000-0000-00003B240000}"/>
    <cellStyle name="20% - Accent1 2 3 2 4 8 2" xfId="9463" xr:uid="{00000000-0005-0000-0000-00003C240000}"/>
    <cellStyle name="20% - Accent1 2 3 2 4 8 2 2" xfId="9464" xr:uid="{00000000-0005-0000-0000-00003D240000}"/>
    <cellStyle name="20% - Accent1 2 3 2 4 8 3" xfId="9465" xr:uid="{00000000-0005-0000-0000-00003E240000}"/>
    <cellStyle name="20% - Accent1 2 3 2 4 9" xfId="9466" xr:uid="{00000000-0005-0000-0000-00003F240000}"/>
    <cellStyle name="20% - Accent1 2 3 2 4 9 2" xfId="9467" xr:uid="{00000000-0005-0000-0000-000040240000}"/>
    <cellStyle name="20% - Accent1 2 3 2 5" xfId="9468" xr:uid="{00000000-0005-0000-0000-000041240000}"/>
    <cellStyle name="20% - Accent1 2 3 2 5 10" xfId="9469" xr:uid="{00000000-0005-0000-0000-000042240000}"/>
    <cellStyle name="20% - Accent1 2 3 2 5 10 2" xfId="9470" xr:uid="{00000000-0005-0000-0000-000043240000}"/>
    <cellStyle name="20% - Accent1 2 3 2 5 11" xfId="9471" xr:uid="{00000000-0005-0000-0000-000044240000}"/>
    <cellStyle name="20% - Accent1 2 3 2 5 2" xfId="9472" xr:uid="{00000000-0005-0000-0000-000045240000}"/>
    <cellStyle name="20% - Accent1 2 3 2 5 2 2" xfId="9473" xr:uid="{00000000-0005-0000-0000-000046240000}"/>
    <cellStyle name="20% - Accent1 2 3 2 5 2 2 2" xfId="9474" xr:uid="{00000000-0005-0000-0000-000047240000}"/>
    <cellStyle name="20% - Accent1 2 3 2 5 2 2 2 2" xfId="9475" xr:uid="{00000000-0005-0000-0000-000048240000}"/>
    <cellStyle name="20% - Accent1 2 3 2 5 2 2 2 2 2" xfId="9476" xr:uid="{00000000-0005-0000-0000-000049240000}"/>
    <cellStyle name="20% - Accent1 2 3 2 5 2 2 2 3" xfId="9477" xr:uid="{00000000-0005-0000-0000-00004A240000}"/>
    <cellStyle name="20% - Accent1 2 3 2 5 2 2 3" xfId="9478" xr:uid="{00000000-0005-0000-0000-00004B240000}"/>
    <cellStyle name="20% - Accent1 2 3 2 5 2 2 3 2" xfId="9479" xr:uid="{00000000-0005-0000-0000-00004C240000}"/>
    <cellStyle name="20% - Accent1 2 3 2 5 2 2 4" xfId="9480" xr:uid="{00000000-0005-0000-0000-00004D240000}"/>
    <cellStyle name="20% - Accent1 2 3 2 5 2 3" xfId="9481" xr:uid="{00000000-0005-0000-0000-00004E240000}"/>
    <cellStyle name="20% - Accent1 2 3 2 5 2 3 2" xfId="9482" xr:uid="{00000000-0005-0000-0000-00004F240000}"/>
    <cellStyle name="20% - Accent1 2 3 2 5 2 3 2 2" xfId="9483" xr:uid="{00000000-0005-0000-0000-000050240000}"/>
    <cellStyle name="20% - Accent1 2 3 2 5 2 3 2 2 2" xfId="9484" xr:uid="{00000000-0005-0000-0000-000051240000}"/>
    <cellStyle name="20% - Accent1 2 3 2 5 2 3 2 3" xfId="9485" xr:uid="{00000000-0005-0000-0000-000052240000}"/>
    <cellStyle name="20% - Accent1 2 3 2 5 2 3 3" xfId="9486" xr:uid="{00000000-0005-0000-0000-000053240000}"/>
    <cellStyle name="20% - Accent1 2 3 2 5 2 3 3 2" xfId="9487" xr:uid="{00000000-0005-0000-0000-000054240000}"/>
    <cellStyle name="20% - Accent1 2 3 2 5 2 3 4" xfId="9488" xr:uid="{00000000-0005-0000-0000-000055240000}"/>
    <cellStyle name="20% - Accent1 2 3 2 5 2 4" xfId="9489" xr:uid="{00000000-0005-0000-0000-000056240000}"/>
    <cellStyle name="20% - Accent1 2 3 2 5 2 4 2" xfId="9490" xr:uid="{00000000-0005-0000-0000-000057240000}"/>
    <cellStyle name="20% - Accent1 2 3 2 5 2 4 2 2" xfId="9491" xr:uid="{00000000-0005-0000-0000-000058240000}"/>
    <cellStyle name="20% - Accent1 2 3 2 5 2 4 2 2 2" xfId="9492" xr:uid="{00000000-0005-0000-0000-000059240000}"/>
    <cellStyle name="20% - Accent1 2 3 2 5 2 4 2 3" xfId="9493" xr:uid="{00000000-0005-0000-0000-00005A240000}"/>
    <cellStyle name="20% - Accent1 2 3 2 5 2 4 3" xfId="9494" xr:uid="{00000000-0005-0000-0000-00005B240000}"/>
    <cellStyle name="20% - Accent1 2 3 2 5 2 4 3 2" xfId="9495" xr:uid="{00000000-0005-0000-0000-00005C240000}"/>
    <cellStyle name="20% - Accent1 2 3 2 5 2 4 4" xfId="9496" xr:uid="{00000000-0005-0000-0000-00005D240000}"/>
    <cellStyle name="20% - Accent1 2 3 2 5 2 5" xfId="9497" xr:uid="{00000000-0005-0000-0000-00005E240000}"/>
    <cellStyle name="20% - Accent1 2 3 2 5 2 5 2" xfId="9498" xr:uid="{00000000-0005-0000-0000-00005F240000}"/>
    <cellStyle name="20% - Accent1 2 3 2 5 2 5 2 2" xfId="9499" xr:uid="{00000000-0005-0000-0000-000060240000}"/>
    <cellStyle name="20% - Accent1 2 3 2 5 2 5 3" xfId="9500" xr:uid="{00000000-0005-0000-0000-000061240000}"/>
    <cellStyle name="20% - Accent1 2 3 2 5 2 6" xfId="9501" xr:uid="{00000000-0005-0000-0000-000062240000}"/>
    <cellStyle name="20% - Accent1 2 3 2 5 2 6 2" xfId="9502" xr:uid="{00000000-0005-0000-0000-000063240000}"/>
    <cellStyle name="20% - Accent1 2 3 2 5 2 6 2 2" xfId="9503" xr:uid="{00000000-0005-0000-0000-000064240000}"/>
    <cellStyle name="20% - Accent1 2 3 2 5 2 6 3" xfId="9504" xr:uid="{00000000-0005-0000-0000-000065240000}"/>
    <cellStyle name="20% - Accent1 2 3 2 5 2 7" xfId="9505" xr:uid="{00000000-0005-0000-0000-000066240000}"/>
    <cellStyle name="20% - Accent1 2 3 2 5 2 7 2" xfId="9506" xr:uid="{00000000-0005-0000-0000-000067240000}"/>
    <cellStyle name="20% - Accent1 2 3 2 5 2 8" xfId="9507" xr:uid="{00000000-0005-0000-0000-000068240000}"/>
    <cellStyle name="20% - Accent1 2 3 2 5 2 8 2" xfId="9508" xr:uid="{00000000-0005-0000-0000-000069240000}"/>
    <cellStyle name="20% - Accent1 2 3 2 5 2 9" xfId="9509" xr:uid="{00000000-0005-0000-0000-00006A240000}"/>
    <cellStyle name="20% - Accent1 2 3 2 5 3" xfId="9510" xr:uid="{00000000-0005-0000-0000-00006B240000}"/>
    <cellStyle name="20% - Accent1 2 3 2 5 3 2" xfId="9511" xr:uid="{00000000-0005-0000-0000-00006C240000}"/>
    <cellStyle name="20% - Accent1 2 3 2 5 3 2 2" xfId="9512" xr:uid="{00000000-0005-0000-0000-00006D240000}"/>
    <cellStyle name="20% - Accent1 2 3 2 5 3 2 2 2" xfId="9513" xr:uid="{00000000-0005-0000-0000-00006E240000}"/>
    <cellStyle name="20% - Accent1 2 3 2 5 3 2 2 2 2" xfId="9514" xr:uid="{00000000-0005-0000-0000-00006F240000}"/>
    <cellStyle name="20% - Accent1 2 3 2 5 3 2 2 3" xfId="9515" xr:uid="{00000000-0005-0000-0000-000070240000}"/>
    <cellStyle name="20% - Accent1 2 3 2 5 3 2 3" xfId="9516" xr:uid="{00000000-0005-0000-0000-000071240000}"/>
    <cellStyle name="20% - Accent1 2 3 2 5 3 2 3 2" xfId="9517" xr:uid="{00000000-0005-0000-0000-000072240000}"/>
    <cellStyle name="20% - Accent1 2 3 2 5 3 2 4" xfId="9518" xr:uid="{00000000-0005-0000-0000-000073240000}"/>
    <cellStyle name="20% - Accent1 2 3 2 5 3 3" xfId="9519" xr:uid="{00000000-0005-0000-0000-000074240000}"/>
    <cellStyle name="20% - Accent1 2 3 2 5 3 3 2" xfId="9520" xr:uid="{00000000-0005-0000-0000-000075240000}"/>
    <cellStyle name="20% - Accent1 2 3 2 5 3 3 2 2" xfId="9521" xr:uid="{00000000-0005-0000-0000-000076240000}"/>
    <cellStyle name="20% - Accent1 2 3 2 5 3 3 2 2 2" xfId="9522" xr:uid="{00000000-0005-0000-0000-000077240000}"/>
    <cellStyle name="20% - Accent1 2 3 2 5 3 3 2 3" xfId="9523" xr:uid="{00000000-0005-0000-0000-000078240000}"/>
    <cellStyle name="20% - Accent1 2 3 2 5 3 3 3" xfId="9524" xr:uid="{00000000-0005-0000-0000-000079240000}"/>
    <cellStyle name="20% - Accent1 2 3 2 5 3 3 3 2" xfId="9525" xr:uid="{00000000-0005-0000-0000-00007A240000}"/>
    <cellStyle name="20% - Accent1 2 3 2 5 3 3 4" xfId="9526" xr:uid="{00000000-0005-0000-0000-00007B240000}"/>
    <cellStyle name="20% - Accent1 2 3 2 5 3 4" xfId="9527" xr:uid="{00000000-0005-0000-0000-00007C240000}"/>
    <cellStyle name="20% - Accent1 2 3 2 5 3 4 2" xfId="9528" xr:uid="{00000000-0005-0000-0000-00007D240000}"/>
    <cellStyle name="20% - Accent1 2 3 2 5 3 4 2 2" xfId="9529" xr:uid="{00000000-0005-0000-0000-00007E240000}"/>
    <cellStyle name="20% - Accent1 2 3 2 5 3 4 2 2 2" xfId="9530" xr:uid="{00000000-0005-0000-0000-00007F240000}"/>
    <cellStyle name="20% - Accent1 2 3 2 5 3 4 2 3" xfId="9531" xr:uid="{00000000-0005-0000-0000-000080240000}"/>
    <cellStyle name="20% - Accent1 2 3 2 5 3 4 3" xfId="9532" xr:uid="{00000000-0005-0000-0000-000081240000}"/>
    <cellStyle name="20% - Accent1 2 3 2 5 3 4 3 2" xfId="9533" xr:uid="{00000000-0005-0000-0000-000082240000}"/>
    <cellStyle name="20% - Accent1 2 3 2 5 3 4 4" xfId="9534" xr:uid="{00000000-0005-0000-0000-000083240000}"/>
    <cellStyle name="20% - Accent1 2 3 2 5 3 5" xfId="9535" xr:uid="{00000000-0005-0000-0000-000084240000}"/>
    <cellStyle name="20% - Accent1 2 3 2 5 3 5 2" xfId="9536" xr:uid="{00000000-0005-0000-0000-000085240000}"/>
    <cellStyle name="20% - Accent1 2 3 2 5 3 5 2 2" xfId="9537" xr:uid="{00000000-0005-0000-0000-000086240000}"/>
    <cellStyle name="20% - Accent1 2 3 2 5 3 5 3" xfId="9538" xr:uid="{00000000-0005-0000-0000-000087240000}"/>
    <cellStyle name="20% - Accent1 2 3 2 5 3 6" xfId="9539" xr:uid="{00000000-0005-0000-0000-000088240000}"/>
    <cellStyle name="20% - Accent1 2 3 2 5 3 6 2" xfId="9540" xr:uid="{00000000-0005-0000-0000-000089240000}"/>
    <cellStyle name="20% - Accent1 2 3 2 5 3 6 2 2" xfId="9541" xr:uid="{00000000-0005-0000-0000-00008A240000}"/>
    <cellStyle name="20% - Accent1 2 3 2 5 3 6 3" xfId="9542" xr:uid="{00000000-0005-0000-0000-00008B240000}"/>
    <cellStyle name="20% - Accent1 2 3 2 5 3 7" xfId="9543" xr:uid="{00000000-0005-0000-0000-00008C240000}"/>
    <cellStyle name="20% - Accent1 2 3 2 5 3 7 2" xfId="9544" xr:uid="{00000000-0005-0000-0000-00008D240000}"/>
    <cellStyle name="20% - Accent1 2 3 2 5 3 8" xfId="9545" xr:uid="{00000000-0005-0000-0000-00008E240000}"/>
    <cellStyle name="20% - Accent1 2 3 2 5 3 8 2" xfId="9546" xr:uid="{00000000-0005-0000-0000-00008F240000}"/>
    <cellStyle name="20% - Accent1 2 3 2 5 3 9" xfId="9547" xr:uid="{00000000-0005-0000-0000-000090240000}"/>
    <cellStyle name="20% - Accent1 2 3 2 5 4" xfId="9548" xr:uid="{00000000-0005-0000-0000-000091240000}"/>
    <cellStyle name="20% - Accent1 2 3 2 5 4 2" xfId="9549" xr:uid="{00000000-0005-0000-0000-000092240000}"/>
    <cellStyle name="20% - Accent1 2 3 2 5 4 2 2" xfId="9550" xr:uid="{00000000-0005-0000-0000-000093240000}"/>
    <cellStyle name="20% - Accent1 2 3 2 5 4 2 2 2" xfId="9551" xr:uid="{00000000-0005-0000-0000-000094240000}"/>
    <cellStyle name="20% - Accent1 2 3 2 5 4 2 3" xfId="9552" xr:uid="{00000000-0005-0000-0000-000095240000}"/>
    <cellStyle name="20% - Accent1 2 3 2 5 4 3" xfId="9553" xr:uid="{00000000-0005-0000-0000-000096240000}"/>
    <cellStyle name="20% - Accent1 2 3 2 5 4 3 2" xfId="9554" xr:uid="{00000000-0005-0000-0000-000097240000}"/>
    <cellStyle name="20% - Accent1 2 3 2 5 4 4" xfId="9555" xr:uid="{00000000-0005-0000-0000-000098240000}"/>
    <cellStyle name="20% - Accent1 2 3 2 5 5" xfId="9556" xr:uid="{00000000-0005-0000-0000-000099240000}"/>
    <cellStyle name="20% - Accent1 2 3 2 5 5 2" xfId="9557" xr:uid="{00000000-0005-0000-0000-00009A240000}"/>
    <cellStyle name="20% - Accent1 2 3 2 5 5 2 2" xfId="9558" xr:uid="{00000000-0005-0000-0000-00009B240000}"/>
    <cellStyle name="20% - Accent1 2 3 2 5 5 2 2 2" xfId="9559" xr:uid="{00000000-0005-0000-0000-00009C240000}"/>
    <cellStyle name="20% - Accent1 2 3 2 5 5 2 3" xfId="9560" xr:uid="{00000000-0005-0000-0000-00009D240000}"/>
    <cellStyle name="20% - Accent1 2 3 2 5 5 3" xfId="9561" xr:uid="{00000000-0005-0000-0000-00009E240000}"/>
    <cellStyle name="20% - Accent1 2 3 2 5 5 3 2" xfId="9562" xr:uid="{00000000-0005-0000-0000-00009F240000}"/>
    <cellStyle name="20% - Accent1 2 3 2 5 5 4" xfId="9563" xr:uid="{00000000-0005-0000-0000-0000A0240000}"/>
    <cellStyle name="20% - Accent1 2 3 2 5 6" xfId="9564" xr:uid="{00000000-0005-0000-0000-0000A1240000}"/>
    <cellStyle name="20% - Accent1 2 3 2 5 6 2" xfId="9565" xr:uid="{00000000-0005-0000-0000-0000A2240000}"/>
    <cellStyle name="20% - Accent1 2 3 2 5 6 2 2" xfId="9566" xr:uid="{00000000-0005-0000-0000-0000A3240000}"/>
    <cellStyle name="20% - Accent1 2 3 2 5 6 2 2 2" xfId="9567" xr:uid="{00000000-0005-0000-0000-0000A4240000}"/>
    <cellStyle name="20% - Accent1 2 3 2 5 6 2 3" xfId="9568" xr:uid="{00000000-0005-0000-0000-0000A5240000}"/>
    <cellStyle name="20% - Accent1 2 3 2 5 6 3" xfId="9569" xr:uid="{00000000-0005-0000-0000-0000A6240000}"/>
    <cellStyle name="20% - Accent1 2 3 2 5 6 3 2" xfId="9570" xr:uid="{00000000-0005-0000-0000-0000A7240000}"/>
    <cellStyle name="20% - Accent1 2 3 2 5 6 4" xfId="9571" xr:uid="{00000000-0005-0000-0000-0000A8240000}"/>
    <cellStyle name="20% - Accent1 2 3 2 5 7" xfId="9572" xr:uid="{00000000-0005-0000-0000-0000A9240000}"/>
    <cellStyle name="20% - Accent1 2 3 2 5 7 2" xfId="9573" xr:uid="{00000000-0005-0000-0000-0000AA240000}"/>
    <cellStyle name="20% - Accent1 2 3 2 5 7 2 2" xfId="9574" xr:uid="{00000000-0005-0000-0000-0000AB240000}"/>
    <cellStyle name="20% - Accent1 2 3 2 5 7 3" xfId="9575" xr:uid="{00000000-0005-0000-0000-0000AC240000}"/>
    <cellStyle name="20% - Accent1 2 3 2 5 8" xfId="9576" xr:uid="{00000000-0005-0000-0000-0000AD240000}"/>
    <cellStyle name="20% - Accent1 2 3 2 5 8 2" xfId="9577" xr:uid="{00000000-0005-0000-0000-0000AE240000}"/>
    <cellStyle name="20% - Accent1 2 3 2 5 8 2 2" xfId="9578" xr:uid="{00000000-0005-0000-0000-0000AF240000}"/>
    <cellStyle name="20% - Accent1 2 3 2 5 8 3" xfId="9579" xr:uid="{00000000-0005-0000-0000-0000B0240000}"/>
    <cellStyle name="20% - Accent1 2 3 2 5 9" xfId="9580" xr:uid="{00000000-0005-0000-0000-0000B1240000}"/>
    <cellStyle name="20% - Accent1 2 3 2 5 9 2" xfId="9581" xr:uid="{00000000-0005-0000-0000-0000B2240000}"/>
    <cellStyle name="20% - Accent1 2 3 2 6" xfId="9582" xr:uid="{00000000-0005-0000-0000-0000B3240000}"/>
    <cellStyle name="20% - Accent1 2 3 2 6 2" xfId="9583" xr:uid="{00000000-0005-0000-0000-0000B4240000}"/>
    <cellStyle name="20% - Accent1 2 3 2 6 2 2" xfId="9584" xr:uid="{00000000-0005-0000-0000-0000B5240000}"/>
    <cellStyle name="20% - Accent1 2 3 2 6 2 2 2" xfId="9585" xr:uid="{00000000-0005-0000-0000-0000B6240000}"/>
    <cellStyle name="20% - Accent1 2 3 2 6 2 2 2 2" xfId="9586" xr:uid="{00000000-0005-0000-0000-0000B7240000}"/>
    <cellStyle name="20% - Accent1 2 3 2 6 2 2 3" xfId="9587" xr:uid="{00000000-0005-0000-0000-0000B8240000}"/>
    <cellStyle name="20% - Accent1 2 3 2 6 2 3" xfId="9588" xr:uid="{00000000-0005-0000-0000-0000B9240000}"/>
    <cellStyle name="20% - Accent1 2 3 2 6 2 3 2" xfId="9589" xr:uid="{00000000-0005-0000-0000-0000BA240000}"/>
    <cellStyle name="20% - Accent1 2 3 2 6 2 4" xfId="9590" xr:uid="{00000000-0005-0000-0000-0000BB240000}"/>
    <cellStyle name="20% - Accent1 2 3 2 6 3" xfId="9591" xr:uid="{00000000-0005-0000-0000-0000BC240000}"/>
    <cellStyle name="20% - Accent1 2 3 2 6 3 2" xfId="9592" xr:uid="{00000000-0005-0000-0000-0000BD240000}"/>
    <cellStyle name="20% - Accent1 2 3 2 6 3 2 2" xfId="9593" xr:uid="{00000000-0005-0000-0000-0000BE240000}"/>
    <cellStyle name="20% - Accent1 2 3 2 6 3 2 2 2" xfId="9594" xr:uid="{00000000-0005-0000-0000-0000BF240000}"/>
    <cellStyle name="20% - Accent1 2 3 2 6 3 2 3" xfId="9595" xr:uid="{00000000-0005-0000-0000-0000C0240000}"/>
    <cellStyle name="20% - Accent1 2 3 2 6 3 3" xfId="9596" xr:uid="{00000000-0005-0000-0000-0000C1240000}"/>
    <cellStyle name="20% - Accent1 2 3 2 6 3 3 2" xfId="9597" xr:uid="{00000000-0005-0000-0000-0000C2240000}"/>
    <cellStyle name="20% - Accent1 2 3 2 6 3 4" xfId="9598" xr:uid="{00000000-0005-0000-0000-0000C3240000}"/>
    <cellStyle name="20% - Accent1 2 3 2 6 4" xfId="9599" xr:uid="{00000000-0005-0000-0000-0000C4240000}"/>
    <cellStyle name="20% - Accent1 2 3 2 6 4 2" xfId="9600" xr:uid="{00000000-0005-0000-0000-0000C5240000}"/>
    <cellStyle name="20% - Accent1 2 3 2 6 4 2 2" xfId="9601" xr:uid="{00000000-0005-0000-0000-0000C6240000}"/>
    <cellStyle name="20% - Accent1 2 3 2 6 4 2 2 2" xfId="9602" xr:uid="{00000000-0005-0000-0000-0000C7240000}"/>
    <cellStyle name="20% - Accent1 2 3 2 6 4 2 3" xfId="9603" xr:uid="{00000000-0005-0000-0000-0000C8240000}"/>
    <cellStyle name="20% - Accent1 2 3 2 6 4 3" xfId="9604" xr:uid="{00000000-0005-0000-0000-0000C9240000}"/>
    <cellStyle name="20% - Accent1 2 3 2 6 4 3 2" xfId="9605" xr:uid="{00000000-0005-0000-0000-0000CA240000}"/>
    <cellStyle name="20% - Accent1 2 3 2 6 4 4" xfId="9606" xr:uid="{00000000-0005-0000-0000-0000CB240000}"/>
    <cellStyle name="20% - Accent1 2 3 2 6 5" xfId="9607" xr:uid="{00000000-0005-0000-0000-0000CC240000}"/>
    <cellStyle name="20% - Accent1 2 3 2 6 5 2" xfId="9608" xr:uid="{00000000-0005-0000-0000-0000CD240000}"/>
    <cellStyle name="20% - Accent1 2 3 2 6 5 2 2" xfId="9609" xr:uid="{00000000-0005-0000-0000-0000CE240000}"/>
    <cellStyle name="20% - Accent1 2 3 2 6 5 3" xfId="9610" xr:uid="{00000000-0005-0000-0000-0000CF240000}"/>
    <cellStyle name="20% - Accent1 2 3 2 6 6" xfId="9611" xr:uid="{00000000-0005-0000-0000-0000D0240000}"/>
    <cellStyle name="20% - Accent1 2 3 2 6 6 2" xfId="9612" xr:uid="{00000000-0005-0000-0000-0000D1240000}"/>
    <cellStyle name="20% - Accent1 2 3 2 6 6 2 2" xfId="9613" xr:uid="{00000000-0005-0000-0000-0000D2240000}"/>
    <cellStyle name="20% - Accent1 2 3 2 6 6 3" xfId="9614" xr:uid="{00000000-0005-0000-0000-0000D3240000}"/>
    <cellStyle name="20% - Accent1 2 3 2 6 7" xfId="9615" xr:uid="{00000000-0005-0000-0000-0000D4240000}"/>
    <cellStyle name="20% - Accent1 2 3 2 6 7 2" xfId="9616" xr:uid="{00000000-0005-0000-0000-0000D5240000}"/>
    <cellStyle name="20% - Accent1 2 3 2 6 8" xfId="9617" xr:uid="{00000000-0005-0000-0000-0000D6240000}"/>
    <cellStyle name="20% - Accent1 2 3 2 6 8 2" xfId="9618" xr:uid="{00000000-0005-0000-0000-0000D7240000}"/>
    <cellStyle name="20% - Accent1 2 3 2 6 9" xfId="9619" xr:uid="{00000000-0005-0000-0000-0000D8240000}"/>
    <cellStyle name="20% - Accent1 2 3 2 7" xfId="9620" xr:uid="{00000000-0005-0000-0000-0000D9240000}"/>
    <cellStyle name="20% - Accent1 2 3 2 7 2" xfId="9621" xr:uid="{00000000-0005-0000-0000-0000DA240000}"/>
    <cellStyle name="20% - Accent1 2 3 2 7 2 2" xfId="9622" xr:uid="{00000000-0005-0000-0000-0000DB240000}"/>
    <cellStyle name="20% - Accent1 2 3 2 7 2 2 2" xfId="9623" xr:uid="{00000000-0005-0000-0000-0000DC240000}"/>
    <cellStyle name="20% - Accent1 2 3 2 7 2 2 2 2" xfId="9624" xr:uid="{00000000-0005-0000-0000-0000DD240000}"/>
    <cellStyle name="20% - Accent1 2 3 2 7 2 2 3" xfId="9625" xr:uid="{00000000-0005-0000-0000-0000DE240000}"/>
    <cellStyle name="20% - Accent1 2 3 2 7 2 3" xfId="9626" xr:uid="{00000000-0005-0000-0000-0000DF240000}"/>
    <cellStyle name="20% - Accent1 2 3 2 7 2 3 2" xfId="9627" xr:uid="{00000000-0005-0000-0000-0000E0240000}"/>
    <cellStyle name="20% - Accent1 2 3 2 7 2 4" xfId="9628" xr:uid="{00000000-0005-0000-0000-0000E1240000}"/>
    <cellStyle name="20% - Accent1 2 3 2 7 3" xfId="9629" xr:uid="{00000000-0005-0000-0000-0000E2240000}"/>
    <cellStyle name="20% - Accent1 2 3 2 7 3 2" xfId="9630" xr:uid="{00000000-0005-0000-0000-0000E3240000}"/>
    <cellStyle name="20% - Accent1 2 3 2 7 3 2 2" xfId="9631" xr:uid="{00000000-0005-0000-0000-0000E4240000}"/>
    <cellStyle name="20% - Accent1 2 3 2 7 3 2 2 2" xfId="9632" xr:uid="{00000000-0005-0000-0000-0000E5240000}"/>
    <cellStyle name="20% - Accent1 2 3 2 7 3 2 3" xfId="9633" xr:uid="{00000000-0005-0000-0000-0000E6240000}"/>
    <cellStyle name="20% - Accent1 2 3 2 7 3 3" xfId="9634" xr:uid="{00000000-0005-0000-0000-0000E7240000}"/>
    <cellStyle name="20% - Accent1 2 3 2 7 3 3 2" xfId="9635" xr:uid="{00000000-0005-0000-0000-0000E8240000}"/>
    <cellStyle name="20% - Accent1 2 3 2 7 3 4" xfId="9636" xr:uid="{00000000-0005-0000-0000-0000E9240000}"/>
    <cellStyle name="20% - Accent1 2 3 2 7 4" xfId="9637" xr:uid="{00000000-0005-0000-0000-0000EA240000}"/>
    <cellStyle name="20% - Accent1 2 3 2 7 4 2" xfId="9638" xr:uid="{00000000-0005-0000-0000-0000EB240000}"/>
    <cellStyle name="20% - Accent1 2 3 2 7 4 2 2" xfId="9639" xr:uid="{00000000-0005-0000-0000-0000EC240000}"/>
    <cellStyle name="20% - Accent1 2 3 2 7 4 2 2 2" xfId="9640" xr:uid="{00000000-0005-0000-0000-0000ED240000}"/>
    <cellStyle name="20% - Accent1 2 3 2 7 4 2 3" xfId="9641" xr:uid="{00000000-0005-0000-0000-0000EE240000}"/>
    <cellStyle name="20% - Accent1 2 3 2 7 4 3" xfId="9642" xr:uid="{00000000-0005-0000-0000-0000EF240000}"/>
    <cellStyle name="20% - Accent1 2 3 2 7 4 3 2" xfId="9643" xr:uid="{00000000-0005-0000-0000-0000F0240000}"/>
    <cellStyle name="20% - Accent1 2 3 2 7 4 4" xfId="9644" xr:uid="{00000000-0005-0000-0000-0000F1240000}"/>
    <cellStyle name="20% - Accent1 2 3 2 7 5" xfId="9645" xr:uid="{00000000-0005-0000-0000-0000F2240000}"/>
    <cellStyle name="20% - Accent1 2 3 2 7 5 2" xfId="9646" xr:uid="{00000000-0005-0000-0000-0000F3240000}"/>
    <cellStyle name="20% - Accent1 2 3 2 7 5 2 2" xfId="9647" xr:uid="{00000000-0005-0000-0000-0000F4240000}"/>
    <cellStyle name="20% - Accent1 2 3 2 7 5 3" xfId="9648" xr:uid="{00000000-0005-0000-0000-0000F5240000}"/>
    <cellStyle name="20% - Accent1 2 3 2 7 6" xfId="9649" xr:uid="{00000000-0005-0000-0000-0000F6240000}"/>
    <cellStyle name="20% - Accent1 2 3 2 7 6 2" xfId="9650" xr:uid="{00000000-0005-0000-0000-0000F7240000}"/>
    <cellStyle name="20% - Accent1 2 3 2 7 6 2 2" xfId="9651" xr:uid="{00000000-0005-0000-0000-0000F8240000}"/>
    <cellStyle name="20% - Accent1 2 3 2 7 6 3" xfId="9652" xr:uid="{00000000-0005-0000-0000-0000F9240000}"/>
    <cellStyle name="20% - Accent1 2 3 2 7 7" xfId="9653" xr:uid="{00000000-0005-0000-0000-0000FA240000}"/>
    <cellStyle name="20% - Accent1 2 3 2 7 7 2" xfId="9654" xr:uid="{00000000-0005-0000-0000-0000FB240000}"/>
    <cellStyle name="20% - Accent1 2 3 2 7 8" xfId="9655" xr:uid="{00000000-0005-0000-0000-0000FC240000}"/>
    <cellStyle name="20% - Accent1 2 3 2 7 8 2" xfId="9656" xr:uid="{00000000-0005-0000-0000-0000FD240000}"/>
    <cellStyle name="20% - Accent1 2 3 2 7 9" xfId="9657" xr:uid="{00000000-0005-0000-0000-0000FE240000}"/>
    <cellStyle name="20% - Accent1 2 3 2 8" xfId="9658" xr:uid="{00000000-0005-0000-0000-0000FF240000}"/>
    <cellStyle name="20% - Accent1 2 3 2 8 2" xfId="9659" xr:uid="{00000000-0005-0000-0000-000000250000}"/>
    <cellStyle name="20% - Accent1 2 3 2 8 2 2" xfId="9660" xr:uid="{00000000-0005-0000-0000-000001250000}"/>
    <cellStyle name="20% - Accent1 2 3 2 8 2 2 2" xfId="9661" xr:uid="{00000000-0005-0000-0000-000002250000}"/>
    <cellStyle name="20% - Accent1 2 3 2 8 2 3" xfId="9662" xr:uid="{00000000-0005-0000-0000-000003250000}"/>
    <cellStyle name="20% - Accent1 2 3 2 8 3" xfId="9663" xr:uid="{00000000-0005-0000-0000-000004250000}"/>
    <cellStyle name="20% - Accent1 2 3 2 8 3 2" xfId="9664" xr:uid="{00000000-0005-0000-0000-000005250000}"/>
    <cellStyle name="20% - Accent1 2 3 2 8 4" xfId="9665" xr:uid="{00000000-0005-0000-0000-000006250000}"/>
    <cellStyle name="20% - Accent1 2 3 2 9" xfId="9666" xr:uid="{00000000-0005-0000-0000-000007250000}"/>
    <cellStyle name="20% - Accent1 2 3 2 9 2" xfId="9667" xr:uid="{00000000-0005-0000-0000-000008250000}"/>
    <cellStyle name="20% - Accent1 2 3 2 9 2 2" xfId="9668" xr:uid="{00000000-0005-0000-0000-000009250000}"/>
    <cellStyle name="20% - Accent1 2 3 2 9 2 2 2" xfId="9669" xr:uid="{00000000-0005-0000-0000-00000A250000}"/>
    <cellStyle name="20% - Accent1 2 3 2 9 2 3" xfId="9670" xr:uid="{00000000-0005-0000-0000-00000B250000}"/>
    <cellStyle name="20% - Accent1 2 3 2 9 3" xfId="9671" xr:uid="{00000000-0005-0000-0000-00000C250000}"/>
    <cellStyle name="20% - Accent1 2 3 2 9 3 2" xfId="9672" xr:uid="{00000000-0005-0000-0000-00000D250000}"/>
    <cellStyle name="20% - Accent1 2 3 2 9 4" xfId="9673" xr:uid="{00000000-0005-0000-0000-00000E250000}"/>
    <cellStyle name="20% - Accent1 2 3 3" xfId="9674" xr:uid="{00000000-0005-0000-0000-00000F250000}"/>
    <cellStyle name="20% - Accent1 2 3 3 10" xfId="9675" xr:uid="{00000000-0005-0000-0000-000010250000}"/>
    <cellStyle name="20% - Accent1 2 3 3 10 2" xfId="9676" xr:uid="{00000000-0005-0000-0000-000011250000}"/>
    <cellStyle name="20% - Accent1 2 3 3 10 2 2" xfId="9677" xr:uid="{00000000-0005-0000-0000-000012250000}"/>
    <cellStyle name="20% - Accent1 2 3 3 10 3" xfId="9678" xr:uid="{00000000-0005-0000-0000-000013250000}"/>
    <cellStyle name="20% - Accent1 2 3 3 11" xfId="9679" xr:uid="{00000000-0005-0000-0000-000014250000}"/>
    <cellStyle name="20% - Accent1 2 3 3 11 2" xfId="9680" xr:uid="{00000000-0005-0000-0000-000015250000}"/>
    <cellStyle name="20% - Accent1 2 3 3 11 2 2" xfId="9681" xr:uid="{00000000-0005-0000-0000-000016250000}"/>
    <cellStyle name="20% - Accent1 2 3 3 11 3" xfId="9682" xr:uid="{00000000-0005-0000-0000-000017250000}"/>
    <cellStyle name="20% - Accent1 2 3 3 12" xfId="9683" xr:uid="{00000000-0005-0000-0000-000018250000}"/>
    <cellStyle name="20% - Accent1 2 3 3 12 2" xfId="9684" xr:uid="{00000000-0005-0000-0000-000019250000}"/>
    <cellStyle name="20% - Accent1 2 3 3 13" xfId="9685" xr:uid="{00000000-0005-0000-0000-00001A250000}"/>
    <cellStyle name="20% - Accent1 2 3 3 13 2" xfId="9686" xr:uid="{00000000-0005-0000-0000-00001B250000}"/>
    <cellStyle name="20% - Accent1 2 3 3 14" xfId="9687" xr:uid="{00000000-0005-0000-0000-00001C250000}"/>
    <cellStyle name="20% - Accent1 2 3 3 2" xfId="9688" xr:uid="{00000000-0005-0000-0000-00001D250000}"/>
    <cellStyle name="20% - Accent1 2 3 3 2 10" xfId="9689" xr:uid="{00000000-0005-0000-0000-00001E250000}"/>
    <cellStyle name="20% - Accent1 2 3 3 2 10 2" xfId="9690" xr:uid="{00000000-0005-0000-0000-00001F250000}"/>
    <cellStyle name="20% - Accent1 2 3 3 2 11" xfId="9691" xr:uid="{00000000-0005-0000-0000-000020250000}"/>
    <cellStyle name="20% - Accent1 2 3 3 2 2" xfId="9692" xr:uid="{00000000-0005-0000-0000-000021250000}"/>
    <cellStyle name="20% - Accent1 2 3 3 2 2 2" xfId="9693" xr:uid="{00000000-0005-0000-0000-000022250000}"/>
    <cellStyle name="20% - Accent1 2 3 3 2 2 2 2" xfId="9694" xr:uid="{00000000-0005-0000-0000-000023250000}"/>
    <cellStyle name="20% - Accent1 2 3 3 2 2 2 2 2" xfId="9695" xr:uid="{00000000-0005-0000-0000-000024250000}"/>
    <cellStyle name="20% - Accent1 2 3 3 2 2 2 2 2 2" xfId="9696" xr:uid="{00000000-0005-0000-0000-000025250000}"/>
    <cellStyle name="20% - Accent1 2 3 3 2 2 2 2 3" xfId="9697" xr:uid="{00000000-0005-0000-0000-000026250000}"/>
    <cellStyle name="20% - Accent1 2 3 3 2 2 2 3" xfId="9698" xr:uid="{00000000-0005-0000-0000-000027250000}"/>
    <cellStyle name="20% - Accent1 2 3 3 2 2 2 3 2" xfId="9699" xr:uid="{00000000-0005-0000-0000-000028250000}"/>
    <cellStyle name="20% - Accent1 2 3 3 2 2 2 4" xfId="9700" xr:uid="{00000000-0005-0000-0000-000029250000}"/>
    <cellStyle name="20% - Accent1 2 3 3 2 2 3" xfId="9701" xr:uid="{00000000-0005-0000-0000-00002A250000}"/>
    <cellStyle name="20% - Accent1 2 3 3 2 2 3 2" xfId="9702" xr:uid="{00000000-0005-0000-0000-00002B250000}"/>
    <cellStyle name="20% - Accent1 2 3 3 2 2 3 2 2" xfId="9703" xr:uid="{00000000-0005-0000-0000-00002C250000}"/>
    <cellStyle name="20% - Accent1 2 3 3 2 2 3 2 2 2" xfId="9704" xr:uid="{00000000-0005-0000-0000-00002D250000}"/>
    <cellStyle name="20% - Accent1 2 3 3 2 2 3 2 3" xfId="9705" xr:uid="{00000000-0005-0000-0000-00002E250000}"/>
    <cellStyle name="20% - Accent1 2 3 3 2 2 3 3" xfId="9706" xr:uid="{00000000-0005-0000-0000-00002F250000}"/>
    <cellStyle name="20% - Accent1 2 3 3 2 2 3 3 2" xfId="9707" xr:uid="{00000000-0005-0000-0000-000030250000}"/>
    <cellStyle name="20% - Accent1 2 3 3 2 2 3 4" xfId="9708" xr:uid="{00000000-0005-0000-0000-000031250000}"/>
    <cellStyle name="20% - Accent1 2 3 3 2 2 4" xfId="9709" xr:uid="{00000000-0005-0000-0000-000032250000}"/>
    <cellStyle name="20% - Accent1 2 3 3 2 2 4 2" xfId="9710" xr:uid="{00000000-0005-0000-0000-000033250000}"/>
    <cellStyle name="20% - Accent1 2 3 3 2 2 4 2 2" xfId="9711" xr:uid="{00000000-0005-0000-0000-000034250000}"/>
    <cellStyle name="20% - Accent1 2 3 3 2 2 4 2 2 2" xfId="9712" xr:uid="{00000000-0005-0000-0000-000035250000}"/>
    <cellStyle name="20% - Accent1 2 3 3 2 2 4 2 3" xfId="9713" xr:uid="{00000000-0005-0000-0000-000036250000}"/>
    <cellStyle name="20% - Accent1 2 3 3 2 2 4 3" xfId="9714" xr:uid="{00000000-0005-0000-0000-000037250000}"/>
    <cellStyle name="20% - Accent1 2 3 3 2 2 4 3 2" xfId="9715" xr:uid="{00000000-0005-0000-0000-000038250000}"/>
    <cellStyle name="20% - Accent1 2 3 3 2 2 4 4" xfId="9716" xr:uid="{00000000-0005-0000-0000-000039250000}"/>
    <cellStyle name="20% - Accent1 2 3 3 2 2 5" xfId="9717" xr:uid="{00000000-0005-0000-0000-00003A250000}"/>
    <cellStyle name="20% - Accent1 2 3 3 2 2 5 2" xfId="9718" xr:uid="{00000000-0005-0000-0000-00003B250000}"/>
    <cellStyle name="20% - Accent1 2 3 3 2 2 5 2 2" xfId="9719" xr:uid="{00000000-0005-0000-0000-00003C250000}"/>
    <cellStyle name="20% - Accent1 2 3 3 2 2 5 3" xfId="9720" xr:uid="{00000000-0005-0000-0000-00003D250000}"/>
    <cellStyle name="20% - Accent1 2 3 3 2 2 6" xfId="9721" xr:uid="{00000000-0005-0000-0000-00003E250000}"/>
    <cellStyle name="20% - Accent1 2 3 3 2 2 6 2" xfId="9722" xr:uid="{00000000-0005-0000-0000-00003F250000}"/>
    <cellStyle name="20% - Accent1 2 3 3 2 2 6 2 2" xfId="9723" xr:uid="{00000000-0005-0000-0000-000040250000}"/>
    <cellStyle name="20% - Accent1 2 3 3 2 2 6 3" xfId="9724" xr:uid="{00000000-0005-0000-0000-000041250000}"/>
    <cellStyle name="20% - Accent1 2 3 3 2 2 7" xfId="9725" xr:uid="{00000000-0005-0000-0000-000042250000}"/>
    <cellStyle name="20% - Accent1 2 3 3 2 2 7 2" xfId="9726" xr:uid="{00000000-0005-0000-0000-000043250000}"/>
    <cellStyle name="20% - Accent1 2 3 3 2 2 8" xfId="9727" xr:uid="{00000000-0005-0000-0000-000044250000}"/>
    <cellStyle name="20% - Accent1 2 3 3 2 2 8 2" xfId="9728" xr:uid="{00000000-0005-0000-0000-000045250000}"/>
    <cellStyle name="20% - Accent1 2 3 3 2 2 9" xfId="9729" xr:uid="{00000000-0005-0000-0000-000046250000}"/>
    <cellStyle name="20% - Accent1 2 3 3 2 3" xfId="9730" xr:uid="{00000000-0005-0000-0000-000047250000}"/>
    <cellStyle name="20% - Accent1 2 3 3 2 3 2" xfId="9731" xr:uid="{00000000-0005-0000-0000-000048250000}"/>
    <cellStyle name="20% - Accent1 2 3 3 2 3 2 2" xfId="9732" xr:uid="{00000000-0005-0000-0000-000049250000}"/>
    <cellStyle name="20% - Accent1 2 3 3 2 3 2 2 2" xfId="9733" xr:uid="{00000000-0005-0000-0000-00004A250000}"/>
    <cellStyle name="20% - Accent1 2 3 3 2 3 2 2 2 2" xfId="9734" xr:uid="{00000000-0005-0000-0000-00004B250000}"/>
    <cellStyle name="20% - Accent1 2 3 3 2 3 2 2 3" xfId="9735" xr:uid="{00000000-0005-0000-0000-00004C250000}"/>
    <cellStyle name="20% - Accent1 2 3 3 2 3 2 3" xfId="9736" xr:uid="{00000000-0005-0000-0000-00004D250000}"/>
    <cellStyle name="20% - Accent1 2 3 3 2 3 2 3 2" xfId="9737" xr:uid="{00000000-0005-0000-0000-00004E250000}"/>
    <cellStyle name="20% - Accent1 2 3 3 2 3 2 4" xfId="9738" xr:uid="{00000000-0005-0000-0000-00004F250000}"/>
    <cellStyle name="20% - Accent1 2 3 3 2 3 3" xfId="9739" xr:uid="{00000000-0005-0000-0000-000050250000}"/>
    <cellStyle name="20% - Accent1 2 3 3 2 3 3 2" xfId="9740" xr:uid="{00000000-0005-0000-0000-000051250000}"/>
    <cellStyle name="20% - Accent1 2 3 3 2 3 3 2 2" xfId="9741" xr:uid="{00000000-0005-0000-0000-000052250000}"/>
    <cellStyle name="20% - Accent1 2 3 3 2 3 3 2 2 2" xfId="9742" xr:uid="{00000000-0005-0000-0000-000053250000}"/>
    <cellStyle name="20% - Accent1 2 3 3 2 3 3 2 3" xfId="9743" xr:uid="{00000000-0005-0000-0000-000054250000}"/>
    <cellStyle name="20% - Accent1 2 3 3 2 3 3 3" xfId="9744" xr:uid="{00000000-0005-0000-0000-000055250000}"/>
    <cellStyle name="20% - Accent1 2 3 3 2 3 3 3 2" xfId="9745" xr:uid="{00000000-0005-0000-0000-000056250000}"/>
    <cellStyle name="20% - Accent1 2 3 3 2 3 3 4" xfId="9746" xr:uid="{00000000-0005-0000-0000-000057250000}"/>
    <cellStyle name="20% - Accent1 2 3 3 2 3 4" xfId="9747" xr:uid="{00000000-0005-0000-0000-000058250000}"/>
    <cellStyle name="20% - Accent1 2 3 3 2 3 4 2" xfId="9748" xr:uid="{00000000-0005-0000-0000-000059250000}"/>
    <cellStyle name="20% - Accent1 2 3 3 2 3 4 2 2" xfId="9749" xr:uid="{00000000-0005-0000-0000-00005A250000}"/>
    <cellStyle name="20% - Accent1 2 3 3 2 3 4 2 2 2" xfId="9750" xr:uid="{00000000-0005-0000-0000-00005B250000}"/>
    <cellStyle name="20% - Accent1 2 3 3 2 3 4 2 3" xfId="9751" xr:uid="{00000000-0005-0000-0000-00005C250000}"/>
    <cellStyle name="20% - Accent1 2 3 3 2 3 4 3" xfId="9752" xr:uid="{00000000-0005-0000-0000-00005D250000}"/>
    <cellStyle name="20% - Accent1 2 3 3 2 3 4 3 2" xfId="9753" xr:uid="{00000000-0005-0000-0000-00005E250000}"/>
    <cellStyle name="20% - Accent1 2 3 3 2 3 4 4" xfId="9754" xr:uid="{00000000-0005-0000-0000-00005F250000}"/>
    <cellStyle name="20% - Accent1 2 3 3 2 3 5" xfId="9755" xr:uid="{00000000-0005-0000-0000-000060250000}"/>
    <cellStyle name="20% - Accent1 2 3 3 2 3 5 2" xfId="9756" xr:uid="{00000000-0005-0000-0000-000061250000}"/>
    <cellStyle name="20% - Accent1 2 3 3 2 3 5 2 2" xfId="9757" xr:uid="{00000000-0005-0000-0000-000062250000}"/>
    <cellStyle name="20% - Accent1 2 3 3 2 3 5 3" xfId="9758" xr:uid="{00000000-0005-0000-0000-000063250000}"/>
    <cellStyle name="20% - Accent1 2 3 3 2 3 6" xfId="9759" xr:uid="{00000000-0005-0000-0000-000064250000}"/>
    <cellStyle name="20% - Accent1 2 3 3 2 3 6 2" xfId="9760" xr:uid="{00000000-0005-0000-0000-000065250000}"/>
    <cellStyle name="20% - Accent1 2 3 3 2 3 6 2 2" xfId="9761" xr:uid="{00000000-0005-0000-0000-000066250000}"/>
    <cellStyle name="20% - Accent1 2 3 3 2 3 6 3" xfId="9762" xr:uid="{00000000-0005-0000-0000-000067250000}"/>
    <cellStyle name="20% - Accent1 2 3 3 2 3 7" xfId="9763" xr:uid="{00000000-0005-0000-0000-000068250000}"/>
    <cellStyle name="20% - Accent1 2 3 3 2 3 7 2" xfId="9764" xr:uid="{00000000-0005-0000-0000-000069250000}"/>
    <cellStyle name="20% - Accent1 2 3 3 2 3 8" xfId="9765" xr:uid="{00000000-0005-0000-0000-00006A250000}"/>
    <cellStyle name="20% - Accent1 2 3 3 2 3 8 2" xfId="9766" xr:uid="{00000000-0005-0000-0000-00006B250000}"/>
    <cellStyle name="20% - Accent1 2 3 3 2 3 9" xfId="9767" xr:uid="{00000000-0005-0000-0000-00006C250000}"/>
    <cellStyle name="20% - Accent1 2 3 3 2 4" xfId="9768" xr:uid="{00000000-0005-0000-0000-00006D250000}"/>
    <cellStyle name="20% - Accent1 2 3 3 2 4 2" xfId="9769" xr:uid="{00000000-0005-0000-0000-00006E250000}"/>
    <cellStyle name="20% - Accent1 2 3 3 2 4 2 2" xfId="9770" xr:uid="{00000000-0005-0000-0000-00006F250000}"/>
    <cellStyle name="20% - Accent1 2 3 3 2 4 2 2 2" xfId="9771" xr:uid="{00000000-0005-0000-0000-000070250000}"/>
    <cellStyle name="20% - Accent1 2 3 3 2 4 2 3" xfId="9772" xr:uid="{00000000-0005-0000-0000-000071250000}"/>
    <cellStyle name="20% - Accent1 2 3 3 2 4 3" xfId="9773" xr:uid="{00000000-0005-0000-0000-000072250000}"/>
    <cellStyle name="20% - Accent1 2 3 3 2 4 3 2" xfId="9774" xr:uid="{00000000-0005-0000-0000-000073250000}"/>
    <cellStyle name="20% - Accent1 2 3 3 2 4 4" xfId="9775" xr:uid="{00000000-0005-0000-0000-000074250000}"/>
    <cellStyle name="20% - Accent1 2 3 3 2 5" xfId="9776" xr:uid="{00000000-0005-0000-0000-000075250000}"/>
    <cellStyle name="20% - Accent1 2 3 3 2 5 2" xfId="9777" xr:uid="{00000000-0005-0000-0000-000076250000}"/>
    <cellStyle name="20% - Accent1 2 3 3 2 5 2 2" xfId="9778" xr:uid="{00000000-0005-0000-0000-000077250000}"/>
    <cellStyle name="20% - Accent1 2 3 3 2 5 2 2 2" xfId="9779" xr:uid="{00000000-0005-0000-0000-000078250000}"/>
    <cellStyle name="20% - Accent1 2 3 3 2 5 2 3" xfId="9780" xr:uid="{00000000-0005-0000-0000-000079250000}"/>
    <cellStyle name="20% - Accent1 2 3 3 2 5 3" xfId="9781" xr:uid="{00000000-0005-0000-0000-00007A250000}"/>
    <cellStyle name="20% - Accent1 2 3 3 2 5 3 2" xfId="9782" xr:uid="{00000000-0005-0000-0000-00007B250000}"/>
    <cellStyle name="20% - Accent1 2 3 3 2 5 4" xfId="9783" xr:uid="{00000000-0005-0000-0000-00007C250000}"/>
    <cellStyle name="20% - Accent1 2 3 3 2 6" xfId="9784" xr:uid="{00000000-0005-0000-0000-00007D250000}"/>
    <cellStyle name="20% - Accent1 2 3 3 2 6 2" xfId="9785" xr:uid="{00000000-0005-0000-0000-00007E250000}"/>
    <cellStyle name="20% - Accent1 2 3 3 2 6 2 2" xfId="9786" xr:uid="{00000000-0005-0000-0000-00007F250000}"/>
    <cellStyle name="20% - Accent1 2 3 3 2 6 2 2 2" xfId="9787" xr:uid="{00000000-0005-0000-0000-000080250000}"/>
    <cellStyle name="20% - Accent1 2 3 3 2 6 2 3" xfId="9788" xr:uid="{00000000-0005-0000-0000-000081250000}"/>
    <cellStyle name="20% - Accent1 2 3 3 2 6 3" xfId="9789" xr:uid="{00000000-0005-0000-0000-000082250000}"/>
    <cellStyle name="20% - Accent1 2 3 3 2 6 3 2" xfId="9790" xr:uid="{00000000-0005-0000-0000-000083250000}"/>
    <cellStyle name="20% - Accent1 2 3 3 2 6 4" xfId="9791" xr:uid="{00000000-0005-0000-0000-000084250000}"/>
    <cellStyle name="20% - Accent1 2 3 3 2 7" xfId="9792" xr:uid="{00000000-0005-0000-0000-000085250000}"/>
    <cellStyle name="20% - Accent1 2 3 3 2 7 2" xfId="9793" xr:uid="{00000000-0005-0000-0000-000086250000}"/>
    <cellStyle name="20% - Accent1 2 3 3 2 7 2 2" xfId="9794" xr:uid="{00000000-0005-0000-0000-000087250000}"/>
    <cellStyle name="20% - Accent1 2 3 3 2 7 3" xfId="9795" xr:uid="{00000000-0005-0000-0000-000088250000}"/>
    <cellStyle name="20% - Accent1 2 3 3 2 8" xfId="9796" xr:uid="{00000000-0005-0000-0000-000089250000}"/>
    <cellStyle name="20% - Accent1 2 3 3 2 8 2" xfId="9797" xr:uid="{00000000-0005-0000-0000-00008A250000}"/>
    <cellStyle name="20% - Accent1 2 3 3 2 8 2 2" xfId="9798" xr:uid="{00000000-0005-0000-0000-00008B250000}"/>
    <cellStyle name="20% - Accent1 2 3 3 2 8 3" xfId="9799" xr:uid="{00000000-0005-0000-0000-00008C250000}"/>
    <cellStyle name="20% - Accent1 2 3 3 2 9" xfId="9800" xr:uid="{00000000-0005-0000-0000-00008D250000}"/>
    <cellStyle name="20% - Accent1 2 3 3 2 9 2" xfId="9801" xr:uid="{00000000-0005-0000-0000-00008E250000}"/>
    <cellStyle name="20% - Accent1 2 3 3 3" xfId="9802" xr:uid="{00000000-0005-0000-0000-00008F250000}"/>
    <cellStyle name="20% - Accent1 2 3 3 3 10" xfId="9803" xr:uid="{00000000-0005-0000-0000-000090250000}"/>
    <cellStyle name="20% - Accent1 2 3 3 3 10 2" xfId="9804" xr:uid="{00000000-0005-0000-0000-000091250000}"/>
    <cellStyle name="20% - Accent1 2 3 3 3 11" xfId="9805" xr:uid="{00000000-0005-0000-0000-000092250000}"/>
    <cellStyle name="20% - Accent1 2 3 3 3 2" xfId="9806" xr:uid="{00000000-0005-0000-0000-000093250000}"/>
    <cellStyle name="20% - Accent1 2 3 3 3 2 2" xfId="9807" xr:uid="{00000000-0005-0000-0000-000094250000}"/>
    <cellStyle name="20% - Accent1 2 3 3 3 2 2 2" xfId="9808" xr:uid="{00000000-0005-0000-0000-000095250000}"/>
    <cellStyle name="20% - Accent1 2 3 3 3 2 2 2 2" xfId="9809" xr:uid="{00000000-0005-0000-0000-000096250000}"/>
    <cellStyle name="20% - Accent1 2 3 3 3 2 2 2 2 2" xfId="9810" xr:uid="{00000000-0005-0000-0000-000097250000}"/>
    <cellStyle name="20% - Accent1 2 3 3 3 2 2 2 3" xfId="9811" xr:uid="{00000000-0005-0000-0000-000098250000}"/>
    <cellStyle name="20% - Accent1 2 3 3 3 2 2 3" xfId="9812" xr:uid="{00000000-0005-0000-0000-000099250000}"/>
    <cellStyle name="20% - Accent1 2 3 3 3 2 2 3 2" xfId="9813" xr:uid="{00000000-0005-0000-0000-00009A250000}"/>
    <cellStyle name="20% - Accent1 2 3 3 3 2 2 4" xfId="9814" xr:uid="{00000000-0005-0000-0000-00009B250000}"/>
    <cellStyle name="20% - Accent1 2 3 3 3 2 3" xfId="9815" xr:uid="{00000000-0005-0000-0000-00009C250000}"/>
    <cellStyle name="20% - Accent1 2 3 3 3 2 3 2" xfId="9816" xr:uid="{00000000-0005-0000-0000-00009D250000}"/>
    <cellStyle name="20% - Accent1 2 3 3 3 2 3 2 2" xfId="9817" xr:uid="{00000000-0005-0000-0000-00009E250000}"/>
    <cellStyle name="20% - Accent1 2 3 3 3 2 3 2 2 2" xfId="9818" xr:uid="{00000000-0005-0000-0000-00009F250000}"/>
    <cellStyle name="20% - Accent1 2 3 3 3 2 3 2 3" xfId="9819" xr:uid="{00000000-0005-0000-0000-0000A0250000}"/>
    <cellStyle name="20% - Accent1 2 3 3 3 2 3 3" xfId="9820" xr:uid="{00000000-0005-0000-0000-0000A1250000}"/>
    <cellStyle name="20% - Accent1 2 3 3 3 2 3 3 2" xfId="9821" xr:uid="{00000000-0005-0000-0000-0000A2250000}"/>
    <cellStyle name="20% - Accent1 2 3 3 3 2 3 4" xfId="9822" xr:uid="{00000000-0005-0000-0000-0000A3250000}"/>
    <cellStyle name="20% - Accent1 2 3 3 3 2 4" xfId="9823" xr:uid="{00000000-0005-0000-0000-0000A4250000}"/>
    <cellStyle name="20% - Accent1 2 3 3 3 2 4 2" xfId="9824" xr:uid="{00000000-0005-0000-0000-0000A5250000}"/>
    <cellStyle name="20% - Accent1 2 3 3 3 2 4 2 2" xfId="9825" xr:uid="{00000000-0005-0000-0000-0000A6250000}"/>
    <cellStyle name="20% - Accent1 2 3 3 3 2 4 2 2 2" xfId="9826" xr:uid="{00000000-0005-0000-0000-0000A7250000}"/>
    <cellStyle name="20% - Accent1 2 3 3 3 2 4 2 3" xfId="9827" xr:uid="{00000000-0005-0000-0000-0000A8250000}"/>
    <cellStyle name="20% - Accent1 2 3 3 3 2 4 3" xfId="9828" xr:uid="{00000000-0005-0000-0000-0000A9250000}"/>
    <cellStyle name="20% - Accent1 2 3 3 3 2 4 3 2" xfId="9829" xr:uid="{00000000-0005-0000-0000-0000AA250000}"/>
    <cellStyle name="20% - Accent1 2 3 3 3 2 4 4" xfId="9830" xr:uid="{00000000-0005-0000-0000-0000AB250000}"/>
    <cellStyle name="20% - Accent1 2 3 3 3 2 5" xfId="9831" xr:uid="{00000000-0005-0000-0000-0000AC250000}"/>
    <cellStyle name="20% - Accent1 2 3 3 3 2 5 2" xfId="9832" xr:uid="{00000000-0005-0000-0000-0000AD250000}"/>
    <cellStyle name="20% - Accent1 2 3 3 3 2 5 2 2" xfId="9833" xr:uid="{00000000-0005-0000-0000-0000AE250000}"/>
    <cellStyle name="20% - Accent1 2 3 3 3 2 5 3" xfId="9834" xr:uid="{00000000-0005-0000-0000-0000AF250000}"/>
    <cellStyle name="20% - Accent1 2 3 3 3 2 6" xfId="9835" xr:uid="{00000000-0005-0000-0000-0000B0250000}"/>
    <cellStyle name="20% - Accent1 2 3 3 3 2 6 2" xfId="9836" xr:uid="{00000000-0005-0000-0000-0000B1250000}"/>
    <cellStyle name="20% - Accent1 2 3 3 3 2 6 2 2" xfId="9837" xr:uid="{00000000-0005-0000-0000-0000B2250000}"/>
    <cellStyle name="20% - Accent1 2 3 3 3 2 6 3" xfId="9838" xr:uid="{00000000-0005-0000-0000-0000B3250000}"/>
    <cellStyle name="20% - Accent1 2 3 3 3 2 7" xfId="9839" xr:uid="{00000000-0005-0000-0000-0000B4250000}"/>
    <cellStyle name="20% - Accent1 2 3 3 3 2 7 2" xfId="9840" xr:uid="{00000000-0005-0000-0000-0000B5250000}"/>
    <cellStyle name="20% - Accent1 2 3 3 3 2 8" xfId="9841" xr:uid="{00000000-0005-0000-0000-0000B6250000}"/>
    <cellStyle name="20% - Accent1 2 3 3 3 2 8 2" xfId="9842" xr:uid="{00000000-0005-0000-0000-0000B7250000}"/>
    <cellStyle name="20% - Accent1 2 3 3 3 2 9" xfId="9843" xr:uid="{00000000-0005-0000-0000-0000B8250000}"/>
    <cellStyle name="20% - Accent1 2 3 3 3 3" xfId="9844" xr:uid="{00000000-0005-0000-0000-0000B9250000}"/>
    <cellStyle name="20% - Accent1 2 3 3 3 3 2" xfId="9845" xr:uid="{00000000-0005-0000-0000-0000BA250000}"/>
    <cellStyle name="20% - Accent1 2 3 3 3 3 2 2" xfId="9846" xr:uid="{00000000-0005-0000-0000-0000BB250000}"/>
    <cellStyle name="20% - Accent1 2 3 3 3 3 2 2 2" xfId="9847" xr:uid="{00000000-0005-0000-0000-0000BC250000}"/>
    <cellStyle name="20% - Accent1 2 3 3 3 3 2 2 2 2" xfId="9848" xr:uid="{00000000-0005-0000-0000-0000BD250000}"/>
    <cellStyle name="20% - Accent1 2 3 3 3 3 2 2 3" xfId="9849" xr:uid="{00000000-0005-0000-0000-0000BE250000}"/>
    <cellStyle name="20% - Accent1 2 3 3 3 3 2 3" xfId="9850" xr:uid="{00000000-0005-0000-0000-0000BF250000}"/>
    <cellStyle name="20% - Accent1 2 3 3 3 3 2 3 2" xfId="9851" xr:uid="{00000000-0005-0000-0000-0000C0250000}"/>
    <cellStyle name="20% - Accent1 2 3 3 3 3 2 4" xfId="9852" xr:uid="{00000000-0005-0000-0000-0000C1250000}"/>
    <cellStyle name="20% - Accent1 2 3 3 3 3 3" xfId="9853" xr:uid="{00000000-0005-0000-0000-0000C2250000}"/>
    <cellStyle name="20% - Accent1 2 3 3 3 3 3 2" xfId="9854" xr:uid="{00000000-0005-0000-0000-0000C3250000}"/>
    <cellStyle name="20% - Accent1 2 3 3 3 3 3 2 2" xfId="9855" xr:uid="{00000000-0005-0000-0000-0000C4250000}"/>
    <cellStyle name="20% - Accent1 2 3 3 3 3 3 2 2 2" xfId="9856" xr:uid="{00000000-0005-0000-0000-0000C5250000}"/>
    <cellStyle name="20% - Accent1 2 3 3 3 3 3 2 3" xfId="9857" xr:uid="{00000000-0005-0000-0000-0000C6250000}"/>
    <cellStyle name="20% - Accent1 2 3 3 3 3 3 3" xfId="9858" xr:uid="{00000000-0005-0000-0000-0000C7250000}"/>
    <cellStyle name="20% - Accent1 2 3 3 3 3 3 3 2" xfId="9859" xr:uid="{00000000-0005-0000-0000-0000C8250000}"/>
    <cellStyle name="20% - Accent1 2 3 3 3 3 3 4" xfId="9860" xr:uid="{00000000-0005-0000-0000-0000C9250000}"/>
    <cellStyle name="20% - Accent1 2 3 3 3 3 4" xfId="9861" xr:uid="{00000000-0005-0000-0000-0000CA250000}"/>
    <cellStyle name="20% - Accent1 2 3 3 3 3 4 2" xfId="9862" xr:uid="{00000000-0005-0000-0000-0000CB250000}"/>
    <cellStyle name="20% - Accent1 2 3 3 3 3 4 2 2" xfId="9863" xr:uid="{00000000-0005-0000-0000-0000CC250000}"/>
    <cellStyle name="20% - Accent1 2 3 3 3 3 4 2 2 2" xfId="9864" xr:uid="{00000000-0005-0000-0000-0000CD250000}"/>
    <cellStyle name="20% - Accent1 2 3 3 3 3 4 2 3" xfId="9865" xr:uid="{00000000-0005-0000-0000-0000CE250000}"/>
    <cellStyle name="20% - Accent1 2 3 3 3 3 4 3" xfId="9866" xr:uid="{00000000-0005-0000-0000-0000CF250000}"/>
    <cellStyle name="20% - Accent1 2 3 3 3 3 4 3 2" xfId="9867" xr:uid="{00000000-0005-0000-0000-0000D0250000}"/>
    <cellStyle name="20% - Accent1 2 3 3 3 3 4 4" xfId="9868" xr:uid="{00000000-0005-0000-0000-0000D1250000}"/>
    <cellStyle name="20% - Accent1 2 3 3 3 3 5" xfId="9869" xr:uid="{00000000-0005-0000-0000-0000D2250000}"/>
    <cellStyle name="20% - Accent1 2 3 3 3 3 5 2" xfId="9870" xr:uid="{00000000-0005-0000-0000-0000D3250000}"/>
    <cellStyle name="20% - Accent1 2 3 3 3 3 5 2 2" xfId="9871" xr:uid="{00000000-0005-0000-0000-0000D4250000}"/>
    <cellStyle name="20% - Accent1 2 3 3 3 3 5 3" xfId="9872" xr:uid="{00000000-0005-0000-0000-0000D5250000}"/>
    <cellStyle name="20% - Accent1 2 3 3 3 3 6" xfId="9873" xr:uid="{00000000-0005-0000-0000-0000D6250000}"/>
    <cellStyle name="20% - Accent1 2 3 3 3 3 6 2" xfId="9874" xr:uid="{00000000-0005-0000-0000-0000D7250000}"/>
    <cellStyle name="20% - Accent1 2 3 3 3 3 6 2 2" xfId="9875" xr:uid="{00000000-0005-0000-0000-0000D8250000}"/>
    <cellStyle name="20% - Accent1 2 3 3 3 3 6 3" xfId="9876" xr:uid="{00000000-0005-0000-0000-0000D9250000}"/>
    <cellStyle name="20% - Accent1 2 3 3 3 3 7" xfId="9877" xr:uid="{00000000-0005-0000-0000-0000DA250000}"/>
    <cellStyle name="20% - Accent1 2 3 3 3 3 7 2" xfId="9878" xr:uid="{00000000-0005-0000-0000-0000DB250000}"/>
    <cellStyle name="20% - Accent1 2 3 3 3 3 8" xfId="9879" xr:uid="{00000000-0005-0000-0000-0000DC250000}"/>
    <cellStyle name="20% - Accent1 2 3 3 3 3 8 2" xfId="9880" xr:uid="{00000000-0005-0000-0000-0000DD250000}"/>
    <cellStyle name="20% - Accent1 2 3 3 3 3 9" xfId="9881" xr:uid="{00000000-0005-0000-0000-0000DE250000}"/>
    <cellStyle name="20% - Accent1 2 3 3 3 4" xfId="9882" xr:uid="{00000000-0005-0000-0000-0000DF250000}"/>
    <cellStyle name="20% - Accent1 2 3 3 3 4 2" xfId="9883" xr:uid="{00000000-0005-0000-0000-0000E0250000}"/>
    <cellStyle name="20% - Accent1 2 3 3 3 4 2 2" xfId="9884" xr:uid="{00000000-0005-0000-0000-0000E1250000}"/>
    <cellStyle name="20% - Accent1 2 3 3 3 4 2 2 2" xfId="9885" xr:uid="{00000000-0005-0000-0000-0000E2250000}"/>
    <cellStyle name="20% - Accent1 2 3 3 3 4 2 3" xfId="9886" xr:uid="{00000000-0005-0000-0000-0000E3250000}"/>
    <cellStyle name="20% - Accent1 2 3 3 3 4 3" xfId="9887" xr:uid="{00000000-0005-0000-0000-0000E4250000}"/>
    <cellStyle name="20% - Accent1 2 3 3 3 4 3 2" xfId="9888" xr:uid="{00000000-0005-0000-0000-0000E5250000}"/>
    <cellStyle name="20% - Accent1 2 3 3 3 4 4" xfId="9889" xr:uid="{00000000-0005-0000-0000-0000E6250000}"/>
    <cellStyle name="20% - Accent1 2 3 3 3 5" xfId="9890" xr:uid="{00000000-0005-0000-0000-0000E7250000}"/>
    <cellStyle name="20% - Accent1 2 3 3 3 5 2" xfId="9891" xr:uid="{00000000-0005-0000-0000-0000E8250000}"/>
    <cellStyle name="20% - Accent1 2 3 3 3 5 2 2" xfId="9892" xr:uid="{00000000-0005-0000-0000-0000E9250000}"/>
    <cellStyle name="20% - Accent1 2 3 3 3 5 2 2 2" xfId="9893" xr:uid="{00000000-0005-0000-0000-0000EA250000}"/>
    <cellStyle name="20% - Accent1 2 3 3 3 5 2 3" xfId="9894" xr:uid="{00000000-0005-0000-0000-0000EB250000}"/>
    <cellStyle name="20% - Accent1 2 3 3 3 5 3" xfId="9895" xr:uid="{00000000-0005-0000-0000-0000EC250000}"/>
    <cellStyle name="20% - Accent1 2 3 3 3 5 3 2" xfId="9896" xr:uid="{00000000-0005-0000-0000-0000ED250000}"/>
    <cellStyle name="20% - Accent1 2 3 3 3 5 4" xfId="9897" xr:uid="{00000000-0005-0000-0000-0000EE250000}"/>
    <cellStyle name="20% - Accent1 2 3 3 3 6" xfId="9898" xr:uid="{00000000-0005-0000-0000-0000EF250000}"/>
    <cellStyle name="20% - Accent1 2 3 3 3 6 2" xfId="9899" xr:uid="{00000000-0005-0000-0000-0000F0250000}"/>
    <cellStyle name="20% - Accent1 2 3 3 3 6 2 2" xfId="9900" xr:uid="{00000000-0005-0000-0000-0000F1250000}"/>
    <cellStyle name="20% - Accent1 2 3 3 3 6 2 2 2" xfId="9901" xr:uid="{00000000-0005-0000-0000-0000F2250000}"/>
    <cellStyle name="20% - Accent1 2 3 3 3 6 2 3" xfId="9902" xr:uid="{00000000-0005-0000-0000-0000F3250000}"/>
    <cellStyle name="20% - Accent1 2 3 3 3 6 3" xfId="9903" xr:uid="{00000000-0005-0000-0000-0000F4250000}"/>
    <cellStyle name="20% - Accent1 2 3 3 3 6 3 2" xfId="9904" xr:uid="{00000000-0005-0000-0000-0000F5250000}"/>
    <cellStyle name="20% - Accent1 2 3 3 3 6 4" xfId="9905" xr:uid="{00000000-0005-0000-0000-0000F6250000}"/>
    <cellStyle name="20% - Accent1 2 3 3 3 7" xfId="9906" xr:uid="{00000000-0005-0000-0000-0000F7250000}"/>
    <cellStyle name="20% - Accent1 2 3 3 3 7 2" xfId="9907" xr:uid="{00000000-0005-0000-0000-0000F8250000}"/>
    <cellStyle name="20% - Accent1 2 3 3 3 7 2 2" xfId="9908" xr:uid="{00000000-0005-0000-0000-0000F9250000}"/>
    <cellStyle name="20% - Accent1 2 3 3 3 7 3" xfId="9909" xr:uid="{00000000-0005-0000-0000-0000FA250000}"/>
    <cellStyle name="20% - Accent1 2 3 3 3 8" xfId="9910" xr:uid="{00000000-0005-0000-0000-0000FB250000}"/>
    <cellStyle name="20% - Accent1 2 3 3 3 8 2" xfId="9911" xr:uid="{00000000-0005-0000-0000-0000FC250000}"/>
    <cellStyle name="20% - Accent1 2 3 3 3 8 2 2" xfId="9912" xr:uid="{00000000-0005-0000-0000-0000FD250000}"/>
    <cellStyle name="20% - Accent1 2 3 3 3 8 3" xfId="9913" xr:uid="{00000000-0005-0000-0000-0000FE250000}"/>
    <cellStyle name="20% - Accent1 2 3 3 3 9" xfId="9914" xr:uid="{00000000-0005-0000-0000-0000FF250000}"/>
    <cellStyle name="20% - Accent1 2 3 3 3 9 2" xfId="9915" xr:uid="{00000000-0005-0000-0000-000000260000}"/>
    <cellStyle name="20% - Accent1 2 3 3 4" xfId="9916" xr:uid="{00000000-0005-0000-0000-000001260000}"/>
    <cellStyle name="20% - Accent1 2 3 3 4 10" xfId="9917" xr:uid="{00000000-0005-0000-0000-000002260000}"/>
    <cellStyle name="20% - Accent1 2 3 3 4 10 2" xfId="9918" xr:uid="{00000000-0005-0000-0000-000003260000}"/>
    <cellStyle name="20% - Accent1 2 3 3 4 11" xfId="9919" xr:uid="{00000000-0005-0000-0000-000004260000}"/>
    <cellStyle name="20% - Accent1 2 3 3 4 2" xfId="9920" xr:uid="{00000000-0005-0000-0000-000005260000}"/>
    <cellStyle name="20% - Accent1 2 3 3 4 2 2" xfId="9921" xr:uid="{00000000-0005-0000-0000-000006260000}"/>
    <cellStyle name="20% - Accent1 2 3 3 4 2 2 2" xfId="9922" xr:uid="{00000000-0005-0000-0000-000007260000}"/>
    <cellStyle name="20% - Accent1 2 3 3 4 2 2 2 2" xfId="9923" xr:uid="{00000000-0005-0000-0000-000008260000}"/>
    <cellStyle name="20% - Accent1 2 3 3 4 2 2 2 2 2" xfId="9924" xr:uid="{00000000-0005-0000-0000-000009260000}"/>
    <cellStyle name="20% - Accent1 2 3 3 4 2 2 2 3" xfId="9925" xr:uid="{00000000-0005-0000-0000-00000A260000}"/>
    <cellStyle name="20% - Accent1 2 3 3 4 2 2 3" xfId="9926" xr:uid="{00000000-0005-0000-0000-00000B260000}"/>
    <cellStyle name="20% - Accent1 2 3 3 4 2 2 3 2" xfId="9927" xr:uid="{00000000-0005-0000-0000-00000C260000}"/>
    <cellStyle name="20% - Accent1 2 3 3 4 2 2 4" xfId="9928" xr:uid="{00000000-0005-0000-0000-00000D260000}"/>
    <cellStyle name="20% - Accent1 2 3 3 4 2 3" xfId="9929" xr:uid="{00000000-0005-0000-0000-00000E260000}"/>
    <cellStyle name="20% - Accent1 2 3 3 4 2 3 2" xfId="9930" xr:uid="{00000000-0005-0000-0000-00000F260000}"/>
    <cellStyle name="20% - Accent1 2 3 3 4 2 3 2 2" xfId="9931" xr:uid="{00000000-0005-0000-0000-000010260000}"/>
    <cellStyle name="20% - Accent1 2 3 3 4 2 3 2 2 2" xfId="9932" xr:uid="{00000000-0005-0000-0000-000011260000}"/>
    <cellStyle name="20% - Accent1 2 3 3 4 2 3 2 3" xfId="9933" xr:uid="{00000000-0005-0000-0000-000012260000}"/>
    <cellStyle name="20% - Accent1 2 3 3 4 2 3 3" xfId="9934" xr:uid="{00000000-0005-0000-0000-000013260000}"/>
    <cellStyle name="20% - Accent1 2 3 3 4 2 3 3 2" xfId="9935" xr:uid="{00000000-0005-0000-0000-000014260000}"/>
    <cellStyle name="20% - Accent1 2 3 3 4 2 3 4" xfId="9936" xr:uid="{00000000-0005-0000-0000-000015260000}"/>
    <cellStyle name="20% - Accent1 2 3 3 4 2 4" xfId="9937" xr:uid="{00000000-0005-0000-0000-000016260000}"/>
    <cellStyle name="20% - Accent1 2 3 3 4 2 4 2" xfId="9938" xr:uid="{00000000-0005-0000-0000-000017260000}"/>
    <cellStyle name="20% - Accent1 2 3 3 4 2 4 2 2" xfId="9939" xr:uid="{00000000-0005-0000-0000-000018260000}"/>
    <cellStyle name="20% - Accent1 2 3 3 4 2 4 2 2 2" xfId="9940" xr:uid="{00000000-0005-0000-0000-000019260000}"/>
    <cellStyle name="20% - Accent1 2 3 3 4 2 4 2 3" xfId="9941" xr:uid="{00000000-0005-0000-0000-00001A260000}"/>
    <cellStyle name="20% - Accent1 2 3 3 4 2 4 3" xfId="9942" xr:uid="{00000000-0005-0000-0000-00001B260000}"/>
    <cellStyle name="20% - Accent1 2 3 3 4 2 4 3 2" xfId="9943" xr:uid="{00000000-0005-0000-0000-00001C260000}"/>
    <cellStyle name="20% - Accent1 2 3 3 4 2 4 4" xfId="9944" xr:uid="{00000000-0005-0000-0000-00001D260000}"/>
    <cellStyle name="20% - Accent1 2 3 3 4 2 5" xfId="9945" xr:uid="{00000000-0005-0000-0000-00001E260000}"/>
    <cellStyle name="20% - Accent1 2 3 3 4 2 5 2" xfId="9946" xr:uid="{00000000-0005-0000-0000-00001F260000}"/>
    <cellStyle name="20% - Accent1 2 3 3 4 2 5 2 2" xfId="9947" xr:uid="{00000000-0005-0000-0000-000020260000}"/>
    <cellStyle name="20% - Accent1 2 3 3 4 2 5 3" xfId="9948" xr:uid="{00000000-0005-0000-0000-000021260000}"/>
    <cellStyle name="20% - Accent1 2 3 3 4 2 6" xfId="9949" xr:uid="{00000000-0005-0000-0000-000022260000}"/>
    <cellStyle name="20% - Accent1 2 3 3 4 2 6 2" xfId="9950" xr:uid="{00000000-0005-0000-0000-000023260000}"/>
    <cellStyle name="20% - Accent1 2 3 3 4 2 6 2 2" xfId="9951" xr:uid="{00000000-0005-0000-0000-000024260000}"/>
    <cellStyle name="20% - Accent1 2 3 3 4 2 6 3" xfId="9952" xr:uid="{00000000-0005-0000-0000-000025260000}"/>
    <cellStyle name="20% - Accent1 2 3 3 4 2 7" xfId="9953" xr:uid="{00000000-0005-0000-0000-000026260000}"/>
    <cellStyle name="20% - Accent1 2 3 3 4 2 7 2" xfId="9954" xr:uid="{00000000-0005-0000-0000-000027260000}"/>
    <cellStyle name="20% - Accent1 2 3 3 4 2 8" xfId="9955" xr:uid="{00000000-0005-0000-0000-000028260000}"/>
    <cellStyle name="20% - Accent1 2 3 3 4 2 8 2" xfId="9956" xr:uid="{00000000-0005-0000-0000-000029260000}"/>
    <cellStyle name="20% - Accent1 2 3 3 4 2 9" xfId="9957" xr:uid="{00000000-0005-0000-0000-00002A260000}"/>
    <cellStyle name="20% - Accent1 2 3 3 4 3" xfId="9958" xr:uid="{00000000-0005-0000-0000-00002B260000}"/>
    <cellStyle name="20% - Accent1 2 3 3 4 3 2" xfId="9959" xr:uid="{00000000-0005-0000-0000-00002C260000}"/>
    <cellStyle name="20% - Accent1 2 3 3 4 3 2 2" xfId="9960" xr:uid="{00000000-0005-0000-0000-00002D260000}"/>
    <cellStyle name="20% - Accent1 2 3 3 4 3 2 2 2" xfId="9961" xr:uid="{00000000-0005-0000-0000-00002E260000}"/>
    <cellStyle name="20% - Accent1 2 3 3 4 3 2 2 2 2" xfId="9962" xr:uid="{00000000-0005-0000-0000-00002F260000}"/>
    <cellStyle name="20% - Accent1 2 3 3 4 3 2 2 3" xfId="9963" xr:uid="{00000000-0005-0000-0000-000030260000}"/>
    <cellStyle name="20% - Accent1 2 3 3 4 3 2 3" xfId="9964" xr:uid="{00000000-0005-0000-0000-000031260000}"/>
    <cellStyle name="20% - Accent1 2 3 3 4 3 2 3 2" xfId="9965" xr:uid="{00000000-0005-0000-0000-000032260000}"/>
    <cellStyle name="20% - Accent1 2 3 3 4 3 2 4" xfId="9966" xr:uid="{00000000-0005-0000-0000-000033260000}"/>
    <cellStyle name="20% - Accent1 2 3 3 4 3 3" xfId="9967" xr:uid="{00000000-0005-0000-0000-000034260000}"/>
    <cellStyle name="20% - Accent1 2 3 3 4 3 3 2" xfId="9968" xr:uid="{00000000-0005-0000-0000-000035260000}"/>
    <cellStyle name="20% - Accent1 2 3 3 4 3 3 2 2" xfId="9969" xr:uid="{00000000-0005-0000-0000-000036260000}"/>
    <cellStyle name="20% - Accent1 2 3 3 4 3 3 2 2 2" xfId="9970" xr:uid="{00000000-0005-0000-0000-000037260000}"/>
    <cellStyle name="20% - Accent1 2 3 3 4 3 3 2 3" xfId="9971" xr:uid="{00000000-0005-0000-0000-000038260000}"/>
    <cellStyle name="20% - Accent1 2 3 3 4 3 3 3" xfId="9972" xr:uid="{00000000-0005-0000-0000-000039260000}"/>
    <cellStyle name="20% - Accent1 2 3 3 4 3 3 3 2" xfId="9973" xr:uid="{00000000-0005-0000-0000-00003A260000}"/>
    <cellStyle name="20% - Accent1 2 3 3 4 3 3 4" xfId="9974" xr:uid="{00000000-0005-0000-0000-00003B260000}"/>
    <cellStyle name="20% - Accent1 2 3 3 4 3 4" xfId="9975" xr:uid="{00000000-0005-0000-0000-00003C260000}"/>
    <cellStyle name="20% - Accent1 2 3 3 4 3 4 2" xfId="9976" xr:uid="{00000000-0005-0000-0000-00003D260000}"/>
    <cellStyle name="20% - Accent1 2 3 3 4 3 4 2 2" xfId="9977" xr:uid="{00000000-0005-0000-0000-00003E260000}"/>
    <cellStyle name="20% - Accent1 2 3 3 4 3 4 2 2 2" xfId="9978" xr:uid="{00000000-0005-0000-0000-00003F260000}"/>
    <cellStyle name="20% - Accent1 2 3 3 4 3 4 2 3" xfId="9979" xr:uid="{00000000-0005-0000-0000-000040260000}"/>
    <cellStyle name="20% - Accent1 2 3 3 4 3 4 3" xfId="9980" xr:uid="{00000000-0005-0000-0000-000041260000}"/>
    <cellStyle name="20% - Accent1 2 3 3 4 3 4 3 2" xfId="9981" xr:uid="{00000000-0005-0000-0000-000042260000}"/>
    <cellStyle name="20% - Accent1 2 3 3 4 3 4 4" xfId="9982" xr:uid="{00000000-0005-0000-0000-000043260000}"/>
    <cellStyle name="20% - Accent1 2 3 3 4 3 5" xfId="9983" xr:uid="{00000000-0005-0000-0000-000044260000}"/>
    <cellStyle name="20% - Accent1 2 3 3 4 3 5 2" xfId="9984" xr:uid="{00000000-0005-0000-0000-000045260000}"/>
    <cellStyle name="20% - Accent1 2 3 3 4 3 5 2 2" xfId="9985" xr:uid="{00000000-0005-0000-0000-000046260000}"/>
    <cellStyle name="20% - Accent1 2 3 3 4 3 5 3" xfId="9986" xr:uid="{00000000-0005-0000-0000-000047260000}"/>
    <cellStyle name="20% - Accent1 2 3 3 4 3 6" xfId="9987" xr:uid="{00000000-0005-0000-0000-000048260000}"/>
    <cellStyle name="20% - Accent1 2 3 3 4 3 6 2" xfId="9988" xr:uid="{00000000-0005-0000-0000-000049260000}"/>
    <cellStyle name="20% - Accent1 2 3 3 4 3 6 2 2" xfId="9989" xr:uid="{00000000-0005-0000-0000-00004A260000}"/>
    <cellStyle name="20% - Accent1 2 3 3 4 3 6 3" xfId="9990" xr:uid="{00000000-0005-0000-0000-00004B260000}"/>
    <cellStyle name="20% - Accent1 2 3 3 4 3 7" xfId="9991" xr:uid="{00000000-0005-0000-0000-00004C260000}"/>
    <cellStyle name="20% - Accent1 2 3 3 4 3 7 2" xfId="9992" xr:uid="{00000000-0005-0000-0000-00004D260000}"/>
    <cellStyle name="20% - Accent1 2 3 3 4 3 8" xfId="9993" xr:uid="{00000000-0005-0000-0000-00004E260000}"/>
    <cellStyle name="20% - Accent1 2 3 3 4 3 8 2" xfId="9994" xr:uid="{00000000-0005-0000-0000-00004F260000}"/>
    <cellStyle name="20% - Accent1 2 3 3 4 3 9" xfId="9995" xr:uid="{00000000-0005-0000-0000-000050260000}"/>
    <cellStyle name="20% - Accent1 2 3 3 4 4" xfId="9996" xr:uid="{00000000-0005-0000-0000-000051260000}"/>
    <cellStyle name="20% - Accent1 2 3 3 4 4 2" xfId="9997" xr:uid="{00000000-0005-0000-0000-000052260000}"/>
    <cellStyle name="20% - Accent1 2 3 3 4 4 2 2" xfId="9998" xr:uid="{00000000-0005-0000-0000-000053260000}"/>
    <cellStyle name="20% - Accent1 2 3 3 4 4 2 2 2" xfId="9999" xr:uid="{00000000-0005-0000-0000-000054260000}"/>
    <cellStyle name="20% - Accent1 2 3 3 4 4 2 3" xfId="10000" xr:uid="{00000000-0005-0000-0000-000055260000}"/>
    <cellStyle name="20% - Accent1 2 3 3 4 4 3" xfId="10001" xr:uid="{00000000-0005-0000-0000-000056260000}"/>
    <cellStyle name="20% - Accent1 2 3 3 4 4 3 2" xfId="10002" xr:uid="{00000000-0005-0000-0000-000057260000}"/>
    <cellStyle name="20% - Accent1 2 3 3 4 4 4" xfId="10003" xr:uid="{00000000-0005-0000-0000-000058260000}"/>
    <cellStyle name="20% - Accent1 2 3 3 4 5" xfId="10004" xr:uid="{00000000-0005-0000-0000-000059260000}"/>
    <cellStyle name="20% - Accent1 2 3 3 4 5 2" xfId="10005" xr:uid="{00000000-0005-0000-0000-00005A260000}"/>
    <cellStyle name="20% - Accent1 2 3 3 4 5 2 2" xfId="10006" xr:uid="{00000000-0005-0000-0000-00005B260000}"/>
    <cellStyle name="20% - Accent1 2 3 3 4 5 2 2 2" xfId="10007" xr:uid="{00000000-0005-0000-0000-00005C260000}"/>
    <cellStyle name="20% - Accent1 2 3 3 4 5 2 3" xfId="10008" xr:uid="{00000000-0005-0000-0000-00005D260000}"/>
    <cellStyle name="20% - Accent1 2 3 3 4 5 3" xfId="10009" xr:uid="{00000000-0005-0000-0000-00005E260000}"/>
    <cellStyle name="20% - Accent1 2 3 3 4 5 3 2" xfId="10010" xr:uid="{00000000-0005-0000-0000-00005F260000}"/>
    <cellStyle name="20% - Accent1 2 3 3 4 5 4" xfId="10011" xr:uid="{00000000-0005-0000-0000-000060260000}"/>
    <cellStyle name="20% - Accent1 2 3 3 4 6" xfId="10012" xr:uid="{00000000-0005-0000-0000-000061260000}"/>
    <cellStyle name="20% - Accent1 2 3 3 4 6 2" xfId="10013" xr:uid="{00000000-0005-0000-0000-000062260000}"/>
    <cellStyle name="20% - Accent1 2 3 3 4 6 2 2" xfId="10014" xr:uid="{00000000-0005-0000-0000-000063260000}"/>
    <cellStyle name="20% - Accent1 2 3 3 4 6 2 2 2" xfId="10015" xr:uid="{00000000-0005-0000-0000-000064260000}"/>
    <cellStyle name="20% - Accent1 2 3 3 4 6 2 3" xfId="10016" xr:uid="{00000000-0005-0000-0000-000065260000}"/>
    <cellStyle name="20% - Accent1 2 3 3 4 6 3" xfId="10017" xr:uid="{00000000-0005-0000-0000-000066260000}"/>
    <cellStyle name="20% - Accent1 2 3 3 4 6 3 2" xfId="10018" xr:uid="{00000000-0005-0000-0000-000067260000}"/>
    <cellStyle name="20% - Accent1 2 3 3 4 6 4" xfId="10019" xr:uid="{00000000-0005-0000-0000-000068260000}"/>
    <cellStyle name="20% - Accent1 2 3 3 4 7" xfId="10020" xr:uid="{00000000-0005-0000-0000-000069260000}"/>
    <cellStyle name="20% - Accent1 2 3 3 4 7 2" xfId="10021" xr:uid="{00000000-0005-0000-0000-00006A260000}"/>
    <cellStyle name="20% - Accent1 2 3 3 4 7 2 2" xfId="10022" xr:uid="{00000000-0005-0000-0000-00006B260000}"/>
    <cellStyle name="20% - Accent1 2 3 3 4 7 3" xfId="10023" xr:uid="{00000000-0005-0000-0000-00006C260000}"/>
    <cellStyle name="20% - Accent1 2 3 3 4 8" xfId="10024" xr:uid="{00000000-0005-0000-0000-00006D260000}"/>
    <cellStyle name="20% - Accent1 2 3 3 4 8 2" xfId="10025" xr:uid="{00000000-0005-0000-0000-00006E260000}"/>
    <cellStyle name="20% - Accent1 2 3 3 4 8 2 2" xfId="10026" xr:uid="{00000000-0005-0000-0000-00006F260000}"/>
    <cellStyle name="20% - Accent1 2 3 3 4 8 3" xfId="10027" xr:uid="{00000000-0005-0000-0000-000070260000}"/>
    <cellStyle name="20% - Accent1 2 3 3 4 9" xfId="10028" xr:uid="{00000000-0005-0000-0000-000071260000}"/>
    <cellStyle name="20% - Accent1 2 3 3 4 9 2" xfId="10029" xr:uid="{00000000-0005-0000-0000-000072260000}"/>
    <cellStyle name="20% - Accent1 2 3 3 5" xfId="10030" xr:uid="{00000000-0005-0000-0000-000073260000}"/>
    <cellStyle name="20% - Accent1 2 3 3 5 2" xfId="10031" xr:uid="{00000000-0005-0000-0000-000074260000}"/>
    <cellStyle name="20% - Accent1 2 3 3 5 2 2" xfId="10032" xr:uid="{00000000-0005-0000-0000-000075260000}"/>
    <cellStyle name="20% - Accent1 2 3 3 5 2 2 2" xfId="10033" xr:uid="{00000000-0005-0000-0000-000076260000}"/>
    <cellStyle name="20% - Accent1 2 3 3 5 2 2 2 2" xfId="10034" xr:uid="{00000000-0005-0000-0000-000077260000}"/>
    <cellStyle name="20% - Accent1 2 3 3 5 2 2 3" xfId="10035" xr:uid="{00000000-0005-0000-0000-000078260000}"/>
    <cellStyle name="20% - Accent1 2 3 3 5 2 3" xfId="10036" xr:uid="{00000000-0005-0000-0000-000079260000}"/>
    <cellStyle name="20% - Accent1 2 3 3 5 2 3 2" xfId="10037" xr:uid="{00000000-0005-0000-0000-00007A260000}"/>
    <cellStyle name="20% - Accent1 2 3 3 5 2 4" xfId="10038" xr:uid="{00000000-0005-0000-0000-00007B260000}"/>
    <cellStyle name="20% - Accent1 2 3 3 5 3" xfId="10039" xr:uid="{00000000-0005-0000-0000-00007C260000}"/>
    <cellStyle name="20% - Accent1 2 3 3 5 3 2" xfId="10040" xr:uid="{00000000-0005-0000-0000-00007D260000}"/>
    <cellStyle name="20% - Accent1 2 3 3 5 3 2 2" xfId="10041" xr:uid="{00000000-0005-0000-0000-00007E260000}"/>
    <cellStyle name="20% - Accent1 2 3 3 5 3 2 2 2" xfId="10042" xr:uid="{00000000-0005-0000-0000-00007F260000}"/>
    <cellStyle name="20% - Accent1 2 3 3 5 3 2 3" xfId="10043" xr:uid="{00000000-0005-0000-0000-000080260000}"/>
    <cellStyle name="20% - Accent1 2 3 3 5 3 3" xfId="10044" xr:uid="{00000000-0005-0000-0000-000081260000}"/>
    <cellStyle name="20% - Accent1 2 3 3 5 3 3 2" xfId="10045" xr:uid="{00000000-0005-0000-0000-000082260000}"/>
    <cellStyle name="20% - Accent1 2 3 3 5 3 4" xfId="10046" xr:uid="{00000000-0005-0000-0000-000083260000}"/>
    <cellStyle name="20% - Accent1 2 3 3 5 4" xfId="10047" xr:uid="{00000000-0005-0000-0000-000084260000}"/>
    <cellStyle name="20% - Accent1 2 3 3 5 4 2" xfId="10048" xr:uid="{00000000-0005-0000-0000-000085260000}"/>
    <cellStyle name="20% - Accent1 2 3 3 5 4 2 2" xfId="10049" xr:uid="{00000000-0005-0000-0000-000086260000}"/>
    <cellStyle name="20% - Accent1 2 3 3 5 4 2 2 2" xfId="10050" xr:uid="{00000000-0005-0000-0000-000087260000}"/>
    <cellStyle name="20% - Accent1 2 3 3 5 4 2 3" xfId="10051" xr:uid="{00000000-0005-0000-0000-000088260000}"/>
    <cellStyle name="20% - Accent1 2 3 3 5 4 3" xfId="10052" xr:uid="{00000000-0005-0000-0000-000089260000}"/>
    <cellStyle name="20% - Accent1 2 3 3 5 4 3 2" xfId="10053" xr:uid="{00000000-0005-0000-0000-00008A260000}"/>
    <cellStyle name="20% - Accent1 2 3 3 5 4 4" xfId="10054" xr:uid="{00000000-0005-0000-0000-00008B260000}"/>
    <cellStyle name="20% - Accent1 2 3 3 5 5" xfId="10055" xr:uid="{00000000-0005-0000-0000-00008C260000}"/>
    <cellStyle name="20% - Accent1 2 3 3 5 5 2" xfId="10056" xr:uid="{00000000-0005-0000-0000-00008D260000}"/>
    <cellStyle name="20% - Accent1 2 3 3 5 5 2 2" xfId="10057" xr:uid="{00000000-0005-0000-0000-00008E260000}"/>
    <cellStyle name="20% - Accent1 2 3 3 5 5 3" xfId="10058" xr:uid="{00000000-0005-0000-0000-00008F260000}"/>
    <cellStyle name="20% - Accent1 2 3 3 5 6" xfId="10059" xr:uid="{00000000-0005-0000-0000-000090260000}"/>
    <cellStyle name="20% - Accent1 2 3 3 5 6 2" xfId="10060" xr:uid="{00000000-0005-0000-0000-000091260000}"/>
    <cellStyle name="20% - Accent1 2 3 3 5 6 2 2" xfId="10061" xr:uid="{00000000-0005-0000-0000-000092260000}"/>
    <cellStyle name="20% - Accent1 2 3 3 5 6 3" xfId="10062" xr:uid="{00000000-0005-0000-0000-000093260000}"/>
    <cellStyle name="20% - Accent1 2 3 3 5 7" xfId="10063" xr:uid="{00000000-0005-0000-0000-000094260000}"/>
    <cellStyle name="20% - Accent1 2 3 3 5 7 2" xfId="10064" xr:uid="{00000000-0005-0000-0000-000095260000}"/>
    <cellStyle name="20% - Accent1 2 3 3 5 8" xfId="10065" xr:uid="{00000000-0005-0000-0000-000096260000}"/>
    <cellStyle name="20% - Accent1 2 3 3 5 8 2" xfId="10066" xr:uid="{00000000-0005-0000-0000-000097260000}"/>
    <cellStyle name="20% - Accent1 2 3 3 5 9" xfId="10067" xr:uid="{00000000-0005-0000-0000-000098260000}"/>
    <cellStyle name="20% - Accent1 2 3 3 6" xfId="10068" xr:uid="{00000000-0005-0000-0000-000099260000}"/>
    <cellStyle name="20% - Accent1 2 3 3 6 2" xfId="10069" xr:uid="{00000000-0005-0000-0000-00009A260000}"/>
    <cellStyle name="20% - Accent1 2 3 3 6 2 2" xfId="10070" xr:uid="{00000000-0005-0000-0000-00009B260000}"/>
    <cellStyle name="20% - Accent1 2 3 3 6 2 2 2" xfId="10071" xr:uid="{00000000-0005-0000-0000-00009C260000}"/>
    <cellStyle name="20% - Accent1 2 3 3 6 2 2 2 2" xfId="10072" xr:uid="{00000000-0005-0000-0000-00009D260000}"/>
    <cellStyle name="20% - Accent1 2 3 3 6 2 2 3" xfId="10073" xr:uid="{00000000-0005-0000-0000-00009E260000}"/>
    <cellStyle name="20% - Accent1 2 3 3 6 2 3" xfId="10074" xr:uid="{00000000-0005-0000-0000-00009F260000}"/>
    <cellStyle name="20% - Accent1 2 3 3 6 2 3 2" xfId="10075" xr:uid="{00000000-0005-0000-0000-0000A0260000}"/>
    <cellStyle name="20% - Accent1 2 3 3 6 2 4" xfId="10076" xr:uid="{00000000-0005-0000-0000-0000A1260000}"/>
    <cellStyle name="20% - Accent1 2 3 3 6 3" xfId="10077" xr:uid="{00000000-0005-0000-0000-0000A2260000}"/>
    <cellStyle name="20% - Accent1 2 3 3 6 3 2" xfId="10078" xr:uid="{00000000-0005-0000-0000-0000A3260000}"/>
    <cellStyle name="20% - Accent1 2 3 3 6 3 2 2" xfId="10079" xr:uid="{00000000-0005-0000-0000-0000A4260000}"/>
    <cellStyle name="20% - Accent1 2 3 3 6 3 2 2 2" xfId="10080" xr:uid="{00000000-0005-0000-0000-0000A5260000}"/>
    <cellStyle name="20% - Accent1 2 3 3 6 3 2 3" xfId="10081" xr:uid="{00000000-0005-0000-0000-0000A6260000}"/>
    <cellStyle name="20% - Accent1 2 3 3 6 3 3" xfId="10082" xr:uid="{00000000-0005-0000-0000-0000A7260000}"/>
    <cellStyle name="20% - Accent1 2 3 3 6 3 3 2" xfId="10083" xr:uid="{00000000-0005-0000-0000-0000A8260000}"/>
    <cellStyle name="20% - Accent1 2 3 3 6 3 4" xfId="10084" xr:uid="{00000000-0005-0000-0000-0000A9260000}"/>
    <cellStyle name="20% - Accent1 2 3 3 6 4" xfId="10085" xr:uid="{00000000-0005-0000-0000-0000AA260000}"/>
    <cellStyle name="20% - Accent1 2 3 3 6 4 2" xfId="10086" xr:uid="{00000000-0005-0000-0000-0000AB260000}"/>
    <cellStyle name="20% - Accent1 2 3 3 6 4 2 2" xfId="10087" xr:uid="{00000000-0005-0000-0000-0000AC260000}"/>
    <cellStyle name="20% - Accent1 2 3 3 6 4 2 2 2" xfId="10088" xr:uid="{00000000-0005-0000-0000-0000AD260000}"/>
    <cellStyle name="20% - Accent1 2 3 3 6 4 2 3" xfId="10089" xr:uid="{00000000-0005-0000-0000-0000AE260000}"/>
    <cellStyle name="20% - Accent1 2 3 3 6 4 3" xfId="10090" xr:uid="{00000000-0005-0000-0000-0000AF260000}"/>
    <cellStyle name="20% - Accent1 2 3 3 6 4 3 2" xfId="10091" xr:uid="{00000000-0005-0000-0000-0000B0260000}"/>
    <cellStyle name="20% - Accent1 2 3 3 6 4 4" xfId="10092" xr:uid="{00000000-0005-0000-0000-0000B1260000}"/>
    <cellStyle name="20% - Accent1 2 3 3 6 5" xfId="10093" xr:uid="{00000000-0005-0000-0000-0000B2260000}"/>
    <cellStyle name="20% - Accent1 2 3 3 6 5 2" xfId="10094" xr:uid="{00000000-0005-0000-0000-0000B3260000}"/>
    <cellStyle name="20% - Accent1 2 3 3 6 5 2 2" xfId="10095" xr:uid="{00000000-0005-0000-0000-0000B4260000}"/>
    <cellStyle name="20% - Accent1 2 3 3 6 5 3" xfId="10096" xr:uid="{00000000-0005-0000-0000-0000B5260000}"/>
    <cellStyle name="20% - Accent1 2 3 3 6 6" xfId="10097" xr:uid="{00000000-0005-0000-0000-0000B6260000}"/>
    <cellStyle name="20% - Accent1 2 3 3 6 6 2" xfId="10098" xr:uid="{00000000-0005-0000-0000-0000B7260000}"/>
    <cellStyle name="20% - Accent1 2 3 3 6 6 2 2" xfId="10099" xr:uid="{00000000-0005-0000-0000-0000B8260000}"/>
    <cellStyle name="20% - Accent1 2 3 3 6 6 3" xfId="10100" xr:uid="{00000000-0005-0000-0000-0000B9260000}"/>
    <cellStyle name="20% - Accent1 2 3 3 6 7" xfId="10101" xr:uid="{00000000-0005-0000-0000-0000BA260000}"/>
    <cellStyle name="20% - Accent1 2 3 3 6 7 2" xfId="10102" xr:uid="{00000000-0005-0000-0000-0000BB260000}"/>
    <cellStyle name="20% - Accent1 2 3 3 6 8" xfId="10103" xr:uid="{00000000-0005-0000-0000-0000BC260000}"/>
    <cellStyle name="20% - Accent1 2 3 3 6 8 2" xfId="10104" xr:uid="{00000000-0005-0000-0000-0000BD260000}"/>
    <cellStyle name="20% - Accent1 2 3 3 6 9" xfId="10105" xr:uid="{00000000-0005-0000-0000-0000BE260000}"/>
    <cellStyle name="20% - Accent1 2 3 3 7" xfId="10106" xr:uid="{00000000-0005-0000-0000-0000BF260000}"/>
    <cellStyle name="20% - Accent1 2 3 3 7 2" xfId="10107" xr:uid="{00000000-0005-0000-0000-0000C0260000}"/>
    <cellStyle name="20% - Accent1 2 3 3 7 2 2" xfId="10108" xr:uid="{00000000-0005-0000-0000-0000C1260000}"/>
    <cellStyle name="20% - Accent1 2 3 3 7 2 2 2" xfId="10109" xr:uid="{00000000-0005-0000-0000-0000C2260000}"/>
    <cellStyle name="20% - Accent1 2 3 3 7 2 3" xfId="10110" xr:uid="{00000000-0005-0000-0000-0000C3260000}"/>
    <cellStyle name="20% - Accent1 2 3 3 7 3" xfId="10111" xr:uid="{00000000-0005-0000-0000-0000C4260000}"/>
    <cellStyle name="20% - Accent1 2 3 3 7 3 2" xfId="10112" xr:uid="{00000000-0005-0000-0000-0000C5260000}"/>
    <cellStyle name="20% - Accent1 2 3 3 7 4" xfId="10113" xr:uid="{00000000-0005-0000-0000-0000C6260000}"/>
    <cellStyle name="20% - Accent1 2 3 3 8" xfId="10114" xr:uid="{00000000-0005-0000-0000-0000C7260000}"/>
    <cellStyle name="20% - Accent1 2 3 3 8 2" xfId="10115" xr:uid="{00000000-0005-0000-0000-0000C8260000}"/>
    <cellStyle name="20% - Accent1 2 3 3 8 2 2" xfId="10116" xr:uid="{00000000-0005-0000-0000-0000C9260000}"/>
    <cellStyle name="20% - Accent1 2 3 3 8 2 2 2" xfId="10117" xr:uid="{00000000-0005-0000-0000-0000CA260000}"/>
    <cellStyle name="20% - Accent1 2 3 3 8 2 3" xfId="10118" xr:uid="{00000000-0005-0000-0000-0000CB260000}"/>
    <cellStyle name="20% - Accent1 2 3 3 8 3" xfId="10119" xr:uid="{00000000-0005-0000-0000-0000CC260000}"/>
    <cellStyle name="20% - Accent1 2 3 3 8 3 2" xfId="10120" xr:uid="{00000000-0005-0000-0000-0000CD260000}"/>
    <cellStyle name="20% - Accent1 2 3 3 8 4" xfId="10121" xr:uid="{00000000-0005-0000-0000-0000CE260000}"/>
    <cellStyle name="20% - Accent1 2 3 3 9" xfId="10122" xr:uid="{00000000-0005-0000-0000-0000CF260000}"/>
    <cellStyle name="20% - Accent1 2 3 3 9 2" xfId="10123" xr:uid="{00000000-0005-0000-0000-0000D0260000}"/>
    <cellStyle name="20% - Accent1 2 3 3 9 2 2" xfId="10124" xr:uid="{00000000-0005-0000-0000-0000D1260000}"/>
    <cellStyle name="20% - Accent1 2 3 3 9 2 2 2" xfId="10125" xr:uid="{00000000-0005-0000-0000-0000D2260000}"/>
    <cellStyle name="20% - Accent1 2 3 3 9 2 3" xfId="10126" xr:uid="{00000000-0005-0000-0000-0000D3260000}"/>
    <cellStyle name="20% - Accent1 2 3 3 9 3" xfId="10127" xr:uid="{00000000-0005-0000-0000-0000D4260000}"/>
    <cellStyle name="20% - Accent1 2 3 3 9 3 2" xfId="10128" xr:uid="{00000000-0005-0000-0000-0000D5260000}"/>
    <cellStyle name="20% - Accent1 2 3 3 9 4" xfId="10129" xr:uid="{00000000-0005-0000-0000-0000D6260000}"/>
    <cellStyle name="20% - Accent1 2 3 4" xfId="10130" xr:uid="{00000000-0005-0000-0000-0000D7260000}"/>
    <cellStyle name="20% - Accent1 2 3 4 10" xfId="10131" xr:uid="{00000000-0005-0000-0000-0000D8260000}"/>
    <cellStyle name="20% - Accent1 2 3 4 10 2" xfId="10132" xr:uid="{00000000-0005-0000-0000-0000D9260000}"/>
    <cellStyle name="20% - Accent1 2 3 4 11" xfId="10133" xr:uid="{00000000-0005-0000-0000-0000DA260000}"/>
    <cellStyle name="20% - Accent1 2 3 4 2" xfId="10134" xr:uid="{00000000-0005-0000-0000-0000DB260000}"/>
    <cellStyle name="20% - Accent1 2 3 4 2 2" xfId="10135" xr:uid="{00000000-0005-0000-0000-0000DC260000}"/>
    <cellStyle name="20% - Accent1 2 3 4 2 2 2" xfId="10136" xr:uid="{00000000-0005-0000-0000-0000DD260000}"/>
    <cellStyle name="20% - Accent1 2 3 4 2 2 2 2" xfId="10137" xr:uid="{00000000-0005-0000-0000-0000DE260000}"/>
    <cellStyle name="20% - Accent1 2 3 4 2 2 2 2 2" xfId="10138" xr:uid="{00000000-0005-0000-0000-0000DF260000}"/>
    <cellStyle name="20% - Accent1 2 3 4 2 2 2 3" xfId="10139" xr:uid="{00000000-0005-0000-0000-0000E0260000}"/>
    <cellStyle name="20% - Accent1 2 3 4 2 2 3" xfId="10140" xr:uid="{00000000-0005-0000-0000-0000E1260000}"/>
    <cellStyle name="20% - Accent1 2 3 4 2 2 3 2" xfId="10141" xr:uid="{00000000-0005-0000-0000-0000E2260000}"/>
    <cellStyle name="20% - Accent1 2 3 4 2 2 4" xfId="10142" xr:uid="{00000000-0005-0000-0000-0000E3260000}"/>
    <cellStyle name="20% - Accent1 2 3 4 2 3" xfId="10143" xr:uid="{00000000-0005-0000-0000-0000E4260000}"/>
    <cellStyle name="20% - Accent1 2 3 4 2 3 2" xfId="10144" xr:uid="{00000000-0005-0000-0000-0000E5260000}"/>
    <cellStyle name="20% - Accent1 2 3 4 2 3 2 2" xfId="10145" xr:uid="{00000000-0005-0000-0000-0000E6260000}"/>
    <cellStyle name="20% - Accent1 2 3 4 2 3 2 2 2" xfId="10146" xr:uid="{00000000-0005-0000-0000-0000E7260000}"/>
    <cellStyle name="20% - Accent1 2 3 4 2 3 2 3" xfId="10147" xr:uid="{00000000-0005-0000-0000-0000E8260000}"/>
    <cellStyle name="20% - Accent1 2 3 4 2 3 3" xfId="10148" xr:uid="{00000000-0005-0000-0000-0000E9260000}"/>
    <cellStyle name="20% - Accent1 2 3 4 2 3 3 2" xfId="10149" xr:uid="{00000000-0005-0000-0000-0000EA260000}"/>
    <cellStyle name="20% - Accent1 2 3 4 2 3 4" xfId="10150" xr:uid="{00000000-0005-0000-0000-0000EB260000}"/>
    <cellStyle name="20% - Accent1 2 3 4 2 4" xfId="10151" xr:uid="{00000000-0005-0000-0000-0000EC260000}"/>
    <cellStyle name="20% - Accent1 2 3 4 2 4 2" xfId="10152" xr:uid="{00000000-0005-0000-0000-0000ED260000}"/>
    <cellStyle name="20% - Accent1 2 3 4 2 4 2 2" xfId="10153" xr:uid="{00000000-0005-0000-0000-0000EE260000}"/>
    <cellStyle name="20% - Accent1 2 3 4 2 4 2 2 2" xfId="10154" xr:uid="{00000000-0005-0000-0000-0000EF260000}"/>
    <cellStyle name="20% - Accent1 2 3 4 2 4 2 3" xfId="10155" xr:uid="{00000000-0005-0000-0000-0000F0260000}"/>
    <cellStyle name="20% - Accent1 2 3 4 2 4 3" xfId="10156" xr:uid="{00000000-0005-0000-0000-0000F1260000}"/>
    <cellStyle name="20% - Accent1 2 3 4 2 4 3 2" xfId="10157" xr:uid="{00000000-0005-0000-0000-0000F2260000}"/>
    <cellStyle name="20% - Accent1 2 3 4 2 4 4" xfId="10158" xr:uid="{00000000-0005-0000-0000-0000F3260000}"/>
    <cellStyle name="20% - Accent1 2 3 4 2 5" xfId="10159" xr:uid="{00000000-0005-0000-0000-0000F4260000}"/>
    <cellStyle name="20% - Accent1 2 3 4 2 5 2" xfId="10160" xr:uid="{00000000-0005-0000-0000-0000F5260000}"/>
    <cellStyle name="20% - Accent1 2 3 4 2 5 2 2" xfId="10161" xr:uid="{00000000-0005-0000-0000-0000F6260000}"/>
    <cellStyle name="20% - Accent1 2 3 4 2 5 3" xfId="10162" xr:uid="{00000000-0005-0000-0000-0000F7260000}"/>
    <cellStyle name="20% - Accent1 2 3 4 2 6" xfId="10163" xr:uid="{00000000-0005-0000-0000-0000F8260000}"/>
    <cellStyle name="20% - Accent1 2 3 4 2 6 2" xfId="10164" xr:uid="{00000000-0005-0000-0000-0000F9260000}"/>
    <cellStyle name="20% - Accent1 2 3 4 2 6 2 2" xfId="10165" xr:uid="{00000000-0005-0000-0000-0000FA260000}"/>
    <cellStyle name="20% - Accent1 2 3 4 2 6 3" xfId="10166" xr:uid="{00000000-0005-0000-0000-0000FB260000}"/>
    <cellStyle name="20% - Accent1 2 3 4 2 7" xfId="10167" xr:uid="{00000000-0005-0000-0000-0000FC260000}"/>
    <cellStyle name="20% - Accent1 2 3 4 2 7 2" xfId="10168" xr:uid="{00000000-0005-0000-0000-0000FD260000}"/>
    <cellStyle name="20% - Accent1 2 3 4 2 8" xfId="10169" xr:uid="{00000000-0005-0000-0000-0000FE260000}"/>
    <cellStyle name="20% - Accent1 2 3 4 2 8 2" xfId="10170" xr:uid="{00000000-0005-0000-0000-0000FF260000}"/>
    <cellStyle name="20% - Accent1 2 3 4 2 9" xfId="10171" xr:uid="{00000000-0005-0000-0000-000000270000}"/>
    <cellStyle name="20% - Accent1 2 3 4 3" xfId="10172" xr:uid="{00000000-0005-0000-0000-000001270000}"/>
    <cellStyle name="20% - Accent1 2 3 4 3 2" xfId="10173" xr:uid="{00000000-0005-0000-0000-000002270000}"/>
    <cellStyle name="20% - Accent1 2 3 4 3 2 2" xfId="10174" xr:uid="{00000000-0005-0000-0000-000003270000}"/>
    <cellStyle name="20% - Accent1 2 3 4 3 2 2 2" xfId="10175" xr:uid="{00000000-0005-0000-0000-000004270000}"/>
    <cellStyle name="20% - Accent1 2 3 4 3 2 2 2 2" xfId="10176" xr:uid="{00000000-0005-0000-0000-000005270000}"/>
    <cellStyle name="20% - Accent1 2 3 4 3 2 2 3" xfId="10177" xr:uid="{00000000-0005-0000-0000-000006270000}"/>
    <cellStyle name="20% - Accent1 2 3 4 3 2 3" xfId="10178" xr:uid="{00000000-0005-0000-0000-000007270000}"/>
    <cellStyle name="20% - Accent1 2 3 4 3 2 3 2" xfId="10179" xr:uid="{00000000-0005-0000-0000-000008270000}"/>
    <cellStyle name="20% - Accent1 2 3 4 3 2 4" xfId="10180" xr:uid="{00000000-0005-0000-0000-000009270000}"/>
    <cellStyle name="20% - Accent1 2 3 4 3 3" xfId="10181" xr:uid="{00000000-0005-0000-0000-00000A270000}"/>
    <cellStyle name="20% - Accent1 2 3 4 3 3 2" xfId="10182" xr:uid="{00000000-0005-0000-0000-00000B270000}"/>
    <cellStyle name="20% - Accent1 2 3 4 3 3 2 2" xfId="10183" xr:uid="{00000000-0005-0000-0000-00000C270000}"/>
    <cellStyle name="20% - Accent1 2 3 4 3 3 2 2 2" xfId="10184" xr:uid="{00000000-0005-0000-0000-00000D270000}"/>
    <cellStyle name="20% - Accent1 2 3 4 3 3 2 3" xfId="10185" xr:uid="{00000000-0005-0000-0000-00000E270000}"/>
    <cellStyle name="20% - Accent1 2 3 4 3 3 3" xfId="10186" xr:uid="{00000000-0005-0000-0000-00000F270000}"/>
    <cellStyle name="20% - Accent1 2 3 4 3 3 3 2" xfId="10187" xr:uid="{00000000-0005-0000-0000-000010270000}"/>
    <cellStyle name="20% - Accent1 2 3 4 3 3 4" xfId="10188" xr:uid="{00000000-0005-0000-0000-000011270000}"/>
    <cellStyle name="20% - Accent1 2 3 4 3 4" xfId="10189" xr:uid="{00000000-0005-0000-0000-000012270000}"/>
    <cellStyle name="20% - Accent1 2 3 4 3 4 2" xfId="10190" xr:uid="{00000000-0005-0000-0000-000013270000}"/>
    <cellStyle name="20% - Accent1 2 3 4 3 4 2 2" xfId="10191" xr:uid="{00000000-0005-0000-0000-000014270000}"/>
    <cellStyle name="20% - Accent1 2 3 4 3 4 2 2 2" xfId="10192" xr:uid="{00000000-0005-0000-0000-000015270000}"/>
    <cellStyle name="20% - Accent1 2 3 4 3 4 2 3" xfId="10193" xr:uid="{00000000-0005-0000-0000-000016270000}"/>
    <cellStyle name="20% - Accent1 2 3 4 3 4 3" xfId="10194" xr:uid="{00000000-0005-0000-0000-000017270000}"/>
    <cellStyle name="20% - Accent1 2 3 4 3 4 3 2" xfId="10195" xr:uid="{00000000-0005-0000-0000-000018270000}"/>
    <cellStyle name="20% - Accent1 2 3 4 3 4 4" xfId="10196" xr:uid="{00000000-0005-0000-0000-000019270000}"/>
    <cellStyle name="20% - Accent1 2 3 4 3 5" xfId="10197" xr:uid="{00000000-0005-0000-0000-00001A270000}"/>
    <cellStyle name="20% - Accent1 2 3 4 3 5 2" xfId="10198" xr:uid="{00000000-0005-0000-0000-00001B270000}"/>
    <cellStyle name="20% - Accent1 2 3 4 3 5 2 2" xfId="10199" xr:uid="{00000000-0005-0000-0000-00001C270000}"/>
    <cellStyle name="20% - Accent1 2 3 4 3 5 3" xfId="10200" xr:uid="{00000000-0005-0000-0000-00001D270000}"/>
    <cellStyle name="20% - Accent1 2 3 4 3 6" xfId="10201" xr:uid="{00000000-0005-0000-0000-00001E270000}"/>
    <cellStyle name="20% - Accent1 2 3 4 3 6 2" xfId="10202" xr:uid="{00000000-0005-0000-0000-00001F270000}"/>
    <cellStyle name="20% - Accent1 2 3 4 3 6 2 2" xfId="10203" xr:uid="{00000000-0005-0000-0000-000020270000}"/>
    <cellStyle name="20% - Accent1 2 3 4 3 6 3" xfId="10204" xr:uid="{00000000-0005-0000-0000-000021270000}"/>
    <cellStyle name="20% - Accent1 2 3 4 3 7" xfId="10205" xr:uid="{00000000-0005-0000-0000-000022270000}"/>
    <cellStyle name="20% - Accent1 2 3 4 3 7 2" xfId="10206" xr:uid="{00000000-0005-0000-0000-000023270000}"/>
    <cellStyle name="20% - Accent1 2 3 4 3 8" xfId="10207" xr:uid="{00000000-0005-0000-0000-000024270000}"/>
    <cellStyle name="20% - Accent1 2 3 4 3 8 2" xfId="10208" xr:uid="{00000000-0005-0000-0000-000025270000}"/>
    <cellStyle name="20% - Accent1 2 3 4 3 9" xfId="10209" xr:uid="{00000000-0005-0000-0000-000026270000}"/>
    <cellStyle name="20% - Accent1 2 3 4 4" xfId="10210" xr:uid="{00000000-0005-0000-0000-000027270000}"/>
    <cellStyle name="20% - Accent1 2 3 4 4 2" xfId="10211" xr:uid="{00000000-0005-0000-0000-000028270000}"/>
    <cellStyle name="20% - Accent1 2 3 4 4 2 2" xfId="10212" xr:uid="{00000000-0005-0000-0000-000029270000}"/>
    <cellStyle name="20% - Accent1 2 3 4 4 2 2 2" xfId="10213" xr:uid="{00000000-0005-0000-0000-00002A270000}"/>
    <cellStyle name="20% - Accent1 2 3 4 4 2 3" xfId="10214" xr:uid="{00000000-0005-0000-0000-00002B270000}"/>
    <cellStyle name="20% - Accent1 2 3 4 4 3" xfId="10215" xr:uid="{00000000-0005-0000-0000-00002C270000}"/>
    <cellStyle name="20% - Accent1 2 3 4 4 3 2" xfId="10216" xr:uid="{00000000-0005-0000-0000-00002D270000}"/>
    <cellStyle name="20% - Accent1 2 3 4 4 4" xfId="10217" xr:uid="{00000000-0005-0000-0000-00002E270000}"/>
    <cellStyle name="20% - Accent1 2 3 4 5" xfId="10218" xr:uid="{00000000-0005-0000-0000-00002F270000}"/>
    <cellStyle name="20% - Accent1 2 3 4 5 2" xfId="10219" xr:uid="{00000000-0005-0000-0000-000030270000}"/>
    <cellStyle name="20% - Accent1 2 3 4 5 2 2" xfId="10220" xr:uid="{00000000-0005-0000-0000-000031270000}"/>
    <cellStyle name="20% - Accent1 2 3 4 5 2 2 2" xfId="10221" xr:uid="{00000000-0005-0000-0000-000032270000}"/>
    <cellStyle name="20% - Accent1 2 3 4 5 2 3" xfId="10222" xr:uid="{00000000-0005-0000-0000-000033270000}"/>
    <cellStyle name="20% - Accent1 2 3 4 5 3" xfId="10223" xr:uid="{00000000-0005-0000-0000-000034270000}"/>
    <cellStyle name="20% - Accent1 2 3 4 5 3 2" xfId="10224" xr:uid="{00000000-0005-0000-0000-000035270000}"/>
    <cellStyle name="20% - Accent1 2 3 4 5 4" xfId="10225" xr:uid="{00000000-0005-0000-0000-000036270000}"/>
    <cellStyle name="20% - Accent1 2 3 4 6" xfId="10226" xr:uid="{00000000-0005-0000-0000-000037270000}"/>
    <cellStyle name="20% - Accent1 2 3 4 6 2" xfId="10227" xr:uid="{00000000-0005-0000-0000-000038270000}"/>
    <cellStyle name="20% - Accent1 2 3 4 6 2 2" xfId="10228" xr:uid="{00000000-0005-0000-0000-000039270000}"/>
    <cellStyle name="20% - Accent1 2 3 4 6 2 2 2" xfId="10229" xr:uid="{00000000-0005-0000-0000-00003A270000}"/>
    <cellStyle name="20% - Accent1 2 3 4 6 2 3" xfId="10230" xr:uid="{00000000-0005-0000-0000-00003B270000}"/>
    <cellStyle name="20% - Accent1 2 3 4 6 3" xfId="10231" xr:uid="{00000000-0005-0000-0000-00003C270000}"/>
    <cellStyle name="20% - Accent1 2 3 4 6 3 2" xfId="10232" xr:uid="{00000000-0005-0000-0000-00003D270000}"/>
    <cellStyle name="20% - Accent1 2 3 4 6 4" xfId="10233" xr:uid="{00000000-0005-0000-0000-00003E270000}"/>
    <cellStyle name="20% - Accent1 2 3 4 7" xfId="10234" xr:uid="{00000000-0005-0000-0000-00003F270000}"/>
    <cellStyle name="20% - Accent1 2 3 4 7 2" xfId="10235" xr:uid="{00000000-0005-0000-0000-000040270000}"/>
    <cellStyle name="20% - Accent1 2 3 4 7 2 2" xfId="10236" xr:uid="{00000000-0005-0000-0000-000041270000}"/>
    <cellStyle name="20% - Accent1 2 3 4 7 3" xfId="10237" xr:uid="{00000000-0005-0000-0000-000042270000}"/>
    <cellStyle name="20% - Accent1 2 3 4 8" xfId="10238" xr:uid="{00000000-0005-0000-0000-000043270000}"/>
    <cellStyle name="20% - Accent1 2 3 4 8 2" xfId="10239" xr:uid="{00000000-0005-0000-0000-000044270000}"/>
    <cellStyle name="20% - Accent1 2 3 4 8 2 2" xfId="10240" xr:uid="{00000000-0005-0000-0000-000045270000}"/>
    <cellStyle name="20% - Accent1 2 3 4 8 3" xfId="10241" xr:uid="{00000000-0005-0000-0000-000046270000}"/>
    <cellStyle name="20% - Accent1 2 3 4 9" xfId="10242" xr:uid="{00000000-0005-0000-0000-000047270000}"/>
    <cellStyle name="20% - Accent1 2 3 4 9 2" xfId="10243" xr:uid="{00000000-0005-0000-0000-000048270000}"/>
    <cellStyle name="20% - Accent1 2 3 5" xfId="10244" xr:uid="{00000000-0005-0000-0000-000049270000}"/>
    <cellStyle name="20% - Accent1 2 3 5 10" xfId="10245" xr:uid="{00000000-0005-0000-0000-00004A270000}"/>
    <cellStyle name="20% - Accent1 2 3 5 10 2" xfId="10246" xr:uid="{00000000-0005-0000-0000-00004B270000}"/>
    <cellStyle name="20% - Accent1 2 3 5 11" xfId="10247" xr:uid="{00000000-0005-0000-0000-00004C270000}"/>
    <cellStyle name="20% - Accent1 2 3 5 2" xfId="10248" xr:uid="{00000000-0005-0000-0000-00004D270000}"/>
    <cellStyle name="20% - Accent1 2 3 5 2 2" xfId="10249" xr:uid="{00000000-0005-0000-0000-00004E270000}"/>
    <cellStyle name="20% - Accent1 2 3 5 2 2 2" xfId="10250" xr:uid="{00000000-0005-0000-0000-00004F270000}"/>
    <cellStyle name="20% - Accent1 2 3 5 2 2 2 2" xfId="10251" xr:uid="{00000000-0005-0000-0000-000050270000}"/>
    <cellStyle name="20% - Accent1 2 3 5 2 2 2 2 2" xfId="10252" xr:uid="{00000000-0005-0000-0000-000051270000}"/>
    <cellStyle name="20% - Accent1 2 3 5 2 2 2 3" xfId="10253" xr:uid="{00000000-0005-0000-0000-000052270000}"/>
    <cellStyle name="20% - Accent1 2 3 5 2 2 3" xfId="10254" xr:uid="{00000000-0005-0000-0000-000053270000}"/>
    <cellStyle name="20% - Accent1 2 3 5 2 2 3 2" xfId="10255" xr:uid="{00000000-0005-0000-0000-000054270000}"/>
    <cellStyle name="20% - Accent1 2 3 5 2 2 4" xfId="10256" xr:uid="{00000000-0005-0000-0000-000055270000}"/>
    <cellStyle name="20% - Accent1 2 3 5 2 3" xfId="10257" xr:uid="{00000000-0005-0000-0000-000056270000}"/>
    <cellStyle name="20% - Accent1 2 3 5 2 3 2" xfId="10258" xr:uid="{00000000-0005-0000-0000-000057270000}"/>
    <cellStyle name="20% - Accent1 2 3 5 2 3 2 2" xfId="10259" xr:uid="{00000000-0005-0000-0000-000058270000}"/>
    <cellStyle name="20% - Accent1 2 3 5 2 3 2 2 2" xfId="10260" xr:uid="{00000000-0005-0000-0000-000059270000}"/>
    <cellStyle name="20% - Accent1 2 3 5 2 3 2 3" xfId="10261" xr:uid="{00000000-0005-0000-0000-00005A270000}"/>
    <cellStyle name="20% - Accent1 2 3 5 2 3 3" xfId="10262" xr:uid="{00000000-0005-0000-0000-00005B270000}"/>
    <cellStyle name="20% - Accent1 2 3 5 2 3 3 2" xfId="10263" xr:uid="{00000000-0005-0000-0000-00005C270000}"/>
    <cellStyle name="20% - Accent1 2 3 5 2 3 4" xfId="10264" xr:uid="{00000000-0005-0000-0000-00005D270000}"/>
    <cellStyle name="20% - Accent1 2 3 5 2 4" xfId="10265" xr:uid="{00000000-0005-0000-0000-00005E270000}"/>
    <cellStyle name="20% - Accent1 2 3 5 2 4 2" xfId="10266" xr:uid="{00000000-0005-0000-0000-00005F270000}"/>
    <cellStyle name="20% - Accent1 2 3 5 2 4 2 2" xfId="10267" xr:uid="{00000000-0005-0000-0000-000060270000}"/>
    <cellStyle name="20% - Accent1 2 3 5 2 4 2 2 2" xfId="10268" xr:uid="{00000000-0005-0000-0000-000061270000}"/>
    <cellStyle name="20% - Accent1 2 3 5 2 4 2 3" xfId="10269" xr:uid="{00000000-0005-0000-0000-000062270000}"/>
    <cellStyle name="20% - Accent1 2 3 5 2 4 3" xfId="10270" xr:uid="{00000000-0005-0000-0000-000063270000}"/>
    <cellStyle name="20% - Accent1 2 3 5 2 4 3 2" xfId="10271" xr:uid="{00000000-0005-0000-0000-000064270000}"/>
    <cellStyle name="20% - Accent1 2 3 5 2 4 4" xfId="10272" xr:uid="{00000000-0005-0000-0000-000065270000}"/>
    <cellStyle name="20% - Accent1 2 3 5 2 5" xfId="10273" xr:uid="{00000000-0005-0000-0000-000066270000}"/>
    <cellStyle name="20% - Accent1 2 3 5 2 5 2" xfId="10274" xr:uid="{00000000-0005-0000-0000-000067270000}"/>
    <cellStyle name="20% - Accent1 2 3 5 2 5 2 2" xfId="10275" xr:uid="{00000000-0005-0000-0000-000068270000}"/>
    <cellStyle name="20% - Accent1 2 3 5 2 5 3" xfId="10276" xr:uid="{00000000-0005-0000-0000-000069270000}"/>
    <cellStyle name="20% - Accent1 2 3 5 2 6" xfId="10277" xr:uid="{00000000-0005-0000-0000-00006A270000}"/>
    <cellStyle name="20% - Accent1 2 3 5 2 6 2" xfId="10278" xr:uid="{00000000-0005-0000-0000-00006B270000}"/>
    <cellStyle name="20% - Accent1 2 3 5 2 6 2 2" xfId="10279" xr:uid="{00000000-0005-0000-0000-00006C270000}"/>
    <cellStyle name="20% - Accent1 2 3 5 2 6 3" xfId="10280" xr:uid="{00000000-0005-0000-0000-00006D270000}"/>
    <cellStyle name="20% - Accent1 2 3 5 2 7" xfId="10281" xr:uid="{00000000-0005-0000-0000-00006E270000}"/>
    <cellStyle name="20% - Accent1 2 3 5 2 7 2" xfId="10282" xr:uid="{00000000-0005-0000-0000-00006F270000}"/>
    <cellStyle name="20% - Accent1 2 3 5 2 8" xfId="10283" xr:uid="{00000000-0005-0000-0000-000070270000}"/>
    <cellStyle name="20% - Accent1 2 3 5 2 8 2" xfId="10284" xr:uid="{00000000-0005-0000-0000-000071270000}"/>
    <cellStyle name="20% - Accent1 2 3 5 2 9" xfId="10285" xr:uid="{00000000-0005-0000-0000-000072270000}"/>
    <cellStyle name="20% - Accent1 2 3 5 3" xfId="10286" xr:uid="{00000000-0005-0000-0000-000073270000}"/>
    <cellStyle name="20% - Accent1 2 3 5 3 2" xfId="10287" xr:uid="{00000000-0005-0000-0000-000074270000}"/>
    <cellStyle name="20% - Accent1 2 3 5 3 2 2" xfId="10288" xr:uid="{00000000-0005-0000-0000-000075270000}"/>
    <cellStyle name="20% - Accent1 2 3 5 3 2 2 2" xfId="10289" xr:uid="{00000000-0005-0000-0000-000076270000}"/>
    <cellStyle name="20% - Accent1 2 3 5 3 2 2 2 2" xfId="10290" xr:uid="{00000000-0005-0000-0000-000077270000}"/>
    <cellStyle name="20% - Accent1 2 3 5 3 2 2 3" xfId="10291" xr:uid="{00000000-0005-0000-0000-000078270000}"/>
    <cellStyle name="20% - Accent1 2 3 5 3 2 3" xfId="10292" xr:uid="{00000000-0005-0000-0000-000079270000}"/>
    <cellStyle name="20% - Accent1 2 3 5 3 2 3 2" xfId="10293" xr:uid="{00000000-0005-0000-0000-00007A270000}"/>
    <cellStyle name="20% - Accent1 2 3 5 3 2 4" xfId="10294" xr:uid="{00000000-0005-0000-0000-00007B270000}"/>
    <cellStyle name="20% - Accent1 2 3 5 3 3" xfId="10295" xr:uid="{00000000-0005-0000-0000-00007C270000}"/>
    <cellStyle name="20% - Accent1 2 3 5 3 3 2" xfId="10296" xr:uid="{00000000-0005-0000-0000-00007D270000}"/>
    <cellStyle name="20% - Accent1 2 3 5 3 3 2 2" xfId="10297" xr:uid="{00000000-0005-0000-0000-00007E270000}"/>
    <cellStyle name="20% - Accent1 2 3 5 3 3 2 2 2" xfId="10298" xr:uid="{00000000-0005-0000-0000-00007F270000}"/>
    <cellStyle name="20% - Accent1 2 3 5 3 3 2 3" xfId="10299" xr:uid="{00000000-0005-0000-0000-000080270000}"/>
    <cellStyle name="20% - Accent1 2 3 5 3 3 3" xfId="10300" xr:uid="{00000000-0005-0000-0000-000081270000}"/>
    <cellStyle name="20% - Accent1 2 3 5 3 3 3 2" xfId="10301" xr:uid="{00000000-0005-0000-0000-000082270000}"/>
    <cellStyle name="20% - Accent1 2 3 5 3 3 4" xfId="10302" xr:uid="{00000000-0005-0000-0000-000083270000}"/>
    <cellStyle name="20% - Accent1 2 3 5 3 4" xfId="10303" xr:uid="{00000000-0005-0000-0000-000084270000}"/>
    <cellStyle name="20% - Accent1 2 3 5 3 4 2" xfId="10304" xr:uid="{00000000-0005-0000-0000-000085270000}"/>
    <cellStyle name="20% - Accent1 2 3 5 3 4 2 2" xfId="10305" xr:uid="{00000000-0005-0000-0000-000086270000}"/>
    <cellStyle name="20% - Accent1 2 3 5 3 4 2 2 2" xfId="10306" xr:uid="{00000000-0005-0000-0000-000087270000}"/>
    <cellStyle name="20% - Accent1 2 3 5 3 4 2 3" xfId="10307" xr:uid="{00000000-0005-0000-0000-000088270000}"/>
    <cellStyle name="20% - Accent1 2 3 5 3 4 3" xfId="10308" xr:uid="{00000000-0005-0000-0000-000089270000}"/>
    <cellStyle name="20% - Accent1 2 3 5 3 4 3 2" xfId="10309" xr:uid="{00000000-0005-0000-0000-00008A270000}"/>
    <cellStyle name="20% - Accent1 2 3 5 3 4 4" xfId="10310" xr:uid="{00000000-0005-0000-0000-00008B270000}"/>
    <cellStyle name="20% - Accent1 2 3 5 3 5" xfId="10311" xr:uid="{00000000-0005-0000-0000-00008C270000}"/>
    <cellStyle name="20% - Accent1 2 3 5 3 5 2" xfId="10312" xr:uid="{00000000-0005-0000-0000-00008D270000}"/>
    <cellStyle name="20% - Accent1 2 3 5 3 5 2 2" xfId="10313" xr:uid="{00000000-0005-0000-0000-00008E270000}"/>
    <cellStyle name="20% - Accent1 2 3 5 3 5 3" xfId="10314" xr:uid="{00000000-0005-0000-0000-00008F270000}"/>
    <cellStyle name="20% - Accent1 2 3 5 3 6" xfId="10315" xr:uid="{00000000-0005-0000-0000-000090270000}"/>
    <cellStyle name="20% - Accent1 2 3 5 3 6 2" xfId="10316" xr:uid="{00000000-0005-0000-0000-000091270000}"/>
    <cellStyle name="20% - Accent1 2 3 5 3 6 2 2" xfId="10317" xr:uid="{00000000-0005-0000-0000-000092270000}"/>
    <cellStyle name="20% - Accent1 2 3 5 3 6 3" xfId="10318" xr:uid="{00000000-0005-0000-0000-000093270000}"/>
    <cellStyle name="20% - Accent1 2 3 5 3 7" xfId="10319" xr:uid="{00000000-0005-0000-0000-000094270000}"/>
    <cellStyle name="20% - Accent1 2 3 5 3 7 2" xfId="10320" xr:uid="{00000000-0005-0000-0000-000095270000}"/>
    <cellStyle name="20% - Accent1 2 3 5 3 8" xfId="10321" xr:uid="{00000000-0005-0000-0000-000096270000}"/>
    <cellStyle name="20% - Accent1 2 3 5 3 8 2" xfId="10322" xr:uid="{00000000-0005-0000-0000-000097270000}"/>
    <cellStyle name="20% - Accent1 2 3 5 3 9" xfId="10323" xr:uid="{00000000-0005-0000-0000-000098270000}"/>
    <cellStyle name="20% - Accent1 2 3 5 4" xfId="10324" xr:uid="{00000000-0005-0000-0000-000099270000}"/>
    <cellStyle name="20% - Accent1 2 3 5 4 2" xfId="10325" xr:uid="{00000000-0005-0000-0000-00009A270000}"/>
    <cellStyle name="20% - Accent1 2 3 5 4 2 2" xfId="10326" xr:uid="{00000000-0005-0000-0000-00009B270000}"/>
    <cellStyle name="20% - Accent1 2 3 5 4 2 2 2" xfId="10327" xr:uid="{00000000-0005-0000-0000-00009C270000}"/>
    <cellStyle name="20% - Accent1 2 3 5 4 2 3" xfId="10328" xr:uid="{00000000-0005-0000-0000-00009D270000}"/>
    <cellStyle name="20% - Accent1 2 3 5 4 3" xfId="10329" xr:uid="{00000000-0005-0000-0000-00009E270000}"/>
    <cellStyle name="20% - Accent1 2 3 5 4 3 2" xfId="10330" xr:uid="{00000000-0005-0000-0000-00009F270000}"/>
    <cellStyle name="20% - Accent1 2 3 5 4 4" xfId="10331" xr:uid="{00000000-0005-0000-0000-0000A0270000}"/>
    <cellStyle name="20% - Accent1 2 3 5 5" xfId="10332" xr:uid="{00000000-0005-0000-0000-0000A1270000}"/>
    <cellStyle name="20% - Accent1 2 3 5 5 2" xfId="10333" xr:uid="{00000000-0005-0000-0000-0000A2270000}"/>
    <cellStyle name="20% - Accent1 2 3 5 5 2 2" xfId="10334" xr:uid="{00000000-0005-0000-0000-0000A3270000}"/>
    <cellStyle name="20% - Accent1 2 3 5 5 2 2 2" xfId="10335" xr:uid="{00000000-0005-0000-0000-0000A4270000}"/>
    <cellStyle name="20% - Accent1 2 3 5 5 2 3" xfId="10336" xr:uid="{00000000-0005-0000-0000-0000A5270000}"/>
    <cellStyle name="20% - Accent1 2 3 5 5 3" xfId="10337" xr:uid="{00000000-0005-0000-0000-0000A6270000}"/>
    <cellStyle name="20% - Accent1 2 3 5 5 3 2" xfId="10338" xr:uid="{00000000-0005-0000-0000-0000A7270000}"/>
    <cellStyle name="20% - Accent1 2 3 5 5 4" xfId="10339" xr:uid="{00000000-0005-0000-0000-0000A8270000}"/>
    <cellStyle name="20% - Accent1 2 3 5 6" xfId="10340" xr:uid="{00000000-0005-0000-0000-0000A9270000}"/>
    <cellStyle name="20% - Accent1 2 3 5 6 2" xfId="10341" xr:uid="{00000000-0005-0000-0000-0000AA270000}"/>
    <cellStyle name="20% - Accent1 2 3 5 6 2 2" xfId="10342" xr:uid="{00000000-0005-0000-0000-0000AB270000}"/>
    <cellStyle name="20% - Accent1 2 3 5 6 2 2 2" xfId="10343" xr:uid="{00000000-0005-0000-0000-0000AC270000}"/>
    <cellStyle name="20% - Accent1 2 3 5 6 2 3" xfId="10344" xr:uid="{00000000-0005-0000-0000-0000AD270000}"/>
    <cellStyle name="20% - Accent1 2 3 5 6 3" xfId="10345" xr:uid="{00000000-0005-0000-0000-0000AE270000}"/>
    <cellStyle name="20% - Accent1 2 3 5 6 3 2" xfId="10346" xr:uid="{00000000-0005-0000-0000-0000AF270000}"/>
    <cellStyle name="20% - Accent1 2 3 5 6 4" xfId="10347" xr:uid="{00000000-0005-0000-0000-0000B0270000}"/>
    <cellStyle name="20% - Accent1 2 3 5 7" xfId="10348" xr:uid="{00000000-0005-0000-0000-0000B1270000}"/>
    <cellStyle name="20% - Accent1 2 3 5 7 2" xfId="10349" xr:uid="{00000000-0005-0000-0000-0000B2270000}"/>
    <cellStyle name="20% - Accent1 2 3 5 7 2 2" xfId="10350" xr:uid="{00000000-0005-0000-0000-0000B3270000}"/>
    <cellStyle name="20% - Accent1 2 3 5 7 3" xfId="10351" xr:uid="{00000000-0005-0000-0000-0000B4270000}"/>
    <cellStyle name="20% - Accent1 2 3 5 8" xfId="10352" xr:uid="{00000000-0005-0000-0000-0000B5270000}"/>
    <cellStyle name="20% - Accent1 2 3 5 8 2" xfId="10353" xr:uid="{00000000-0005-0000-0000-0000B6270000}"/>
    <cellStyle name="20% - Accent1 2 3 5 8 2 2" xfId="10354" xr:uid="{00000000-0005-0000-0000-0000B7270000}"/>
    <cellStyle name="20% - Accent1 2 3 5 8 3" xfId="10355" xr:uid="{00000000-0005-0000-0000-0000B8270000}"/>
    <cellStyle name="20% - Accent1 2 3 5 9" xfId="10356" xr:uid="{00000000-0005-0000-0000-0000B9270000}"/>
    <cellStyle name="20% - Accent1 2 3 5 9 2" xfId="10357" xr:uid="{00000000-0005-0000-0000-0000BA270000}"/>
    <cellStyle name="20% - Accent1 2 3 6" xfId="10358" xr:uid="{00000000-0005-0000-0000-0000BB270000}"/>
    <cellStyle name="20% - Accent1 2 3 6 10" xfId="10359" xr:uid="{00000000-0005-0000-0000-0000BC270000}"/>
    <cellStyle name="20% - Accent1 2 3 6 10 2" xfId="10360" xr:uid="{00000000-0005-0000-0000-0000BD270000}"/>
    <cellStyle name="20% - Accent1 2 3 6 11" xfId="10361" xr:uid="{00000000-0005-0000-0000-0000BE270000}"/>
    <cellStyle name="20% - Accent1 2 3 6 2" xfId="10362" xr:uid="{00000000-0005-0000-0000-0000BF270000}"/>
    <cellStyle name="20% - Accent1 2 3 6 2 2" xfId="10363" xr:uid="{00000000-0005-0000-0000-0000C0270000}"/>
    <cellStyle name="20% - Accent1 2 3 6 2 2 2" xfId="10364" xr:uid="{00000000-0005-0000-0000-0000C1270000}"/>
    <cellStyle name="20% - Accent1 2 3 6 2 2 2 2" xfId="10365" xr:uid="{00000000-0005-0000-0000-0000C2270000}"/>
    <cellStyle name="20% - Accent1 2 3 6 2 2 2 2 2" xfId="10366" xr:uid="{00000000-0005-0000-0000-0000C3270000}"/>
    <cellStyle name="20% - Accent1 2 3 6 2 2 2 3" xfId="10367" xr:uid="{00000000-0005-0000-0000-0000C4270000}"/>
    <cellStyle name="20% - Accent1 2 3 6 2 2 3" xfId="10368" xr:uid="{00000000-0005-0000-0000-0000C5270000}"/>
    <cellStyle name="20% - Accent1 2 3 6 2 2 3 2" xfId="10369" xr:uid="{00000000-0005-0000-0000-0000C6270000}"/>
    <cellStyle name="20% - Accent1 2 3 6 2 2 4" xfId="10370" xr:uid="{00000000-0005-0000-0000-0000C7270000}"/>
    <cellStyle name="20% - Accent1 2 3 6 2 3" xfId="10371" xr:uid="{00000000-0005-0000-0000-0000C8270000}"/>
    <cellStyle name="20% - Accent1 2 3 6 2 3 2" xfId="10372" xr:uid="{00000000-0005-0000-0000-0000C9270000}"/>
    <cellStyle name="20% - Accent1 2 3 6 2 3 2 2" xfId="10373" xr:uid="{00000000-0005-0000-0000-0000CA270000}"/>
    <cellStyle name="20% - Accent1 2 3 6 2 3 2 2 2" xfId="10374" xr:uid="{00000000-0005-0000-0000-0000CB270000}"/>
    <cellStyle name="20% - Accent1 2 3 6 2 3 2 3" xfId="10375" xr:uid="{00000000-0005-0000-0000-0000CC270000}"/>
    <cellStyle name="20% - Accent1 2 3 6 2 3 3" xfId="10376" xr:uid="{00000000-0005-0000-0000-0000CD270000}"/>
    <cellStyle name="20% - Accent1 2 3 6 2 3 3 2" xfId="10377" xr:uid="{00000000-0005-0000-0000-0000CE270000}"/>
    <cellStyle name="20% - Accent1 2 3 6 2 3 4" xfId="10378" xr:uid="{00000000-0005-0000-0000-0000CF270000}"/>
    <cellStyle name="20% - Accent1 2 3 6 2 4" xfId="10379" xr:uid="{00000000-0005-0000-0000-0000D0270000}"/>
    <cellStyle name="20% - Accent1 2 3 6 2 4 2" xfId="10380" xr:uid="{00000000-0005-0000-0000-0000D1270000}"/>
    <cellStyle name="20% - Accent1 2 3 6 2 4 2 2" xfId="10381" xr:uid="{00000000-0005-0000-0000-0000D2270000}"/>
    <cellStyle name="20% - Accent1 2 3 6 2 4 2 2 2" xfId="10382" xr:uid="{00000000-0005-0000-0000-0000D3270000}"/>
    <cellStyle name="20% - Accent1 2 3 6 2 4 2 3" xfId="10383" xr:uid="{00000000-0005-0000-0000-0000D4270000}"/>
    <cellStyle name="20% - Accent1 2 3 6 2 4 3" xfId="10384" xr:uid="{00000000-0005-0000-0000-0000D5270000}"/>
    <cellStyle name="20% - Accent1 2 3 6 2 4 3 2" xfId="10385" xr:uid="{00000000-0005-0000-0000-0000D6270000}"/>
    <cellStyle name="20% - Accent1 2 3 6 2 4 4" xfId="10386" xr:uid="{00000000-0005-0000-0000-0000D7270000}"/>
    <cellStyle name="20% - Accent1 2 3 6 2 5" xfId="10387" xr:uid="{00000000-0005-0000-0000-0000D8270000}"/>
    <cellStyle name="20% - Accent1 2 3 6 2 5 2" xfId="10388" xr:uid="{00000000-0005-0000-0000-0000D9270000}"/>
    <cellStyle name="20% - Accent1 2 3 6 2 5 2 2" xfId="10389" xr:uid="{00000000-0005-0000-0000-0000DA270000}"/>
    <cellStyle name="20% - Accent1 2 3 6 2 5 3" xfId="10390" xr:uid="{00000000-0005-0000-0000-0000DB270000}"/>
    <cellStyle name="20% - Accent1 2 3 6 2 6" xfId="10391" xr:uid="{00000000-0005-0000-0000-0000DC270000}"/>
    <cellStyle name="20% - Accent1 2 3 6 2 6 2" xfId="10392" xr:uid="{00000000-0005-0000-0000-0000DD270000}"/>
    <cellStyle name="20% - Accent1 2 3 6 2 6 2 2" xfId="10393" xr:uid="{00000000-0005-0000-0000-0000DE270000}"/>
    <cellStyle name="20% - Accent1 2 3 6 2 6 3" xfId="10394" xr:uid="{00000000-0005-0000-0000-0000DF270000}"/>
    <cellStyle name="20% - Accent1 2 3 6 2 7" xfId="10395" xr:uid="{00000000-0005-0000-0000-0000E0270000}"/>
    <cellStyle name="20% - Accent1 2 3 6 2 7 2" xfId="10396" xr:uid="{00000000-0005-0000-0000-0000E1270000}"/>
    <cellStyle name="20% - Accent1 2 3 6 2 8" xfId="10397" xr:uid="{00000000-0005-0000-0000-0000E2270000}"/>
    <cellStyle name="20% - Accent1 2 3 6 2 8 2" xfId="10398" xr:uid="{00000000-0005-0000-0000-0000E3270000}"/>
    <cellStyle name="20% - Accent1 2 3 6 2 9" xfId="10399" xr:uid="{00000000-0005-0000-0000-0000E4270000}"/>
    <cellStyle name="20% - Accent1 2 3 6 3" xfId="10400" xr:uid="{00000000-0005-0000-0000-0000E5270000}"/>
    <cellStyle name="20% - Accent1 2 3 6 3 2" xfId="10401" xr:uid="{00000000-0005-0000-0000-0000E6270000}"/>
    <cellStyle name="20% - Accent1 2 3 6 3 2 2" xfId="10402" xr:uid="{00000000-0005-0000-0000-0000E7270000}"/>
    <cellStyle name="20% - Accent1 2 3 6 3 2 2 2" xfId="10403" xr:uid="{00000000-0005-0000-0000-0000E8270000}"/>
    <cellStyle name="20% - Accent1 2 3 6 3 2 2 2 2" xfId="10404" xr:uid="{00000000-0005-0000-0000-0000E9270000}"/>
    <cellStyle name="20% - Accent1 2 3 6 3 2 2 3" xfId="10405" xr:uid="{00000000-0005-0000-0000-0000EA270000}"/>
    <cellStyle name="20% - Accent1 2 3 6 3 2 3" xfId="10406" xr:uid="{00000000-0005-0000-0000-0000EB270000}"/>
    <cellStyle name="20% - Accent1 2 3 6 3 2 3 2" xfId="10407" xr:uid="{00000000-0005-0000-0000-0000EC270000}"/>
    <cellStyle name="20% - Accent1 2 3 6 3 2 4" xfId="10408" xr:uid="{00000000-0005-0000-0000-0000ED270000}"/>
    <cellStyle name="20% - Accent1 2 3 6 3 3" xfId="10409" xr:uid="{00000000-0005-0000-0000-0000EE270000}"/>
    <cellStyle name="20% - Accent1 2 3 6 3 3 2" xfId="10410" xr:uid="{00000000-0005-0000-0000-0000EF270000}"/>
    <cellStyle name="20% - Accent1 2 3 6 3 3 2 2" xfId="10411" xr:uid="{00000000-0005-0000-0000-0000F0270000}"/>
    <cellStyle name="20% - Accent1 2 3 6 3 3 2 2 2" xfId="10412" xr:uid="{00000000-0005-0000-0000-0000F1270000}"/>
    <cellStyle name="20% - Accent1 2 3 6 3 3 2 3" xfId="10413" xr:uid="{00000000-0005-0000-0000-0000F2270000}"/>
    <cellStyle name="20% - Accent1 2 3 6 3 3 3" xfId="10414" xr:uid="{00000000-0005-0000-0000-0000F3270000}"/>
    <cellStyle name="20% - Accent1 2 3 6 3 3 3 2" xfId="10415" xr:uid="{00000000-0005-0000-0000-0000F4270000}"/>
    <cellStyle name="20% - Accent1 2 3 6 3 3 4" xfId="10416" xr:uid="{00000000-0005-0000-0000-0000F5270000}"/>
    <cellStyle name="20% - Accent1 2 3 6 3 4" xfId="10417" xr:uid="{00000000-0005-0000-0000-0000F6270000}"/>
    <cellStyle name="20% - Accent1 2 3 6 3 4 2" xfId="10418" xr:uid="{00000000-0005-0000-0000-0000F7270000}"/>
    <cellStyle name="20% - Accent1 2 3 6 3 4 2 2" xfId="10419" xr:uid="{00000000-0005-0000-0000-0000F8270000}"/>
    <cellStyle name="20% - Accent1 2 3 6 3 4 2 2 2" xfId="10420" xr:uid="{00000000-0005-0000-0000-0000F9270000}"/>
    <cellStyle name="20% - Accent1 2 3 6 3 4 2 3" xfId="10421" xr:uid="{00000000-0005-0000-0000-0000FA270000}"/>
    <cellStyle name="20% - Accent1 2 3 6 3 4 3" xfId="10422" xr:uid="{00000000-0005-0000-0000-0000FB270000}"/>
    <cellStyle name="20% - Accent1 2 3 6 3 4 3 2" xfId="10423" xr:uid="{00000000-0005-0000-0000-0000FC270000}"/>
    <cellStyle name="20% - Accent1 2 3 6 3 4 4" xfId="10424" xr:uid="{00000000-0005-0000-0000-0000FD270000}"/>
    <cellStyle name="20% - Accent1 2 3 6 3 5" xfId="10425" xr:uid="{00000000-0005-0000-0000-0000FE270000}"/>
    <cellStyle name="20% - Accent1 2 3 6 3 5 2" xfId="10426" xr:uid="{00000000-0005-0000-0000-0000FF270000}"/>
    <cellStyle name="20% - Accent1 2 3 6 3 5 2 2" xfId="10427" xr:uid="{00000000-0005-0000-0000-000000280000}"/>
    <cellStyle name="20% - Accent1 2 3 6 3 5 3" xfId="10428" xr:uid="{00000000-0005-0000-0000-000001280000}"/>
    <cellStyle name="20% - Accent1 2 3 6 3 6" xfId="10429" xr:uid="{00000000-0005-0000-0000-000002280000}"/>
    <cellStyle name="20% - Accent1 2 3 6 3 6 2" xfId="10430" xr:uid="{00000000-0005-0000-0000-000003280000}"/>
    <cellStyle name="20% - Accent1 2 3 6 3 6 2 2" xfId="10431" xr:uid="{00000000-0005-0000-0000-000004280000}"/>
    <cellStyle name="20% - Accent1 2 3 6 3 6 3" xfId="10432" xr:uid="{00000000-0005-0000-0000-000005280000}"/>
    <cellStyle name="20% - Accent1 2 3 6 3 7" xfId="10433" xr:uid="{00000000-0005-0000-0000-000006280000}"/>
    <cellStyle name="20% - Accent1 2 3 6 3 7 2" xfId="10434" xr:uid="{00000000-0005-0000-0000-000007280000}"/>
    <cellStyle name="20% - Accent1 2 3 6 3 8" xfId="10435" xr:uid="{00000000-0005-0000-0000-000008280000}"/>
    <cellStyle name="20% - Accent1 2 3 6 3 8 2" xfId="10436" xr:uid="{00000000-0005-0000-0000-000009280000}"/>
    <cellStyle name="20% - Accent1 2 3 6 3 9" xfId="10437" xr:uid="{00000000-0005-0000-0000-00000A280000}"/>
    <cellStyle name="20% - Accent1 2 3 6 4" xfId="10438" xr:uid="{00000000-0005-0000-0000-00000B280000}"/>
    <cellStyle name="20% - Accent1 2 3 6 4 2" xfId="10439" xr:uid="{00000000-0005-0000-0000-00000C280000}"/>
    <cellStyle name="20% - Accent1 2 3 6 4 2 2" xfId="10440" xr:uid="{00000000-0005-0000-0000-00000D280000}"/>
    <cellStyle name="20% - Accent1 2 3 6 4 2 2 2" xfId="10441" xr:uid="{00000000-0005-0000-0000-00000E280000}"/>
    <cellStyle name="20% - Accent1 2 3 6 4 2 3" xfId="10442" xr:uid="{00000000-0005-0000-0000-00000F280000}"/>
    <cellStyle name="20% - Accent1 2 3 6 4 3" xfId="10443" xr:uid="{00000000-0005-0000-0000-000010280000}"/>
    <cellStyle name="20% - Accent1 2 3 6 4 3 2" xfId="10444" xr:uid="{00000000-0005-0000-0000-000011280000}"/>
    <cellStyle name="20% - Accent1 2 3 6 4 4" xfId="10445" xr:uid="{00000000-0005-0000-0000-000012280000}"/>
    <cellStyle name="20% - Accent1 2 3 6 5" xfId="10446" xr:uid="{00000000-0005-0000-0000-000013280000}"/>
    <cellStyle name="20% - Accent1 2 3 6 5 2" xfId="10447" xr:uid="{00000000-0005-0000-0000-000014280000}"/>
    <cellStyle name="20% - Accent1 2 3 6 5 2 2" xfId="10448" xr:uid="{00000000-0005-0000-0000-000015280000}"/>
    <cellStyle name="20% - Accent1 2 3 6 5 2 2 2" xfId="10449" xr:uid="{00000000-0005-0000-0000-000016280000}"/>
    <cellStyle name="20% - Accent1 2 3 6 5 2 3" xfId="10450" xr:uid="{00000000-0005-0000-0000-000017280000}"/>
    <cellStyle name="20% - Accent1 2 3 6 5 3" xfId="10451" xr:uid="{00000000-0005-0000-0000-000018280000}"/>
    <cellStyle name="20% - Accent1 2 3 6 5 3 2" xfId="10452" xr:uid="{00000000-0005-0000-0000-000019280000}"/>
    <cellStyle name="20% - Accent1 2 3 6 5 4" xfId="10453" xr:uid="{00000000-0005-0000-0000-00001A280000}"/>
    <cellStyle name="20% - Accent1 2 3 6 6" xfId="10454" xr:uid="{00000000-0005-0000-0000-00001B280000}"/>
    <cellStyle name="20% - Accent1 2 3 6 6 2" xfId="10455" xr:uid="{00000000-0005-0000-0000-00001C280000}"/>
    <cellStyle name="20% - Accent1 2 3 6 6 2 2" xfId="10456" xr:uid="{00000000-0005-0000-0000-00001D280000}"/>
    <cellStyle name="20% - Accent1 2 3 6 6 2 2 2" xfId="10457" xr:uid="{00000000-0005-0000-0000-00001E280000}"/>
    <cellStyle name="20% - Accent1 2 3 6 6 2 3" xfId="10458" xr:uid="{00000000-0005-0000-0000-00001F280000}"/>
    <cellStyle name="20% - Accent1 2 3 6 6 3" xfId="10459" xr:uid="{00000000-0005-0000-0000-000020280000}"/>
    <cellStyle name="20% - Accent1 2 3 6 6 3 2" xfId="10460" xr:uid="{00000000-0005-0000-0000-000021280000}"/>
    <cellStyle name="20% - Accent1 2 3 6 6 4" xfId="10461" xr:uid="{00000000-0005-0000-0000-000022280000}"/>
    <cellStyle name="20% - Accent1 2 3 6 7" xfId="10462" xr:uid="{00000000-0005-0000-0000-000023280000}"/>
    <cellStyle name="20% - Accent1 2 3 6 7 2" xfId="10463" xr:uid="{00000000-0005-0000-0000-000024280000}"/>
    <cellStyle name="20% - Accent1 2 3 6 7 2 2" xfId="10464" xr:uid="{00000000-0005-0000-0000-000025280000}"/>
    <cellStyle name="20% - Accent1 2 3 6 7 3" xfId="10465" xr:uid="{00000000-0005-0000-0000-000026280000}"/>
    <cellStyle name="20% - Accent1 2 3 6 8" xfId="10466" xr:uid="{00000000-0005-0000-0000-000027280000}"/>
    <cellStyle name="20% - Accent1 2 3 6 8 2" xfId="10467" xr:uid="{00000000-0005-0000-0000-000028280000}"/>
    <cellStyle name="20% - Accent1 2 3 6 8 2 2" xfId="10468" xr:uid="{00000000-0005-0000-0000-000029280000}"/>
    <cellStyle name="20% - Accent1 2 3 6 8 3" xfId="10469" xr:uid="{00000000-0005-0000-0000-00002A280000}"/>
    <cellStyle name="20% - Accent1 2 3 6 9" xfId="10470" xr:uid="{00000000-0005-0000-0000-00002B280000}"/>
    <cellStyle name="20% - Accent1 2 3 6 9 2" xfId="10471" xr:uid="{00000000-0005-0000-0000-00002C280000}"/>
    <cellStyle name="20% - Accent1 2 3 7" xfId="10472" xr:uid="{00000000-0005-0000-0000-00002D280000}"/>
    <cellStyle name="20% - Accent1 2 3 7 2" xfId="10473" xr:uid="{00000000-0005-0000-0000-00002E280000}"/>
    <cellStyle name="20% - Accent1 2 3 7 2 2" xfId="10474" xr:uid="{00000000-0005-0000-0000-00002F280000}"/>
    <cellStyle name="20% - Accent1 2 3 7 2 2 2" xfId="10475" xr:uid="{00000000-0005-0000-0000-000030280000}"/>
    <cellStyle name="20% - Accent1 2 3 7 2 2 2 2" xfId="10476" xr:uid="{00000000-0005-0000-0000-000031280000}"/>
    <cellStyle name="20% - Accent1 2 3 7 2 2 3" xfId="10477" xr:uid="{00000000-0005-0000-0000-000032280000}"/>
    <cellStyle name="20% - Accent1 2 3 7 2 3" xfId="10478" xr:uid="{00000000-0005-0000-0000-000033280000}"/>
    <cellStyle name="20% - Accent1 2 3 7 2 3 2" xfId="10479" xr:uid="{00000000-0005-0000-0000-000034280000}"/>
    <cellStyle name="20% - Accent1 2 3 7 2 4" xfId="10480" xr:uid="{00000000-0005-0000-0000-000035280000}"/>
    <cellStyle name="20% - Accent1 2 3 7 3" xfId="10481" xr:uid="{00000000-0005-0000-0000-000036280000}"/>
    <cellStyle name="20% - Accent1 2 3 7 3 2" xfId="10482" xr:uid="{00000000-0005-0000-0000-000037280000}"/>
    <cellStyle name="20% - Accent1 2 3 7 3 2 2" xfId="10483" xr:uid="{00000000-0005-0000-0000-000038280000}"/>
    <cellStyle name="20% - Accent1 2 3 7 3 2 2 2" xfId="10484" xr:uid="{00000000-0005-0000-0000-000039280000}"/>
    <cellStyle name="20% - Accent1 2 3 7 3 2 3" xfId="10485" xr:uid="{00000000-0005-0000-0000-00003A280000}"/>
    <cellStyle name="20% - Accent1 2 3 7 3 3" xfId="10486" xr:uid="{00000000-0005-0000-0000-00003B280000}"/>
    <cellStyle name="20% - Accent1 2 3 7 3 3 2" xfId="10487" xr:uid="{00000000-0005-0000-0000-00003C280000}"/>
    <cellStyle name="20% - Accent1 2 3 7 3 4" xfId="10488" xr:uid="{00000000-0005-0000-0000-00003D280000}"/>
    <cellStyle name="20% - Accent1 2 3 7 4" xfId="10489" xr:uid="{00000000-0005-0000-0000-00003E280000}"/>
    <cellStyle name="20% - Accent1 2 3 7 4 2" xfId="10490" xr:uid="{00000000-0005-0000-0000-00003F280000}"/>
    <cellStyle name="20% - Accent1 2 3 7 4 2 2" xfId="10491" xr:uid="{00000000-0005-0000-0000-000040280000}"/>
    <cellStyle name="20% - Accent1 2 3 7 4 2 2 2" xfId="10492" xr:uid="{00000000-0005-0000-0000-000041280000}"/>
    <cellStyle name="20% - Accent1 2 3 7 4 2 3" xfId="10493" xr:uid="{00000000-0005-0000-0000-000042280000}"/>
    <cellStyle name="20% - Accent1 2 3 7 4 3" xfId="10494" xr:uid="{00000000-0005-0000-0000-000043280000}"/>
    <cellStyle name="20% - Accent1 2 3 7 4 3 2" xfId="10495" xr:uid="{00000000-0005-0000-0000-000044280000}"/>
    <cellStyle name="20% - Accent1 2 3 7 4 4" xfId="10496" xr:uid="{00000000-0005-0000-0000-000045280000}"/>
    <cellStyle name="20% - Accent1 2 3 7 5" xfId="10497" xr:uid="{00000000-0005-0000-0000-000046280000}"/>
    <cellStyle name="20% - Accent1 2 3 7 5 2" xfId="10498" xr:uid="{00000000-0005-0000-0000-000047280000}"/>
    <cellStyle name="20% - Accent1 2 3 7 5 2 2" xfId="10499" xr:uid="{00000000-0005-0000-0000-000048280000}"/>
    <cellStyle name="20% - Accent1 2 3 7 5 3" xfId="10500" xr:uid="{00000000-0005-0000-0000-000049280000}"/>
    <cellStyle name="20% - Accent1 2 3 7 6" xfId="10501" xr:uid="{00000000-0005-0000-0000-00004A280000}"/>
    <cellStyle name="20% - Accent1 2 3 7 6 2" xfId="10502" xr:uid="{00000000-0005-0000-0000-00004B280000}"/>
    <cellStyle name="20% - Accent1 2 3 7 6 2 2" xfId="10503" xr:uid="{00000000-0005-0000-0000-00004C280000}"/>
    <cellStyle name="20% - Accent1 2 3 7 6 3" xfId="10504" xr:uid="{00000000-0005-0000-0000-00004D280000}"/>
    <cellStyle name="20% - Accent1 2 3 7 7" xfId="10505" xr:uid="{00000000-0005-0000-0000-00004E280000}"/>
    <cellStyle name="20% - Accent1 2 3 7 7 2" xfId="10506" xr:uid="{00000000-0005-0000-0000-00004F280000}"/>
    <cellStyle name="20% - Accent1 2 3 7 8" xfId="10507" xr:uid="{00000000-0005-0000-0000-000050280000}"/>
    <cellStyle name="20% - Accent1 2 3 7 8 2" xfId="10508" xr:uid="{00000000-0005-0000-0000-000051280000}"/>
    <cellStyle name="20% - Accent1 2 3 7 9" xfId="10509" xr:uid="{00000000-0005-0000-0000-000052280000}"/>
    <cellStyle name="20% - Accent1 2 3 8" xfId="10510" xr:uid="{00000000-0005-0000-0000-000053280000}"/>
    <cellStyle name="20% - Accent1 2 3 8 2" xfId="10511" xr:uid="{00000000-0005-0000-0000-000054280000}"/>
    <cellStyle name="20% - Accent1 2 3 8 2 2" xfId="10512" xr:uid="{00000000-0005-0000-0000-000055280000}"/>
    <cellStyle name="20% - Accent1 2 3 8 2 2 2" xfId="10513" xr:uid="{00000000-0005-0000-0000-000056280000}"/>
    <cellStyle name="20% - Accent1 2 3 8 2 2 2 2" xfId="10514" xr:uid="{00000000-0005-0000-0000-000057280000}"/>
    <cellStyle name="20% - Accent1 2 3 8 2 2 3" xfId="10515" xr:uid="{00000000-0005-0000-0000-000058280000}"/>
    <cellStyle name="20% - Accent1 2 3 8 2 3" xfId="10516" xr:uid="{00000000-0005-0000-0000-000059280000}"/>
    <cellStyle name="20% - Accent1 2 3 8 2 3 2" xfId="10517" xr:uid="{00000000-0005-0000-0000-00005A280000}"/>
    <cellStyle name="20% - Accent1 2 3 8 2 4" xfId="10518" xr:uid="{00000000-0005-0000-0000-00005B280000}"/>
    <cellStyle name="20% - Accent1 2 3 8 3" xfId="10519" xr:uid="{00000000-0005-0000-0000-00005C280000}"/>
    <cellStyle name="20% - Accent1 2 3 8 3 2" xfId="10520" xr:uid="{00000000-0005-0000-0000-00005D280000}"/>
    <cellStyle name="20% - Accent1 2 3 8 3 2 2" xfId="10521" xr:uid="{00000000-0005-0000-0000-00005E280000}"/>
    <cellStyle name="20% - Accent1 2 3 8 3 2 2 2" xfId="10522" xr:uid="{00000000-0005-0000-0000-00005F280000}"/>
    <cellStyle name="20% - Accent1 2 3 8 3 2 3" xfId="10523" xr:uid="{00000000-0005-0000-0000-000060280000}"/>
    <cellStyle name="20% - Accent1 2 3 8 3 3" xfId="10524" xr:uid="{00000000-0005-0000-0000-000061280000}"/>
    <cellStyle name="20% - Accent1 2 3 8 3 3 2" xfId="10525" xr:uid="{00000000-0005-0000-0000-000062280000}"/>
    <cellStyle name="20% - Accent1 2 3 8 3 4" xfId="10526" xr:uid="{00000000-0005-0000-0000-000063280000}"/>
    <cellStyle name="20% - Accent1 2 3 8 4" xfId="10527" xr:uid="{00000000-0005-0000-0000-000064280000}"/>
    <cellStyle name="20% - Accent1 2 3 8 4 2" xfId="10528" xr:uid="{00000000-0005-0000-0000-000065280000}"/>
    <cellStyle name="20% - Accent1 2 3 8 4 2 2" xfId="10529" xr:uid="{00000000-0005-0000-0000-000066280000}"/>
    <cellStyle name="20% - Accent1 2 3 8 4 2 2 2" xfId="10530" xr:uid="{00000000-0005-0000-0000-000067280000}"/>
    <cellStyle name="20% - Accent1 2 3 8 4 2 3" xfId="10531" xr:uid="{00000000-0005-0000-0000-000068280000}"/>
    <cellStyle name="20% - Accent1 2 3 8 4 3" xfId="10532" xr:uid="{00000000-0005-0000-0000-000069280000}"/>
    <cellStyle name="20% - Accent1 2 3 8 4 3 2" xfId="10533" xr:uid="{00000000-0005-0000-0000-00006A280000}"/>
    <cellStyle name="20% - Accent1 2 3 8 4 4" xfId="10534" xr:uid="{00000000-0005-0000-0000-00006B280000}"/>
    <cellStyle name="20% - Accent1 2 3 8 5" xfId="10535" xr:uid="{00000000-0005-0000-0000-00006C280000}"/>
    <cellStyle name="20% - Accent1 2 3 8 5 2" xfId="10536" xr:uid="{00000000-0005-0000-0000-00006D280000}"/>
    <cellStyle name="20% - Accent1 2 3 8 5 2 2" xfId="10537" xr:uid="{00000000-0005-0000-0000-00006E280000}"/>
    <cellStyle name="20% - Accent1 2 3 8 5 3" xfId="10538" xr:uid="{00000000-0005-0000-0000-00006F280000}"/>
    <cellStyle name="20% - Accent1 2 3 8 6" xfId="10539" xr:uid="{00000000-0005-0000-0000-000070280000}"/>
    <cellStyle name="20% - Accent1 2 3 8 6 2" xfId="10540" xr:uid="{00000000-0005-0000-0000-000071280000}"/>
    <cellStyle name="20% - Accent1 2 3 8 6 2 2" xfId="10541" xr:uid="{00000000-0005-0000-0000-000072280000}"/>
    <cellStyle name="20% - Accent1 2 3 8 6 3" xfId="10542" xr:uid="{00000000-0005-0000-0000-000073280000}"/>
    <cellStyle name="20% - Accent1 2 3 8 7" xfId="10543" xr:uid="{00000000-0005-0000-0000-000074280000}"/>
    <cellStyle name="20% - Accent1 2 3 8 7 2" xfId="10544" xr:uid="{00000000-0005-0000-0000-000075280000}"/>
    <cellStyle name="20% - Accent1 2 3 8 8" xfId="10545" xr:uid="{00000000-0005-0000-0000-000076280000}"/>
    <cellStyle name="20% - Accent1 2 3 8 8 2" xfId="10546" xr:uid="{00000000-0005-0000-0000-000077280000}"/>
    <cellStyle name="20% - Accent1 2 3 8 9" xfId="10547" xr:uid="{00000000-0005-0000-0000-000078280000}"/>
    <cellStyle name="20% - Accent1 2 3 9" xfId="10548" xr:uid="{00000000-0005-0000-0000-000079280000}"/>
    <cellStyle name="20% - Accent1 2 3 9 2" xfId="10549" xr:uid="{00000000-0005-0000-0000-00007A280000}"/>
    <cellStyle name="20% - Accent1 2 3 9 2 2" xfId="10550" xr:uid="{00000000-0005-0000-0000-00007B280000}"/>
    <cellStyle name="20% - Accent1 2 3 9 2 2 2" xfId="10551" xr:uid="{00000000-0005-0000-0000-00007C280000}"/>
    <cellStyle name="20% - Accent1 2 3 9 2 3" xfId="10552" xr:uid="{00000000-0005-0000-0000-00007D280000}"/>
    <cellStyle name="20% - Accent1 2 3 9 3" xfId="10553" xr:uid="{00000000-0005-0000-0000-00007E280000}"/>
    <cellStyle name="20% - Accent1 2 3 9 3 2" xfId="10554" xr:uid="{00000000-0005-0000-0000-00007F280000}"/>
    <cellStyle name="20% - Accent1 2 3 9 4" xfId="10555" xr:uid="{00000000-0005-0000-0000-000080280000}"/>
    <cellStyle name="20% - Accent1 2 4" xfId="10556" xr:uid="{00000000-0005-0000-0000-000081280000}"/>
    <cellStyle name="20% - Accent1 2 4 10" xfId="10557" xr:uid="{00000000-0005-0000-0000-000082280000}"/>
    <cellStyle name="20% - Accent1 2 4 10 2" xfId="10558" xr:uid="{00000000-0005-0000-0000-000083280000}"/>
    <cellStyle name="20% - Accent1 2 4 10 2 2" xfId="10559" xr:uid="{00000000-0005-0000-0000-000084280000}"/>
    <cellStyle name="20% - Accent1 2 4 10 2 2 2" xfId="10560" xr:uid="{00000000-0005-0000-0000-000085280000}"/>
    <cellStyle name="20% - Accent1 2 4 10 2 3" xfId="10561" xr:uid="{00000000-0005-0000-0000-000086280000}"/>
    <cellStyle name="20% - Accent1 2 4 10 3" xfId="10562" xr:uid="{00000000-0005-0000-0000-000087280000}"/>
    <cellStyle name="20% - Accent1 2 4 10 3 2" xfId="10563" xr:uid="{00000000-0005-0000-0000-000088280000}"/>
    <cellStyle name="20% - Accent1 2 4 10 4" xfId="10564" xr:uid="{00000000-0005-0000-0000-000089280000}"/>
    <cellStyle name="20% - Accent1 2 4 11" xfId="10565" xr:uid="{00000000-0005-0000-0000-00008A280000}"/>
    <cellStyle name="20% - Accent1 2 4 11 2" xfId="10566" xr:uid="{00000000-0005-0000-0000-00008B280000}"/>
    <cellStyle name="20% - Accent1 2 4 11 2 2" xfId="10567" xr:uid="{00000000-0005-0000-0000-00008C280000}"/>
    <cellStyle name="20% - Accent1 2 4 11 2 2 2" xfId="10568" xr:uid="{00000000-0005-0000-0000-00008D280000}"/>
    <cellStyle name="20% - Accent1 2 4 11 2 3" xfId="10569" xr:uid="{00000000-0005-0000-0000-00008E280000}"/>
    <cellStyle name="20% - Accent1 2 4 11 3" xfId="10570" xr:uid="{00000000-0005-0000-0000-00008F280000}"/>
    <cellStyle name="20% - Accent1 2 4 11 3 2" xfId="10571" xr:uid="{00000000-0005-0000-0000-000090280000}"/>
    <cellStyle name="20% - Accent1 2 4 11 4" xfId="10572" xr:uid="{00000000-0005-0000-0000-000091280000}"/>
    <cellStyle name="20% - Accent1 2 4 12" xfId="10573" xr:uid="{00000000-0005-0000-0000-000092280000}"/>
    <cellStyle name="20% - Accent1 2 4 12 2" xfId="10574" xr:uid="{00000000-0005-0000-0000-000093280000}"/>
    <cellStyle name="20% - Accent1 2 4 12 2 2" xfId="10575" xr:uid="{00000000-0005-0000-0000-000094280000}"/>
    <cellStyle name="20% - Accent1 2 4 12 3" xfId="10576" xr:uid="{00000000-0005-0000-0000-000095280000}"/>
    <cellStyle name="20% - Accent1 2 4 13" xfId="10577" xr:uid="{00000000-0005-0000-0000-000096280000}"/>
    <cellStyle name="20% - Accent1 2 4 13 2" xfId="10578" xr:uid="{00000000-0005-0000-0000-000097280000}"/>
    <cellStyle name="20% - Accent1 2 4 13 2 2" xfId="10579" xr:uid="{00000000-0005-0000-0000-000098280000}"/>
    <cellStyle name="20% - Accent1 2 4 13 3" xfId="10580" xr:uid="{00000000-0005-0000-0000-000099280000}"/>
    <cellStyle name="20% - Accent1 2 4 14" xfId="10581" xr:uid="{00000000-0005-0000-0000-00009A280000}"/>
    <cellStyle name="20% - Accent1 2 4 14 2" xfId="10582" xr:uid="{00000000-0005-0000-0000-00009B280000}"/>
    <cellStyle name="20% - Accent1 2 4 15" xfId="10583" xr:uid="{00000000-0005-0000-0000-00009C280000}"/>
    <cellStyle name="20% - Accent1 2 4 15 2" xfId="10584" xr:uid="{00000000-0005-0000-0000-00009D280000}"/>
    <cellStyle name="20% - Accent1 2 4 16" xfId="10585" xr:uid="{00000000-0005-0000-0000-00009E280000}"/>
    <cellStyle name="20% - Accent1 2 4 2" xfId="10586" xr:uid="{00000000-0005-0000-0000-00009F280000}"/>
    <cellStyle name="20% - Accent1 2 4 2 10" xfId="10587" xr:uid="{00000000-0005-0000-0000-0000A0280000}"/>
    <cellStyle name="20% - Accent1 2 4 2 10 2" xfId="10588" xr:uid="{00000000-0005-0000-0000-0000A1280000}"/>
    <cellStyle name="20% - Accent1 2 4 2 10 2 2" xfId="10589" xr:uid="{00000000-0005-0000-0000-0000A2280000}"/>
    <cellStyle name="20% - Accent1 2 4 2 10 2 2 2" xfId="10590" xr:uid="{00000000-0005-0000-0000-0000A3280000}"/>
    <cellStyle name="20% - Accent1 2 4 2 10 2 3" xfId="10591" xr:uid="{00000000-0005-0000-0000-0000A4280000}"/>
    <cellStyle name="20% - Accent1 2 4 2 10 3" xfId="10592" xr:uid="{00000000-0005-0000-0000-0000A5280000}"/>
    <cellStyle name="20% - Accent1 2 4 2 10 3 2" xfId="10593" xr:uid="{00000000-0005-0000-0000-0000A6280000}"/>
    <cellStyle name="20% - Accent1 2 4 2 10 4" xfId="10594" xr:uid="{00000000-0005-0000-0000-0000A7280000}"/>
    <cellStyle name="20% - Accent1 2 4 2 11" xfId="10595" xr:uid="{00000000-0005-0000-0000-0000A8280000}"/>
    <cellStyle name="20% - Accent1 2 4 2 11 2" xfId="10596" xr:uid="{00000000-0005-0000-0000-0000A9280000}"/>
    <cellStyle name="20% - Accent1 2 4 2 11 2 2" xfId="10597" xr:uid="{00000000-0005-0000-0000-0000AA280000}"/>
    <cellStyle name="20% - Accent1 2 4 2 11 3" xfId="10598" xr:uid="{00000000-0005-0000-0000-0000AB280000}"/>
    <cellStyle name="20% - Accent1 2 4 2 12" xfId="10599" xr:uid="{00000000-0005-0000-0000-0000AC280000}"/>
    <cellStyle name="20% - Accent1 2 4 2 12 2" xfId="10600" xr:uid="{00000000-0005-0000-0000-0000AD280000}"/>
    <cellStyle name="20% - Accent1 2 4 2 12 2 2" xfId="10601" xr:uid="{00000000-0005-0000-0000-0000AE280000}"/>
    <cellStyle name="20% - Accent1 2 4 2 12 3" xfId="10602" xr:uid="{00000000-0005-0000-0000-0000AF280000}"/>
    <cellStyle name="20% - Accent1 2 4 2 13" xfId="10603" xr:uid="{00000000-0005-0000-0000-0000B0280000}"/>
    <cellStyle name="20% - Accent1 2 4 2 13 2" xfId="10604" xr:uid="{00000000-0005-0000-0000-0000B1280000}"/>
    <cellStyle name="20% - Accent1 2 4 2 14" xfId="10605" xr:uid="{00000000-0005-0000-0000-0000B2280000}"/>
    <cellStyle name="20% - Accent1 2 4 2 14 2" xfId="10606" xr:uid="{00000000-0005-0000-0000-0000B3280000}"/>
    <cellStyle name="20% - Accent1 2 4 2 15" xfId="10607" xr:uid="{00000000-0005-0000-0000-0000B4280000}"/>
    <cellStyle name="20% - Accent1 2 4 2 2" xfId="10608" xr:uid="{00000000-0005-0000-0000-0000B5280000}"/>
    <cellStyle name="20% - Accent1 2 4 2 2 10" xfId="10609" xr:uid="{00000000-0005-0000-0000-0000B6280000}"/>
    <cellStyle name="20% - Accent1 2 4 2 2 10 2" xfId="10610" xr:uid="{00000000-0005-0000-0000-0000B7280000}"/>
    <cellStyle name="20% - Accent1 2 4 2 2 10 2 2" xfId="10611" xr:uid="{00000000-0005-0000-0000-0000B8280000}"/>
    <cellStyle name="20% - Accent1 2 4 2 2 10 3" xfId="10612" xr:uid="{00000000-0005-0000-0000-0000B9280000}"/>
    <cellStyle name="20% - Accent1 2 4 2 2 11" xfId="10613" xr:uid="{00000000-0005-0000-0000-0000BA280000}"/>
    <cellStyle name="20% - Accent1 2 4 2 2 11 2" xfId="10614" xr:uid="{00000000-0005-0000-0000-0000BB280000}"/>
    <cellStyle name="20% - Accent1 2 4 2 2 11 2 2" xfId="10615" xr:uid="{00000000-0005-0000-0000-0000BC280000}"/>
    <cellStyle name="20% - Accent1 2 4 2 2 11 3" xfId="10616" xr:uid="{00000000-0005-0000-0000-0000BD280000}"/>
    <cellStyle name="20% - Accent1 2 4 2 2 12" xfId="10617" xr:uid="{00000000-0005-0000-0000-0000BE280000}"/>
    <cellStyle name="20% - Accent1 2 4 2 2 12 2" xfId="10618" xr:uid="{00000000-0005-0000-0000-0000BF280000}"/>
    <cellStyle name="20% - Accent1 2 4 2 2 13" xfId="10619" xr:uid="{00000000-0005-0000-0000-0000C0280000}"/>
    <cellStyle name="20% - Accent1 2 4 2 2 13 2" xfId="10620" xr:uid="{00000000-0005-0000-0000-0000C1280000}"/>
    <cellStyle name="20% - Accent1 2 4 2 2 14" xfId="10621" xr:uid="{00000000-0005-0000-0000-0000C2280000}"/>
    <cellStyle name="20% - Accent1 2 4 2 2 2" xfId="10622" xr:uid="{00000000-0005-0000-0000-0000C3280000}"/>
    <cellStyle name="20% - Accent1 2 4 2 2 2 10" xfId="10623" xr:uid="{00000000-0005-0000-0000-0000C4280000}"/>
    <cellStyle name="20% - Accent1 2 4 2 2 2 10 2" xfId="10624" xr:uid="{00000000-0005-0000-0000-0000C5280000}"/>
    <cellStyle name="20% - Accent1 2 4 2 2 2 11" xfId="10625" xr:uid="{00000000-0005-0000-0000-0000C6280000}"/>
    <cellStyle name="20% - Accent1 2 4 2 2 2 2" xfId="10626" xr:uid="{00000000-0005-0000-0000-0000C7280000}"/>
    <cellStyle name="20% - Accent1 2 4 2 2 2 2 2" xfId="10627" xr:uid="{00000000-0005-0000-0000-0000C8280000}"/>
    <cellStyle name="20% - Accent1 2 4 2 2 2 2 2 2" xfId="10628" xr:uid="{00000000-0005-0000-0000-0000C9280000}"/>
    <cellStyle name="20% - Accent1 2 4 2 2 2 2 2 2 2" xfId="10629" xr:uid="{00000000-0005-0000-0000-0000CA280000}"/>
    <cellStyle name="20% - Accent1 2 4 2 2 2 2 2 2 2 2" xfId="10630" xr:uid="{00000000-0005-0000-0000-0000CB280000}"/>
    <cellStyle name="20% - Accent1 2 4 2 2 2 2 2 2 3" xfId="10631" xr:uid="{00000000-0005-0000-0000-0000CC280000}"/>
    <cellStyle name="20% - Accent1 2 4 2 2 2 2 2 3" xfId="10632" xr:uid="{00000000-0005-0000-0000-0000CD280000}"/>
    <cellStyle name="20% - Accent1 2 4 2 2 2 2 2 3 2" xfId="10633" xr:uid="{00000000-0005-0000-0000-0000CE280000}"/>
    <cellStyle name="20% - Accent1 2 4 2 2 2 2 2 4" xfId="10634" xr:uid="{00000000-0005-0000-0000-0000CF280000}"/>
    <cellStyle name="20% - Accent1 2 4 2 2 2 2 3" xfId="10635" xr:uid="{00000000-0005-0000-0000-0000D0280000}"/>
    <cellStyle name="20% - Accent1 2 4 2 2 2 2 3 2" xfId="10636" xr:uid="{00000000-0005-0000-0000-0000D1280000}"/>
    <cellStyle name="20% - Accent1 2 4 2 2 2 2 3 2 2" xfId="10637" xr:uid="{00000000-0005-0000-0000-0000D2280000}"/>
    <cellStyle name="20% - Accent1 2 4 2 2 2 2 3 2 2 2" xfId="10638" xr:uid="{00000000-0005-0000-0000-0000D3280000}"/>
    <cellStyle name="20% - Accent1 2 4 2 2 2 2 3 2 3" xfId="10639" xr:uid="{00000000-0005-0000-0000-0000D4280000}"/>
    <cellStyle name="20% - Accent1 2 4 2 2 2 2 3 3" xfId="10640" xr:uid="{00000000-0005-0000-0000-0000D5280000}"/>
    <cellStyle name="20% - Accent1 2 4 2 2 2 2 3 3 2" xfId="10641" xr:uid="{00000000-0005-0000-0000-0000D6280000}"/>
    <cellStyle name="20% - Accent1 2 4 2 2 2 2 3 4" xfId="10642" xr:uid="{00000000-0005-0000-0000-0000D7280000}"/>
    <cellStyle name="20% - Accent1 2 4 2 2 2 2 4" xfId="10643" xr:uid="{00000000-0005-0000-0000-0000D8280000}"/>
    <cellStyle name="20% - Accent1 2 4 2 2 2 2 4 2" xfId="10644" xr:uid="{00000000-0005-0000-0000-0000D9280000}"/>
    <cellStyle name="20% - Accent1 2 4 2 2 2 2 4 2 2" xfId="10645" xr:uid="{00000000-0005-0000-0000-0000DA280000}"/>
    <cellStyle name="20% - Accent1 2 4 2 2 2 2 4 2 2 2" xfId="10646" xr:uid="{00000000-0005-0000-0000-0000DB280000}"/>
    <cellStyle name="20% - Accent1 2 4 2 2 2 2 4 2 3" xfId="10647" xr:uid="{00000000-0005-0000-0000-0000DC280000}"/>
    <cellStyle name="20% - Accent1 2 4 2 2 2 2 4 3" xfId="10648" xr:uid="{00000000-0005-0000-0000-0000DD280000}"/>
    <cellStyle name="20% - Accent1 2 4 2 2 2 2 4 3 2" xfId="10649" xr:uid="{00000000-0005-0000-0000-0000DE280000}"/>
    <cellStyle name="20% - Accent1 2 4 2 2 2 2 4 4" xfId="10650" xr:uid="{00000000-0005-0000-0000-0000DF280000}"/>
    <cellStyle name="20% - Accent1 2 4 2 2 2 2 5" xfId="10651" xr:uid="{00000000-0005-0000-0000-0000E0280000}"/>
    <cellStyle name="20% - Accent1 2 4 2 2 2 2 5 2" xfId="10652" xr:uid="{00000000-0005-0000-0000-0000E1280000}"/>
    <cellStyle name="20% - Accent1 2 4 2 2 2 2 5 2 2" xfId="10653" xr:uid="{00000000-0005-0000-0000-0000E2280000}"/>
    <cellStyle name="20% - Accent1 2 4 2 2 2 2 5 3" xfId="10654" xr:uid="{00000000-0005-0000-0000-0000E3280000}"/>
    <cellStyle name="20% - Accent1 2 4 2 2 2 2 6" xfId="10655" xr:uid="{00000000-0005-0000-0000-0000E4280000}"/>
    <cellStyle name="20% - Accent1 2 4 2 2 2 2 6 2" xfId="10656" xr:uid="{00000000-0005-0000-0000-0000E5280000}"/>
    <cellStyle name="20% - Accent1 2 4 2 2 2 2 6 2 2" xfId="10657" xr:uid="{00000000-0005-0000-0000-0000E6280000}"/>
    <cellStyle name="20% - Accent1 2 4 2 2 2 2 6 3" xfId="10658" xr:uid="{00000000-0005-0000-0000-0000E7280000}"/>
    <cellStyle name="20% - Accent1 2 4 2 2 2 2 7" xfId="10659" xr:uid="{00000000-0005-0000-0000-0000E8280000}"/>
    <cellStyle name="20% - Accent1 2 4 2 2 2 2 7 2" xfId="10660" xr:uid="{00000000-0005-0000-0000-0000E9280000}"/>
    <cellStyle name="20% - Accent1 2 4 2 2 2 2 8" xfId="10661" xr:uid="{00000000-0005-0000-0000-0000EA280000}"/>
    <cellStyle name="20% - Accent1 2 4 2 2 2 2 8 2" xfId="10662" xr:uid="{00000000-0005-0000-0000-0000EB280000}"/>
    <cellStyle name="20% - Accent1 2 4 2 2 2 2 9" xfId="10663" xr:uid="{00000000-0005-0000-0000-0000EC280000}"/>
    <cellStyle name="20% - Accent1 2 4 2 2 2 3" xfId="10664" xr:uid="{00000000-0005-0000-0000-0000ED280000}"/>
    <cellStyle name="20% - Accent1 2 4 2 2 2 3 2" xfId="10665" xr:uid="{00000000-0005-0000-0000-0000EE280000}"/>
    <cellStyle name="20% - Accent1 2 4 2 2 2 3 2 2" xfId="10666" xr:uid="{00000000-0005-0000-0000-0000EF280000}"/>
    <cellStyle name="20% - Accent1 2 4 2 2 2 3 2 2 2" xfId="10667" xr:uid="{00000000-0005-0000-0000-0000F0280000}"/>
    <cellStyle name="20% - Accent1 2 4 2 2 2 3 2 2 2 2" xfId="10668" xr:uid="{00000000-0005-0000-0000-0000F1280000}"/>
    <cellStyle name="20% - Accent1 2 4 2 2 2 3 2 2 3" xfId="10669" xr:uid="{00000000-0005-0000-0000-0000F2280000}"/>
    <cellStyle name="20% - Accent1 2 4 2 2 2 3 2 3" xfId="10670" xr:uid="{00000000-0005-0000-0000-0000F3280000}"/>
    <cellStyle name="20% - Accent1 2 4 2 2 2 3 2 3 2" xfId="10671" xr:uid="{00000000-0005-0000-0000-0000F4280000}"/>
    <cellStyle name="20% - Accent1 2 4 2 2 2 3 2 4" xfId="10672" xr:uid="{00000000-0005-0000-0000-0000F5280000}"/>
    <cellStyle name="20% - Accent1 2 4 2 2 2 3 3" xfId="10673" xr:uid="{00000000-0005-0000-0000-0000F6280000}"/>
    <cellStyle name="20% - Accent1 2 4 2 2 2 3 3 2" xfId="10674" xr:uid="{00000000-0005-0000-0000-0000F7280000}"/>
    <cellStyle name="20% - Accent1 2 4 2 2 2 3 3 2 2" xfId="10675" xr:uid="{00000000-0005-0000-0000-0000F8280000}"/>
    <cellStyle name="20% - Accent1 2 4 2 2 2 3 3 2 2 2" xfId="10676" xr:uid="{00000000-0005-0000-0000-0000F9280000}"/>
    <cellStyle name="20% - Accent1 2 4 2 2 2 3 3 2 3" xfId="10677" xr:uid="{00000000-0005-0000-0000-0000FA280000}"/>
    <cellStyle name="20% - Accent1 2 4 2 2 2 3 3 3" xfId="10678" xr:uid="{00000000-0005-0000-0000-0000FB280000}"/>
    <cellStyle name="20% - Accent1 2 4 2 2 2 3 3 3 2" xfId="10679" xr:uid="{00000000-0005-0000-0000-0000FC280000}"/>
    <cellStyle name="20% - Accent1 2 4 2 2 2 3 3 4" xfId="10680" xr:uid="{00000000-0005-0000-0000-0000FD280000}"/>
    <cellStyle name="20% - Accent1 2 4 2 2 2 3 4" xfId="10681" xr:uid="{00000000-0005-0000-0000-0000FE280000}"/>
    <cellStyle name="20% - Accent1 2 4 2 2 2 3 4 2" xfId="10682" xr:uid="{00000000-0005-0000-0000-0000FF280000}"/>
    <cellStyle name="20% - Accent1 2 4 2 2 2 3 4 2 2" xfId="10683" xr:uid="{00000000-0005-0000-0000-000000290000}"/>
    <cellStyle name="20% - Accent1 2 4 2 2 2 3 4 2 2 2" xfId="10684" xr:uid="{00000000-0005-0000-0000-000001290000}"/>
    <cellStyle name="20% - Accent1 2 4 2 2 2 3 4 2 3" xfId="10685" xr:uid="{00000000-0005-0000-0000-000002290000}"/>
    <cellStyle name="20% - Accent1 2 4 2 2 2 3 4 3" xfId="10686" xr:uid="{00000000-0005-0000-0000-000003290000}"/>
    <cellStyle name="20% - Accent1 2 4 2 2 2 3 4 3 2" xfId="10687" xr:uid="{00000000-0005-0000-0000-000004290000}"/>
    <cellStyle name="20% - Accent1 2 4 2 2 2 3 4 4" xfId="10688" xr:uid="{00000000-0005-0000-0000-000005290000}"/>
    <cellStyle name="20% - Accent1 2 4 2 2 2 3 5" xfId="10689" xr:uid="{00000000-0005-0000-0000-000006290000}"/>
    <cellStyle name="20% - Accent1 2 4 2 2 2 3 5 2" xfId="10690" xr:uid="{00000000-0005-0000-0000-000007290000}"/>
    <cellStyle name="20% - Accent1 2 4 2 2 2 3 5 2 2" xfId="10691" xr:uid="{00000000-0005-0000-0000-000008290000}"/>
    <cellStyle name="20% - Accent1 2 4 2 2 2 3 5 3" xfId="10692" xr:uid="{00000000-0005-0000-0000-000009290000}"/>
    <cellStyle name="20% - Accent1 2 4 2 2 2 3 6" xfId="10693" xr:uid="{00000000-0005-0000-0000-00000A290000}"/>
    <cellStyle name="20% - Accent1 2 4 2 2 2 3 6 2" xfId="10694" xr:uid="{00000000-0005-0000-0000-00000B290000}"/>
    <cellStyle name="20% - Accent1 2 4 2 2 2 3 6 2 2" xfId="10695" xr:uid="{00000000-0005-0000-0000-00000C290000}"/>
    <cellStyle name="20% - Accent1 2 4 2 2 2 3 6 3" xfId="10696" xr:uid="{00000000-0005-0000-0000-00000D290000}"/>
    <cellStyle name="20% - Accent1 2 4 2 2 2 3 7" xfId="10697" xr:uid="{00000000-0005-0000-0000-00000E290000}"/>
    <cellStyle name="20% - Accent1 2 4 2 2 2 3 7 2" xfId="10698" xr:uid="{00000000-0005-0000-0000-00000F290000}"/>
    <cellStyle name="20% - Accent1 2 4 2 2 2 3 8" xfId="10699" xr:uid="{00000000-0005-0000-0000-000010290000}"/>
    <cellStyle name="20% - Accent1 2 4 2 2 2 3 8 2" xfId="10700" xr:uid="{00000000-0005-0000-0000-000011290000}"/>
    <cellStyle name="20% - Accent1 2 4 2 2 2 3 9" xfId="10701" xr:uid="{00000000-0005-0000-0000-000012290000}"/>
    <cellStyle name="20% - Accent1 2 4 2 2 2 4" xfId="10702" xr:uid="{00000000-0005-0000-0000-000013290000}"/>
    <cellStyle name="20% - Accent1 2 4 2 2 2 4 2" xfId="10703" xr:uid="{00000000-0005-0000-0000-000014290000}"/>
    <cellStyle name="20% - Accent1 2 4 2 2 2 4 2 2" xfId="10704" xr:uid="{00000000-0005-0000-0000-000015290000}"/>
    <cellStyle name="20% - Accent1 2 4 2 2 2 4 2 2 2" xfId="10705" xr:uid="{00000000-0005-0000-0000-000016290000}"/>
    <cellStyle name="20% - Accent1 2 4 2 2 2 4 2 3" xfId="10706" xr:uid="{00000000-0005-0000-0000-000017290000}"/>
    <cellStyle name="20% - Accent1 2 4 2 2 2 4 3" xfId="10707" xr:uid="{00000000-0005-0000-0000-000018290000}"/>
    <cellStyle name="20% - Accent1 2 4 2 2 2 4 3 2" xfId="10708" xr:uid="{00000000-0005-0000-0000-000019290000}"/>
    <cellStyle name="20% - Accent1 2 4 2 2 2 4 4" xfId="10709" xr:uid="{00000000-0005-0000-0000-00001A290000}"/>
    <cellStyle name="20% - Accent1 2 4 2 2 2 5" xfId="10710" xr:uid="{00000000-0005-0000-0000-00001B290000}"/>
    <cellStyle name="20% - Accent1 2 4 2 2 2 5 2" xfId="10711" xr:uid="{00000000-0005-0000-0000-00001C290000}"/>
    <cellStyle name="20% - Accent1 2 4 2 2 2 5 2 2" xfId="10712" xr:uid="{00000000-0005-0000-0000-00001D290000}"/>
    <cellStyle name="20% - Accent1 2 4 2 2 2 5 2 2 2" xfId="10713" xr:uid="{00000000-0005-0000-0000-00001E290000}"/>
    <cellStyle name="20% - Accent1 2 4 2 2 2 5 2 3" xfId="10714" xr:uid="{00000000-0005-0000-0000-00001F290000}"/>
    <cellStyle name="20% - Accent1 2 4 2 2 2 5 3" xfId="10715" xr:uid="{00000000-0005-0000-0000-000020290000}"/>
    <cellStyle name="20% - Accent1 2 4 2 2 2 5 3 2" xfId="10716" xr:uid="{00000000-0005-0000-0000-000021290000}"/>
    <cellStyle name="20% - Accent1 2 4 2 2 2 5 4" xfId="10717" xr:uid="{00000000-0005-0000-0000-000022290000}"/>
    <cellStyle name="20% - Accent1 2 4 2 2 2 6" xfId="10718" xr:uid="{00000000-0005-0000-0000-000023290000}"/>
    <cellStyle name="20% - Accent1 2 4 2 2 2 6 2" xfId="10719" xr:uid="{00000000-0005-0000-0000-000024290000}"/>
    <cellStyle name="20% - Accent1 2 4 2 2 2 6 2 2" xfId="10720" xr:uid="{00000000-0005-0000-0000-000025290000}"/>
    <cellStyle name="20% - Accent1 2 4 2 2 2 6 2 2 2" xfId="10721" xr:uid="{00000000-0005-0000-0000-000026290000}"/>
    <cellStyle name="20% - Accent1 2 4 2 2 2 6 2 3" xfId="10722" xr:uid="{00000000-0005-0000-0000-000027290000}"/>
    <cellStyle name="20% - Accent1 2 4 2 2 2 6 3" xfId="10723" xr:uid="{00000000-0005-0000-0000-000028290000}"/>
    <cellStyle name="20% - Accent1 2 4 2 2 2 6 3 2" xfId="10724" xr:uid="{00000000-0005-0000-0000-000029290000}"/>
    <cellStyle name="20% - Accent1 2 4 2 2 2 6 4" xfId="10725" xr:uid="{00000000-0005-0000-0000-00002A290000}"/>
    <cellStyle name="20% - Accent1 2 4 2 2 2 7" xfId="10726" xr:uid="{00000000-0005-0000-0000-00002B290000}"/>
    <cellStyle name="20% - Accent1 2 4 2 2 2 7 2" xfId="10727" xr:uid="{00000000-0005-0000-0000-00002C290000}"/>
    <cellStyle name="20% - Accent1 2 4 2 2 2 7 2 2" xfId="10728" xr:uid="{00000000-0005-0000-0000-00002D290000}"/>
    <cellStyle name="20% - Accent1 2 4 2 2 2 7 3" xfId="10729" xr:uid="{00000000-0005-0000-0000-00002E290000}"/>
    <cellStyle name="20% - Accent1 2 4 2 2 2 8" xfId="10730" xr:uid="{00000000-0005-0000-0000-00002F290000}"/>
    <cellStyle name="20% - Accent1 2 4 2 2 2 8 2" xfId="10731" xr:uid="{00000000-0005-0000-0000-000030290000}"/>
    <cellStyle name="20% - Accent1 2 4 2 2 2 8 2 2" xfId="10732" xr:uid="{00000000-0005-0000-0000-000031290000}"/>
    <cellStyle name="20% - Accent1 2 4 2 2 2 8 3" xfId="10733" xr:uid="{00000000-0005-0000-0000-000032290000}"/>
    <cellStyle name="20% - Accent1 2 4 2 2 2 9" xfId="10734" xr:uid="{00000000-0005-0000-0000-000033290000}"/>
    <cellStyle name="20% - Accent1 2 4 2 2 2 9 2" xfId="10735" xr:uid="{00000000-0005-0000-0000-000034290000}"/>
    <cellStyle name="20% - Accent1 2 4 2 2 3" xfId="10736" xr:uid="{00000000-0005-0000-0000-000035290000}"/>
    <cellStyle name="20% - Accent1 2 4 2 2 3 10" xfId="10737" xr:uid="{00000000-0005-0000-0000-000036290000}"/>
    <cellStyle name="20% - Accent1 2 4 2 2 3 10 2" xfId="10738" xr:uid="{00000000-0005-0000-0000-000037290000}"/>
    <cellStyle name="20% - Accent1 2 4 2 2 3 11" xfId="10739" xr:uid="{00000000-0005-0000-0000-000038290000}"/>
    <cellStyle name="20% - Accent1 2 4 2 2 3 2" xfId="10740" xr:uid="{00000000-0005-0000-0000-000039290000}"/>
    <cellStyle name="20% - Accent1 2 4 2 2 3 2 2" xfId="10741" xr:uid="{00000000-0005-0000-0000-00003A290000}"/>
    <cellStyle name="20% - Accent1 2 4 2 2 3 2 2 2" xfId="10742" xr:uid="{00000000-0005-0000-0000-00003B290000}"/>
    <cellStyle name="20% - Accent1 2 4 2 2 3 2 2 2 2" xfId="10743" xr:uid="{00000000-0005-0000-0000-00003C290000}"/>
    <cellStyle name="20% - Accent1 2 4 2 2 3 2 2 2 2 2" xfId="10744" xr:uid="{00000000-0005-0000-0000-00003D290000}"/>
    <cellStyle name="20% - Accent1 2 4 2 2 3 2 2 2 3" xfId="10745" xr:uid="{00000000-0005-0000-0000-00003E290000}"/>
    <cellStyle name="20% - Accent1 2 4 2 2 3 2 2 3" xfId="10746" xr:uid="{00000000-0005-0000-0000-00003F290000}"/>
    <cellStyle name="20% - Accent1 2 4 2 2 3 2 2 3 2" xfId="10747" xr:uid="{00000000-0005-0000-0000-000040290000}"/>
    <cellStyle name="20% - Accent1 2 4 2 2 3 2 2 4" xfId="10748" xr:uid="{00000000-0005-0000-0000-000041290000}"/>
    <cellStyle name="20% - Accent1 2 4 2 2 3 2 3" xfId="10749" xr:uid="{00000000-0005-0000-0000-000042290000}"/>
    <cellStyle name="20% - Accent1 2 4 2 2 3 2 3 2" xfId="10750" xr:uid="{00000000-0005-0000-0000-000043290000}"/>
    <cellStyle name="20% - Accent1 2 4 2 2 3 2 3 2 2" xfId="10751" xr:uid="{00000000-0005-0000-0000-000044290000}"/>
    <cellStyle name="20% - Accent1 2 4 2 2 3 2 3 2 2 2" xfId="10752" xr:uid="{00000000-0005-0000-0000-000045290000}"/>
    <cellStyle name="20% - Accent1 2 4 2 2 3 2 3 2 3" xfId="10753" xr:uid="{00000000-0005-0000-0000-000046290000}"/>
    <cellStyle name="20% - Accent1 2 4 2 2 3 2 3 3" xfId="10754" xr:uid="{00000000-0005-0000-0000-000047290000}"/>
    <cellStyle name="20% - Accent1 2 4 2 2 3 2 3 3 2" xfId="10755" xr:uid="{00000000-0005-0000-0000-000048290000}"/>
    <cellStyle name="20% - Accent1 2 4 2 2 3 2 3 4" xfId="10756" xr:uid="{00000000-0005-0000-0000-000049290000}"/>
    <cellStyle name="20% - Accent1 2 4 2 2 3 2 4" xfId="10757" xr:uid="{00000000-0005-0000-0000-00004A290000}"/>
    <cellStyle name="20% - Accent1 2 4 2 2 3 2 4 2" xfId="10758" xr:uid="{00000000-0005-0000-0000-00004B290000}"/>
    <cellStyle name="20% - Accent1 2 4 2 2 3 2 4 2 2" xfId="10759" xr:uid="{00000000-0005-0000-0000-00004C290000}"/>
    <cellStyle name="20% - Accent1 2 4 2 2 3 2 4 2 2 2" xfId="10760" xr:uid="{00000000-0005-0000-0000-00004D290000}"/>
    <cellStyle name="20% - Accent1 2 4 2 2 3 2 4 2 3" xfId="10761" xr:uid="{00000000-0005-0000-0000-00004E290000}"/>
    <cellStyle name="20% - Accent1 2 4 2 2 3 2 4 3" xfId="10762" xr:uid="{00000000-0005-0000-0000-00004F290000}"/>
    <cellStyle name="20% - Accent1 2 4 2 2 3 2 4 3 2" xfId="10763" xr:uid="{00000000-0005-0000-0000-000050290000}"/>
    <cellStyle name="20% - Accent1 2 4 2 2 3 2 4 4" xfId="10764" xr:uid="{00000000-0005-0000-0000-000051290000}"/>
    <cellStyle name="20% - Accent1 2 4 2 2 3 2 5" xfId="10765" xr:uid="{00000000-0005-0000-0000-000052290000}"/>
    <cellStyle name="20% - Accent1 2 4 2 2 3 2 5 2" xfId="10766" xr:uid="{00000000-0005-0000-0000-000053290000}"/>
    <cellStyle name="20% - Accent1 2 4 2 2 3 2 5 2 2" xfId="10767" xr:uid="{00000000-0005-0000-0000-000054290000}"/>
    <cellStyle name="20% - Accent1 2 4 2 2 3 2 5 3" xfId="10768" xr:uid="{00000000-0005-0000-0000-000055290000}"/>
    <cellStyle name="20% - Accent1 2 4 2 2 3 2 6" xfId="10769" xr:uid="{00000000-0005-0000-0000-000056290000}"/>
    <cellStyle name="20% - Accent1 2 4 2 2 3 2 6 2" xfId="10770" xr:uid="{00000000-0005-0000-0000-000057290000}"/>
    <cellStyle name="20% - Accent1 2 4 2 2 3 2 6 2 2" xfId="10771" xr:uid="{00000000-0005-0000-0000-000058290000}"/>
    <cellStyle name="20% - Accent1 2 4 2 2 3 2 6 3" xfId="10772" xr:uid="{00000000-0005-0000-0000-000059290000}"/>
    <cellStyle name="20% - Accent1 2 4 2 2 3 2 7" xfId="10773" xr:uid="{00000000-0005-0000-0000-00005A290000}"/>
    <cellStyle name="20% - Accent1 2 4 2 2 3 2 7 2" xfId="10774" xr:uid="{00000000-0005-0000-0000-00005B290000}"/>
    <cellStyle name="20% - Accent1 2 4 2 2 3 2 8" xfId="10775" xr:uid="{00000000-0005-0000-0000-00005C290000}"/>
    <cellStyle name="20% - Accent1 2 4 2 2 3 2 8 2" xfId="10776" xr:uid="{00000000-0005-0000-0000-00005D290000}"/>
    <cellStyle name="20% - Accent1 2 4 2 2 3 2 9" xfId="10777" xr:uid="{00000000-0005-0000-0000-00005E290000}"/>
    <cellStyle name="20% - Accent1 2 4 2 2 3 3" xfId="10778" xr:uid="{00000000-0005-0000-0000-00005F290000}"/>
    <cellStyle name="20% - Accent1 2 4 2 2 3 3 2" xfId="10779" xr:uid="{00000000-0005-0000-0000-000060290000}"/>
    <cellStyle name="20% - Accent1 2 4 2 2 3 3 2 2" xfId="10780" xr:uid="{00000000-0005-0000-0000-000061290000}"/>
    <cellStyle name="20% - Accent1 2 4 2 2 3 3 2 2 2" xfId="10781" xr:uid="{00000000-0005-0000-0000-000062290000}"/>
    <cellStyle name="20% - Accent1 2 4 2 2 3 3 2 2 2 2" xfId="10782" xr:uid="{00000000-0005-0000-0000-000063290000}"/>
    <cellStyle name="20% - Accent1 2 4 2 2 3 3 2 2 3" xfId="10783" xr:uid="{00000000-0005-0000-0000-000064290000}"/>
    <cellStyle name="20% - Accent1 2 4 2 2 3 3 2 3" xfId="10784" xr:uid="{00000000-0005-0000-0000-000065290000}"/>
    <cellStyle name="20% - Accent1 2 4 2 2 3 3 2 3 2" xfId="10785" xr:uid="{00000000-0005-0000-0000-000066290000}"/>
    <cellStyle name="20% - Accent1 2 4 2 2 3 3 2 4" xfId="10786" xr:uid="{00000000-0005-0000-0000-000067290000}"/>
    <cellStyle name="20% - Accent1 2 4 2 2 3 3 3" xfId="10787" xr:uid="{00000000-0005-0000-0000-000068290000}"/>
    <cellStyle name="20% - Accent1 2 4 2 2 3 3 3 2" xfId="10788" xr:uid="{00000000-0005-0000-0000-000069290000}"/>
    <cellStyle name="20% - Accent1 2 4 2 2 3 3 3 2 2" xfId="10789" xr:uid="{00000000-0005-0000-0000-00006A290000}"/>
    <cellStyle name="20% - Accent1 2 4 2 2 3 3 3 2 2 2" xfId="10790" xr:uid="{00000000-0005-0000-0000-00006B290000}"/>
    <cellStyle name="20% - Accent1 2 4 2 2 3 3 3 2 3" xfId="10791" xr:uid="{00000000-0005-0000-0000-00006C290000}"/>
    <cellStyle name="20% - Accent1 2 4 2 2 3 3 3 3" xfId="10792" xr:uid="{00000000-0005-0000-0000-00006D290000}"/>
    <cellStyle name="20% - Accent1 2 4 2 2 3 3 3 3 2" xfId="10793" xr:uid="{00000000-0005-0000-0000-00006E290000}"/>
    <cellStyle name="20% - Accent1 2 4 2 2 3 3 3 4" xfId="10794" xr:uid="{00000000-0005-0000-0000-00006F290000}"/>
    <cellStyle name="20% - Accent1 2 4 2 2 3 3 4" xfId="10795" xr:uid="{00000000-0005-0000-0000-000070290000}"/>
    <cellStyle name="20% - Accent1 2 4 2 2 3 3 4 2" xfId="10796" xr:uid="{00000000-0005-0000-0000-000071290000}"/>
    <cellStyle name="20% - Accent1 2 4 2 2 3 3 4 2 2" xfId="10797" xr:uid="{00000000-0005-0000-0000-000072290000}"/>
    <cellStyle name="20% - Accent1 2 4 2 2 3 3 4 2 2 2" xfId="10798" xr:uid="{00000000-0005-0000-0000-000073290000}"/>
    <cellStyle name="20% - Accent1 2 4 2 2 3 3 4 2 3" xfId="10799" xr:uid="{00000000-0005-0000-0000-000074290000}"/>
    <cellStyle name="20% - Accent1 2 4 2 2 3 3 4 3" xfId="10800" xr:uid="{00000000-0005-0000-0000-000075290000}"/>
    <cellStyle name="20% - Accent1 2 4 2 2 3 3 4 3 2" xfId="10801" xr:uid="{00000000-0005-0000-0000-000076290000}"/>
    <cellStyle name="20% - Accent1 2 4 2 2 3 3 4 4" xfId="10802" xr:uid="{00000000-0005-0000-0000-000077290000}"/>
    <cellStyle name="20% - Accent1 2 4 2 2 3 3 5" xfId="10803" xr:uid="{00000000-0005-0000-0000-000078290000}"/>
    <cellStyle name="20% - Accent1 2 4 2 2 3 3 5 2" xfId="10804" xr:uid="{00000000-0005-0000-0000-000079290000}"/>
    <cellStyle name="20% - Accent1 2 4 2 2 3 3 5 2 2" xfId="10805" xr:uid="{00000000-0005-0000-0000-00007A290000}"/>
    <cellStyle name="20% - Accent1 2 4 2 2 3 3 5 3" xfId="10806" xr:uid="{00000000-0005-0000-0000-00007B290000}"/>
    <cellStyle name="20% - Accent1 2 4 2 2 3 3 6" xfId="10807" xr:uid="{00000000-0005-0000-0000-00007C290000}"/>
    <cellStyle name="20% - Accent1 2 4 2 2 3 3 6 2" xfId="10808" xr:uid="{00000000-0005-0000-0000-00007D290000}"/>
    <cellStyle name="20% - Accent1 2 4 2 2 3 3 6 2 2" xfId="10809" xr:uid="{00000000-0005-0000-0000-00007E290000}"/>
    <cellStyle name="20% - Accent1 2 4 2 2 3 3 6 3" xfId="10810" xr:uid="{00000000-0005-0000-0000-00007F290000}"/>
    <cellStyle name="20% - Accent1 2 4 2 2 3 3 7" xfId="10811" xr:uid="{00000000-0005-0000-0000-000080290000}"/>
    <cellStyle name="20% - Accent1 2 4 2 2 3 3 7 2" xfId="10812" xr:uid="{00000000-0005-0000-0000-000081290000}"/>
    <cellStyle name="20% - Accent1 2 4 2 2 3 3 8" xfId="10813" xr:uid="{00000000-0005-0000-0000-000082290000}"/>
    <cellStyle name="20% - Accent1 2 4 2 2 3 3 8 2" xfId="10814" xr:uid="{00000000-0005-0000-0000-000083290000}"/>
    <cellStyle name="20% - Accent1 2 4 2 2 3 3 9" xfId="10815" xr:uid="{00000000-0005-0000-0000-000084290000}"/>
    <cellStyle name="20% - Accent1 2 4 2 2 3 4" xfId="10816" xr:uid="{00000000-0005-0000-0000-000085290000}"/>
    <cellStyle name="20% - Accent1 2 4 2 2 3 4 2" xfId="10817" xr:uid="{00000000-0005-0000-0000-000086290000}"/>
    <cellStyle name="20% - Accent1 2 4 2 2 3 4 2 2" xfId="10818" xr:uid="{00000000-0005-0000-0000-000087290000}"/>
    <cellStyle name="20% - Accent1 2 4 2 2 3 4 2 2 2" xfId="10819" xr:uid="{00000000-0005-0000-0000-000088290000}"/>
    <cellStyle name="20% - Accent1 2 4 2 2 3 4 2 3" xfId="10820" xr:uid="{00000000-0005-0000-0000-000089290000}"/>
    <cellStyle name="20% - Accent1 2 4 2 2 3 4 3" xfId="10821" xr:uid="{00000000-0005-0000-0000-00008A290000}"/>
    <cellStyle name="20% - Accent1 2 4 2 2 3 4 3 2" xfId="10822" xr:uid="{00000000-0005-0000-0000-00008B290000}"/>
    <cellStyle name="20% - Accent1 2 4 2 2 3 4 4" xfId="10823" xr:uid="{00000000-0005-0000-0000-00008C290000}"/>
    <cellStyle name="20% - Accent1 2 4 2 2 3 5" xfId="10824" xr:uid="{00000000-0005-0000-0000-00008D290000}"/>
    <cellStyle name="20% - Accent1 2 4 2 2 3 5 2" xfId="10825" xr:uid="{00000000-0005-0000-0000-00008E290000}"/>
    <cellStyle name="20% - Accent1 2 4 2 2 3 5 2 2" xfId="10826" xr:uid="{00000000-0005-0000-0000-00008F290000}"/>
    <cellStyle name="20% - Accent1 2 4 2 2 3 5 2 2 2" xfId="10827" xr:uid="{00000000-0005-0000-0000-000090290000}"/>
    <cellStyle name="20% - Accent1 2 4 2 2 3 5 2 3" xfId="10828" xr:uid="{00000000-0005-0000-0000-000091290000}"/>
    <cellStyle name="20% - Accent1 2 4 2 2 3 5 3" xfId="10829" xr:uid="{00000000-0005-0000-0000-000092290000}"/>
    <cellStyle name="20% - Accent1 2 4 2 2 3 5 3 2" xfId="10830" xr:uid="{00000000-0005-0000-0000-000093290000}"/>
    <cellStyle name="20% - Accent1 2 4 2 2 3 5 4" xfId="10831" xr:uid="{00000000-0005-0000-0000-000094290000}"/>
    <cellStyle name="20% - Accent1 2 4 2 2 3 6" xfId="10832" xr:uid="{00000000-0005-0000-0000-000095290000}"/>
    <cellStyle name="20% - Accent1 2 4 2 2 3 6 2" xfId="10833" xr:uid="{00000000-0005-0000-0000-000096290000}"/>
    <cellStyle name="20% - Accent1 2 4 2 2 3 6 2 2" xfId="10834" xr:uid="{00000000-0005-0000-0000-000097290000}"/>
    <cellStyle name="20% - Accent1 2 4 2 2 3 6 2 2 2" xfId="10835" xr:uid="{00000000-0005-0000-0000-000098290000}"/>
    <cellStyle name="20% - Accent1 2 4 2 2 3 6 2 3" xfId="10836" xr:uid="{00000000-0005-0000-0000-000099290000}"/>
    <cellStyle name="20% - Accent1 2 4 2 2 3 6 3" xfId="10837" xr:uid="{00000000-0005-0000-0000-00009A290000}"/>
    <cellStyle name="20% - Accent1 2 4 2 2 3 6 3 2" xfId="10838" xr:uid="{00000000-0005-0000-0000-00009B290000}"/>
    <cellStyle name="20% - Accent1 2 4 2 2 3 6 4" xfId="10839" xr:uid="{00000000-0005-0000-0000-00009C290000}"/>
    <cellStyle name="20% - Accent1 2 4 2 2 3 7" xfId="10840" xr:uid="{00000000-0005-0000-0000-00009D290000}"/>
    <cellStyle name="20% - Accent1 2 4 2 2 3 7 2" xfId="10841" xr:uid="{00000000-0005-0000-0000-00009E290000}"/>
    <cellStyle name="20% - Accent1 2 4 2 2 3 7 2 2" xfId="10842" xr:uid="{00000000-0005-0000-0000-00009F290000}"/>
    <cellStyle name="20% - Accent1 2 4 2 2 3 7 3" xfId="10843" xr:uid="{00000000-0005-0000-0000-0000A0290000}"/>
    <cellStyle name="20% - Accent1 2 4 2 2 3 8" xfId="10844" xr:uid="{00000000-0005-0000-0000-0000A1290000}"/>
    <cellStyle name="20% - Accent1 2 4 2 2 3 8 2" xfId="10845" xr:uid="{00000000-0005-0000-0000-0000A2290000}"/>
    <cellStyle name="20% - Accent1 2 4 2 2 3 8 2 2" xfId="10846" xr:uid="{00000000-0005-0000-0000-0000A3290000}"/>
    <cellStyle name="20% - Accent1 2 4 2 2 3 8 3" xfId="10847" xr:uid="{00000000-0005-0000-0000-0000A4290000}"/>
    <cellStyle name="20% - Accent1 2 4 2 2 3 9" xfId="10848" xr:uid="{00000000-0005-0000-0000-0000A5290000}"/>
    <cellStyle name="20% - Accent1 2 4 2 2 3 9 2" xfId="10849" xr:uid="{00000000-0005-0000-0000-0000A6290000}"/>
    <cellStyle name="20% - Accent1 2 4 2 2 4" xfId="10850" xr:uid="{00000000-0005-0000-0000-0000A7290000}"/>
    <cellStyle name="20% - Accent1 2 4 2 2 4 10" xfId="10851" xr:uid="{00000000-0005-0000-0000-0000A8290000}"/>
    <cellStyle name="20% - Accent1 2 4 2 2 4 10 2" xfId="10852" xr:uid="{00000000-0005-0000-0000-0000A9290000}"/>
    <cellStyle name="20% - Accent1 2 4 2 2 4 11" xfId="10853" xr:uid="{00000000-0005-0000-0000-0000AA290000}"/>
    <cellStyle name="20% - Accent1 2 4 2 2 4 2" xfId="10854" xr:uid="{00000000-0005-0000-0000-0000AB290000}"/>
    <cellStyle name="20% - Accent1 2 4 2 2 4 2 2" xfId="10855" xr:uid="{00000000-0005-0000-0000-0000AC290000}"/>
    <cellStyle name="20% - Accent1 2 4 2 2 4 2 2 2" xfId="10856" xr:uid="{00000000-0005-0000-0000-0000AD290000}"/>
    <cellStyle name="20% - Accent1 2 4 2 2 4 2 2 2 2" xfId="10857" xr:uid="{00000000-0005-0000-0000-0000AE290000}"/>
    <cellStyle name="20% - Accent1 2 4 2 2 4 2 2 2 2 2" xfId="10858" xr:uid="{00000000-0005-0000-0000-0000AF290000}"/>
    <cellStyle name="20% - Accent1 2 4 2 2 4 2 2 2 3" xfId="10859" xr:uid="{00000000-0005-0000-0000-0000B0290000}"/>
    <cellStyle name="20% - Accent1 2 4 2 2 4 2 2 3" xfId="10860" xr:uid="{00000000-0005-0000-0000-0000B1290000}"/>
    <cellStyle name="20% - Accent1 2 4 2 2 4 2 2 3 2" xfId="10861" xr:uid="{00000000-0005-0000-0000-0000B2290000}"/>
    <cellStyle name="20% - Accent1 2 4 2 2 4 2 2 4" xfId="10862" xr:uid="{00000000-0005-0000-0000-0000B3290000}"/>
    <cellStyle name="20% - Accent1 2 4 2 2 4 2 3" xfId="10863" xr:uid="{00000000-0005-0000-0000-0000B4290000}"/>
    <cellStyle name="20% - Accent1 2 4 2 2 4 2 3 2" xfId="10864" xr:uid="{00000000-0005-0000-0000-0000B5290000}"/>
    <cellStyle name="20% - Accent1 2 4 2 2 4 2 3 2 2" xfId="10865" xr:uid="{00000000-0005-0000-0000-0000B6290000}"/>
    <cellStyle name="20% - Accent1 2 4 2 2 4 2 3 2 2 2" xfId="10866" xr:uid="{00000000-0005-0000-0000-0000B7290000}"/>
    <cellStyle name="20% - Accent1 2 4 2 2 4 2 3 2 3" xfId="10867" xr:uid="{00000000-0005-0000-0000-0000B8290000}"/>
    <cellStyle name="20% - Accent1 2 4 2 2 4 2 3 3" xfId="10868" xr:uid="{00000000-0005-0000-0000-0000B9290000}"/>
    <cellStyle name="20% - Accent1 2 4 2 2 4 2 3 3 2" xfId="10869" xr:uid="{00000000-0005-0000-0000-0000BA290000}"/>
    <cellStyle name="20% - Accent1 2 4 2 2 4 2 3 4" xfId="10870" xr:uid="{00000000-0005-0000-0000-0000BB290000}"/>
    <cellStyle name="20% - Accent1 2 4 2 2 4 2 4" xfId="10871" xr:uid="{00000000-0005-0000-0000-0000BC290000}"/>
    <cellStyle name="20% - Accent1 2 4 2 2 4 2 4 2" xfId="10872" xr:uid="{00000000-0005-0000-0000-0000BD290000}"/>
    <cellStyle name="20% - Accent1 2 4 2 2 4 2 4 2 2" xfId="10873" xr:uid="{00000000-0005-0000-0000-0000BE290000}"/>
    <cellStyle name="20% - Accent1 2 4 2 2 4 2 4 2 2 2" xfId="10874" xr:uid="{00000000-0005-0000-0000-0000BF290000}"/>
    <cellStyle name="20% - Accent1 2 4 2 2 4 2 4 2 3" xfId="10875" xr:uid="{00000000-0005-0000-0000-0000C0290000}"/>
    <cellStyle name="20% - Accent1 2 4 2 2 4 2 4 3" xfId="10876" xr:uid="{00000000-0005-0000-0000-0000C1290000}"/>
    <cellStyle name="20% - Accent1 2 4 2 2 4 2 4 3 2" xfId="10877" xr:uid="{00000000-0005-0000-0000-0000C2290000}"/>
    <cellStyle name="20% - Accent1 2 4 2 2 4 2 4 4" xfId="10878" xr:uid="{00000000-0005-0000-0000-0000C3290000}"/>
    <cellStyle name="20% - Accent1 2 4 2 2 4 2 5" xfId="10879" xr:uid="{00000000-0005-0000-0000-0000C4290000}"/>
    <cellStyle name="20% - Accent1 2 4 2 2 4 2 5 2" xfId="10880" xr:uid="{00000000-0005-0000-0000-0000C5290000}"/>
    <cellStyle name="20% - Accent1 2 4 2 2 4 2 5 2 2" xfId="10881" xr:uid="{00000000-0005-0000-0000-0000C6290000}"/>
    <cellStyle name="20% - Accent1 2 4 2 2 4 2 5 3" xfId="10882" xr:uid="{00000000-0005-0000-0000-0000C7290000}"/>
    <cellStyle name="20% - Accent1 2 4 2 2 4 2 6" xfId="10883" xr:uid="{00000000-0005-0000-0000-0000C8290000}"/>
    <cellStyle name="20% - Accent1 2 4 2 2 4 2 6 2" xfId="10884" xr:uid="{00000000-0005-0000-0000-0000C9290000}"/>
    <cellStyle name="20% - Accent1 2 4 2 2 4 2 6 2 2" xfId="10885" xr:uid="{00000000-0005-0000-0000-0000CA290000}"/>
    <cellStyle name="20% - Accent1 2 4 2 2 4 2 6 3" xfId="10886" xr:uid="{00000000-0005-0000-0000-0000CB290000}"/>
    <cellStyle name="20% - Accent1 2 4 2 2 4 2 7" xfId="10887" xr:uid="{00000000-0005-0000-0000-0000CC290000}"/>
    <cellStyle name="20% - Accent1 2 4 2 2 4 2 7 2" xfId="10888" xr:uid="{00000000-0005-0000-0000-0000CD290000}"/>
    <cellStyle name="20% - Accent1 2 4 2 2 4 2 8" xfId="10889" xr:uid="{00000000-0005-0000-0000-0000CE290000}"/>
    <cellStyle name="20% - Accent1 2 4 2 2 4 2 8 2" xfId="10890" xr:uid="{00000000-0005-0000-0000-0000CF290000}"/>
    <cellStyle name="20% - Accent1 2 4 2 2 4 2 9" xfId="10891" xr:uid="{00000000-0005-0000-0000-0000D0290000}"/>
    <cellStyle name="20% - Accent1 2 4 2 2 4 3" xfId="10892" xr:uid="{00000000-0005-0000-0000-0000D1290000}"/>
    <cellStyle name="20% - Accent1 2 4 2 2 4 3 2" xfId="10893" xr:uid="{00000000-0005-0000-0000-0000D2290000}"/>
    <cellStyle name="20% - Accent1 2 4 2 2 4 3 2 2" xfId="10894" xr:uid="{00000000-0005-0000-0000-0000D3290000}"/>
    <cellStyle name="20% - Accent1 2 4 2 2 4 3 2 2 2" xfId="10895" xr:uid="{00000000-0005-0000-0000-0000D4290000}"/>
    <cellStyle name="20% - Accent1 2 4 2 2 4 3 2 2 2 2" xfId="10896" xr:uid="{00000000-0005-0000-0000-0000D5290000}"/>
    <cellStyle name="20% - Accent1 2 4 2 2 4 3 2 2 3" xfId="10897" xr:uid="{00000000-0005-0000-0000-0000D6290000}"/>
    <cellStyle name="20% - Accent1 2 4 2 2 4 3 2 3" xfId="10898" xr:uid="{00000000-0005-0000-0000-0000D7290000}"/>
    <cellStyle name="20% - Accent1 2 4 2 2 4 3 2 3 2" xfId="10899" xr:uid="{00000000-0005-0000-0000-0000D8290000}"/>
    <cellStyle name="20% - Accent1 2 4 2 2 4 3 2 4" xfId="10900" xr:uid="{00000000-0005-0000-0000-0000D9290000}"/>
    <cellStyle name="20% - Accent1 2 4 2 2 4 3 3" xfId="10901" xr:uid="{00000000-0005-0000-0000-0000DA290000}"/>
    <cellStyle name="20% - Accent1 2 4 2 2 4 3 3 2" xfId="10902" xr:uid="{00000000-0005-0000-0000-0000DB290000}"/>
    <cellStyle name="20% - Accent1 2 4 2 2 4 3 3 2 2" xfId="10903" xr:uid="{00000000-0005-0000-0000-0000DC290000}"/>
    <cellStyle name="20% - Accent1 2 4 2 2 4 3 3 2 2 2" xfId="10904" xr:uid="{00000000-0005-0000-0000-0000DD290000}"/>
    <cellStyle name="20% - Accent1 2 4 2 2 4 3 3 2 3" xfId="10905" xr:uid="{00000000-0005-0000-0000-0000DE290000}"/>
    <cellStyle name="20% - Accent1 2 4 2 2 4 3 3 3" xfId="10906" xr:uid="{00000000-0005-0000-0000-0000DF290000}"/>
    <cellStyle name="20% - Accent1 2 4 2 2 4 3 3 3 2" xfId="10907" xr:uid="{00000000-0005-0000-0000-0000E0290000}"/>
    <cellStyle name="20% - Accent1 2 4 2 2 4 3 3 4" xfId="10908" xr:uid="{00000000-0005-0000-0000-0000E1290000}"/>
    <cellStyle name="20% - Accent1 2 4 2 2 4 3 4" xfId="10909" xr:uid="{00000000-0005-0000-0000-0000E2290000}"/>
    <cellStyle name="20% - Accent1 2 4 2 2 4 3 4 2" xfId="10910" xr:uid="{00000000-0005-0000-0000-0000E3290000}"/>
    <cellStyle name="20% - Accent1 2 4 2 2 4 3 4 2 2" xfId="10911" xr:uid="{00000000-0005-0000-0000-0000E4290000}"/>
    <cellStyle name="20% - Accent1 2 4 2 2 4 3 4 2 2 2" xfId="10912" xr:uid="{00000000-0005-0000-0000-0000E5290000}"/>
    <cellStyle name="20% - Accent1 2 4 2 2 4 3 4 2 3" xfId="10913" xr:uid="{00000000-0005-0000-0000-0000E6290000}"/>
    <cellStyle name="20% - Accent1 2 4 2 2 4 3 4 3" xfId="10914" xr:uid="{00000000-0005-0000-0000-0000E7290000}"/>
    <cellStyle name="20% - Accent1 2 4 2 2 4 3 4 3 2" xfId="10915" xr:uid="{00000000-0005-0000-0000-0000E8290000}"/>
    <cellStyle name="20% - Accent1 2 4 2 2 4 3 4 4" xfId="10916" xr:uid="{00000000-0005-0000-0000-0000E9290000}"/>
    <cellStyle name="20% - Accent1 2 4 2 2 4 3 5" xfId="10917" xr:uid="{00000000-0005-0000-0000-0000EA290000}"/>
    <cellStyle name="20% - Accent1 2 4 2 2 4 3 5 2" xfId="10918" xr:uid="{00000000-0005-0000-0000-0000EB290000}"/>
    <cellStyle name="20% - Accent1 2 4 2 2 4 3 5 2 2" xfId="10919" xr:uid="{00000000-0005-0000-0000-0000EC290000}"/>
    <cellStyle name="20% - Accent1 2 4 2 2 4 3 5 3" xfId="10920" xr:uid="{00000000-0005-0000-0000-0000ED290000}"/>
    <cellStyle name="20% - Accent1 2 4 2 2 4 3 6" xfId="10921" xr:uid="{00000000-0005-0000-0000-0000EE290000}"/>
    <cellStyle name="20% - Accent1 2 4 2 2 4 3 6 2" xfId="10922" xr:uid="{00000000-0005-0000-0000-0000EF290000}"/>
    <cellStyle name="20% - Accent1 2 4 2 2 4 3 6 2 2" xfId="10923" xr:uid="{00000000-0005-0000-0000-0000F0290000}"/>
    <cellStyle name="20% - Accent1 2 4 2 2 4 3 6 3" xfId="10924" xr:uid="{00000000-0005-0000-0000-0000F1290000}"/>
    <cellStyle name="20% - Accent1 2 4 2 2 4 3 7" xfId="10925" xr:uid="{00000000-0005-0000-0000-0000F2290000}"/>
    <cellStyle name="20% - Accent1 2 4 2 2 4 3 7 2" xfId="10926" xr:uid="{00000000-0005-0000-0000-0000F3290000}"/>
    <cellStyle name="20% - Accent1 2 4 2 2 4 3 8" xfId="10927" xr:uid="{00000000-0005-0000-0000-0000F4290000}"/>
    <cellStyle name="20% - Accent1 2 4 2 2 4 3 8 2" xfId="10928" xr:uid="{00000000-0005-0000-0000-0000F5290000}"/>
    <cellStyle name="20% - Accent1 2 4 2 2 4 3 9" xfId="10929" xr:uid="{00000000-0005-0000-0000-0000F6290000}"/>
    <cellStyle name="20% - Accent1 2 4 2 2 4 4" xfId="10930" xr:uid="{00000000-0005-0000-0000-0000F7290000}"/>
    <cellStyle name="20% - Accent1 2 4 2 2 4 4 2" xfId="10931" xr:uid="{00000000-0005-0000-0000-0000F8290000}"/>
    <cellStyle name="20% - Accent1 2 4 2 2 4 4 2 2" xfId="10932" xr:uid="{00000000-0005-0000-0000-0000F9290000}"/>
    <cellStyle name="20% - Accent1 2 4 2 2 4 4 2 2 2" xfId="10933" xr:uid="{00000000-0005-0000-0000-0000FA290000}"/>
    <cellStyle name="20% - Accent1 2 4 2 2 4 4 2 3" xfId="10934" xr:uid="{00000000-0005-0000-0000-0000FB290000}"/>
    <cellStyle name="20% - Accent1 2 4 2 2 4 4 3" xfId="10935" xr:uid="{00000000-0005-0000-0000-0000FC290000}"/>
    <cellStyle name="20% - Accent1 2 4 2 2 4 4 3 2" xfId="10936" xr:uid="{00000000-0005-0000-0000-0000FD290000}"/>
    <cellStyle name="20% - Accent1 2 4 2 2 4 4 4" xfId="10937" xr:uid="{00000000-0005-0000-0000-0000FE290000}"/>
    <cellStyle name="20% - Accent1 2 4 2 2 4 5" xfId="10938" xr:uid="{00000000-0005-0000-0000-0000FF290000}"/>
    <cellStyle name="20% - Accent1 2 4 2 2 4 5 2" xfId="10939" xr:uid="{00000000-0005-0000-0000-0000002A0000}"/>
    <cellStyle name="20% - Accent1 2 4 2 2 4 5 2 2" xfId="10940" xr:uid="{00000000-0005-0000-0000-0000012A0000}"/>
    <cellStyle name="20% - Accent1 2 4 2 2 4 5 2 2 2" xfId="10941" xr:uid="{00000000-0005-0000-0000-0000022A0000}"/>
    <cellStyle name="20% - Accent1 2 4 2 2 4 5 2 3" xfId="10942" xr:uid="{00000000-0005-0000-0000-0000032A0000}"/>
    <cellStyle name="20% - Accent1 2 4 2 2 4 5 3" xfId="10943" xr:uid="{00000000-0005-0000-0000-0000042A0000}"/>
    <cellStyle name="20% - Accent1 2 4 2 2 4 5 3 2" xfId="10944" xr:uid="{00000000-0005-0000-0000-0000052A0000}"/>
    <cellStyle name="20% - Accent1 2 4 2 2 4 5 4" xfId="10945" xr:uid="{00000000-0005-0000-0000-0000062A0000}"/>
    <cellStyle name="20% - Accent1 2 4 2 2 4 6" xfId="10946" xr:uid="{00000000-0005-0000-0000-0000072A0000}"/>
    <cellStyle name="20% - Accent1 2 4 2 2 4 6 2" xfId="10947" xr:uid="{00000000-0005-0000-0000-0000082A0000}"/>
    <cellStyle name="20% - Accent1 2 4 2 2 4 6 2 2" xfId="10948" xr:uid="{00000000-0005-0000-0000-0000092A0000}"/>
    <cellStyle name="20% - Accent1 2 4 2 2 4 6 2 2 2" xfId="10949" xr:uid="{00000000-0005-0000-0000-00000A2A0000}"/>
    <cellStyle name="20% - Accent1 2 4 2 2 4 6 2 3" xfId="10950" xr:uid="{00000000-0005-0000-0000-00000B2A0000}"/>
    <cellStyle name="20% - Accent1 2 4 2 2 4 6 3" xfId="10951" xr:uid="{00000000-0005-0000-0000-00000C2A0000}"/>
    <cellStyle name="20% - Accent1 2 4 2 2 4 6 3 2" xfId="10952" xr:uid="{00000000-0005-0000-0000-00000D2A0000}"/>
    <cellStyle name="20% - Accent1 2 4 2 2 4 6 4" xfId="10953" xr:uid="{00000000-0005-0000-0000-00000E2A0000}"/>
    <cellStyle name="20% - Accent1 2 4 2 2 4 7" xfId="10954" xr:uid="{00000000-0005-0000-0000-00000F2A0000}"/>
    <cellStyle name="20% - Accent1 2 4 2 2 4 7 2" xfId="10955" xr:uid="{00000000-0005-0000-0000-0000102A0000}"/>
    <cellStyle name="20% - Accent1 2 4 2 2 4 7 2 2" xfId="10956" xr:uid="{00000000-0005-0000-0000-0000112A0000}"/>
    <cellStyle name="20% - Accent1 2 4 2 2 4 7 3" xfId="10957" xr:uid="{00000000-0005-0000-0000-0000122A0000}"/>
    <cellStyle name="20% - Accent1 2 4 2 2 4 8" xfId="10958" xr:uid="{00000000-0005-0000-0000-0000132A0000}"/>
    <cellStyle name="20% - Accent1 2 4 2 2 4 8 2" xfId="10959" xr:uid="{00000000-0005-0000-0000-0000142A0000}"/>
    <cellStyle name="20% - Accent1 2 4 2 2 4 8 2 2" xfId="10960" xr:uid="{00000000-0005-0000-0000-0000152A0000}"/>
    <cellStyle name="20% - Accent1 2 4 2 2 4 8 3" xfId="10961" xr:uid="{00000000-0005-0000-0000-0000162A0000}"/>
    <cellStyle name="20% - Accent1 2 4 2 2 4 9" xfId="10962" xr:uid="{00000000-0005-0000-0000-0000172A0000}"/>
    <cellStyle name="20% - Accent1 2 4 2 2 4 9 2" xfId="10963" xr:uid="{00000000-0005-0000-0000-0000182A0000}"/>
    <cellStyle name="20% - Accent1 2 4 2 2 5" xfId="10964" xr:uid="{00000000-0005-0000-0000-0000192A0000}"/>
    <cellStyle name="20% - Accent1 2 4 2 2 5 2" xfId="10965" xr:uid="{00000000-0005-0000-0000-00001A2A0000}"/>
    <cellStyle name="20% - Accent1 2 4 2 2 5 2 2" xfId="10966" xr:uid="{00000000-0005-0000-0000-00001B2A0000}"/>
    <cellStyle name="20% - Accent1 2 4 2 2 5 2 2 2" xfId="10967" xr:uid="{00000000-0005-0000-0000-00001C2A0000}"/>
    <cellStyle name="20% - Accent1 2 4 2 2 5 2 2 2 2" xfId="10968" xr:uid="{00000000-0005-0000-0000-00001D2A0000}"/>
    <cellStyle name="20% - Accent1 2 4 2 2 5 2 2 3" xfId="10969" xr:uid="{00000000-0005-0000-0000-00001E2A0000}"/>
    <cellStyle name="20% - Accent1 2 4 2 2 5 2 3" xfId="10970" xr:uid="{00000000-0005-0000-0000-00001F2A0000}"/>
    <cellStyle name="20% - Accent1 2 4 2 2 5 2 3 2" xfId="10971" xr:uid="{00000000-0005-0000-0000-0000202A0000}"/>
    <cellStyle name="20% - Accent1 2 4 2 2 5 2 4" xfId="10972" xr:uid="{00000000-0005-0000-0000-0000212A0000}"/>
    <cellStyle name="20% - Accent1 2 4 2 2 5 3" xfId="10973" xr:uid="{00000000-0005-0000-0000-0000222A0000}"/>
    <cellStyle name="20% - Accent1 2 4 2 2 5 3 2" xfId="10974" xr:uid="{00000000-0005-0000-0000-0000232A0000}"/>
    <cellStyle name="20% - Accent1 2 4 2 2 5 3 2 2" xfId="10975" xr:uid="{00000000-0005-0000-0000-0000242A0000}"/>
    <cellStyle name="20% - Accent1 2 4 2 2 5 3 2 2 2" xfId="10976" xr:uid="{00000000-0005-0000-0000-0000252A0000}"/>
    <cellStyle name="20% - Accent1 2 4 2 2 5 3 2 3" xfId="10977" xr:uid="{00000000-0005-0000-0000-0000262A0000}"/>
    <cellStyle name="20% - Accent1 2 4 2 2 5 3 3" xfId="10978" xr:uid="{00000000-0005-0000-0000-0000272A0000}"/>
    <cellStyle name="20% - Accent1 2 4 2 2 5 3 3 2" xfId="10979" xr:uid="{00000000-0005-0000-0000-0000282A0000}"/>
    <cellStyle name="20% - Accent1 2 4 2 2 5 3 4" xfId="10980" xr:uid="{00000000-0005-0000-0000-0000292A0000}"/>
    <cellStyle name="20% - Accent1 2 4 2 2 5 4" xfId="10981" xr:uid="{00000000-0005-0000-0000-00002A2A0000}"/>
    <cellStyle name="20% - Accent1 2 4 2 2 5 4 2" xfId="10982" xr:uid="{00000000-0005-0000-0000-00002B2A0000}"/>
    <cellStyle name="20% - Accent1 2 4 2 2 5 4 2 2" xfId="10983" xr:uid="{00000000-0005-0000-0000-00002C2A0000}"/>
    <cellStyle name="20% - Accent1 2 4 2 2 5 4 2 2 2" xfId="10984" xr:uid="{00000000-0005-0000-0000-00002D2A0000}"/>
    <cellStyle name="20% - Accent1 2 4 2 2 5 4 2 3" xfId="10985" xr:uid="{00000000-0005-0000-0000-00002E2A0000}"/>
    <cellStyle name="20% - Accent1 2 4 2 2 5 4 3" xfId="10986" xr:uid="{00000000-0005-0000-0000-00002F2A0000}"/>
    <cellStyle name="20% - Accent1 2 4 2 2 5 4 3 2" xfId="10987" xr:uid="{00000000-0005-0000-0000-0000302A0000}"/>
    <cellStyle name="20% - Accent1 2 4 2 2 5 4 4" xfId="10988" xr:uid="{00000000-0005-0000-0000-0000312A0000}"/>
    <cellStyle name="20% - Accent1 2 4 2 2 5 5" xfId="10989" xr:uid="{00000000-0005-0000-0000-0000322A0000}"/>
    <cellStyle name="20% - Accent1 2 4 2 2 5 5 2" xfId="10990" xr:uid="{00000000-0005-0000-0000-0000332A0000}"/>
    <cellStyle name="20% - Accent1 2 4 2 2 5 5 2 2" xfId="10991" xr:uid="{00000000-0005-0000-0000-0000342A0000}"/>
    <cellStyle name="20% - Accent1 2 4 2 2 5 5 3" xfId="10992" xr:uid="{00000000-0005-0000-0000-0000352A0000}"/>
    <cellStyle name="20% - Accent1 2 4 2 2 5 6" xfId="10993" xr:uid="{00000000-0005-0000-0000-0000362A0000}"/>
    <cellStyle name="20% - Accent1 2 4 2 2 5 6 2" xfId="10994" xr:uid="{00000000-0005-0000-0000-0000372A0000}"/>
    <cellStyle name="20% - Accent1 2 4 2 2 5 6 2 2" xfId="10995" xr:uid="{00000000-0005-0000-0000-0000382A0000}"/>
    <cellStyle name="20% - Accent1 2 4 2 2 5 6 3" xfId="10996" xr:uid="{00000000-0005-0000-0000-0000392A0000}"/>
    <cellStyle name="20% - Accent1 2 4 2 2 5 7" xfId="10997" xr:uid="{00000000-0005-0000-0000-00003A2A0000}"/>
    <cellStyle name="20% - Accent1 2 4 2 2 5 7 2" xfId="10998" xr:uid="{00000000-0005-0000-0000-00003B2A0000}"/>
    <cellStyle name="20% - Accent1 2 4 2 2 5 8" xfId="10999" xr:uid="{00000000-0005-0000-0000-00003C2A0000}"/>
    <cellStyle name="20% - Accent1 2 4 2 2 5 8 2" xfId="11000" xr:uid="{00000000-0005-0000-0000-00003D2A0000}"/>
    <cellStyle name="20% - Accent1 2 4 2 2 5 9" xfId="11001" xr:uid="{00000000-0005-0000-0000-00003E2A0000}"/>
    <cellStyle name="20% - Accent1 2 4 2 2 6" xfId="11002" xr:uid="{00000000-0005-0000-0000-00003F2A0000}"/>
    <cellStyle name="20% - Accent1 2 4 2 2 6 2" xfId="11003" xr:uid="{00000000-0005-0000-0000-0000402A0000}"/>
    <cellStyle name="20% - Accent1 2 4 2 2 6 2 2" xfId="11004" xr:uid="{00000000-0005-0000-0000-0000412A0000}"/>
    <cellStyle name="20% - Accent1 2 4 2 2 6 2 2 2" xfId="11005" xr:uid="{00000000-0005-0000-0000-0000422A0000}"/>
    <cellStyle name="20% - Accent1 2 4 2 2 6 2 2 2 2" xfId="11006" xr:uid="{00000000-0005-0000-0000-0000432A0000}"/>
    <cellStyle name="20% - Accent1 2 4 2 2 6 2 2 3" xfId="11007" xr:uid="{00000000-0005-0000-0000-0000442A0000}"/>
    <cellStyle name="20% - Accent1 2 4 2 2 6 2 3" xfId="11008" xr:uid="{00000000-0005-0000-0000-0000452A0000}"/>
    <cellStyle name="20% - Accent1 2 4 2 2 6 2 3 2" xfId="11009" xr:uid="{00000000-0005-0000-0000-0000462A0000}"/>
    <cellStyle name="20% - Accent1 2 4 2 2 6 2 4" xfId="11010" xr:uid="{00000000-0005-0000-0000-0000472A0000}"/>
    <cellStyle name="20% - Accent1 2 4 2 2 6 3" xfId="11011" xr:uid="{00000000-0005-0000-0000-0000482A0000}"/>
    <cellStyle name="20% - Accent1 2 4 2 2 6 3 2" xfId="11012" xr:uid="{00000000-0005-0000-0000-0000492A0000}"/>
    <cellStyle name="20% - Accent1 2 4 2 2 6 3 2 2" xfId="11013" xr:uid="{00000000-0005-0000-0000-00004A2A0000}"/>
    <cellStyle name="20% - Accent1 2 4 2 2 6 3 2 2 2" xfId="11014" xr:uid="{00000000-0005-0000-0000-00004B2A0000}"/>
    <cellStyle name="20% - Accent1 2 4 2 2 6 3 2 3" xfId="11015" xr:uid="{00000000-0005-0000-0000-00004C2A0000}"/>
    <cellStyle name="20% - Accent1 2 4 2 2 6 3 3" xfId="11016" xr:uid="{00000000-0005-0000-0000-00004D2A0000}"/>
    <cellStyle name="20% - Accent1 2 4 2 2 6 3 3 2" xfId="11017" xr:uid="{00000000-0005-0000-0000-00004E2A0000}"/>
    <cellStyle name="20% - Accent1 2 4 2 2 6 3 4" xfId="11018" xr:uid="{00000000-0005-0000-0000-00004F2A0000}"/>
    <cellStyle name="20% - Accent1 2 4 2 2 6 4" xfId="11019" xr:uid="{00000000-0005-0000-0000-0000502A0000}"/>
    <cellStyle name="20% - Accent1 2 4 2 2 6 4 2" xfId="11020" xr:uid="{00000000-0005-0000-0000-0000512A0000}"/>
    <cellStyle name="20% - Accent1 2 4 2 2 6 4 2 2" xfId="11021" xr:uid="{00000000-0005-0000-0000-0000522A0000}"/>
    <cellStyle name="20% - Accent1 2 4 2 2 6 4 2 2 2" xfId="11022" xr:uid="{00000000-0005-0000-0000-0000532A0000}"/>
    <cellStyle name="20% - Accent1 2 4 2 2 6 4 2 3" xfId="11023" xr:uid="{00000000-0005-0000-0000-0000542A0000}"/>
    <cellStyle name="20% - Accent1 2 4 2 2 6 4 3" xfId="11024" xr:uid="{00000000-0005-0000-0000-0000552A0000}"/>
    <cellStyle name="20% - Accent1 2 4 2 2 6 4 3 2" xfId="11025" xr:uid="{00000000-0005-0000-0000-0000562A0000}"/>
    <cellStyle name="20% - Accent1 2 4 2 2 6 4 4" xfId="11026" xr:uid="{00000000-0005-0000-0000-0000572A0000}"/>
    <cellStyle name="20% - Accent1 2 4 2 2 6 5" xfId="11027" xr:uid="{00000000-0005-0000-0000-0000582A0000}"/>
    <cellStyle name="20% - Accent1 2 4 2 2 6 5 2" xfId="11028" xr:uid="{00000000-0005-0000-0000-0000592A0000}"/>
    <cellStyle name="20% - Accent1 2 4 2 2 6 5 2 2" xfId="11029" xr:uid="{00000000-0005-0000-0000-00005A2A0000}"/>
    <cellStyle name="20% - Accent1 2 4 2 2 6 5 3" xfId="11030" xr:uid="{00000000-0005-0000-0000-00005B2A0000}"/>
    <cellStyle name="20% - Accent1 2 4 2 2 6 6" xfId="11031" xr:uid="{00000000-0005-0000-0000-00005C2A0000}"/>
    <cellStyle name="20% - Accent1 2 4 2 2 6 6 2" xfId="11032" xr:uid="{00000000-0005-0000-0000-00005D2A0000}"/>
    <cellStyle name="20% - Accent1 2 4 2 2 6 6 2 2" xfId="11033" xr:uid="{00000000-0005-0000-0000-00005E2A0000}"/>
    <cellStyle name="20% - Accent1 2 4 2 2 6 6 3" xfId="11034" xr:uid="{00000000-0005-0000-0000-00005F2A0000}"/>
    <cellStyle name="20% - Accent1 2 4 2 2 6 7" xfId="11035" xr:uid="{00000000-0005-0000-0000-0000602A0000}"/>
    <cellStyle name="20% - Accent1 2 4 2 2 6 7 2" xfId="11036" xr:uid="{00000000-0005-0000-0000-0000612A0000}"/>
    <cellStyle name="20% - Accent1 2 4 2 2 6 8" xfId="11037" xr:uid="{00000000-0005-0000-0000-0000622A0000}"/>
    <cellStyle name="20% - Accent1 2 4 2 2 6 8 2" xfId="11038" xr:uid="{00000000-0005-0000-0000-0000632A0000}"/>
    <cellStyle name="20% - Accent1 2 4 2 2 6 9" xfId="11039" xr:uid="{00000000-0005-0000-0000-0000642A0000}"/>
    <cellStyle name="20% - Accent1 2 4 2 2 7" xfId="11040" xr:uid="{00000000-0005-0000-0000-0000652A0000}"/>
    <cellStyle name="20% - Accent1 2 4 2 2 7 2" xfId="11041" xr:uid="{00000000-0005-0000-0000-0000662A0000}"/>
    <cellStyle name="20% - Accent1 2 4 2 2 7 2 2" xfId="11042" xr:uid="{00000000-0005-0000-0000-0000672A0000}"/>
    <cellStyle name="20% - Accent1 2 4 2 2 7 2 2 2" xfId="11043" xr:uid="{00000000-0005-0000-0000-0000682A0000}"/>
    <cellStyle name="20% - Accent1 2 4 2 2 7 2 3" xfId="11044" xr:uid="{00000000-0005-0000-0000-0000692A0000}"/>
    <cellStyle name="20% - Accent1 2 4 2 2 7 3" xfId="11045" xr:uid="{00000000-0005-0000-0000-00006A2A0000}"/>
    <cellStyle name="20% - Accent1 2 4 2 2 7 3 2" xfId="11046" xr:uid="{00000000-0005-0000-0000-00006B2A0000}"/>
    <cellStyle name="20% - Accent1 2 4 2 2 7 4" xfId="11047" xr:uid="{00000000-0005-0000-0000-00006C2A0000}"/>
    <cellStyle name="20% - Accent1 2 4 2 2 8" xfId="11048" xr:uid="{00000000-0005-0000-0000-00006D2A0000}"/>
    <cellStyle name="20% - Accent1 2 4 2 2 8 2" xfId="11049" xr:uid="{00000000-0005-0000-0000-00006E2A0000}"/>
    <cellStyle name="20% - Accent1 2 4 2 2 8 2 2" xfId="11050" xr:uid="{00000000-0005-0000-0000-00006F2A0000}"/>
    <cellStyle name="20% - Accent1 2 4 2 2 8 2 2 2" xfId="11051" xr:uid="{00000000-0005-0000-0000-0000702A0000}"/>
    <cellStyle name="20% - Accent1 2 4 2 2 8 2 3" xfId="11052" xr:uid="{00000000-0005-0000-0000-0000712A0000}"/>
    <cellStyle name="20% - Accent1 2 4 2 2 8 3" xfId="11053" xr:uid="{00000000-0005-0000-0000-0000722A0000}"/>
    <cellStyle name="20% - Accent1 2 4 2 2 8 3 2" xfId="11054" xr:uid="{00000000-0005-0000-0000-0000732A0000}"/>
    <cellStyle name="20% - Accent1 2 4 2 2 8 4" xfId="11055" xr:uid="{00000000-0005-0000-0000-0000742A0000}"/>
    <cellStyle name="20% - Accent1 2 4 2 2 9" xfId="11056" xr:uid="{00000000-0005-0000-0000-0000752A0000}"/>
    <cellStyle name="20% - Accent1 2 4 2 2 9 2" xfId="11057" xr:uid="{00000000-0005-0000-0000-0000762A0000}"/>
    <cellStyle name="20% - Accent1 2 4 2 2 9 2 2" xfId="11058" xr:uid="{00000000-0005-0000-0000-0000772A0000}"/>
    <cellStyle name="20% - Accent1 2 4 2 2 9 2 2 2" xfId="11059" xr:uid="{00000000-0005-0000-0000-0000782A0000}"/>
    <cellStyle name="20% - Accent1 2 4 2 2 9 2 3" xfId="11060" xr:uid="{00000000-0005-0000-0000-0000792A0000}"/>
    <cellStyle name="20% - Accent1 2 4 2 2 9 3" xfId="11061" xr:uid="{00000000-0005-0000-0000-00007A2A0000}"/>
    <cellStyle name="20% - Accent1 2 4 2 2 9 3 2" xfId="11062" xr:uid="{00000000-0005-0000-0000-00007B2A0000}"/>
    <cellStyle name="20% - Accent1 2 4 2 2 9 4" xfId="11063" xr:uid="{00000000-0005-0000-0000-00007C2A0000}"/>
    <cellStyle name="20% - Accent1 2 4 2 3" xfId="11064" xr:uid="{00000000-0005-0000-0000-00007D2A0000}"/>
    <cellStyle name="20% - Accent1 2 4 2 3 10" xfId="11065" xr:uid="{00000000-0005-0000-0000-00007E2A0000}"/>
    <cellStyle name="20% - Accent1 2 4 2 3 10 2" xfId="11066" xr:uid="{00000000-0005-0000-0000-00007F2A0000}"/>
    <cellStyle name="20% - Accent1 2 4 2 3 11" xfId="11067" xr:uid="{00000000-0005-0000-0000-0000802A0000}"/>
    <cellStyle name="20% - Accent1 2 4 2 3 2" xfId="11068" xr:uid="{00000000-0005-0000-0000-0000812A0000}"/>
    <cellStyle name="20% - Accent1 2 4 2 3 2 2" xfId="11069" xr:uid="{00000000-0005-0000-0000-0000822A0000}"/>
    <cellStyle name="20% - Accent1 2 4 2 3 2 2 2" xfId="11070" xr:uid="{00000000-0005-0000-0000-0000832A0000}"/>
    <cellStyle name="20% - Accent1 2 4 2 3 2 2 2 2" xfId="11071" xr:uid="{00000000-0005-0000-0000-0000842A0000}"/>
    <cellStyle name="20% - Accent1 2 4 2 3 2 2 2 2 2" xfId="11072" xr:uid="{00000000-0005-0000-0000-0000852A0000}"/>
    <cellStyle name="20% - Accent1 2 4 2 3 2 2 2 3" xfId="11073" xr:uid="{00000000-0005-0000-0000-0000862A0000}"/>
    <cellStyle name="20% - Accent1 2 4 2 3 2 2 3" xfId="11074" xr:uid="{00000000-0005-0000-0000-0000872A0000}"/>
    <cellStyle name="20% - Accent1 2 4 2 3 2 2 3 2" xfId="11075" xr:uid="{00000000-0005-0000-0000-0000882A0000}"/>
    <cellStyle name="20% - Accent1 2 4 2 3 2 2 4" xfId="11076" xr:uid="{00000000-0005-0000-0000-0000892A0000}"/>
    <cellStyle name="20% - Accent1 2 4 2 3 2 3" xfId="11077" xr:uid="{00000000-0005-0000-0000-00008A2A0000}"/>
    <cellStyle name="20% - Accent1 2 4 2 3 2 3 2" xfId="11078" xr:uid="{00000000-0005-0000-0000-00008B2A0000}"/>
    <cellStyle name="20% - Accent1 2 4 2 3 2 3 2 2" xfId="11079" xr:uid="{00000000-0005-0000-0000-00008C2A0000}"/>
    <cellStyle name="20% - Accent1 2 4 2 3 2 3 2 2 2" xfId="11080" xr:uid="{00000000-0005-0000-0000-00008D2A0000}"/>
    <cellStyle name="20% - Accent1 2 4 2 3 2 3 2 3" xfId="11081" xr:uid="{00000000-0005-0000-0000-00008E2A0000}"/>
    <cellStyle name="20% - Accent1 2 4 2 3 2 3 3" xfId="11082" xr:uid="{00000000-0005-0000-0000-00008F2A0000}"/>
    <cellStyle name="20% - Accent1 2 4 2 3 2 3 3 2" xfId="11083" xr:uid="{00000000-0005-0000-0000-0000902A0000}"/>
    <cellStyle name="20% - Accent1 2 4 2 3 2 3 4" xfId="11084" xr:uid="{00000000-0005-0000-0000-0000912A0000}"/>
    <cellStyle name="20% - Accent1 2 4 2 3 2 4" xfId="11085" xr:uid="{00000000-0005-0000-0000-0000922A0000}"/>
    <cellStyle name="20% - Accent1 2 4 2 3 2 4 2" xfId="11086" xr:uid="{00000000-0005-0000-0000-0000932A0000}"/>
    <cellStyle name="20% - Accent1 2 4 2 3 2 4 2 2" xfId="11087" xr:uid="{00000000-0005-0000-0000-0000942A0000}"/>
    <cellStyle name="20% - Accent1 2 4 2 3 2 4 2 2 2" xfId="11088" xr:uid="{00000000-0005-0000-0000-0000952A0000}"/>
    <cellStyle name="20% - Accent1 2 4 2 3 2 4 2 3" xfId="11089" xr:uid="{00000000-0005-0000-0000-0000962A0000}"/>
    <cellStyle name="20% - Accent1 2 4 2 3 2 4 3" xfId="11090" xr:uid="{00000000-0005-0000-0000-0000972A0000}"/>
    <cellStyle name="20% - Accent1 2 4 2 3 2 4 3 2" xfId="11091" xr:uid="{00000000-0005-0000-0000-0000982A0000}"/>
    <cellStyle name="20% - Accent1 2 4 2 3 2 4 4" xfId="11092" xr:uid="{00000000-0005-0000-0000-0000992A0000}"/>
    <cellStyle name="20% - Accent1 2 4 2 3 2 5" xfId="11093" xr:uid="{00000000-0005-0000-0000-00009A2A0000}"/>
    <cellStyle name="20% - Accent1 2 4 2 3 2 5 2" xfId="11094" xr:uid="{00000000-0005-0000-0000-00009B2A0000}"/>
    <cellStyle name="20% - Accent1 2 4 2 3 2 5 2 2" xfId="11095" xr:uid="{00000000-0005-0000-0000-00009C2A0000}"/>
    <cellStyle name="20% - Accent1 2 4 2 3 2 5 3" xfId="11096" xr:uid="{00000000-0005-0000-0000-00009D2A0000}"/>
    <cellStyle name="20% - Accent1 2 4 2 3 2 6" xfId="11097" xr:uid="{00000000-0005-0000-0000-00009E2A0000}"/>
    <cellStyle name="20% - Accent1 2 4 2 3 2 6 2" xfId="11098" xr:uid="{00000000-0005-0000-0000-00009F2A0000}"/>
    <cellStyle name="20% - Accent1 2 4 2 3 2 6 2 2" xfId="11099" xr:uid="{00000000-0005-0000-0000-0000A02A0000}"/>
    <cellStyle name="20% - Accent1 2 4 2 3 2 6 3" xfId="11100" xr:uid="{00000000-0005-0000-0000-0000A12A0000}"/>
    <cellStyle name="20% - Accent1 2 4 2 3 2 7" xfId="11101" xr:uid="{00000000-0005-0000-0000-0000A22A0000}"/>
    <cellStyle name="20% - Accent1 2 4 2 3 2 7 2" xfId="11102" xr:uid="{00000000-0005-0000-0000-0000A32A0000}"/>
    <cellStyle name="20% - Accent1 2 4 2 3 2 8" xfId="11103" xr:uid="{00000000-0005-0000-0000-0000A42A0000}"/>
    <cellStyle name="20% - Accent1 2 4 2 3 2 8 2" xfId="11104" xr:uid="{00000000-0005-0000-0000-0000A52A0000}"/>
    <cellStyle name="20% - Accent1 2 4 2 3 2 9" xfId="11105" xr:uid="{00000000-0005-0000-0000-0000A62A0000}"/>
    <cellStyle name="20% - Accent1 2 4 2 3 3" xfId="11106" xr:uid="{00000000-0005-0000-0000-0000A72A0000}"/>
    <cellStyle name="20% - Accent1 2 4 2 3 3 2" xfId="11107" xr:uid="{00000000-0005-0000-0000-0000A82A0000}"/>
    <cellStyle name="20% - Accent1 2 4 2 3 3 2 2" xfId="11108" xr:uid="{00000000-0005-0000-0000-0000A92A0000}"/>
    <cellStyle name="20% - Accent1 2 4 2 3 3 2 2 2" xfId="11109" xr:uid="{00000000-0005-0000-0000-0000AA2A0000}"/>
    <cellStyle name="20% - Accent1 2 4 2 3 3 2 2 2 2" xfId="11110" xr:uid="{00000000-0005-0000-0000-0000AB2A0000}"/>
    <cellStyle name="20% - Accent1 2 4 2 3 3 2 2 3" xfId="11111" xr:uid="{00000000-0005-0000-0000-0000AC2A0000}"/>
    <cellStyle name="20% - Accent1 2 4 2 3 3 2 3" xfId="11112" xr:uid="{00000000-0005-0000-0000-0000AD2A0000}"/>
    <cellStyle name="20% - Accent1 2 4 2 3 3 2 3 2" xfId="11113" xr:uid="{00000000-0005-0000-0000-0000AE2A0000}"/>
    <cellStyle name="20% - Accent1 2 4 2 3 3 2 4" xfId="11114" xr:uid="{00000000-0005-0000-0000-0000AF2A0000}"/>
    <cellStyle name="20% - Accent1 2 4 2 3 3 3" xfId="11115" xr:uid="{00000000-0005-0000-0000-0000B02A0000}"/>
    <cellStyle name="20% - Accent1 2 4 2 3 3 3 2" xfId="11116" xr:uid="{00000000-0005-0000-0000-0000B12A0000}"/>
    <cellStyle name="20% - Accent1 2 4 2 3 3 3 2 2" xfId="11117" xr:uid="{00000000-0005-0000-0000-0000B22A0000}"/>
    <cellStyle name="20% - Accent1 2 4 2 3 3 3 2 2 2" xfId="11118" xr:uid="{00000000-0005-0000-0000-0000B32A0000}"/>
    <cellStyle name="20% - Accent1 2 4 2 3 3 3 2 3" xfId="11119" xr:uid="{00000000-0005-0000-0000-0000B42A0000}"/>
    <cellStyle name="20% - Accent1 2 4 2 3 3 3 3" xfId="11120" xr:uid="{00000000-0005-0000-0000-0000B52A0000}"/>
    <cellStyle name="20% - Accent1 2 4 2 3 3 3 3 2" xfId="11121" xr:uid="{00000000-0005-0000-0000-0000B62A0000}"/>
    <cellStyle name="20% - Accent1 2 4 2 3 3 3 4" xfId="11122" xr:uid="{00000000-0005-0000-0000-0000B72A0000}"/>
    <cellStyle name="20% - Accent1 2 4 2 3 3 4" xfId="11123" xr:uid="{00000000-0005-0000-0000-0000B82A0000}"/>
    <cellStyle name="20% - Accent1 2 4 2 3 3 4 2" xfId="11124" xr:uid="{00000000-0005-0000-0000-0000B92A0000}"/>
    <cellStyle name="20% - Accent1 2 4 2 3 3 4 2 2" xfId="11125" xr:uid="{00000000-0005-0000-0000-0000BA2A0000}"/>
    <cellStyle name="20% - Accent1 2 4 2 3 3 4 2 2 2" xfId="11126" xr:uid="{00000000-0005-0000-0000-0000BB2A0000}"/>
    <cellStyle name="20% - Accent1 2 4 2 3 3 4 2 3" xfId="11127" xr:uid="{00000000-0005-0000-0000-0000BC2A0000}"/>
    <cellStyle name="20% - Accent1 2 4 2 3 3 4 3" xfId="11128" xr:uid="{00000000-0005-0000-0000-0000BD2A0000}"/>
    <cellStyle name="20% - Accent1 2 4 2 3 3 4 3 2" xfId="11129" xr:uid="{00000000-0005-0000-0000-0000BE2A0000}"/>
    <cellStyle name="20% - Accent1 2 4 2 3 3 4 4" xfId="11130" xr:uid="{00000000-0005-0000-0000-0000BF2A0000}"/>
    <cellStyle name="20% - Accent1 2 4 2 3 3 5" xfId="11131" xr:uid="{00000000-0005-0000-0000-0000C02A0000}"/>
    <cellStyle name="20% - Accent1 2 4 2 3 3 5 2" xfId="11132" xr:uid="{00000000-0005-0000-0000-0000C12A0000}"/>
    <cellStyle name="20% - Accent1 2 4 2 3 3 5 2 2" xfId="11133" xr:uid="{00000000-0005-0000-0000-0000C22A0000}"/>
    <cellStyle name="20% - Accent1 2 4 2 3 3 5 3" xfId="11134" xr:uid="{00000000-0005-0000-0000-0000C32A0000}"/>
    <cellStyle name="20% - Accent1 2 4 2 3 3 6" xfId="11135" xr:uid="{00000000-0005-0000-0000-0000C42A0000}"/>
    <cellStyle name="20% - Accent1 2 4 2 3 3 6 2" xfId="11136" xr:uid="{00000000-0005-0000-0000-0000C52A0000}"/>
    <cellStyle name="20% - Accent1 2 4 2 3 3 6 2 2" xfId="11137" xr:uid="{00000000-0005-0000-0000-0000C62A0000}"/>
    <cellStyle name="20% - Accent1 2 4 2 3 3 6 3" xfId="11138" xr:uid="{00000000-0005-0000-0000-0000C72A0000}"/>
    <cellStyle name="20% - Accent1 2 4 2 3 3 7" xfId="11139" xr:uid="{00000000-0005-0000-0000-0000C82A0000}"/>
    <cellStyle name="20% - Accent1 2 4 2 3 3 7 2" xfId="11140" xr:uid="{00000000-0005-0000-0000-0000C92A0000}"/>
    <cellStyle name="20% - Accent1 2 4 2 3 3 8" xfId="11141" xr:uid="{00000000-0005-0000-0000-0000CA2A0000}"/>
    <cellStyle name="20% - Accent1 2 4 2 3 3 8 2" xfId="11142" xr:uid="{00000000-0005-0000-0000-0000CB2A0000}"/>
    <cellStyle name="20% - Accent1 2 4 2 3 3 9" xfId="11143" xr:uid="{00000000-0005-0000-0000-0000CC2A0000}"/>
    <cellStyle name="20% - Accent1 2 4 2 3 4" xfId="11144" xr:uid="{00000000-0005-0000-0000-0000CD2A0000}"/>
    <cellStyle name="20% - Accent1 2 4 2 3 4 2" xfId="11145" xr:uid="{00000000-0005-0000-0000-0000CE2A0000}"/>
    <cellStyle name="20% - Accent1 2 4 2 3 4 2 2" xfId="11146" xr:uid="{00000000-0005-0000-0000-0000CF2A0000}"/>
    <cellStyle name="20% - Accent1 2 4 2 3 4 2 2 2" xfId="11147" xr:uid="{00000000-0005-0000-0000-0000D02A0000}"/>
    <cellStyle name="20% - Accent1 2 4 2 3 4 2 3" xfId="11148" xr:uid="{00000000-0005-0000-0000-0000D12A0000}"/>
    <cellStyle name="20% - Accent1 2 4 2 3 4 3" xfId="11149" xr:uid="{00000000-0005-0000-0000-0000D22A0000}"/>
    <cellStyle name="20% - Accent1 2 4 2 3 4 3 2" xfId="11150" xr:uid="{00000000-0005-0000-0000-0000D32A0000}"/>
    <cellStyle name="20% - Accent1 2 4 2 3 4 4" xfId="11151" xr:uid="{00000000-0005-0000-0000-0000D42A0000}"/>
    <cellStyle name="20% - Accent1 2 4 2 3 5" xfId="11152" xr:uid="{00000000-0005-0000-0000-0000D52A0000}"/>
    <cellStyle name="20% - Accent1 2 4 2 3 5 2" xfId="11153" xr:uid="{00000000-0005-0000-0000-0000D62A0000}"/>
    <cellStyle name="20% - Accent1 2 4 2 3 5 2 2" xfId="11154" xr:uid="{00000000-0005-0000-0000-0000D72A0000}"/>
    <cellStyle name="20% - Accent1 2 4 2 3 5 2 2 2" xfId="11155" xr:uid="{00000000-0005-0000-0000-0000D82A0000}"/>
    <cellStyle name="20% - Accent1 2 4 2 3 5 2 3" xfId="11156" xr:uid="{00000000-0005-0000-0000-0000D92A0000}"/>
    <cellStyle name="20% - Accent1 2 4 2 3 5 3" xfId="11157" xr:uid="{00000000-0005-0000-0000-0000DA2A0000}"/>
    <cellStyle name="20% - Accent1 2 4 2 3 5 3 2" xfId="11158" xr:uid="{00000000-0005-0000-0000-0000DB2A0000}"/>
    <cellStyle name="20% - Accent1 2 4 2 3 5 4" xfId="11159" xr:uid="{00000000-0005-0000-0000-0000DC2A0000}"/>
    <cellStyle name="20% - Accent1 2 4 2 3 6" xfId="11160" xr:uid="{00000000-0005-0000-0000-0000DD2A0000}"/>
    <cellStyle name="20% - Accent1 2 4 2 3 6 2" xfId="11161" xr:uid="{00000000-0005-0000-0000-0000DE2A0000}"/>
    <cellStyle name="20% - Accent1 2 4 2 3 6 2 2" xfId="11162" xr:uid="{00000000-0005-0000-0000-0000DF2A0000}"/>
    <cellStyle name="20% - Accent1 2 4 2 3 6 2 2 2" xfId="11163" xr:uid="{00000000-0005-0000-0000-0000E02A0000}"/>
    <cellStyle name="20% - Accent1 2 4 2 3 6 2 3" xfId="11164" xr:uid="{00000000-0005-0000-0000-0000E12A0000}"/>
    <cellStyle name="20% - Accent1 2 4 2 3 6 3" xfId="11165" xr:uid="{00000000-0005-0000-0000-0000E22A0000}"/>
    <cellStyle name="20% - Accent1 2 4 2 3 6 3 2" xfId="11166" xr:uid="{00000000-0005-0000-0000-0000E32A0000}"/>
    <cellStyle name="20% - Accent1 2 4 2 3 6 4" xfId="11167" xr:uid="{00000000-0005-0000-0000-0000E42A0000}"/>
    <cellStyle name="20% - Accent1 2 4 2 3 7" xfId="11168" xr:uid="{00000000-0005-0000-0000-0000E52A0000}"/>
    <cellStyle name="20% - Accent1 2 4 2 3 7 2" xfId="11169" xr:uid="{00000000-0005-0000-0000-0000E62A0000}"/>
    <cellStyle name="20% - Accent1 2 4 2 3 7 2 2" xfId="11170" xr:uid="{00000000-0005-0000-0000-0000E72A0000}"/>
    <cellStyle name="20% - Accent1 2 4 2 3 7 3" xfId="11171" xr:uid="{00000000-0005-0000-0000-0000E82A0000}"/>
    <cellStyle name="20% - Accent1 2 4 2 3 8" xfId="11172" xr:uid="{00000000-0005-0000-0000-0000E92A0000}"/>
    <cellStyle name="20% - Accent1 2 4 2 3 8 2" xfId="11173" xr:uid="{00000000-0005-0000-0000-0000EA2A0000}"/>
    <cellStyle name="20% - Accent1 2 4 2 3 8 2 2" xfId="11174" xr:uid="{00000000-0005-0000-0000-0000EB2A0000}"/>
    <cellStyle name="20% - Accent1 2 4 2 3 8 3" xfId="11175" xr:uid="{00000000-0005-0000-0000-0000EC2A0000}"/>
    <cellStyle name="20% - Accent1 2 4 2 3 9" xfId="11176" xr:uid="{00000000-0005-0000-0000-0000ED2A0000}"/>
    <cellStyle name="20% - Accent1 2 4 2 3 9 2" xfId="11177" xr:uid="{00000000-0005-0000-0000-0000EE2A0000}"/>
    <cellStyle name="20% - Accent1 2 4 2 4" xfId="11178" xr:uid="{00000000-0005-0000-0000-0000EF2A0000}"/>
    <cellStyle name="20% - Accent1 2 4 2 4 10" xfId="11179" xr:uid="{00000000-0005-0000-0000-0000F02A0000}"/>
    <cellStyle name="20% - Accent1 2 4 2 4 10 2" xfId="11180" xr:uid="{00000000-0005-0000-0000-0000F12A0000}"/>
    <cellStyle name="20% - Accent1 2 4 2 4 11" xfId="11181" xr:uid="{00000000-0005-0000-0000-0000F22A0000}"/>
    <cellStyle name="20% - Accent1 2 4 2 4 2" xfId="11182" xr:uid="{00000000-0005-0000-0000-0000F32A0000}"/>
    <cellStyle name="20% - Accent1 2 4 2 4 2 2" xfId="11183" xr:uid="{00000000-0005-0000-0000-0000F42A0000}"/>
    <cellStyle name="20% - Accent1 2 4 2 4 2 2 2" xfId="11184" xr:uid="{00000000-0005-0000-0000-0000F52A0000}"/>
    <cellStyle name="20% - Accent1 2 4 2 4 2 2 2 2" xfId="11185" xr:uid="{00000000-0005-0000-0000-0000F62A0000}"/>
    <cellStyle name="20% - Accent1 2 4 2 4 2 2 2 2 2" xfId="11186" xr:uid="{00000000-0005-0000-0000-0000F72A0000}"/>
    <cellStyle name="20% - Accent1 2 4 2 4 2 2 2 3" xfId="11187" xr:uid="{00000000-0005-0000-0000-0000F82A0000}"/>
    <cellStyle name="20% - Accent1 2 4 2 4 2 2 3" xfId="11188" xr:uid="{00000000-0005-0000-0000-0000F92A0000}"/>
    <cellStyle name="20% - Accent1 2 4 2 4 2 2 3 2" xfId="11189" xr:uid="{00000000-0005-0000-0000-0000FA2A0000}"/>
    <cellStyle name="20% - Accent1 2 4 2 4 2 2 4" xfId="11190" xr:uid="{00000000-0005-0000-0000-0000FB2A0000}"/>
    <cellStyle name="20% - Accent1 2 4 2 4 2 3" xfId="11191" xr:uid="{00000000-0005-0000-0000-0000FC2A0000}"/>
    <cellStyle name="20% - Accent1 2 4 2 4 2 3 2" xfId="11192" xr:uid="{00000000-0005-0000-0000-0000FD2A0000}"/>
    <cellStyle name="20% - Accent1 2 4 2 4 2 3 2 2" xfId="11193" xr:uid="{00000000-0005-0000-0000-0000FE2A0000}"/>
    <cellStyle name="20% - Accent1 2 4 2 4 2 3 2 2 2" xfId="11194" xr:uid="{00000000-0005-0000-0000-0000FF2A0000}"/>
    <cellStyle name="20% - Accent1 2 4 2 4 2 3 2 3" xfId="11195" xr:uid="{00000000-0005-0000-0000-0000002B0000}"/>
    <cellStyle name="20% - Accent1 2 4 2 4 2 3 3" xfId="11196" xr:uid="{00000000-0005-0000-0000-0000012B0000}"/>
    <cellStyle name="20% - Accent1 2 4 2 4 2 3 3 2" xfId="11197" xr:uid="{00000000-0005-0000-0000-0000022B0000}"/>
    <cellStyle name="20% - Accent1 2 4 2 4 2 3 4" xfId="11198" xr:uid="{00000000-0005-0000-0000-0000032B0000}"/>
    <cellStyle name="20% - Accent1 2 4 2 4 2 4" xfId="11199" xr:uid="{00000000-0005-0000-0000-0000042B0000}"/>
    <cellStyle name="20% - Accent1 2 4 2 4 2 4 2" xfId="11200" xr:uid="{00000000-0005-0000-0000-0000052B0000}"/>
    <cellStyle name="20% - Accent1 2 4 2 4 2 4 2 2" xfId="11201" xr:uid="{00000000-0005-0000-0000-0000062B0000}"/>
    <cellStyle name="20% - Accent1 2 4 2 4 2 4 2 2 2" xfId="11202" xr:uid="{00000000-0005-0000-0000-0000072B0000}"/>
    <cellStyle name="20% - Accent1 2 4 2 4 2 4 2 3" xfId="11203" xr:uid="{00000000-0005-0000-0000-0000082B0000}"/>
    <cellStyle name="20% - Accent1 2 4 2 4 2 4 3" xfId="11204" xr:uid="{00000000-0005-0000-0000-0000092B0000}"/>
    <cellStyle name="20% - Accent1 2 4 2 4 2 4 3 2" xfId="11205" xr:uid="{00000000-0005-0000-0000-00000A2B0000}"/>
    <cellStyle name="20% - Accent1 2 4 2 4 2 4 4" xfId="11206" xr:uid="{00000000-0005-0000-0000-00000B2B0000}"/>
    <cellStyle name="20% - Accent1 2 4 2 4 2 5" xfId="11207" xr:uid="{00000000-0005-0000-0000-00000C2B0000}"/>
    <cellStyle name="20% - Accent1 2 4 2 4 2 5 2" xfId="11208" xr:uid="{00000000-0005-0000-0000-00000D2B0000}"/>
    <cellStyle name="20% - Accent1 2 4 2 4 2 5 2 2" xfId="11209" xr:uid="{00000000-0005-0000-0000-00000E2B0000}"/>
    <cellStyle name="20% - Accent1 2 4 2 4 2 5 3" xfId="11210" xr:uid="{00000000-0005-0000-0000-00000F2B0000}"/>
    <cellStyle name="20% - Accent1 2 4 2 4 2 6" xfId="11211" xr:uid="{00000000-0005-0000-0000-0000102B0000}"/>
    <cellStyle name="20% - Accent1 2 4 2 4 2 6 2" xfId="11212" xr:uid="{00000000-0005-0000-0000-0000112B0000}"/>
    <cellStyle name="20% - Accent1 2 4 2 4 2 6 2 2" xfId="11213" xr:uid="{00000000-0005-0000-0000-0000122B0000}"/>
    <cellStyle name="20% - Accent1 2 4 2 4 2 6 3" xfId="11214" xr:uid="{00000000-0005-0000-0000-0000132B0000}"/>
    <cellStyle name="20% - Accent1 2 4 2 4 2 7" xfId="11215" xr:uid="{00000000-0005-0000-0000-0000142B0000}"/>
    <cellStyle name="20% - Accent1 2 4 2 4 2 7 2" xfId="11216" xr:uid="{00000000-0005-0000-0000-0000152B0000}"/>
    <cellStyle name="20% - Accent1 2 4 2 4 2 8" xfId="11217" xr:uid="{00000000-0005-0000-0000-0000162B0000}"/>
    <cellStyle name="20% - Accent1 2 4 2 4 2 8 2" xfId="11218" xr:uid="{00000000-0005-0000-0000-0000172B0000}"/>
    <cellStyle name="20% - Accent1 2 4 2 4 2 9" xfId="11219" xr:uid="{00000000-0005-0000-0000-0000182B0000}"/>
    <cellStyle name="20% - Accent1 2 4 2 4 3" xfId="11220" xr:uid="{00000000-0005-0000-0000-0000192B0000}"/>
    <cellStyle name="20% - Accent1 2 4 2 4 3 2" xfId="11221" xr:uid="{00000000-0005-0000-0000-00001A2B0000}"/>
    <cellStyle name="20% - Accent1 2 4 2 4 3 2 2" xfId="11222" xr:uid="{00000000-0005-0000-0000-00001B2B0000}"/>
    <cellStyle name="20% - Accent1 2 4 2 4 3 2 2 2" xfId="11223" xr:uid="{00000000-0005-0000-0000-00001C2B0000}"/>
    <cellStyle name="20% - Accent1 2 4 2 4 3 2 2 2 2" xfId="11224" xr:uid="{00000000-0005-0000-0000-00001D2B0000}"/>
    <cellStyle name="20% - Accent1 2 4 2 4 3 2 2 3" xfId="11225" xr:uid="{00000000-0005-0000-0000-00001E2B0000}"/>
    <cellStyle name="20% - Accent1 2 4 2 4 3 2 3" xfId="11226" xr:uid="{00000000-0005-0000-0000-00001F2B0000}"/>
    <cellStyle name="20% - Accent1 2 4 2 4 3 2 3 2" xfId="11227" xr:uid="{00000000-0005-0000-0000-0000202B0000}"/>
    <cellStyle name="20% - Accent1 2 4 2 4 3 2 4" xfId="11228" xr:uid="{00000000-0005-0000-0000-0000212B0000}"/>
    <cellStyle name="20% - Accent1 2 4 2 4 3 3" xfId="11229" xr:uid="{00000000-0005-0000-0000-0000222B0000}"/>
    <cellStyle name="20% - Accent1 2 4 2 4 3 3 2" xfId="11230" xr:uid="{00000000-0005-0000-0000-0000232B0000}"/>
    <cellStyle name="20% - Accent1 2 4 2 4 3 3 2 2" xfId="11231" xr:uid="{00000000-0005-0000-0000-0000242B0000}"/>
    <cellStyle name="20% - Accent1 2 4 2 4 3 3 2 2 2" xfId="11232" xr:uid="{00000000-0005-0000-0000-0000252B0000}"/>
    <cellStyle name="20% - Accent1 2 4 2 4 3 3 2 3" xfId="11233" xr:uid="{00000000-0005-0000-0000-0000262B0000}"/>
    <cellStyle name="20% - Accent1 2 4 2 4 3 3 3" xfId="11234" xr:uid="{00000000-0005-0000-0000-0000272B0000}"/>
    <cellStyle name="20% - Accent1 2 4 2 4 3 3 3 2" xfId="11235" xr:uid="{00000000-0005-0000-0000-0000282B0000}"/>
    <cellStyle name="20% - Accent1 2 4 2 4 3 3 4" xfId="11236" xr:uid="{00000000-0005-0000-0000-0000292B0000}"/>
    <cellStyle name="20% - Accent1 2 4 2 4 3 4" xfId="11237" xr:uid="{00000000-0005-0000-0000-00002A2B0000}"/>
    <cellStyle name="20% - Accent1 2 4 2 4 3 4 2" xfId="11238" xr:uid="{00000000-0005-0000-0000-00002B2B0000}"/>
    <cellStyle name="20% - Accent1 2 4 2 4 3 4 2 2" xfId="11239" xr:uid="{00000000-0005-0000-0000-00002C2B0000}"/>
    <cellStyle name="20% - Accent1 2 4 2 4 3 4 2 2 2" xfId="11240" xr:uid="{00000000-0005-0000-0000-00002D2B0000}"/>
    <cellStyle name="20% - Accent1 2 4 2 4 3 4 2 3" xfId="11241" xr:uid="{00000000-0005-0000-0000-00002E2B0000}"/>
    <cellStyle name="20% - Accent1 2 4 2 4 3 4 3" xfId="11242" xr:uid="{00000000-0005-0000-0000-00002F2B0000}"/>
    <cellStyle name="20% - Accent1 2 4 2 4 3 4 3 2" xfId="11243" xr:uid="{00000000-0005-0000-0000-0000302B0000}"/>
    <cellStyle name="20% - Accent1 2 4 2 4 3 4 4" xfId="11244" xr:uid="{00000000-0005-0000-0000-0000312B0000}"/>
    <cellStyle name="20% - Accent1 2 4 2 4 3 5" xfId="11245" xr:uid="{00000000-0005-0000-0000-0000322B0000}"/>
    <cellStyle name="20% - Accent1 2 4 2 4 3 5 2" xfId="11246" xr:uid="{00000000-0005-0000-0000-0000332B0000}"/>
    <cellStyle name="20% - Accent1 2 4 2 4 3 5 2 2" xfId="11247" xr:uid="{00000000-0005-0000-0000-0000342B0000}"/>
    <cellStyle name="20% - Accent1 2 4 2 4 3 5 3" xfId="11248" xr:uid="{00000000-0005-0000-0000-0000352B0000}"/>
    <cellStyle name="20% - Accent1 2 4 2 4 3 6" xfId="11249" xr:uid="{00000000-0005-0000-0000-0000362B0000}"/>
    <cellStyle name="20% - Accent1 2 4 2 4 3 6 2" xfId="11250" xr:uid="{00000000-0005-0000-0000-0000372B0000}"/>
    <cellStyle name="20% - Accent1 2 4 2 4 3 6 2 2" xfId="11251" xr:uid="{00000000-0005-0000-0000-0000382B0000}"/>
    <cellStyle name="20% - Accent1 2 4 2 4 3 6 3" xfId="11252" xr:uid="{00000000-0005-0000-0000-0000392B0000}"/>
    <cellStyle name="20% - Accent1 2 4 2 4 3 7" xfId="11253" xr:uid="{00000000-0005-0000-0000-00003A2B0000}"/>
    <cellStyle name="20% - Accent1 2 4 2 4 3 7 2" xfId="11254" xr:uid="{00000000-0005-0000-0000-00003B2B0000}"/>
    <cellStyle name="20% - Accent1 2 4 2 4 3 8" xfId="11255" xr:uid="{00000000-0005-0000-0000-00003C2B0000}"/>
    <cellStyle name="20% - Accent1 2 4 2 4 3 8 2" xfId="11256" xr:uid="{00000000-0005-0000-0000-00003D2B0000}"/>
    <cellStyle name="20% - Accent1 2 4 2 4 3 9" xfId="11257" xr:uid="{00000000-0005-0000-0000-00003E2B0000}"/>
    <cellStyle name="20% - Accent1 2 4 2 4 4" xfId="11258" xr:uid="{00000000-0005-0000-0000-00003F2B0000}"/>
    <cellStyle name="20% - Accent1 2 4 2 4 4 2" xfId="11259" xr:uid="{00000000-0005-0000-0000-0000402B0000}"/>
    <cellStyle name="20% - Accent1 2 4 2 4 4 2 2" xfId="11260" xr:uid="{00000000-0005-0000-0000-0000412B0000}"/>
    <cellStyle name="20% - Accent1 2 4 2 4 4 2 2 2" xfId="11261" xr:uid="{00000000-0005-0000-0000-0000422B0000}"/>
    <cellStyle name="20% - Accent1 2 4 2 4 4 2 3" xfId="11262" xr:uid="{00000000-0005-0000-0000-0000432B0000}"/>
    <cellStyle name="20% - Accent1 2 4 2 4 4 3" xfId="11263" xr:uid="{00000000-0005-0000-0000-0000442B0000}"/>
    <cellStyle name="20% - Accent1 2 4 2 4 4 3 2" xfId="11264" xr:uid="{00000000-0005-0000-0000-0000452B0000}"/>
    <cellStyle name="20% - Accent1 2 4 2 4 4 4" xfId="11265" xr:uid="{00000000-0005-0000-0000-0000462B0000}"/>
    <cellStyle name="20% - Accent1 2 4 2 4 5" xfId="11266" xr:uid="{00000000-0005-0000-0000-0000472B0000}"/>
    <cellStyle name="20% - Accent1 2 4 2 4 5 2" xfId="11267" xr:uid="{00000000-0005-0000-0000-0000482B0000}"/>
    <cellStyle name="20% - Accent1 2 4 2 4 5 2 2" xfId="11268" xr:uid="{00000000-0005-0000-0000-0000492B0000}"/>
    <cellStyle name="20% - Accent1 2 4 2 4 5 2 2 2" xfId="11269" xr:uid="{00000000-0005-0000-0000-00004A2B0000}"/>
    <cellStyle name="20% - Accent1 2 4 2 4 5 2 3" xfId="11270" xr:uid="{00000000-0005-0000-0000-00004B2B0000}"/>
    <cellStyle name="20% - Accent1 2 4 2 4 5 3" xfId="11271" xr:uid="{00000000-0005-0000-0000-00004C2B0000}"/>
    <cellStyle name="20% - Accent1 2 4 2 4 5 3 2" xfId="11272" xr:uid="{00000000-0005-0000-0000-00004D2B0000}"/>
    <cellStyle name="20% - Accent1 2 4 2 4 5 4" xfId="11273" xr:uid="{00000000-0005-0000-0000-00004E2B0000}"/>
    <cellStyle name="20% - Accent1 2 4 2 4 6" xfId="11274" xr:uid="{00000000-0005-0000-0000-00004F2B0000}"/>
    <cellStyle name="20% - Accent1 2 4 2 4 6 2" xfId="11275" xr:uid="{00000000-0005-0000-0000-0000502B0000}"/>
    <cellStyle name="20% - Accent1 2 4 2 4 6 2 2" xfId="11276" xr:uid="{00000000-0005-0000-0000-0000512B0000}"/>
    <cellStyle name="20% - Accent1 2 4 2 4 6 2 2 2" xfId="11277" xr:uid="{00000000-0005-0000-0000-0000522B0000}"/>
    <cellStyle name="20% - Accent1 2 4 2 4 6 2 3" xfId="11278" xr:uid="{00000000-0005-0000-0000-0000532B0000}"/>
    <cellStyle name="20% - Accent1 2 4 2 4 6 3" xfId="11279" xr:uid="{00000000-0005-0000-0000-0000542B0000}"/>
    <cellStyle name="20% - Accent1 2 4 2 4 6 3 2" xfId="11280" xr:uid="{00000000-0005-0000-0000-0000552B0000}"/>
    <cellStyle name="20% - Accent1 2 4 2 4 6 4" xfId="11281" xr:uid="{00000000-0005-0000-0000-0000562B0000}"/>
    <cellStyle name="20% - Accent1 2 4 2 4 7" xfId="11282" xr:uid="{00000000-0005-0000-0000-0000572B0000}"/>
    <cellStyle name="20% - Accent1 2 4 2 4 7 2" xfId="11283" xr:uid="{00000000-0005-0000-0000-0000582B0000}"/>
    <cellStyle name="20% - Accent1 2 4 2 4 7 2 2" xfId="11284" xr:uid="{00000000-0005-0000-0000-0000592B0000}"/>
    <cellStyle name="20% - Accent1 2 4 2 4 7 3" xfId="11285" xr:uid="{00000000-0005-0000-0000-00005A2B0000}"/>
    <cellStyle name="20% - Accent1 2 4 2 4 8" xfId="11286" xr:uid="{00000000-0005-0000-0000-00005B2B0000}"/>
    <cellStyle name="20% - Accent1 2 4 2 4 8 2" xfId="11287" xr:uid="{00000000-0005-0000-0000-00005C2B0000}"/>
    <cellStyle name="20% - Accent1 2 4 2 4 8 2 2" xfId="11288" xr:uid="{00000000-0005-0000-0000-00005D2B0000}"/>
    <cellStyle name="20% - Accent1 2 4 2 4 8 3" xfId="11289" xr:uid="{00000000-0005-0000-0000-00005E2B0000}"/>
    <cellStyle name="20% - Accent1 2 4 2 4 9" xfId="11290" xr:uid="{00000000-0005-0000-0000-00005F2B0000}"/>
    <cellStyle name="20% - Accent1 2 4 2 4 9 2" xfId="11291" xr:uid="{00000000-0005-0000-0000-0000602B0000}"/>
    <cellStyle name="20% - Accent1 2 4 2 5" xfId="11292" xr:uid="{00000000-0005-0000-0000-0000612B0000}"/>
    <cellStyle name="20% - Accent1 2 4 2 5 10" xfId="11293" xr:uid="{00000000-0005-0000-0000-0000622B0000}"/>
    <cellStyle name="20% - Accent1 2 4 2 5 10 2" xfId="11294" xr:uid="{00000000-0005-0000-0000-0000632B0000}"/>
    <cellStyle name="20% - Accent1 2 4 2 5 11" xfId="11295" xr:uid="{00000000-0005-0000-0000-0000642B0000}"/>
    <cellStyle name="20% - Accent1 2 4 2 5 2" xfId="11296" xr:uid="{00000000-0005-0000-0000-0000652B0000}"/>
    <cellStyle name="20% - Accent1 2 4 2 5 2 2" xfId="11297" xr:uid="{00000000-0005-0000-0000-0000662B0000}"/>
    <cellStyle name="20% - Accent1 2 4 2 5 2 2 2" xfId="11298" xr:uid="{00000000-0005-0000-0000-0000672B0000}"/>
    <cellStyle name="20% - Accent1 2 4 2 5 2 2 2 2" xfId="11299" xr:uid="{00000000-0005-0000-0000-0000682B0000}"/>
    <cellStyle name="20% - Accent1 2 4 2 5 2 2 2 2 2" xfId="11300" xr:uid="{00000000-0005-0000-0000-0000692B0000}"/>
    <cellStyle name="20% - Accent1 2 4 2 5 2 2 2 3" xfId="11301" xr:uid="{00000000-0005-0000-0000-00006A2B0000}"/>
    <cellStyle name="20% - Accent1 2 4 2 5 2 2 3" xfId="11302" xr:uid="{00000000-0005-0000-0000-00006B2B0000}"/>
    <cellStyle name="20% - Accent1 2 4 2 5 2 2 3 2" xfId="11303" xr:uid="{00000000-0005-0000-0000-00006C2B0000}"/>
    <cellStyle name="20% - Accent1 2 4 2 5 2 2 4" xfId="11304" xr:uid="{00000000-0005-0000-0000-00006D2B0000}"/>
    <cellStyle name="20% - Accent1 2 4 2 5 2 3" xfId="11305" xr:uid="{00000000-0005-0000-0000-00006E2B0000}"/>
    <cellStyle name="20% - Accent1 2 4 2 5 2 3 2" xfId="11306" xr:uid="{00000000-0005-0000-0000-00006F2B0000}"/>
    <cellStyle name="20% - Accent1 2 4 2 5 2 3 2 2" xfId="11307" xr:uid="{00000000-0005-0000-0000-0000702B0000}"/>
    <cellStyle name="20% - Accent1 2 4 2 5 2 3 2 2 2" xfId="11308" xr:uid="{00000000-0005-0000-0000-0000712B0000}"/>
    <cellStyle name="20% - Accent1 2 4 2 5 2 3 2 3" xfId="11309" xr:uid="{00000000-0005-0000-0000-0000722B0000}"/>
    <cellStyle name="20% - Accent1 2 4 2 5 2 3 3" xfId="11310" xr:uid="{00000000-0005-0000-0000-0000732B0000}"/>
    <cellStyle name="20% - Accent1 2 4 2 5 2 3 3 2" xfId="11311" xr:uid="{00000000-0005-0000-0000-0000742B0000}"/>
    <cellStyle name="20% - Accent1 2 4 2 5 2 3 4" xfId="11312" xr:uid="{00000000-0005-0000-0000-0000752B0000}"/>
    <cellStyle name="20% - Accent1 2 4 2 5 2 4" xfId="11313" xr:uid="{00000000-0005-0000-0000-0000762B0000}"/>
    <cellStyle name="20% - Accent1 2 4 2 5 2 4 2" xfId="11314" xr:uid="{00000000-0005-0000-0000-0000772B0000}"/>
    <cellStyle name="20% - Accent1 2 4 2 5 2 4 2 2" xfId="11315" xr:uid="{00000000-0005-0000-0000-0000782B0000}"/>
    <cellStyle name="20% - Accent1 2 4 2 5 2 4 2 2 2" xfId="11316" xr:uid="{00000000-0005-0000-0000-0000792B0000}"/>
    <cellStyle name="20% - Accent1 2 4 2 5 2 4 2 3" xfId="11317" xr:uid="{00000000-0005-0000-0000-00007A2B0000}"/>
    <cellStyle name="20% - Accent1 2 4 2 5 2 4 3" xfId="11318" xr:uid="{00000000-0005-0000-0000-00007B2B0000}"/>
    <cellStyle name="20% - Accent1 2 4 2 5 2 4 3 2" xfId="11319" xr:uid="{00000000-0005-0000-0000-00007C2B0000}"/>
    <cellStyle name="20% - Accent1 2 4 2 5 2 4 4" xfId="11320" xr:uid="{00000000-0005-0000-0000-00007D2B0000}"/>
    <cellStyle name="20% - Accent1 2 4 2 5 2 5" xfId="11321" xr:uid="{00000000-0005-0000-0000-00007E2B0000}"/>
    <cellStyle name="20% - Accent1 2 4 2 5 2 5 2" xfId="11322" xr:uid="{00000000-0005-0000-0000-00007F2B0000}"/>
    <cellStyle name="20% - Accent1 2 4 2 5 2 5 2 2" xfId="11323" xr:uid="{00000000-0005-0000-0000-0000802B0000}"/>
    <cellStyle name="20% - Accent1 2 4 2 5 2 5 3" xfId="11324" xr:uid="{00000000-0005-0000-0000-0000812B0000}"/>
    <cellStyle name="20% - Accent1 2 4 2 5 2 6" xfId="11325" xr:uid="{00000000-0005-0000-0000-0000822B0000}"/>
    <cellStyle name="20% - Accent1 2 4 2 5 2 6 2" xfId="11326" xr:uid="{00000000-0005-0000-0000-0000832B0000}"/>
    <cellStyle name="20% - Accent1 2 4 2 5 2 6 2 2" xfId="11327" xr:uid="{00000000-0005-0000-0000-0000842B0000}"/>
    <cellStyle name="20% - Accent1 2 4 2 5 2 6 3" xfId="11328" xr:uid="{00000000-0005-0000-0000-0000852B0000}"/>
    <cellStyle name="20% - Accent1 2 4 2 5 2 7" xfId="11329" xr:uid="{00000000-0005-0000-0000-0000862B0000}"/>
    <cellStyle name="20% - Accent1 2 4 2 5 2 7 2" xfId="11330" xr:uid="{00000000-0005-0000-0000-0000872B0000}"/>
    <cellStyle name="20% - Accent1 2 4 2 5 2 8" xfId="11331" xr:uid="{00000000-0005-0000-0000-0000882B0000}"/>
    <cellStyle name="20% - Accent1 2 4 2 5 2 8 2" xfId="11332" xr:uid="{00000000-0005-0000-0000-0000892B0000}"/>
    <cellStyle name="20% - Accent1 2 4 2 5 2 9" xfId="11333" xr:uid="{00000000-0005-0000-0000-00008A2B0000}"/>
    <cellStyle name="20% - Accent1 2 4 2 5 3" xfId="11334" xr:uid="{00000000-0005-0000-0000-00008B2B0000}"/>
    <cellStyle name="20% - Accent1 2 4 2 5 3 2" xfId="11335" xr:uid="{00000000-0005-0000-0000-00008C2B0000}"/>
    <cellStyle name="20% - Accent1 2 4 2 5 3 2 2" xfId="11336" xr:uid="{00000000-0005-0000-0000-00008D2B0000}"/>
    <cellStyle name="20% - Accent1 2 4 2 5 3 2 2 2" xfId="11337" xr:uid="{00000000-0005-0000-0000-00008E2B0000}"/>
    <cellStyle name="20% - Accent1 2 4 2 5 3 2 2 2 2" xfId="11338" xr:uid="{00000000-0005-0000-0000-00008F2B0000}"/>
    <cellStyle name="20% - Accent1 2 4 2 5 3 2 2 3" xfId="11339" xr:uid="{00000000-0005-0000-0000-0000902B0000}"/>
    <cellStyle name="20% - Accent1 2 4 2 5 3 2 3" xfId="11340" xr:uid="{00000000-0005-0000-0000-0000912B0000}"/>
    <cellStyle name="20% - Accent1 2 4 2 5 3 2 3 2" xfId="11341" xr:uid="{00000000-0005-0000-0000-0000922B0000}"/>
    <cellStyle name="20% - Accent1 2 4 2 5 3 2 4" xfId="11342" xr:uid="{00000000-0005-0000-0000-0000932B0000}"/>
    <cellStyle name="20% - Accent1 2 4 2 5 3 3" xfId="11343" xr:uid="{00000000-0005-0000-0000-0000942B0000}"/>
    <cellStyle name="20% - Accent1 2 4 2 5 3 3 2" xfId="11344" xr:uid="{00000000-0005-0000-0000-0000952B0000}"/>
    <cellStyle name="20% - Accent1 2 4 2 5 3 3 2 2" xfId="11345" xr:uid="{00000000-0005-0000-0000-0000962B0000}"/>
    <cellStyle name="20% - Accent1 2 4 2 5 3 3 2 2 2" xfId="11346" xr:uid="{00000000-0005-0000-0000-0000972B0000}"/>
    <cellStyle name="20% - Accent1 2 4 2 5 3 3 2 3" xfId="11347" xr:uid="{00000000-0005-0000-0000-0000982B0000}"/>
    <cellStyle name="20% - Accent1 2 4 2 5 3 3 3" xfId="11348" xr:uid="{00000000-0005-0000-0000-0000992B0000}"/>
    <cellStyle name="20% - Accent1 2 4 2 5 3 3 3 2" xfId="11349" xr:uid="{00000000-0005-0000-0000-00009A2B0000}"/>
    <cellStyle name="20% - Accent1 2 4 2 5 3 3 4" xfId="11350" xr:uid="{00000000-0005-0000-0000-00009B2B0000}"/>
    <cellStyle name="20% - Accent1 2 4 2 5 3 4" xfId="11351" xr:uid="{00000000-0005-0000-0000-00009C2B0000}"/>
    <cellStyle name="20% - Accent1 2 4 2 5 3 4 2" xfId="11352" xr:uid="{00000000-0005-0000-0000-00009D2B0000}"/>
    <cellStyle name="20% - Accent1 2 4 2 5 3 4 2 2" xfId="11353" xr:uid="{00000000-0005-0000-0000-00009E2B0000}"/>
    <cellStyle name="20% - Accent1 2 4 2 5 3 4 2 2 2" xfId="11354" xr:uid="{00000000-0005-0000-0000-00009F2B0000}"/>
    <cellStyle name="20% - Accent1 2 4 2 5 3 4 2 3" xfId="11355" xr:uid="{00000000-0005-0000-0000-0000A02B0000}"/>
    <cellStyle name="20% - Accent1 2 4 2 5 3 4 3" xfId="11356" xr:uid="{00000000-0005-0000-0000-0000A12B0000}"/>
    <cellStyle name="20% - Accent1 2 4 2 5 3 4 3 2" xfId="11357" xr:uid="{00000000-0005-0000-0000-0000A22B0000}"/>
    <cellStyle name="20% - Accent1 2 4 2 5 3 4 4" xfId="11358" xr:uid="{00000000-0005-0000-0000-0000A32B0000}"/>
    <cellStyle name="20% - Accent1 2 4 2 5 3 5" xfId="11359" xr:uid="{00000000-0005-0000-0000-0000A42B0000}"/>
    <cellStyle name="20% - Accent1 2 4 2 5 3 5 2" xfId="11360" xr:uid="{00000000-0005-0000-0000-0000A52B0000}"/>
    <cellStyle name="20% - Accent1 2 4 2 5 3 5 2 2" xfId="11361" xr:uid="{00000000-0005-0000-0000-0000A62B0000}"/>
    <cellStyle name="20% - Accent1 2 4 2 5 3 5 3" xfId="11362" xr:uid="{00000000-0005-0000-0000-0000A72B0000}"/>
    <cellStyle name="20% - Accent1 2 4 2 5 3 6" xfId="11363" xr:uid="{00000000-0005-0000-0000-0000A82B0000}"/>
    <cellStyle name="20% - Accent1 2 4 2 5 3 6 2" xfId="11364" xr:uid="{00000000-0005-0000-0000-0000A92B0000}"/>
    <cellStyle name="20% - Accent1 2 4 2 5 3 6 2 2" xfId="11365" xr:uid="{00000000-0005-0000-0000-0000AA2B0000}"/>
    <cellStyle name="20% - Accent1 2 4 2 5 3 6 3" xfId="11366" xr:uid="{00000000-0005-0000-0000-0000AB2B0000}"/>
    <cellStyle name="20% - Accent1 2 4 2 5 3 7" xfId="11367" xr:uid="{00000000-0005-0000-0000-0000AC2B0000}"/>
    <cellStyle name="20% - Accent1 2 4 2 5 3 7 2" xfId="11368" xr:uid="{00000000-0005-0000-0000-0000AD2B0000}"/>
    <cellStyle name="20% - Accent1 2 4 2 5 3 8" xfId="11369" xr:uid="{00000000-0005-0000-0000-0000AE2B0000}"/>
    <cellStyle name="20% - Accent1 2 4 2 5 3 8 2" xfId="11370" xr:uid="{00000000-0005-0000-0000-0000AF2B0000}"/>
    <cellStyle name="20% - Accent1 2 4 2 5 3 9" xfId="11371" xr:uid="{00000000-0005-0000-0000-0000B02B0000}"/>
    <cellStyle name="20% - Accent1 2 4 2 5 4" xfId="11372" xr:uid="{00000000-0005-0000-0000-0000B12B0000}"/>
    <cellStyle name="20% - Accent1 2 4 2 5 4 2" xfId="11373" xr:uid="{00000000-0005-0000-0000-0000B22B0000}"/>
    <cellStyle name="20% - Accent1 2 4 2 5 4 2 2" xfId="11374" xr:uid="{00000000-0005-0000-0000-0000B32B0000}"/>
    <cellStyle name="20% - Accent1 2 4 2 5 4 2 2 2" xfId="11375" xr:uid="{00000000-0005-0000-0000-0000B42B0000}"/>
    <cellStyle name="20% - Accent1 2 4 2 5 4 2 3" xfId="11376" xr:uid="{00000000-0005-0000-0000-0000B52B0000}"/>
    <cellStyle name="20% - Accent1 2 4 2 5 4 3" xfId="11377" xr:uid="{00000000-0005-0000-0000-0000B62B0000}"/>
    <cellStyle name="20% - Accent1 2 4 2 5 4 3 2" xfId="11378" xr:uid="{00000000-0005-0000-0000-0000B72B0000}"/>
    <cellStyle name="20% - Accent1 2 4 2 5 4 4" xfId="11379" xr:uid="{00000000-0005-0000-0000-0000B82B0000}"/>
    <cellStyle name="20% - Accent1 2 4 2 5 5" xfId="11380" xr:uid="{00000000-0005-0000-0000-0000B92B0000}"/>
    <cellStyle name="20% - Accent1 2 4 2 5 5 2" xfId="11381" xr:uid="{00000000-0005-0000-0000-0000BA2B0000}"/>
    <cellStyle name="20% - Accent1 2 4 2 5 5 2 2" xfId="11382" xr:uid="{00000000-0005-0000-0000-0000BB2B0000}"/>
    <cellStyle name="20% - Accent1 2 4 2 5 5 2 2 2" xfId="11383" xr:uid="{00000000-0005-0000-0000-0000BC2B0000}"/>
    <cellStyle name="20% - Accent1 2 4 2 5 5 2 3" xfId="11384" xr:uid="{00000000-0005-0000-0000-0000BD2B0000}"/>
    <cellStyle name="20% - Accent1 2 4 2 5 5 3" xfId="11385" xr:uid="{00000000-0005-0000-0000-0000BE2B0000}"/>
    <cellStyle name="20% - Accent1 2 4 2 5 5 3 2" xfId="11386" xr:uid="{00000000-0005-0000-0000-0000BF2B0000}"/>
    <cellStyle name="20% - Accent1 2 4 2 5 5 4" xfId="11387" xr:uid="{00000000-0005-0000-0000-0000C02B0000}"/>
    <cellStyle name="20% - Accent1 2 4 2 5 6" xfId="11388" xr:uid="{00000000-0005-0000-0000-0000C12B0000}"/>
    <cellStyle name="20% - Accent1 2 4 2 5 6 2" xfId="11389" xr:uid="{00000000-0005-0000-0000-0000C22B0000}"/>
    <cellStyle name="20% - Accent1 2 4 2 5 6 2 2" xfId="11390" xr:uid="{00000000-0005-0000-0000-0000C32B0000}"/>
    <cellStyle name="20% - Accent1 2 4 2 5 6 2 2 2" xfId="11391" xr:uid="{00000000-0005-0000-0000-0000C42B0000}"/>
    <cellStyle name="20% - Accent1 2 4 2 5 6 2 3" xfId="11392" xr:uid="{00000000-0005-0000-0000-0000C52B0000}"/>
    <cellStyle name="20% - Accent1 2 4 2 5 6 3" xfId="11393" xr:uid="{00000000-0005-0000-0000-0000C62B0000}"/>
    <cellStyle name="20% - Accent1 2 4 2 5 6 3 2" xfId="11394" xr:uid="{00000000-0005-0000-0000-0000C72B0000}"/>
    <cellStyle name="20% - Accent1 2 4 2 5 6 4" xfId="11395" xr:uid="{00000000-0005-0000-0000-0000C82B0000}"/>
    <cellStyle name="20% - Accent1 2 4 2 5 7" xfId="11396" xr:uid="{00000000-0005-0000-0000-0000C92B0000}"/>
    <cellStyle name="20% - Accent1 2 4 2 5 7 2" xfId="11397" xr:uid="{00000000-0005-0000-0000-0000CA2B0000}"/>
    <cellStyle name="20% - Accent1 2 4 2 5 7 2 2" xfId="11398" xr:uid="{00000000-0005-0000-0000-0000CB2B0000}"/>
    <cellStyle name="20% - Accent1 2 4 2 5 7 3" xfId="11399" xr:uid="{00000000-0005-0000-0000-0000CC2B0000}"/>
    <cellStyle name="20% - Accent1 2 4 2 5 8" xfId="11400" xr:uid="{00000000-0005-0000-0000-0000CD2B0000}"/>
    <cellStyle name="20% - Accent1 2 4 2 5 8 2" xfId="11401" xr:uid="{00000000-0005-0000-0000-0000CE2B0000}"/>
    <cellStyle name="20% - Accent1 2 4 2 5 8 2 2" xfId="11402" xr:uid="{00000000-0005-0000-0000-0000CF2B0000}"/>
    <cellStyle name="20% - Accent1 2 4 2 5 8 3" xfId="11403" xr:uid="{00000000-0005-0000-0000-0000D02B0000}"/>
    <cellStyle name="20% - Accent1 2 4 2 5 9" xfId="11404" xr:uid="{00000000-0005-0000-0000-0000D12B0000}"/>
    <cellStyle name="20% - Accent1 2 4 2 5 9 2" xfId="11405" xr:uid="{00000000-0005-0000-0000-0000D22B0000}"/>
    <cellStyle name="20% - Accent1 2 4 2 6" xfId="11406" xr:uid="{00000000-0005-0000-0000-0000D32B0000}"/>
    <cellStyle name="20% - Accent1 2 4 2 6 2" xfId="11407" xr:uid="{00000000-0005-0000-0000-0000D42B0000}"/>
    <cellStyle name="20% - Accent1 2 4 2 6 2 2" xfId="11408" xr:uid="{00000000-0005-0000-0000-0000D52B0000}"/>
    <cellStyle name="20% - Accent1 2 4 2 6 2 2 2" xfId="11409" xr:uid="{00000000-0005-0000-0000-0000D62B0000}"/>
    <cellStyle name="20% - Accent1 2 4 2 6 2 2 2 2" xfId="11410" xr:uid="{00000000-0005-0000-0000-0000D72B0000}"/>
    <cellStyle name="20% - Accent1 2 4 2 6 2 2 3" xfId="11411" xr:uid="{00000000-0005-0000-0000-0000D82B0000}"/>
    <cellStyle name="20% - Accent1 2 4 2 6 2 3" xfId="11412" xr:uid="{00000000-0005-0000-0000-0000D92B0000}"/>
    <cellStyle name="20% - Accent1 2 4 2 6 2 3 2" xfId="11413" xr:uid="{00000000-0005-0000-0000-0000DA2B0000}"/>
    <cellStyle name="20% - Accent1 2 4 2 6 2 4" xfId="11414" xr:uid="{00000000-0005-0000-0000-0000DB2B0000}"/>
    <cellStyle name="20% - Accent1 2 4 2 6 3" xfId="11415" xr:uid="{00000000-0005-0000-0000-0000DC2B0000}"/>
    <cellStyle name="20% - Accent1 2 4 2 6 3 2" xfId="11416" xr:uid="{00000000-0005-0000-0000-0000DD2B0000}"/>
    <cellStyle name="20% - Accent1 2 4 2 6 3 2 2" xfId="11417" xr:uid="{00000000-0005-0000-0000-0000DE2B0000}"/>
    <cellStyle name="20% - Accent1 2 4 2 6 3 2 2 2" xfId="11418" xr:uid="{00000000-0005-0000-0000-0000DF2B0000}"/>
    <cellStyle name="20% - Accent1 2 4 2 6 3 2 3" xfId="11419" xr:uid="{00000000-0005-0000-0000-0000E02B0000}"/>
    <cellStyle name="20% - Accent1 2 4 2 6 3 3" xfId="11420" xr:uid="{00000000-0005-0000-0000-0000E12B0000}"/>
    <cellStyle name="20% - Accent1 2 4 2 6 3 3 2" xfId="11421" xr:uid="{00000000-0005-0000-0000-0000E22B0000}"/>
    <cellStyle name="20% - Accent1 2 4 2 6 3 4" xfId="11422" xr:uid="{00000000-0005-0000-0000-0000E32B0000}"/>
    <cellStyle name="20% - Accent1 2 4 2 6 4" xfId="11423" xr:uid="{00000000-0005-0000-0000-0000E42B0000}"/>
    <cellStyle name="20% - Accent1 2 4 2 6 4 2" xfId="11424" xr:uid="{00000000-0005-0000-0000-0000E52B0000}"/>
    <cellStyle name="20% - Accent1 2 4 2 6 4 2 2" xfId="11425" xr:uid="{00000000-0005-0000-0000-0000E62B0000}"/>
    <cellStyle name="20% - Accent1 2 4 2 6 4 2 2 2" xfId="11426" xr:uid="{00000000-0005-0000-0000-0000E72B0000}"/>
    <cellStyle name="20% - Accent1 2 4 2 6 4 2 3" xfId="11427" xr:uid="{00000000-0005-0000-0000-0000E82B0000}"/>
    <cellStyle name="20% - Accent1 2 4 2 6 4 3" xfId="11428" xr:uid="{00000000-0005-0000-0000-0000E92B0000}"/>
    <cellStyle name="20% - Accent1 2 4 2 6 4 3 2" xfId="11429" xr:uid="{00000000-0005-0000-0000-0000EA2B0000}"/>
    <cellStyle name="20% - Accent1 2 4 2 6 4 4" xfId="11430" xr:uid="{00000000-0005-0000-0000-0000EB2B0000}"/>
    <cellStyle name="20% - Accent1 2 4 2 6 5" xfId="11431" xr:uid="{00000000-0005-0000-0000-0000EC2B0000}"/>
    <cellStyle name="20% - Accent1 2 4 2 6 5 2" xfId="11432" xr:uid="{00000000-0005-0000-0000-0000ED2B0000}"/>
    <cellStyle name="20% - Accent1 2 4 2 6 5 2 2" xfId="11433" xr:uid="{00000000-0005-0000-0000-0000EE2B0000}"/>
    <cellStyle name="20% - Accent1 2 4 2 6 5 3" xfId="11434" xr:uid="{00000000-0005-0000-0000-0000EF2B0000}"/>
    <cellStyle name="20% - Accent1 2 4 2 6 6" xfId="11435" xr:uid="{00000000-0005-0000-0000-0000F02B0000}"/>
    <cellStyle name="20% - Accent1 2 4 2 6 6 2" xfId="11436" xr:uid="{00000000-0005-0000-0000-0000F12B0000}"/>
    <cellStyle name="20% - Accent1 2 4 2 6 6 2 2" xfId="11437" xr:uid="{00000000-0005-0000-0000-0000F22B0000}"/>
    <cellStyle name="20% - Accent1 2 4 2 6 6 3" xfId="11438" xr:uid="{00000000-0005-0000-0000-0000F32B0000}"/>
    <cellStyle name="20% - Accent1 2 4 2 6 7" xfId="11439" xr:uid="{00000000-0005-0000-0000-0000F42B0000}"/>
    <cellStyle name="20% - Accent1 2 4 2 6 7 2" xfId="11440" xr:uid="{00000000-0005-0000-0000-0000F52B0000}"/>
    <cellStyle name="20% - Accent1 2 4 2 6 8" xfId="11441" xr:uid="{00000000-0005-0000-0000-0000F62B0000}"/>
    <cellStyle name="20% - Accent1 2 4 2 6 8 2" xfId="11442" xr:uid="{00000000-0005-0000-0000-0000F72B0000}"/>
    <cellStyle name="20% - Accent1 2 4 2 6 9" xfId="11443" xr:uid="{00000000-0005-0000-0000-0000F82B0000}"/>
    <cellStyle name="20% - Accent1 2 4 2 7" xfId="11444" xr:uid="{00000000-0005-0000-0000-0000F92B0000}"/>
    <cellStyle name="20% - Accent1 2 4 2 7 2" xfId="11445" xr:uid="{00000000-0005-0000-0000-0000FA2B0000}"/>
    <cellStyle name="20% - Accent1 2 4 2 7 2 2" xfId="11446" xr:uid="{00000000-0005-0000-0000-0000FB2B0000}"/>
    <cellStyle name="20% - Accent1 2 4 2 7 2 2 2" xfId="11447" xr:uid="{00000000-0005-0000-0000-0000FC2B0000}"/>
    <cellStyle name="20% - Accent1 2 4 2 7 2 2 2 2" xfId="11448" xr:uid="{00000000-0005-0000-0000-0000FD2B0000}"/>
    <cellStyle name="20% - Accent1 2 4 2 7 2 2 3" xfId="11449" xr:uid="{00000000-0005-0000-0000-0000FE2B0000}"/>
    <cellStyle name="20% - Accent1 2 4 2 7 2 3" xfId="11450" xr:uid="{00000000-0005-0000-0000-0000FF2B0000}"/>
    <cellStyle name="20% - Accent1 2 4 2 7 2 3 2" xfId="11451" xr:uid="{00000000-0005-0000-0000-0000002C0000}"/>
    <cellStyle name="20% - Accent1 2 4 2 7 2 4" xfId="11452" xr:uid="{00000000-0005-0000-0000-0000012C0000}"/>
    <cellStyle name="20% - Accent1 2 4 2 7 3" xfId="11453" xr:uid="{00000000-0005-0000-0000-0000022C0000}"/>
    <cellStyle name="20% - Accent1 2 4 2 7 3 2" xfId="11454" xr:uid="{00000000-0005-0000-0000-0000032C0000}"/>
    <cellStyle name="20% - Accent1 2 4 2 7 3 2 2" xfId="11455" xr:uid="{00000000-0005-0000-0000-0000042C0000}"/>
    <cellStyle name="20% - Accent1 2 4 2 7 3 2 2 2" xfId="11456" xr:uid="{00000000-0005-0000-0000-0000052C0000}"/>
    <cellStyle name="20% - Accent1 2 4 2 7 3 2 3" xfId="11457" xr:uid="{00000000-0005-0000-0000-0000062C0000}"/>
    <cellStyle name="20% - Accent1 2 4 2 7 3 3" xfId="11458" xr:uid="{00000000-0005-0000-0000-0000072C0000}"/>
    <cellStyle name="20% - Accent1 2 4 2 7 3 3 2" xfId="11459" xr:uid="{00000000-0005-0000-0000-0000082C0000}"/>
    <cellStyle name="20% - Accent1 2 4 2 7 3 4" xfId="11460" xr:uid="{00000000-0005-0000-0000-0000092C0000}"/>
    <cellStyle name="20% - Accent1 2 4 2 7 4" xfId="11461" xr:uid="{00000000-0005-0000-0000-00000A2C0000}"/>
    <cellStyle name="20% - Accent1 2 4 2 7 4 2" xfId="11462" xr:uid="{00000000-0005-0000-0000-00000B2C0000}"/>
    <cellStyle name="20% - Accent1 2 4 2 7 4 2 2" xfId="11463" xr:uid="{00000000-0005-0000-0000-00000C2C0000}"/>
    <cellStyle name="20% - Accent1 2 4 2 7 4 2 2 2" xfId="11464" xr:uid="{00000000-0005-0000-0000-00000D2C0000}"/>
    <cellStyle name="20% - Accent1 2 4 2 7 4 2 3" xfId="11465" xr:uid="{00000000-0005-0000-0000-00000E2C0000}"/>
    <cellStyle name="20% - Accent1 2 4 2 7 4 3" xfId="11466" xr:uid="{00000000-0005-0000-0000-00000F2C0000}"/>
    <cellStyle name="20% - Accent1 2 4 2 7 4 3 2" xfId="11467" xr:uid="{00000000-0005-0000-0000-0000102C0000}"/>
    <cellStyle name="20% - Accent1 2 4 2 7 4 4" xfId="11468" xr:uid="{00000000-0005-0000-0000-0000112C0000}"/>
    <cellStyle name="20% - Accent1 2 4 2 7 5" xfId="11469" xr:uid="{00000000-0005-0000-0000-0000122C0000}"/>
    <cellStyle name="20% - Accent1 2 4 2 7 5 2" xfId="11470" xr:uid="{00000000-0005-0000-0000-0000132C0000}"/>
    <cellStyle name="20% - Accent1 2 4 2 7 5 2 2" xfId="11471" xr:uid="{00000000-0005-0000-0000-0000142C0000}"/>
    <cellStyle name="20% - Accent1 2 4 2 7 5 3" xfId="11472" xr:uid="{00000000-0005-0000-0000-0000152C0000}"/>
    <cellStyle name="20% - Accent1 2 4 2 7 6" xfId="11473" xr:uid="{00000000-0005-0000-0000-0000162C0000}"/>
    <cellStyle name="20% - Accent1 2 4 2 7 6 2" xfId="11474" xr:uid="{00000000-0005-0000-0000-0000172C0000}"/>
    <cellStyle name="20% - Accent1 2 4 2 7 6 2 2" xfId="11475" xr:uid="{00000000-0005-0000-0000-0000182C0000}"/>
    <cellStyle name="20% - Accent1 2 4 2 7 6 3" xfId="11476" xr:uid="{00000000-0005-0000-0000-0000192C0000}"/>
    <cellStyle name="20% - Accent1 2 4 2 7 7" xfId="11477" xr:uid="{00000000-0005-0000-0000-00001A2C0000}"/>
    <cellStyle name="20% - Accent1 2 4 2 7 7 2" xfId="11478" xr:uid="{00000000-0005-0000-0000-00001B2C0000}"/>
    <cellStyle name="20% - Accent1 2 4 2 7 8" xfId="11479" xr:uid="{00000000-0005-0000-0000-00001C2C0000}"/>
    <cellStyle name="20% - Accent1 2 4 2 7 8 2" xfId="11480" xr:uid="{00000000-0005-0000-0000-00001D2C0000}"/>
    <cellStyle name="20% - Accent1 2 4 2 7 9" xfId="11481" xr:uid="{00000000-0005-0000-0000-00001E2C0000}"/>
    <cellStyle name="20% - Accent1 2 4 2 8" xfId="11482" xr:uid="{00000000-0005-0000-0000-00001F2C0000}"/>
    <cellStyle name="20% - Accent1 2 4 2 8 2" xfId="11483" xr:uid="{00000000-0005-0000-0000-0000202C0000}"/>
    <cellStyle name="20% - Accent1 2 4 2 8 2 2" xfId="11484" xr:uid="{00000000-0005-0000-0000-0000212C0000}"/>
    <cellStyle name="20% - Accent1 2 4 2 8 2 2 2" xfId="11485" xr:uid="{00000000-0005-0000-0000-0000222C0000}"/>
    <cellStyle name="20% - Accent1 2 4 2 8 2 3" xfId="11486" xr:uid="{00000000-0005-0000-0000-0000232C0000}"/>
    <cellStyle name="20% - Accent1 2 4 2 8 3" xfId="11487" xr:uid="{00000000-0005-0000-0000-0000242C0000}"/>
    <cellStyle name="20% - Accent1 2 4 2 8 3 2" xfId="11488" xr:uid="{00000000-0005-0000-0000-0000252C0000}"/>
    <cellStyle name="20% - Accent1 2 4 2 8 4" xfId="11489" xr:uid="{00000000-0005-0000-0000-0000262C0000}"/>
    <cellStyle name="20% - Accent1 2 4 2 9" xfId="11490" xr:uid="{00000000-0005-0000-0000-0000272C0000}"/>
    <cellStyle name="20% - Accent1 2 4 2 9 2" xfId="11491" xr:uid="{00000000-0005-0000-0000-0000282C0000}"/>
    <cellStyle name="20% - Accent1 2 4 2 9 2 2" xfId="11492" xr:uid="{00000000-0005-0000-0000-0000292C0000}"/>
    <cellStyle name="20% - Accent1 2 4 2 9 2 2 2" xfId="11493" xr:uid="{00000000-0005-0000-0000-00002A2C0000}"/>
    <cellStyle name="20% - Accent1 2 4 2 9 2 3" xfId="11494" xr:uid="{00000000-0005-0000-0000-00002B2C0000}"/>
    <cellStyle name="20% - Accent1 2 4 2 9 3" xfId="11495" xr:uid="{00000000-0005-0000-0000-00002C2C0000}"/>
    <cellStyle name="20% - Accent1 2 4 2 9 3 2" xfId="11496" xr:uid="{00000000-0005-0000-0000-00002D2C0000}"/>
    <cellStyle name="20% - Accent1 2 4 2 9 4" xfId="11497" xr:uid="{00000000-0005-0000-0000-00002E2C0000}"/>
    <cellStyle name="20% - Accent1 2 4 3" xfId="11498" xr:uid="{00000000-0005-0000-0000-00002F2C0000}"/>
    <cellStyle name="20% - Accent1 2 4 3 10" xfId="11499" xr:uid="{00000000-0005-0000-0000-0000302C0000}"/>
    <cellStyle name="20% - Accent1 2 4 3 10 2" xfId="11500" xr:uid="{00000000-0005-0000-0000-0000312C0000}"/>
    <cellStyle name="20% - Accent1 2 4 3 10 2 2" xfId="11501" xr:uid="{00000000-0005-0000-0000-0000322C0000}"/>
    <cellStyle name="20% - Accent1 2 4 3 10 3" xfId="11502" xr:uid="{00000000-0005-0000-0000-0000332C0000}"/>
    <cellStyle name="20% - Accent1 2 4 3 11" xfId="11503" xr:uid="{00000000-0005-0000-0000-0000342C0000}"/>
    <cellStyle name="20% - Accent1 2 4 3 11 2" xfId="11504" xr:uid="{00000000-0005-0000-0000-0000352C0000}"/>
    <cellStyle name="20% - Accent1 2 4 3 11 2 2" xfId="11505" xr:uid="{00000000-0005-0000-0000-0000362C0000}"/>
    <cellStyle name="20% - Accent1 2 4 3 11 3" xfId="11506" xr:uid="{00000000-0005-0000-0000-0000372C0000}"/>
    <cellStyle name="20% - Accent1 2 4 3 12" xfId="11507" xr:uid="{00000000-0005-0000-0000-0000382C0000}"/>
    <cellStyle name="20% - Accent1 2 4 3 12 2" xfId="11508" xr:uid="{00000000-0005-0000-0000-0000392C0000}"/>
    <cellStyle name="20% - Accent1 2 4 3 13" xfId="11509" xr:uid="{00000000-0005-0000-0000-00003A2C0000}"/>
    <cellStyle name="20% - Accent1 2 4 3 13 2" xfId="11510" xr:uid="{00000000-0005-0000-0000-00003B2C0000}"/>
    <cellStyle name="20% - Accent1 2 4 3 14" xfId="11511" xr:uid="{00000000-0005-0000-0000-00003C2C0000}"/>
    <cellStyle name="20% - Accent1 2 4 3 2" xfId="11512" xr:uid="{00000000-0005-0000-0000-00003D2C0000}"/>
    <cellStyle name="20% - Accent1 2 4 3 2 10" xfId="11513" xr:uid="{00000000-0005-0000-0000-00003E2C0000}"/>
    <cellStyle name="20% - Accent1 2 4 3 2 10 2" xfId="11514" xr:uid="{00000000-0005-0000-0000-00003F2C0000}"/>
    <cellStyle name="20% - Accent1 2 4 3 2 11" xfId="11515" xr:uid="{00000000-0005-0000-0000-0000402C0000}"/>
    <cellStyle name="20% - Accent1 2 4 3 2 2" xfId="11516" xr:uid="{00000000-0005-0000-0000-0000412C0000}"/>
    <cellStyle name="20% - Accent1 2 4 3 2 2 2" xfId="11517" xr:uid="{00000000-0005-0000-0000-0000422C0000}"/>
    <cellStyle name="20% - Accent1 2 4 3 2 2 2 2" xfId="11518" xr:uid="{00000000-0005-0000-0000-0000432C0000}"/>
    <cellStyle name="20% - Accent1 2 4 3 2 2 2 2 2" xfId="11519" xr:uid="{00000000-0005-0000-0000-0000442C0000}"/>
    <cellStyle name="20% - Accent1 2 4 3 2 2 2 2 2 2" xfId="11520" xr:uid="{00000000-0005-0000-0000-0000452C0000}"/>
    <cellStyle name="20% - Accent1 2 4 3 2 2 2 2 3" xfId="11521" xr:uid="{00000000-0005-0000-0000-0000462C0000}"/>
    <cellStyle name="20% - Accent1 2 4 3 2 2 2 3" xfId="11522" xr:uid="{00000000-0005-0000-0000-0000472C0000}"/>
    <cellStyle name="20% - Accent1 2 4 3 2 2 2 3 2" xfId="11523" xr:uid="{00000000-0005-0000-0000-0000482C0000}"/>
    <cellStyle name="20% - Accent1 2 4 3 2 2 2 4" xfId="11524" xr:uid="{00000000-0005-0000-0000-0000492C0000}"/>
    <cellStyle name="20% - Accent1 2 4 3 2 2 3" xfId="11525" xr:uid="{00000000-0005-0000-0000-00004A2C0000}"/>
    <cellStyle name="20% - Accent1 2 4 3 2 2 3 2" xfId="11526" xr:uid="{00000000-0005-0000-0000-00004B2C0000}"/>
    <cellStyle name="20% - Accent1 2 4 3 2 2 3 2 2" xfId="11527" xr:uid="{00000000-0005-0000-0000-00004C2C0000}"/>
    <cellStyle name="20% - Accent1 2 4 3 2 2 3 2 2 2" xfId="11528" xr:uid="{00000000-0005-0000-0000-00004D2C0000}"/>
    <cellStyle name="20% - Accent1 2 4 3 2 2 3 2 3" xfId="11529" xr:uid="{00000000-0005-0000-0000-00004E2C0000}"/>
    <cellStyle name="20% - Accent1 2 4 3 2 2 3 3" xfId="11530" xr:uid="{00000000-0005-0000-0000-00004F2C0000}"/>
    <cellStyle name="20% - Accent1 2 4 3 2 2 3 3 2" xfId="11531" xr:uid="{00000000-0005-0000-0000-0000502C0000}"/>
    <cellStyle name="20% - Accent1 2 4 3 2 2 3 4" xfId="11532" xr:uid="{00000000-0005-0000-0000-0000512C0000}"/>
    <cellStyle name="20% - Accent1 2 4 3 2 2 4" xfId="11533" xr:uid="{00000000-0005-0000-0000-0000522C0000}"/>
    <cellStyle name="20% - Accent1 2 4 3 2 2 4 2" xfId="11534" xr:uid="{00000000-0005-0000-0000-0000532C0000}"/>
    <cellStyle name="20% - Accent1 2 4 3 2 2 4 2 2" xfId="11535" xr:uid="{00000000-0005-0000-0000-0000542C0000}"/>
    <cellStyle name="20% - Accent1 2 4 3 2 2 4 2 2 2" xfId="11536" xr:uid="{00000000-0005-0000-0000-0000552C0000}"/>
    <cellStyle name="20% - Accent1 2 4 3 2 2 4 2 3" xfId="11537" xr:uid="{00000000-0005-0000-0000-0000562C0000}"/>
    <cellStyle name="20% - Accent1 2 4 3 2 2 4 3" xfId="11538" xr:uid="{00000000-0005-0000-0000-0000572C0000}"/>
    <cellStyle name="20% - Accent1 2 4 3 2 2 4 3 2" xfId="11539" xr:uid="{00000000-0005-0000-0000-0000582C0000}"/>
    <cellStyle name="20% - Accent1 2 4 3 2 2 4 4" xfId="11540" xr:uid="{00000000-0005-0000-0000-0000592C0000}"/>
    <cellStyle name="20% - Accent1 2 4 3 2 2 5" xfId="11541" xr:uid="{00000000-0005-0000-0000-00005A2C0000}"/>
    <cellStyle name="20% - Accent1 2 4 3 2 2 5 2" xfId="11542" xr:uid="{00000000-0005-0000-0000-00005B2C0000}"/>
    <cellStyle name="20% - Accent1 2 4 3 2 2 5 2 2" xfId="11543" xr:uid="{00000000-0005-0000-0000-00005C2C0000}"/>
    <cellStyle name="20% - Accent1 2 4 3 2 2 5 3" xfId="11544" xr:uid="{00000000-0005-0000-0000-00005D2C0000}"/>
    <cellStyle name="20% - Accent1 2 4 3 2 2 6" xfId="11545" xr:uid="{00000000-0005-0000-0000-00005E2C0000}"/>
    <cellStyle name="20% - Accent1 2 4 3 2 2 6 2" xfId="11546" xr:uid="{00000000-0005-0000-0000-00005F2C0000}"/>
    <cellStyle name="20% - Accent1 2 4 3 2 2 6 2 2" xfId="11547" xr:uid="{00000000-0005-0000-0000-0000602C0000}"/>
    <cellStyle name="20% - Accent1 2 4 3 2 2 6 3" xfId="11548" xr:uid="{00000000-0005-0000-0000-0000612C0000}"/>
    <cellStyle name="20% - Accent1 2 4 3 2 2 7" xfId="11549" xr:uid="{00000000-0005-0000-0000-0000622C0000}"/>
    <cellStyle name="20% - Accent1 2 4 3 2 2 7 2" xfId="11550" xr:uid="{00000000-0005-0000-0000-0000632C0000}"/>
    <cellStyle name="20% - Accent1 2 4 3 2 2 8" xfId="11551" xr:uid="{00000000-0005-0000-0000-0000642C0000}"/>
    <cellStyle name="20% - Accent1 2 4 3 2 2 8 2" xfId="11552" xr:uid="{00000000-0005-0000-0000-0000652C0000}"/>
    <cellStyle name="20% - Accent1 2 4 3 2 2 9" xfId="11553" xr:uid="{00000000-0005-0000-0000-0000662C0000}"/>
    <cellStyle name="20% - Accent1 2 4 3 2 3" xfId="11554" xr:uid="{00000000-0005-0000-0000-0000672C0000}"/>
    <cellStyle name="20% - Accent1 2 4 3 2 3 2" xfId="11555" xr:uid="{00000000-0005-0000-0000-0000682C0000}"/>
    <cellStyle name="20% - Accent1 2 4 3 2 3 2 2" xfId="11556" xr:uid="{00000000-0005-0000-0000-0000692C0000}"/>
    <cellStyle name="20% - Accent1 2 4 3 2 3 2 2 2" xfId="11557" xr:uid="{00000000-0005-0000-0000-00006A2C0000}"/>
    <cellStyle name="20% - Accent1 2 4 3 2 3 2 2 2 2" xfId="11558" xr:uid="{00000000-0005-0000-0000-00006B2C0000}"/>
    <cellStyle name="20% - Accent1 2 4 3 2 3 2 2 3" xfId="11559" xr:uid="{00000000-0005-0000-0000-00006C2C0000}"/>
    <cellStyle name="20% - Accent1 2 4 3 2 3 2 3" xfId="11560" xr:uid="{00000000-0005-0000-0000-00006D2C0000}"/>
    <cellStyle name="20% - Accent1 2 4 3 2 3 2 3 2" xfId="11561" xr:uid="{00000000-0005-0000-0000-00006E2C0000}"/>
    <cellStyle name="20% - Accent1 2 4 3 2 3 2 4" xfId="11562" xr:uid="{00000000-0005-0000-0000-00006F2C0000}"/>
    <cellStyle name="20% - Accent1 2 4 3 2 3 3" xfId="11563" xr:uid="{00000000-0005-0000-0000-0000702C0000}"/>
    <cellStyle name="20% - Accent1 2 4 3 2 3 3 2" xfId="11564" xr:uid="{00000000-0005-0000-0000-0000712C0000}"/>
    <cellStyle name="20% - Accent1 2 4 3 2 3 3 2 2" xfId="11565" xr:uid="{00000000-0005-0000-0000-0000722C0000}"/>
    <cellStyle name="20% - Accent1 2 4 3 2 3 3 2 2 2" xfId="11566" xr:uid="{00000000-0005-0000-0000-0000732C0000}"/>
    <cellStyle name="20% - Accent1 2 4 3 2 3 3 2 3" xfId="11567" xr:uid="{00000000-0005-0000-0000-0000742C0000}"/>
    <cellStyle name="20% - Accent1 2 4 3 2 3 3 3" xfId="11568" xr:uid="{00000000-0005-0000-0000-0000752C0000}"/>
    <cellStyle name="20% - Accent1 2 4 3 2 3 3 3 2" xfId="11569" xr:uid="{00000000-0005-0000-0000-0000762C0000}"/>
    <cellStyle name="20% - Accent1 2 4 3 2 3 3 4" xfId="11570" xr:uid="{00000000-0005-0000-0000-0000772C0000}"/>
    <cellStyle name="20% - Accent1 2 4 3 2 3 4" xfId="11571" xr:uid="{00000000-0005-0000-0000-0000782C0000}"/>
    <cellStyle name="20% - Accent1 2 4 3 2 3 4 2" xfId="11572" xr:uid="{00000000-0005-0000-0000-0000792C0000}"/>
    <cellStyle name="20% - Accent1 2 4 3 2 3 4 2 2" xfId="11573" xr:uid="{00000000-0005-0000-0000-00007A2C0000}"/>
    <cellStyle name="20% - Accent1 2 4 3 2 3 4 2 2 2" xfId="11574" xr:uid="{00000000-0005-0000-0000-00007B2C0000}"/>
    <cellStyle name="20% - Accent1 2 4 3 2 3 4 2 3" xfId="11575" xr:uid="{00000000-0005-0000-0000-00007C2C0000}"/>
    <cellStyle name="20% - Accent1 2 4 3 2 3 4 3" xfId="11576" xr:uid="{00000000-0005-0000-0000-00007D2C0000}"/>
    <cellStyle name="20% - Accent1 2 4 3 2 3 4 3 2" xfId="11577" xr:uid="{00000000-0005-0000-0000-00007E2C0000}"/>
    <cellStyle name="20% - Accent1 2 4 3 2 3 4 4" xfId="11578" xr:uid="{00000000-0005-0000-0000-00007F2C0000}"/>
    <cellStyle name="20% - Accent1 2 4 3 2 3 5" xfId="11579" xr:uid="{00000000-0005-0000-0000-0000802C0000}"/>
    <cellStyle name="20% - Accent1 2 4 3 2 3 5 2" xfId="11580" xr:uid="{00000000-0005-0000-0000-0000812C0000}"/>
    <cellStyle name="20% - Accent1 2 4 3 2 3 5 2 2" xfId="11581" xr:uid="{00000000-0005-0000-0000-0000822C0000}"/>
    <cellStyle name="20% - Accent1 2 4 3 2 3 5 3" xfId="11582" xr:uid="{00000000-0005-0000-0000-0000832C0000}"/>
    <cellStyle name="20% - Accent1 2 4 3 2 3 6" xfId="11583" xr:uid="{00000000-0005-0000-0000-0000842C0000}"/>
    <cellStyle name="20% - Accent1 2 4 3 2 3 6 2" xfId="11584" xr:uid="{00000000-0005-0000-0000-0000852C0000}"/>
    <cellStyle name="20% - Accent1 2 4 3 2 3 6 2 2" xfId="11585" xr:uid="{00000000-0005-0000-0000-0000862C0000}"/>
    <cellStyle name="20% - Accent1 2 4 3 2 3 6 3" xfId="11586" xr:uid="{00000000-0005-0000-0000-0000872C0000}"/>
    <cellStyle name="20% - Accent1 2 4 3 2 3 7" xfId="11587" xr:uid="{00000000-0005-0000-0000-0000882C0000}"/>
    <cellStyle name="20% - Accent1 2 4 3 2 3 7 2" xfId="11588" xr:uid="{00000000-0005-0000-0000-0000892C0000}"/>
    <cellStyle name="20% - Accent1 2 4 3 2 3 8" xfId="11589" xr:uid="{00000000-0005-0000-0000-00008A2C0000}"/>
    <cellStyle name="20% - Accent1 2 4 3 2 3 8 2" xfId="11590" xr:uid="{00000000-0005-0000-0000-00008B2C0000}"/>
    <cellStyle name="20% - Accent1 2 4 3 2 3 9" xfId="11591" xr:uid="{00000000-0005-0000-0000-00008C2C0000}"/>
    <cellStyle name="20% - Accent1 2 4 3 2 4" xfId="11592" xr:uid="{00000000-0005-0000-0000-00008D2C0000}"/>
    <cellStyle name="20% - Accent1 2 4 3 2 4 2" xfId="11593" xr:uid="{00000000-0005-0000-0000-00008E2C0000}"/>
    <cellStyle name="20% - Accent1 2 4 3 2 4 2 2" xfId="11594" xr:uid="{00000000-0005-0000-0000-00008F2C0000}"/>
    <cellStyle name="20% - Accent1 2 4 3 2 4 2 2 2" xfId="11595" xr:uid="{00000000-0005-0000-0000-0000902C0000}"/>
    <cellStyle name="20% - Accent1 2 4 3 2 4 2 3" xfId="11596" xr:uid="{00000000-0005-0000-0000-0000912C0000}"/>
    <cellStyle name="20% - Accent1 2 4 3 2 4 3" xfId="11597" xr:uid="{00000000-0005-0000-0000-0000922C0000}"/>
    <cellStyle name="20% - Accent1 2 4 3 2 4 3 2" xfId="11598" xr:uid="{00000000-0005-0000-0000-0000932C0000}"/>
    <cellStyle name="20% - Accent1 2 4 3 2 4 4" xfId="11599" xr:uid="{00000000-0005-0000-0000-0000942C0000}"/>
    <cellStyle name="20% - Accent1 2 4 3 2 5" xfId="11600" xr:uid="{00000000-0005-0000-0000-0000952C0000}"/>
    <cellStyle name="20% - Accent1 2 4 3 2 5 2" xfId="11601" xr:uid="{00000000-0005-0000-0000-0000962C0000}"/>
    <cellStyle name="20% - Accent1 2 4 3 2 5 2 2" xfId="11602" xr:uid="{00000000-0005-0000-0000-0000972C0000}"/>
    <cellStyle name="20% - Accent1 2 4 3 2 5 2 2 2" xfId="11603" xr:uid="{00000000-0005-0000-0000-0000982C0000}"/>
    <cellStyle name="20% - Accent1 2 4 3 2 5 2 3" xfId="11604" xr:uid="{00000000-0005-0000-0000-0000992C0000}"/>
    <cellStyle name="20% - Accent1 2 4 3 2 5 3" xfId="11605" xr:uid="{00000000-0005-0000-0000-00009A2C0000}"/>
    <cellStyle name="20% - Accent1 2 4 3 2 5 3 2" xfId="11606" xr:uid="{00000000-0005-0000-0000-00009B2C0000}"/>
    <cellStyle name="20% - Accent1 2 4 3 2 5 4" xfId="11607" xr:uid="{00000000-0005-0000-0000-00009C2C0000}"/>
    <cellStyle name="20% - Accent1 2 4 3 2 6" xfId="11608" xr:uid="{00000000-0005-0000-0000-00009D2C0000}"/>
    <cellStyle name="20% - Accent1 2 4 3 2 6 2" xfId="11609" xr:uid="{00000000-0005-0000-0000-00009E2C0000}"/>
    <cellStyle name="20% - Accent1 2 4 3 2 6 2 2" xfId="11610" xr:uid="{00000000-0005-0000-0000-00009F2C0000}"/>
    <cellStyle name="20% - Accent1 2 4 3 2 6 2 2 2" xfId="11611" xr:uid="{00000000-0005-0000-0000-0000A02C0000}"/>
    <cellStyle name="20% - Accent1 2 4 3 2 6 2 3" xfId="11612" xr:uid="{00000000-0005-0000-0000-0000A12C0000}"/>
    <cellStyle name="20% - Accent1 2 4 3 2 6 3" xfId="11613" xr:uid="{00000000-0005-0000-0000-0000A22C0000}"/>
    <cellStyle name="20% - Accent1 2 4 3 2 6 3 2" xfId="11614" xr:uid="{00000000-0005-0000-0000-0000A32C0000}"/>
    <cellStyle name="20% - Accent1 2 4 3 2 6 4" xfId="11615" xr:uid="{00000000-0005-0000-0000-0000A42C0000}"/>
    <cellStyle name="20% - Accent1 2 4 3 2 7" xfId="11616" xr:uid="{00000000-0005-0000-0000-0000A52C0000}"/>
    <cellStyle name="20% - Accent1 2 4 3 2 7 2" xfId="11617" xr:uid="{00000000-0005-0000-0000-0000A62C0000}"/>
    <cellStyle name="20% - Accent1 2 4 3 2 7 2 2" xfId="11618" xr:uid="{00000000-0005-0000-0000-0000A72C0000}"/>
    <cellStyle name="20% - Accent1 2 4 3 2 7 3" xfId="11619" xr:uid="{00000000-0005-0000-0000-0000A82C0000}"/>
    <cellStyle name="20% - Accent1 2 4 3 2 8" xfId="11620" xr:uid="{00000000-0005-0000-0000-0000A92C0000}"/>
    <cellStyle name="20% - Accent1 2 4 3 2 8 2" xfId="11621" xr:uid="{00000000-0005-0000-0000-0000AA2C0000}"/>
    <cellStyle name="20% - Accent1 2 4 3 2 8 2 2" xfId="11622" xr:uid="{00000000-0005-0000-0000-0000AB2C0000}"/>
    <cellStyle name="20% - Accent1 2 4 3 2 8 3" xfId="11623" xr:uid="{00000000-0005-0000-0000-0000AC2C0000}"/>
    <cellStyle name="20% - Accent1 2 4 3 2 9" xfId="11624" xr:uid="{00000000-0005-0000-0000-0000AD2C0000}"/>
    <cellStyle name="20% - Accent1 2 4 3 2 9 2" xfId="11625" xr:uid="{00000000-0005-0000-0000-0000AE2C0000}"/>
    <cellStyle name="20% - Accent1 2 4 3 3" xfId="11626" xr:uid="{00000000-0005-0000-0000-0000AF2C0000}"/>
    <cellStyle name="20% - Accent1 2 4 3 3 10" xfId="11627" xr:uid="{00000000-0005-0000-0000-0000B02C0000}"/>
    <cellStyle name="20% - Accent1 2 4 3 3 10 2" xfId="11628" xr:uid="{00000000-0005-0000-0000-0000B12C0000}"/>
    <cellStyle name="20% - Accent1 2 4 3 3 11" xfId="11629" xr:uid="{00000000-0005-0000-0000-0000B22C0000}"/>
    <cellStyle name="20% - Accent1 2 4 3 3 2" xfId="11630" xr:uid="{00000000-0005-0000-0000-0000B32C0000}"/>
    <cellStyle name="20% - Accent1 2 4 3 3 2 2" xfId="11631" xr:uid="{00000000-0005-0000-0000-0000B42C0000}"/>
    <cellStyle name="20% - Accent1 2 4 3 3 2 2 2" xfId="11632" xr:uid="{00000000-0005-0000-0000-0000B52C0000}"/>
    <cellStyle name="20% - Accent1 2 4 3 3 2 2 2 2" xfId="11633" xr:uid="{00000000-0005-0000-0000-0000B62C0000}"/>
    <cellStyle name="20% - Accent1 2 4 3 3 2 2 2 2 2" xfId="11634" xr:uid="{00000000-0005-0000-0000-0000B72C0000}"/>
    <cellStyle name="20% - Accent1 2 4 3 3 2 2 2 3" xfId="11635" xr:uid="{00000000-0005-0000-0000-0000B82C0000}"/>
    <cellStyle name="20% - Accent1 2 4 3 3 2 2 3" xfId="11636" xr:uid="{00000000-0005-0000-0000-0000B92C0000}"/>
    <cellStyle name="20% - Accent1 2 4 3 3 2 2 3 2" xfId="11637" xr:uid="{00000000-0005-0000-0000-0000BA2C0000}"/>
    <cellStyle name="20% - Accent1 2 4 3 3 2 2 4" xfId="11638" xr:uid="{00000000-0005-0000-0000-0000BB2C0000}"/>
    <cellStyle name="20% - Accent1 2 4 3 3 2 3" xfId="11639" xr:uid="{00000000-0005-0000-0000-0000BC2C0000}"/>
    <cellStyle name="20% - Accent1 2 4 3 3 2 3 2" xfId="11640" xr:uid="{00000000-0005-0000-0000-0000BD2C0000}"/>
    <cellStyle name="20% - Accent1 2 4 3 3 2 3 2 2" xfId="11641" xr:uid="{00000000-0005-0000-0000-0000BE2C0000}"/>
    <cellStyle name="20% - Accent1 2 4 3 3 2 3 2 2 2" xfId="11642" xr:uid="{00000000-0005-0000-0000-0000BF2C0000}"/>
    <cellStyle name="20% - Accent1 2 4 3 3 2 3 2 3" xfId="11643" xr:uid="{00000000-0005-0000-0000-0000C02C0000}"/>
    <cellStyle name="20% - Accent1 2 4 3 3 2 3 3" xfId="11644" xr:uid="{00000000-0005-0000-0000-0000C12C0000}"/>
    <cellStyle name="20% - Accent1 2 4 3 3 2 3 3 2" xfId="11645" xr:uid="{00000000-0005-0000-0000-0000C22C0000}"/>
    <cellStyle name="20% - Accent1 2 4 3 3 2 3 4" xfId="11646" xr:uid="{00000000-0005-0000-0000-0000C32C0000}"/>
    <cellStyle name="20% - Accent1 2 4 3 3 2 4" xfId="11647" xr:uid="{00000000-0005-0000-0000-0000C42C0000}"/>
    <cellStyle name="20% - Accent1 2 4 3 3 2 4 2" xfId="11648" xr:uid="{00000000-0005-0000-0000-0000C52C0000}"/>
    <cellStyle name="20% - Accent1 2 4 3 3 2 4 2 2" xfId="11649" xr:uid="{00000000-0005-0000-0000-0000C62C0000}"/>
    <cellStyle name="20% - Accent1 2 4 3 3 2 4 2 2 2" xfId="11650" xr:uid="{00000000-0005-0000-0000-0000C72C0000}"/>
    <cellStyle name="20% - Accent1 2 4 3 3 2 4 2 3" xfId="11651" xr:uid="{00000000-0005-0000-0000-0000C82C0000}"/>
    <cellStyle name="20% - Accent1 2 4 3 3 2 4 3" xfId="11652" xr:uid="{00000000-0005-0000-0000-0000C92C0000}"/>
    <cellStyle name="20% - Accent1 2 4 3 3 2 4 3 2" xfId="11653" xr:uid="{00000000-0005-0000-0000-0000CA2C0000}"/>
    <cellStyle name="20% - Accent1 2 4 3 3 2 4 4" xfId="11654" xr:uid="{00000000-0005-0000-0000-0000CB2C0000}"/>
    <cellStyle name="20% - Accent1 2 4 3 3 2 5" xfId="11655" xr:uid="{00000000-0005-0000-0000-0000CC2C0000}"/>
    <cellStyle name="20% - Accent1 2 4 3 3 2 5 2" xfId="11656" xr:uid="{00000000-0005-0000-0000-0000CD2C0000}"/>
    <cellStyle name="20% - Accent1 2 4 3 3 2 5 2 2" xfId="11657" xr:uid="{00000000-0005-0000-0000-0000CE2C0000}"/>
    <cellStyle name="20% - Accent1 2 4 3 3 2 5 3" xfId="11658" xr:uid="{00000000-0005-0000-0000-0000CF2C0000}"/>
    <cellStyle name="20% - Accent1 2 4 3 3 2 6" xfId="11659" xr:uid="{00000000-0005-0000-0000-0000D02C0000}"/>
    <cellStyle name="20% - Accent1 2 4 3 3 2 6 2" xfId="11660" xr:uid="{00000000-0005-0000-0000-0000D12C0000}"/>
    <cellStyle name="20% - Accent1 2 4 3 3 2 6 2 2" xfId="11661" xr:uid="{00000000-0005-0000-0000-0000D22C0000}"/>
    <cellStyle name="20% - Accent1 2 4 3 3 2 6 3" xfId="11662" xr:uid="{00000000-0005-0000-0000-0000D32C0000}"/>
    <cellStyle name="20% - Accent1 2 4 3 3 2 7" xfId="11663" xr:uid="{00000000-0005-0000-0000-0000D42C0000}"/>
    <cellStyle name="20% - Accent1 2 4 3 3 2 7 2" xfId="11664" xr:uid="{00000000-0005-0000-0000-0000D52C0000}"/>
    <cellStyle name="20% - Accent1 2 4 3 3 2 8" xfId="11665" xr:uid="{00000000-0005-0000-0000-0000D62C0000}"/>
    <cellStyle name="20% - Accent1 2 4 3 3 2 8 2" xfId="11666" xr:uid="{00000000-0005-0000-0000-0000D72C0000}"/>
    <cellStyle name="20% - Accent1 2 4 3 3 2 9" xfId="11667" xr:uid="{00000000-0005-0000-0000-0000D82C0000}"/>
    <cellStyle name="20% - Accent1 2 4 3 3 3" xfId="11668" xr:uid="{00000000-0005-0000-0000-0000D92C0000}"/>
    <cellStyle name="20% - Accent1 2 4 3 3 3 2" xfId="11669" xr:uid="{00000000-0005-0000-0000-0000DA2C0000}"/>
    <cellStyle name="20% - Accent1 2 4 3 3 3 2 2" xfId="11670" xr:uid="{00000000-0005-0000-0000-0000DB2C0000}"/>
    <cellStyle name="20% - Accent1 2 4 3 3 3 2 2 2" xfId="11671" xr:uid="{00000000-0005-0000-0000-0000DC2C0000}"/>
    <cellStyle name="20% - Accent1 2 4 3 3 3 2 2 2 2" xfId="11672" xr:uid="{00000000-0005-0000-0000-0000DD2C0000}"/>
    <cellStyle name="20% - Accent1 2 4 3 3 3 2 2 3" xfId="11673" xr:uid="{00000000-0005-0000-0000-0000DE2C0000}"/>
    <cellStyle name="20% - Accent1 2 4 3 3 3 2 3" xfId="11674" xr:uid="{00000000-0005-0000-0000-0000DF2C0000}"/>
    <cellStyle name="20% - Accent1 2 4 3 3 3 2 3 2" xfId="11675" xr:uid="{00000000-0005-0000-0000-0000E02C0000}"/>
    <cellStyle name="20% - Accent1 2 4 3 3 3 2 4" xfId="11676" xr:uid="{00000000-0005-0000-0000-0000E12C0000}"/>
    <cellStyle name="20% - Accent1 2 4 3 3 3 3" xfId="11677" xr:uid="{00000000-0005-0000-0000-0000E22C0000}"/>
    <cellStyle name="20% - Accent1 2 4 3 3 3 3 2" xfId="11678" xr:uid="{00000000-0005-0000-0000-0000E32C0000}"/>
    <cellStyle name="20% - Accent1 2 4 3 3 3 3 2 2" xfId="11679" xr:uid="{00000000-0005-0000-0000-0000E42C0000}"/>
    <cellStyle name="20% - Accent1 2 4 3 3 3 3 2 2 2" xfId="11680" xr:uid="{00000000-0005-0000-0000-0000E52C0000}"/>
    <cellStyle name="20% - Accent1 2 4 3 3 3 3 2 3" xfId="11681" xr:uid="{00000000-0005-0000-0000-0000E62C0000}"/>
    <cellStyle name="20% - Accent1 2 4 3 3 3 3 3" xfId="11682" xr:uid="{00000000-0005-0000-0000-0000E72C0000}"/>
    <cellStyle name="20% - Accent1 2 4 3 3 3 3 3 2" xfId="11683" xr:uid="{00000000-0005-0000-0000-0000E82C0000}"/>
    <cellStyle name="20% - Accent1 2 4 3 3 3 3 4" xfId="11684" xr:uid="{00000000-0005-0000-0000-0000E92C0000}"/>
    <cellStyle name="20% - Accent1 2 4 3 3 3 4" xfId="11685" xr:uid="{00000000-0005-0000-0000-0000EA2C0000}"/>
    <cellStyle name="20% - Accent1 2 4 3 3 3 4 2" xfId="11686" xr:uid="{00000000-0005-0000-0000-0000EB2C0000}"/>
    <cellStyle name="20% - Accent1 2 4 3 3 3 4 2 2" xfId="11687" xr:uid="{00000000-0005-0000-0000-0000EC2C0000}"/>
    <cellStyle name="20% - Accent1 2 4 3 3 3 4 2 2 2" xfId="11688" xr:uid="{00000000-0005-0000-0000-0000ED2C0000}"/>
    <cellStyle name="20% - Accent1 2 4 3 3 3 4 2 3" xfId="11689" xr:uid="{00000000-0005-0000-0000-0000EE2C0000}"/>
    <cellStyle name="20% - Accent1 2 4 3 3 3 4 3" xfId="11690" xr:uid="{00000000-0005-0000-0000-0000EF2C0000}"/>
    <cellStyle name="20% - Accent1 2 4 3 3 3 4 3 2" xfId="11691" xr:uid="{00000000-0005-0000-0000-0000F02C0000}"/>
    <cellStyle name="20% - Accent1 2 4 3 3 3 4 4" xfId="11692" xr:uid="{00000000-0005-0000-0000-0000F12C0000}"/>
    <cellStyle name="20% - Accent1 2 4 3 3 3 5" xfId="11693" xr:uid="{00000000-0005-0000-0000-0000F22C0000}"/>
    <cellStyle name="20% - Accent1 2 4 3 3 3 5 2" xfId="11694" xr:uid="{00000000-0005-0000-0000-0000F32C0000}"/>
    <cellStyle name="20% - Accent1 2 4 3 3 3 5 2 2" xfId="11695" xr:uid="{00000000-0005-0000-0000-0000F42C0000}"/>
    <cellStyle name="20% - Accent1 2 4 3 3 3 5 3" xfId="11696" xr:uid="{00000000-0005-0000-0000-0000F52C0000}"/>
    <cellStyle name="20% - Accent1 2 4 3 3 3 6" xfId="11697" xr:uid="{00000000-0005-0000-0000-0000F62C0000}"/>
    <cellStyle name="20% - Accent1 2 4 3 3 3 6 2" xfId="11698" xr:uid="{00000000-0005-0000-0000-0000F72C0000}"/>
    <cellStyle name="20% - Accent1 2 4 3 3 3 6 2 2" xfId="11699" xr:uid="{00000000-0005-0000-0000-0000F82C0000}"/>
    <cellStyle name="20% - Accent1 2 4 3 3 3 6 3" xfId="11700" xr:uid="{00000000-0005-0000-0000-0000F92C0000}"/>
    <cellStyle name="20% - Accent1 2 4 3 3 3 7" xfId="11701" xr:uid="{00000000-0005-0000-0000-0000FA2C0000}"/>
    <cellStyle name="20% - Accent1 2 4 3 3 3 7 2" xfId="11702" xr:uid="{00000000-0005-0000-0000-0000FB2C0000}"/>
    <cellStyle name="20% - Accent1 2 4 3 3 3 8" xfId="11703" xr:uid="{00000000-0005-0000-0000-0000FC2C0000}"/>
    <cellStyle name="20% - Accent1 2 4 3 3 3 8 2" xfId="11704" xr:uid="{00000000-0005-0000-0000-0000FD2C0000}"/>
    <cellStyle name="20% - Accent1 2 4 3 3 3 9" xfId="11705" xr:uid="{00000000-0005-0000-0000-0000FE2C0000}"/>
    <cellStyle name="20% - Accent1 2 4 3 3 4" xfId="11706" xr:uid="{00000000-0005-0000-0000-0000FF2C0000}"/>
    <cellStyle name="20% - Accent1 2 4 3 3 4 2" xfId="11707" xr:uid="{00000000-0005-0000-0000-0000002D0000}"/>
    <cellStyle name="20% - Accent1 2 4 3 3 4 2 2" xfId="11708" xr:uid="{00000000-0005-0000-0000-0000012D0000}"/>
    <cellStyle name="20% - Accent1 2 4 3 3 4 2 2 2" xfId="11709" xr:uid="{00000000-0005-0000-0000-0000022D0000}"/>
    <cellStyle name="20% - Accent1 2 4 3 3 4 2 3" xfId="11710" xr:uid="{00000000-0005-0000-0000-0000032D0000}"/>
    <cellStyle name="20% - Accent1 2 4 3 3 4 3" xfId="11711" xr:uid="{00000000-0005-0000-0000-0000042D0000}"/>
    <cellStyle name="20% - Accent1 2 4 3 3 4 3 2" xfId="11712" xr:uid="{00000000-0005-0000-0000-0000052D0000}"/>
    <cellStyle name="20% - Accent1 2 4 3 3 4 4" xfId="11713" xr:uid="{00000000-0005-0000-0000-0000062D0000}"/>
    <cellStyle name="20% - Accent1 2 4 3 3 5" xfId="11714" xr:uid="{00000000-0005-0000-0000-0000072D0000}"/>
    <cellStyle name="20% - Accent1 2 4 3 3 5 2" xfId="11715" xr:uid="{00000000-0005-0000-0000-0000082D0000}"/>
    <cellStyle name="20% - Accent1 2 4 3 3 5 2 2" xfId="11716" xr:uid="{00000000-0005-0000-0000-0000092D0000}"/>
    <cellStyle name="20% - Accent1 2 4 3 3 5 2 2 2" xfId="11717" xr:uid="{00000000-0005-0000-0000-00000A2D0000}"/>
    <cellStyle name="20% - Accent1 2 4 3 3 5 2 3" xfId="11718" xr:uid="{00000000-0005-0000-0000-00000B2D0000}"/>
    <cellStyle name="20% - Accent1 2 4 3 3 5 3" xfId="11719" xr:uid="{00000000-0005-0000-0000-00000C2D0000}"/>
    <cellStyle name="20% - Accent1 2 4 3 3 5 3 2" xfId="11720" xr:uid="{00000000-0005-0000-0000-00000D2D0000}"/>
    <cellStyle name="20% - Accent1 2 4 3 3 5 4" xfId="11721" xr:uid="{00000000-0005-0000-0000-00000E2D0000}"/>
    <cellStyle name="20% - Accent1 2 4 3 3 6" xfId="11722" xr:uid="{00000000-0005-0000-0000-00000F2D0000}"/>
    <cellStyle name="20% - Accent1 2 4 3 3 6 2" xfId="11723" xr:uid="{00000000-0005-0000-0000-0000102D0000}"/>
    <cellStyle name="20% - Accent1 2 4 3 3 6 2 2" xfId="11724" xr:uid="{00000000-0005-0000-0000-0000112D0000}"/>
    <cellStyle name="20% - Accent1 2 4 3 3 6 2 2 2" xfId="11725" xr:uid="{00000000-0005-0000-0000-0000122D0000}"/>
    <cellStyle name="20% - Accent1 2 4 3 3 6 2 3" xfId="11726" xr:uid="{00000000-0005-0000-0000-0000132D0000}"/>
    <cellStyle name="20% - Accent1 2 4 3 3 6 3" xfId="11727" xr:uid="{00000000-0005-0000-0000-0000142D0000}"/>
    <cellStyle name="20% - Accent1 2 4 3 3 6 3 2" xfId="11728" xr:uid="{00000000-0005-0000-0000-0000152D0000}"/>
    <cellStyle name="20% - Accent1 2 4 3 3 6 4" xfId="11729" xr:uid="{00000000-0005-0000-0000-0000162D0000}"/>
    <cellStyle name="20% - Accent1 2 4 3 3 7" xfId="11730" xr:uid="{00000000-0005-0000-0000-0000172D0000}"/>
    <cellStyle name="20% - Accent1 2 4 3 3 7 2" xfId="11731" xr:uid="{00000000-0005-0000-0000-0000182D0000}"/>
    <cellStyle name="20% - Accent1 2 4 3 3 7 2 2" xfId="11732" xr:uid="{00000000-0005-0000-0000-0000192D0000}"/>
    <cellStyle name="20% - Accent1 2 4 3 3 7 3" xfId="11733" xr:uid="{00000000-0005-0000-0000-00001A2D0000}"/>
    <cellStyle name="20% - Accent1 2 4 3 3 8" xfId="11734" xr:uid="{00000000-0005-0000-0000-00001B2D0000}"/>
    <cellStyle name="20% - Accent1 2 4 3 3 8 2" xfId="11735" xr:uid="{00000000-0005-0000-0000-00001C2D0000}"/>
    <cellStyle name="20% - Accent1 2 4 3 3 8 2 2" xfId="11736" xr:uid="{00000000-0005-0000-0000-00001D2D0000}"/>
    <cellStyle name="20% - Accent1 2 4 3 3 8 3" xfId="11737" xr:uid="{00000000-0005-0000-0000-00001E2D0000}"/>
    <cellStyle name="20% - Accent1 2 4 3 3 9" xfId="11738" xr:uid="{00000000-0005-0000-0000-00001F2D0000}"/>
    <cellStyle name="20% - Accent1 2 4 3 3 9 2" xfId="11739" xr:uid="{00000000-0005-0000-0000-0000202D0000}"/>
    <cellStyle name="20% - Accent1 2 4 3 4" xfId="11740" xr:uid="{00000000-0005-0000-0000-0000212D0000}"/>
    <cellStyle name="20% - Accent1 2 4 3 4 10" xfId="11741" xr:uid="{00000000-0005-0000-0000-0000222D0000}"/>
    <cellStyle name="20% - Accent1 2 4 3 4 10 2" xfId="11742" xr:uid="{00000000-0005-0000-0000-0000232D0000}"/>
    <cellStyle name="20% - Accent1 2 4 3 4 11" xfId="11743" xr:uid="{00000000-0005-0000-0000-0000242D0000}"/>
    <cellStyle name="20% - Accent1 2 4 3 4 2" xfId="11744" xr:uid="{00000000-0005-0000-0000-0000252D0000}"/>
    <cellStyle name="20% - Accent1 2 4 3 4 2 2" xfId="11745" xr:uid="{00000000-0005-0000-0000-0000262D0000}"/>
    <cellStyle name="20% - Accent1 2 4 3 4 2 2 2" xfId="11746" xr:uid="{00000000-0005-0000-0000-0000272D0000}"/>
    <cellStyle name="20% - Accent1 2 4 3 4 2 2 2 2" xfId="11747" xr:uid="{00000000-0005-0000-0000-0000282D0000}"/>
    <cellStyle name="20% - Accent1 2 4 3 4 2 2 2 2 2" xfId="11748" xr:uid="{00000000-0005-0000-0000-0000292D0000}"/>
    <cellStyle name="20% - Accent1 2 4 3 4 2 2 2 3" xfId="11749" xr:uid="{00000000-0005-0000-0000-00002A2D0000}"/>
    <cellStyle name="20% - Accent1 2 4 3 4 2 2 3" xfId="11750" xr:uid="{00000000-0005-0000-0000-00002B2D0000}"/>
    <cellStyle name="20% - Accent1 2 4 3 4 2 2 3 2" xfId="11751" xr:uid="{00000000-0005-0000-0000-00002C2D0000}"/>
    <cellStyle name="20% - Accent1 2 4 3 4 2 2 4" xfId="11752" xr:uid="{00000000-0005-0000-0000-00002D2D0000}"/>
    <cellStyle name="20% - Accent1 2 4 3 4 2 3" xfId="11753" xr:uid="{00000000-0005-0000-0000-00002E2D0000}"/>
    <cellStyle name="20% - Accent1 2 4 3 4 2 3 2" xfId="11754" xr:uid="{00000000-0005-0000-0000-00002F2D0000}"/>
    <cellStyle name="20% - Accent1 2 4 3 4 2 3 2 2" xfId="11755" xr:uid="{00000000-0005-0000-0000-0000302D0000}"/>
    <cellStyle name="20% - Accent1 2 4 3 4 2 3 2 2 2" xfId="11756" xr:uid="{00000000-0005-0000-0000-0000312D0000}"/>
    <cellStyle name="20% - Accent1 2 4 3 4 2 3 2 3" xfId="11757" xr:uid="{00000000-0005-0000-0000-0000322D0000}"/>
    <cellStyle name="20% - Accent1 2 4 3 4 2 3 3" xfId="11758" xr:uid="{00000000-0005-0000-0000-0000332D0000}"/>
    <cellStyle name="20% - Accent1 2 4 3 4 2 3 3 2" xfId="11759" xr:uid="{00000000-0005-0000-0000-0000342D0000}"/>
    <cellStyle name="20% - Accent1 2 4 3 4 2 3 4" xfId="11760" xr:uid="{00000000-0005-0000-0000-0000352D0000}"/>
    <cellStyle name="20% - Accent1 2 4 3 4 2 4" xfId="11761" xr:uid="{00000000-0005-0000-0000-0000362D0000}"/>
    <cellStyle name="20% - Accent1 2 4 3 4 2 4 2" xfId="11762" xr:uid="{00000000-0005-0000-0000-0000372D0000}"/>
    <cellStyle name="20% - Accent1 2 4 3 4 2 4 2 2" xfId="11763" xr:uid="{00000000-0005-0000-0000-0000382D0000}"/>
    <cellStyle name="20% - Accent1 2 4 3 4 2 4 2 2 2" xfId="11764" xr:uid="{00000000-0005-0000-0000-0000392D0000}"/>
    <cellStyle name="20% - Accent1 2 4 3 4 2 4 2 3" xfId="11765" xr:uid="{00000000-0005-0000-0000-00003A2D0000}"/>
    <cellStyle name="20% - Accent1 2 4 3 4 2 4 3" xfId="11766" xr:uid="{00000000-0005-0000-0000-00003B2D0000}"/>
    <cellStyle name="20% - Accent1 2 4 3 4 2 4 3 2" xfId="11767" xr:uid="{00000000-0005-0000-0000-00003C2D0000}"/>
    <cellStyle name="20% - Accent1 2 4 3 4 2 4 4" xfId="11768" xr:uid="{00000000-0005-0000-0000-00003D2D0000}"/>
    <cellStyle name="20% - Accent1 2 4 3 4 2 5" xfId="11769" xr:uid="{00000000-0005-0000-0000-00003E2D0000}"/>
    <cellStyle name="20% - Accent1 2 4 3 4 2 5 2" xfId="11770" xr:uid="{00000000-0005-0000-0000-00003F2D0000}"/>
    <cellStyle name="20% - Accent1 2 4 3 4 2 5 2 2" xfId="11771" xr:uid="{00000000-0005-0000-0000-0000402D0000}"/>
    <cellStyle name="20% - Accent1 2 4 3 4 2 5 3" xfId="11772" xr:uid="{00000000-0005-0000-0000-0000412D0000}"/>
    <cellStyle name="20% - Accent1 2 4 3 4 2 6" xfId="11773" xr:uid="{00000000-0005-0000-0000-0000422D0000}"/>
    <cellStyle name="20% - Accent1 2 4 3 4 2 6 2" xfId="11774" xr:uid="{00000000-0005-0000-0000-0000432D0000}"/>
    <cellStyle name="20% - Accent1 2 4 3 4 2 6 2 2" xfId="11775" xr:uid="{00000000-0005-0000-0000-0000442D0000}"/>
    <cellStyle name="20% - Accent1 2 4 3 4 2 6 3" xfId="11776" xr:uid="{00000000-0005-0000-0000-0000452D0000}"/>
    <cellStyle name="20% - Accent1 2 4 3 4 2 7" xfId="11777" xr:uid="{00000000-0005-0000-0000-0000462D0000}"/>
    <cellStyle name="20% - Accent1 2 4 3 4 2 7 2" xfId="11778" xr:uid="{00000000-0005-0000-0000-0000472D0000}"/>
    <cellStyle name="20% - Accent1 2 4 3 4 2 8" xfId="11779" xr:uid="{00000000-0005-0000-0000-0000482D0000}"/>
    <cellStyle name="20% - Accent1 2 4 3 4 2 8 2" xfId="11780" xr:uid="{00000000-0005-0000-0000-0000492D0000}"/>
    <cellStyle name="20% - Accent1 2 4 3 4 2 9" xfId="11781" xr:uid="{00000000-0005-0000-0000-00004A2D0000}"/>
    <cellStyle name="20% - Accent1 2 4 3 4 3" xfId="11782" xr:uid="{00000000-0005-0000-0000-00004B2D0000}"/>
    <cellStyle name="20% - Accent1 2 4 3 4 3 2" xfId="11783" xr:uid="{00000000-0005-0000-0000-00004C2D0000}"/>
    <cellStyle name="20% - Accent1 2 4 3 4 3 2 2" xfId="11784" xr:uid="{00000000-0005-0000-0000-00004D2D0000}"/>
    <cellStyle name="20% - Accent1 2 4 3 4 3 2 2 2" xfId="11785" xr:uid="{00000000-0005-0000-0000-00004E2D0000}"/>
    <cellStyle name="20% - Accent1 2 4 3 4 3 2 2 2 2" xfId="11786" xr:uid="{00000000-0005-0000-0000-00004F2D0000}"/>
    <cellStyle name="20% - Accent1 2 4 3 4 3 2 2 3" xfId="11787" xr:uid="{00000000-0005-0000-0000-0000502D0000}"/>
    <cellStyle name="20% - Accent1 2 4 3 4 3 2 3" xfId="11788" xr:uid="{00000000-0005-0000-0000-0000512D0000}"/>
    <cellStyle name="20% - Accent1 2 4 3 4 3 2 3 2" xfId="11789" xr:uid="{00000000-0005-0000-0000-0000522D0000}"/>
    <cellStyle name="20% - Accent1 2 4 3 4 3 2 4" xfId="11790" xr:uid="{00000000-0005-0000-0000-0000532D0000}"/>
    <cellStyle name="20% - Accent1 2 4 3 4 3 3" xfId="11791" xr:uid="{00000000-0005-0000-0000-0000542D0000}"/>
    <cellStyle name="20% - Accent1 2 4 3 4 3 3 2" xfId="11792" xr:uid="{00000000-0005-0000-0000-0000552D0000}"/>
    <cellStyle name="20% - Accent1 2 4 3 4 3 3 2 2" xfId="11793" xr:uid="{00000000-0005-0000-0000-0000562D0000}"/>
    <cellStyle name="20% - Accent1 2 4 3 4 3 3 2 2 2" xfId="11794" xr:uid="{00000000-0005-0000-0000-0000572D0000}"/>
    <cellStyle name="20% - Accent1 2 4 3 4 3 3 2 3" xfId="11795" xr:uid="{00000000-0005-0000-0000-0000582D0000}"/>
    <cellStyle name="20% - Accent1 2 4 3 4 3 3 3" xfId="11796" xr:uid="{00000000-0005-0000-0000-0000592D0000}"/>
    <cellStyle name="20% - Accent1 2 4 3 4 3 3 3 2" xfId="11797" xr:uid="{00000000-0005-0000-0000-00005A2D0000}"/>
    <cellStyle name="20% - Accent1 2 4 3 4 3 3 4" xfId="11798" xr:uid="{00000000-0005-0000-0000-00005B2D0000}"/>
    <cellStyle name="20% - Accent1 2 4 3 4 3 4" xfId="11799" xr:uid="{00000000-0005-0000-0000-00005C2D0000}"/>
    <cellStyle name="20% - Accent1 2 4 3 4 3 4 2" xfId="11800" xr:uid="{00000000-0005-0000-0000-00005D2D0000}"/>
    <cellStyle name="20% - Accent1 2 4 3 4 3 4 2 2" xfId="11801" xr:uid="{00000000-0005-0000-0000-00005E2D0000}"/>
    <cellStyle name="20% - Accent1 2 4 3 4 3 4 2 2 2" xfId="11802" xr:uid="{00000000-0005-0000-0000-00005F2D0000}"/>
    <cellStyle name="20% - Accent1 2 4 3 4 3 4 2 3" xfId="11803" xr:uid="{00000000-0005-0000-0000-0000602D0000}"/>
    <cellStyle name="20% - Accent1 2 4 3 4 3 4 3" xfId="11804" xr:uid="{00000000-0005-0000-0000-0000612D0000}"/>
    <cellStyle name="20% - Accent1 2 4 3 4 3 4 3 2" xfId="11805" xr:uid="{00000000-0005-0000-0000-0000622D0000}"/>
    <cellStyle name="20% - Accent1 2 4 3 4 3 4 4" xfId="11806" xr:uid="{00000000-0005-0000-0000-0000632D0000}"/>
    <cellStyle name="20% - Accent1 2 4 3 4 3 5" xfId="11807" xr:uid="{00000000-0005-0000-0000-0000642D0000}"/>
    <cellStyle name="20% - Accent1 2 4 3 4 3 5 2" xfId="11808" xr:uid="{00000000-0005-0000-0000-0000652D0000}"/>
    <cellStyle name="20% - Accent1 2 4 3 4 3 5 2 2" xfId="11809" xr:uid="{00000000-0005-0000-0000-0000662D0000}"/>
    <cellStyle name="20% - Accent1 2 4 3 4 3 5 3" xfId="11810" xr:uid="{00000000-0005-0000-0000-0000672D0000}"/>
    <cellStyle name="20% - Accent1 2 4 3 4 3 6" xfId="11811" xr:uid="{00000000-0005-0000-0000-0000682D0000}"/>
    <cellStyle name="20% - Accent1 2 4 3 4 3 6 2" xfId="11812" xr:uid="{00000000-0005-0000-0000-0000692D0000}"/>
    <cellStyle name="20% - Accent1 2 4 3 4 3 6 2 2" xfId="11813" xr:uid="{00000000-0005-0000-0000-00006A2D0000}"/>
    <cellStyle name="20% - Accent1 2 4 3 4 3 6 3" xfId="11814" xr:uid="{00000000-0005-0000-0000-00006B2D0000}"/>
    <cellStyle name="20% - Accent1 2 4 3 4 3 7" xfId="11815" xr:uid="{00000000-0005-0000-0000-00006C2D0000}"/>
    <cellStyle name="20% - Accent1 2 4 3 4 3 7 2" xfId="11816" xr:uid="{00000000-0005-0000-0000-00006D2D0000}"/>
    <cellStyle name="20% - Accent1 2 4 3 4 3 8" xfId="11817" xr:uid="{00000000-0005-0000-0000-00006E2D0000}"/>
    <cellStyle name="20% - Accent1 2 4 3 4 3 8 2" xfId="11818" xr:uid="{00000000-0005-0000-0000-00006F2D0000}"/>
    <cellStyle name="20% - Accent1 2 4 3 4 3 9" xfId="11819" xr:uid="{00000000-0005-0000-0000-0000702D0000}"/>
    <cellStyle name="20% - Accent1 2 4 3 4 4" xfId="11820" xr:uid="{00000000-0005-0000-0000-0000712D0000}"/>
    <cellStyle name="20% - Accent1 2 4 3 4 4 2" xfId="11821" xr:uid="{00000000-0005-0000-0000-0000722D0000}"/>
    <cellStyle name="20% - Accent1 2 4 3 4 4 2 2" xfId="11822" xr:uid="{00000000-0005-0000-0000-0000732D0000}"/>
    <cellStyle name="20% - Accent1 2 4 3 4 4 2 2 2" xfId="11823" xr:uid="{00000000-0005-0000-0000-0000742D0000}"/>
    <cellStyle name="20% - Accent1 2 4 3 4 4 2 3" xfId="11824" xr:uid="{00000000-0005-0000-0000-0000752D0000}"/>
    <cellStyle name="20% - Accent1 2 4 3 4 4 3" xfId="11825" xr:uid="{00000000-0005-0000-0000-0000762D0000}"/>
    <cellStyle name="20% - Accent1 2 4 3 4 4 3 2" xfId="11826" xr:uid="{00000000-0005-0000-0000-0000772D0000}"/>
    <cellStyle name="20% - Accent1 2 4 3 4 4 4" xfId="11827" xr:uid="{00000000-0005-0000-0000-0000782D0000}"/>
    <cellStyle name="20% - Accent1 2 4 3 4 5" xfId="11828" xr:uid="{00000000-0005-0000-0000-0000792D0000}"/>
    <cellStyle name="20% - Accent1 2 4 3 4 5 2" xfId="11829" xr:uid="{00000000-0005-0000-0000-00007A2D0000}"/>
    <cellStyle name="20% - Accent1 2 4 3 4 5 2 2" xfId="11830" xr:uid="{00000000-0005-0000-0000-00007B2D0000}"/>
    <cellStyle name="20% - Accent1 2 4 3 4 5 2 2 2" xfId="11831" xr:uid="{00000000-0005-0000-0000-00007C2D0000}"/>
    <cellStyle name="20% - Accent1 2 4 3 4 5 2 3" xfId="11832" xr:uid="{00000000-0005-0000-0000-00007D2D0000}"/>
    <cellStyle name="20% - Accent1 2 4 3 4 5 3" xfId="11833" xr:uid="{00000000-0005-0000-0000-00007E2D0000}"/>
    <cellStyle name="20% - Accent1 2 4 3 4 5 3 2" xfId="11834" xr:uid="{00000000-0005-0000-0000-00007F2D0000}"/>
    <cellStyle name="20% - Accent1 2 4 3 4 5 4" xfId="11835" xr:uid="{00000000-0005-0000-0000-0000802D0000}"/>
    <cellStyle name="20% - Accent1 2 4 3 4 6" xfId="11836" xr:uid="{00000000-0005-0000-0000-0000812D0000}"/>
    <cellStyle name="20% - Accent1 2 4 3 4 6 2" xfId="11837" xr:uid="{00000000-0005-0000-0000-0000822D0000}"/>
    <cellStyle name="20% - Accent1 2 4 3 4 6 2 2" xfId="11838" xr:uid="{00000000-0005-0000-0000-0000832D0000}"/>
    <cellStyle name="20% - Accent1 2 4 3 4 6 2 2 2" xfId="11839" xr:uid="{00000000-0005-0000-0000-0000842D0000}"/>
    <cellStyle name="20% - Accent1 2 4 3 4 6 2 3" xfId="11840" xr:uid="{00000000-0005-0000-0000-0000852D0000}"/>
    <cellStyle name="20% - Accent1 2 4 3 4 6 3" xfId="11841" xr:uid="{00000000-0005-0000-0000-0000862D0000}"/>
    <cellStyle name="20% - Accent1 2 4 3 4 6 3 2" xfId="11842" xr:uid="{00000000-0005-0000-0000-0000872D0000}"/>
    <cellStyle name="20% - Accent1 2 4 3 4 6 4" xfId="11843" xr:uid="{00000000-0005-0000-0000-0000882D0000}"/>
    <cellStyle name="20% - Accent1 2 4 3 4 7" xfId="11844" xr:uid="{00000000-0005-0000-0000-0000892D0000}"/>
    <cellStyle name="20% - Accent1 2 4 3 4 7 2" xfId="11845" xr:uid="{00000000-0005-0000-0000-00008A2D0000}"/>
    <cellStyle name="20% - Accent1 2 4 3 4 7 2 2" xfId="11846" xr:uid="{00000000-0005-0000-0000-00008B2D0000}"/>
    <cellStyle name="20% - Accent1 2 4 3 4 7 3" xfId="11847" xr:uid="{00000000-0005-0000-0000-00008C2D0000}"/>
    <cellStyle name="20% - Accent1 2 4 3 4 8" xfId="11848" xr:uid="{00000000-0005-0000-0000-00008D2D0000}"/>
    <cellStyle name="20% - Accent1 2 4 3 4 8 2" xfId="11849" xr:uid="{00000000-0005-0000-0000-00008E2D0000}"/>
    <cellStyle name="20% - Accent1 2 4 3 4 8 2 2" xfId="11850" xr:uid="{00000000-0005-0000-0000-00008F2D0000}"/>
    <cellStyle name="20% - Accent1 2 4 3 4 8 3" xfId="11851" xr:uid="{00000000-0005-0000-0000-0000902D0000}"/>
    <cellStyle name="20% - Accent1 2 4 3 4 9" xfId="11852" xr:uid="{00000000-0005-0000-0000-0000912D0000}"/>
    <cellStyle name="20% - Accent1 2 4 3 4 9 2" xfId="11853" xr:uid="{00000000-0005-0000-0000-0000922D0000}"/>
    <cellStyle name="20% - Accent1 2 4 3 5" xfId="11854" xr:uid="{00000000-0005-0000-0000-0000932D0000}"/>
    <cellStyle name="20% - Accent1 2 4 3 5 2" xfId="11855" xr:uid="{00000000-0005-0000-0000-0000942D0000}"/>
    <cellStyle name="20% - Accent1 2 4 3 5 2 2" xfId="11856" xr:uid="{00000000-0005-0000-0000-0000952D0000}"/>
    <cellStyle name="20% - Accent1 2 4 3 5 2 2 2" xfId="11857" xr:uid="{00000000-0005-0000-0000-0000962D0000}"/>
    <cellStyle name="20% - Accent1 2 4 3 5 2 2 2 2" xfId="11858" xr:uid="{00000000-0005-0000-0000-0000972D0000}"/>
    <cellStyle name="20% - Accent1 2 4 3 5 2 2 3" xfId="11859" xr:uid="{00000000-0005-0000-0000-0000982D0000}"/>
    <cellStyle name="20% - Accent1 2 4 3 5 2 3" xfId="11860" xr:uid="{00000000-0005-0000-0000-0000992D0000}"/>
    <cellStyle name="20% - Accent1 2 4 3 5 2 3 2" xfId="11861" xr:uid="{00000000-0005-0000-0000-00009A2D0000}"/>
    <cellStyle name="20% - Accent1 2 4 3 5 2 4" xfId="11862" xr:uid="{00000000-0005-0000-0000-00009B2D0000}"/>
    <cellStyle name="20% - Accent1 2 4 3 5 3" xfId="11863" xr:uid="{00000000-0005-0000-0000-00009C2D0000}"/>
    <cellStyle name="20% - Accent1 2 4 3 5 3 2" xfId="11864" xr:uid="{00000000-0005-0000-0000-00009D2D0000}"/>
    <cellStyle name="20% - Accent1 2 4 3 5 3 2 2" xfId="11865" xr:uid="{00000000-0005-0000-0000-00009E2D0000}"/>
    <cellStyle name="20% - Accent1 2 4 3 5 3 2 2 2" xfId="11866" xr:uid="{00000000-0005-0000-0000-00009F2D0000}"/>
    <cellStyle name="20% - Accent1 2 4 3 5 3 2 3" xfId="11867" xr:uid="{00000000-0005-0000-0000-0000A02D0000}"/>
    <cellStyle name="20% - Accent1 2 4 3 5 3 3" xfId="11868" xr:uid="{00000000-0005-0000-0000-0000A12D0000}"/>
    <cellStyle name="20% - Accent1 2 4 3 5 3 3 2" xfId="11869" xr:uid="{00000000-0005-0000-0000-0000A22D0000}"/>
    <cellStyle name="20% - Accent1 2 4 3 5 3 4" xfId="11870" xr:uid="{00000000-0005-0000-0000-0000A32D0000}"/>
    <cellStyle name="20% - Accent1 2 4 3 5 4" xfId="11871" xr:uid="{00000000-0005-0000-0000-0000A42D0000}"/>
    <cellStyle name="20% - Accent1 2 4 3 5 4 2" xfId="11872" xr:uid="{00000000-0005-0000-0000-0000A52D0000}"/>
    <cellStyle name="20% - Accent1 2 4 3 5 4 2 2" xfId="11873" xr:uid="{00000000-0005-0000-0000-0000A62D0000}"/>
    <cellStyle name="20% - Accent1 2 4 3 5 4 2 2 2" xfId="11874" xr:uid="{00000000-0005-0000-0000-0000A72D0000}"/>
    <cellStyle name="20% - Accent1 2 4 3 5 4 2 3" xfId="11875" xr:uid="{00000000-0005-0000-0000-0000A82D0000}"/>
    <cellStyle name="20% - Accent1 2 4 3 5 4 3" xfId="11876" xr:uid="{00000000-0005-0000-0000-0000A92D0000}"/>
    <cellStyle name="20% - Accent1 2 4 3 5 4 3 2" xfId="11877" xr:uid="{00000000-0005-0000-0000-0000AA2D0000}"/>
    <cellStyle name="20% - Accent1 2 4 3 5 4 4" xfId="11878" xr:uid="{00000000-0005-0000-0000-0000AB2D0000}"/>
    <cellStyle name="20% - Accent1 2 4 3 5 5" xfId="11879" xr:uid="{00000000-0005-0000-0000-0000AC2D0000}"/>
    <cellStyle name="20% - Accent1 2 4 3 5 5 2" xfId="11880" xr:uid="{00000000-0005-0000-0000-0000AD2D0000}"/>
    <cellStyle name="20% - Accent1 2 4 3 5 5 2 2" xfId="11881" xr:uid="{00000000-0005-0000-0000-0000AE2D0000}"/>
    <cellStyle name="20% - Accent1 2 4 3 5 5 3" xfId="11882" xr:uid="{00000000-0005-0000-0000-0000AF2D0000}"/>
    <cellStyle name="20% - Accent1 2 4 3 5 6" xfId="11883" xr:uid="{00000000-0005-0000-0000-0000B02D0000}"/>
    <cellStyle name="20% - Accent1 2 4 3 5 6 2" xfId="11884" xr:uid="{00000000-0005-0000-0000-0000B12D0000}"/>
    <cellStyle name="20% - Accent1 2 4 3 5 6 2 2" xfId="11885" xr:uid="{00000000-0005-0000-0000-0000B22D0000}"/>
    <cellStyle name="20% - Accent1 2 4 3 5 6 3" xfId="11886" xr:uid="{00000000-0005-0000-0000-0000B32D0000}"/>
    <cellStyle name="20% - Accent1 2 4 3 5 7" xfId="11887" xr:uid="{00000000-0005-0000-0000-0000B42D0000}"/>
    <cellStyle name="20% - Accent1 2 4 3 5 7 2" xfId="11888" xr:uid="{00000000-0005-0000-0000-0000B52D0000}"/>
    <cellStyle name="20% - Accent1 2 4 3 5 8" xfId="11889" xr:uid="{00000000-0005-0000-0000-0000B62D0000}"/>
    <cellStyle name="20% - Accent1 2 4 3 5 8 2" xfId="11890" xr:uid="{00000000-0005-0000-0000-0000B72D0000}"/>
    <cellStyle name="20% - Accent1 2 4 3 5 9" xfId="11891" xr:uid="{00000000-0005-0000-0000-0000B82D0000}"/>
    <cellStyle name="20% - Accent1 2 4 3 6" xfId="11892" xr:uid="{00000000-0005-0000-0000-0000B92D0000}"/>
    <cellStyle name="20% - Accent1 2 4 3 6 2" xfId="11893" xr:uid="{00000000-0005-0000-0000-0000BA2D0000}"/>
    <cellStyle name="20% - Accent1 2 4 3 6 2 2" xfId="11894" xr:uid="{00000000-0005-0000-0000-0000BB2D0000}"/>
    <cellStyle name="20% - Accent1 2 4 3 6 2 2 2" xfId="11895" xr:uid="{00000000-0005-0000-0000-0000BC2D0000}"/>
    <cellStyle name="20% - Accent1 2 4 3 6 2 2 2 2" xfId="11896" xr:uid="{00000000-0005-0000-0000-0000BD2D0000}"/>
    <cellStyle name="20% - Accent1 2 4 3 6 2 2 3" xfId="11897" xr:uid="{00000000-0005-0000-0000-0000BE2D0000}"/>
    <cellStyle name="20% - Accent1 2 4 3 6 2 3" xfId="11898" xr:uid="{00000000-0005-0000-0000-0000BF2D0000}"/>
    <cellStyle name="20% - Accent1 2 4 3 6 2 3 2" xfId="11899" xr:uid="{00000000-0005-0000-0000-0000C02D0000}"/>
    <cellStyle name="20% - Accent1 2 4 3 6 2 4" xfId="11900" xr:uid="{00000000-0005-0000-0000-0000C12D0000}"/>
    <cellStyle name="20% - Accent1 2 4 3 6 3" xfId="11901" xr:uid="{00000000-0005-0000-0000-0000C22D0000}"/>
    <cellStyle name="20% - Accent1 2 4 3 6 3 2" xfId="11902" xr:uid="{00000000-0005-0000-0000-0000C32D0000}"/>
    <cellStyle name="20% - Accent1 2 4 3 6 3 2 2" xfId="11903" xr:uid="{00000000-0005-0000-0000-0000C42D0000}"/>
    <cellStyle name="20% - Accent1 2 4 3 6 3 2 2 2" xfId="11904" xr:uid="{00000000-0005-0000-0000-0000C52D0000}"/>
    <cellStyle name="20% - Accent1 2 4 3 6 3 2 3" xfId="11905" xr:uid="{00000000-0005-0000-0000-0000C62D0000}"/>
    <cellStyle name="20% - Accent1 2 4 3 6 3 3" xfId="11906" xr:uid="{00000000-0005-0000-0000-0000C72D0000}"/>
    <cellStyle name="20% - Accent1 2 4 3 6 3 3 2" xfId="11907" xr:uid="{00000000-0005-0000-0000-0000C82D0000}"/>
    <cellStyle name="20% - Accent1 2 4 3 6 3 4" xfId="11908" xr:uid="{00000000-0005-0000-0000-0000C92D0000}"/>
    <cellStyle name="20% - Accent1 2 4 3 6 4" xfId="11909" xr:uid="{00000000-0005-0000-0000-0000CA2D0000}"/>
    <cellStyle name="20% - Accent1 2 4 3 6 4 2" xfId="11910" xr:uid="{00000000-0005-0000-0000-0000CB2D0000}"/>
    <cellStyle name="20% - Accent1 2 4 3 6 4 2 2" xfId="11911" xr:uid="{00000000-0005-0000-0000-0000CC2D0000}"/>
    <cellStyle name="20% - Accent1 2 4 3 6 4 2 2 2" xfId="11912" xr:uid="{00000000-0005-0000-0000-0000CD2D0000}"/>
    <cellStyle name="20% - Accent1 2 4 3 6 4 2 3" xfId="11913" xr:uid="{00000000-0005-0000-0000-0000CE2D0000}"/>
    <cellStyle name="20% - Accent1 2 4 3 6 4 3" xfId="11914" xr:uid="{00000000-0005-0000-0000-0000CF2D0000}"/>
    <cellStyle name="20% - Accent1 2 4 3 6 4 3 2" xfId="11915" xr:uid="{00000000-0005-0000-0000-0000D02D0000}"/>
    <cellStyle name="20% - Accent1 2 4 3 6 4 4" xfId="11916" xr:uid="{00000000-0005-0000-0000-0000D12D0000}"/>
    <cellStyle name="20% - Accent1 2 4 3 6 5" xfId="11917" xr:uid="{00000000-0005-0000-0000-0000D22D0000}"/>
    <cellStyle name="20% - Accent1 2 4 3 6 5 2" xfId="11918" xr:uid="{00000000-0005-0000-0000-0000D32D0000}"/>
    <cellStyle name="20% - Accent1 2 4 3 6 5 2 2" xfId="11919" xr:uid="{00000000-0005-0000-0000-0000D42D0000}"/>
    <cellStyle name="20% - Accent1 2 4 3 6 5 3" xfId="11920" xr:uid="{00000000-0005-0000-0000-0000D52D0000}"/>
    <cellStyle name="20% - Accent1 2 4 3 6 6" xfId="11921" xr:uid="{00000000-0005-0000-0000-0000D62D0000}"/>
    <cellStyle name="20% - Accent1 2 4 3 6 6 2" xfId="11922" xr:uid="{00000000-0005-0000-0000-0000D72D0000}"/>
    <cellStyle name="20% - Accent1 2 4 3 6 6 2 2" xfId="11923" xr:uid="{00000000-0005-0000-0000-0000D82D0000}"/>
    <cellStyle name="20% - Accent1 2 4 3 6 6 3" xfId="11924" xr:uid="{00000000-0005-0000-0000-0000D92D0000}"/>
    <cellStyle name="20% - Accent1 2 4 3 6 7" xfId="11925" xr:uid="{00000000-0005-0000-0000-0000DA2D0000}"/>
    <cellStyle name="20% - Accent1 2 4 3 6 7 2" xfId="11926" xr:uid="{00000000-0005-0000-0000-0000DB2D0000}"/>
    <cellStyle name="20% - Accent1 2 4 3 6 8" xfId="11927" xr:uid="{00000000-0005-0000-0000-0000DC2D0000}"/>
    <cellStyle name="20% - Accent1 2 4 3 6 8 2" xfId="11928" xr:uid="{00000000-0005-0000-0000-0000DD2D0000}"/>
    <cellStyle name="20% - Accent1 2 4 3 6 9" xfId="11929" xr:uid="{00000000-0005-0000-0000-0000DE2D0000}"/>
    <cellStyle name="20% - Accent1 2 4 3 7" xfId="11930" xr:uid="{00000000-0005-0000-0000-0000DF2D0000}"/>
    <cellStyle name="20% - Accent1 2 4 3 7 2" xfId="11931" xr:uid="{00000000-0005-0000-0000-0000E02D0000}"/>
    <cellStyle name="20% - Accent1 2 4 3 7 2 2" xfId="11932" xr:uid="{00000000-0005-0000-0000-0000E12D0000}"/>
    <cellStyle name="20% - Accent1 2 4 3 7 2 2 2" xfId="11933" xr:uid="{00000000-0005-0000-0000-0000E22D0000}"/>
    <cellStyle name="20% - Accent1 2 4 3 7 2 3" xfId="11934" xr:uid="{00000000-0005-0000-0000-0000E32D0000}"/>
    <cellStyle name="20% - Accent1 2 4 3 7 3" xfId="11935" xr:uid="{00000000-0005-0000-0000-0000E42D0000}"/>
    <cellStyle name="20% - Accent1 2 4 3 7 3 2" xfId="11936" xr:uid="{00000000-0005-0000-0000-0000E52D0000}"/>
    <cellStyle name="20% - Accent1 2 4 3 7 4" xfId="11937" xr:uid="{00000000-0005-0000-0000-0000E62D0000}"/>
    <cellStyle name="20% - Accent1 2 4 3 8" xfId="11938" xr:uid="{00000000-0005-0000-0000-0000E72D0000}"/>
    <cellStyle name="20% - Accent1 2 4 3 8 2" xfId="11939" xr:uid="{00000000-0005-0000-0000-0000E82D0000}"/>
    <cellStyle name="20% - Accent1 2 4 3 8 2 2" xfId="11940" xr:uid="{00000000-0005-0000-0000-0000E92D0000}"/>
    <cellStyle name="20% - Accent1 2 4 3 8 2 2 2" xfId="11941" xr:uid="{00000000-0005-0000-0000-0000EA2D0000}"/>
    <cellStyle name="20% - Accent1 2 4 3 8 2 3" xfId="11942" xr:uid="{00000000-0005-0000-0000-0000EB2D0000}"/>
    <cellStyle name="20% - Accent1 2 4 3 8 3" xfId="11943" xr:uid="{00000000-0005-0000-0000-0000EC2D0000}"/>
    <cellStyle name="20% - Accent1 2 4 3 8 3 2" xfId="11944" xr:uid="{00000000-0005-0000-0000-0000ED2D0000}"/>
    <cellStyle name="20% - Accent1 2 4 3 8 4" xfId="11945" xr:uid="{00000000-0005-0000-0000-0000EE2D0000}"/>
    <cellStyle name="20% - Accent1 2 4 3 9" xfId="11946" xr:uid="{00000000-0005-0000-0000-0000EF2D0000}"/>
    <cellStyle name="20% - Accent1 2 4 3 9 2" xfId="11947" xr:uid="{00000000-0005-0000-0000-0000F02D0000}"/>
    <cellStyle name="20% - Accent1 2 4 3 9 2 2" xfId="11948" xr:uid="{00000000-0005-0000-0000-0000F12D0000}"/>
    <cellStyle name="20% - Accent1 2 4 3 9 2 2 2" xfId="11949" xr:uid="{00000000-0005-0000-0000-0000F22D0000}"/>
    <cellStyle name="20% - Accent1 2 4 3 9 2 3" xfId="11950" xr:uid="{00000000-0005-0000-0000-0000F32D0000}"/>
    <cellStyle name="20% - Accent1 2 4 3 9 3" xfId="11951" xr:uid="{00000000-0005-0000-0000-0000F42D0000}"/>
    <cellStyle name="20% - Accent1 2 4 3 9 3 2" xfId="11952" xr:uid="{00000000-0005-0000-0000-0000F52D0000}"/>
    <cellStyle name="20% - Accent1 2 4 3 9 4" xfId="11953" xr:uid="{00000000-0005-0000-0000-0000F62D0000}"/>
    <cellStyle name="20% - Accent1 2 4 4" xfId="11954" xr:uid="{00000000-0005-0000-0000-0000F72D0000}"/>
    <cellStyle name="20% - Accent1 2 4 4 10" xfId="11955" xr:uid="{00000000-0005-0000-0000-0000F82D0000}"/>
    <cellStyle name="20% - Accent1 2 4 4 10 2" xfId="11956" xr:uid="{00000000-0005-0000-0000-0000F92D0000}"/>
    <cellStyle name="20% - Accent1 2 4 4 11" xfId="11957" xr:uid="{00000000-0005-0000-0000-0000FA2D0000}"/>
    <cellStyle name="20% - Accent1 2 4 4 2" xfId="11958" xr:uid="{00000000-0005-0000-0000-0000FB2D0000}"/>
    <cellStyle name="20% - Accent1 2 4 4 2 2" xfId="11959" xr:uid="{00000000-0005-0000-0000-0000FC2D0000}"/>
    <cellStyle name="20% - Accent1 2 4 4 2 2 2" xfId="11960" xr:uid="{00000000-0005-0000-0000-0000FD2D0000}"/>
    <cellStyle name="20% - Accent1 2 4 4 2 2 2 2" xfId="11961" xr:uid="{00000000-0005-0000-0000-0000FE2D0000}"/>
    <cellStyle name="20% - Accent1 2 4 4 2 2 2 2 2" xfId="11962" xr:uid="{00000000-0005-0000-0000-0000FF2D0000}"/>
    <cellStyle name="20% - Accent1 2 4 4 2 2 2 3" xfId="11963" xr:uid="{00000000-0005-0000-0000-0000002E0000}"/>
    <cellStyle name="20% - Accent1 2 4 4 2 2 3" xfId="11964" xr:uid="{00000000-0005-0000-0000-0000012E0000}"/>
    <cellStyle name="20% - Accent1 2 4 4 2 2 3 2" xfId="11965" xr:uid="{00000000-0005-0000-0000-0000022E0000}"/>
    <cellStyle name="20% - Accent1 2 4 4 2 2 4" xfId="11966" xr:uid="{00000000-0005-0000-0000-0000032E0000}"/>
    <cellStyle name="20% - Accent1 2 4 4 2 3" xfId="11967" xr:uid="{00000000-0005-0000-0000-0000042E0000}"/>
    <cellStyle name="20% - Accent1 2 4 4 2 3 2" xfId="11968" xr:uid="{00000000-0005-0000-0000-0000052E0000}"/>
    <cellStyle name="20% - Accent1 2 4 4 2 3 2 2" xfId="11969" xr:uid="{00000000-0005-0000-0000-0000062E0000}"/>
    <cellStyle name="20% - Accent1 2 4 4 2 3 2 2 2" xfId="11970" xr:uid="{00000000-0005-0000-0000-0000072E0000}"/>
    <cellStyle name="20% - Accent1 2 4 4 2 3 2 3" xfId="11971" xr:uid="{00000000-0005-0000-0000-0000082E0000}"/>
    <cellStyle name="20% - Accent1 2 4 4 2 3 3" xfId="11972" xr:uid="{00000000-0005-0000-0000-0000092E0000}"/>
    <cellStyle name="20% - Accent1 2 4 4 2 3 3 2" xfId="11973" xr:uid="{00000000-0005-0000-0000-00000A2E0000}"/>
    <cellStyle name="20% - Accent1 2 4 4 2 3 4" xfId="11974" xr:uid="{00000000-0005-0000-0000-00000B2E0000}"/>
    <cellStyle name="20% - Accent1 2 4 4 2 4" xfId="11975" xr:uid="{00000000-0005-0000-0000-00000C2E0000}"/>
    <cellStyle name="20% - Accent1 2 4 4 2 4 2" xfId="11976" xr:uid="{00000000-0005-0000-0000-00000D2E0000}"/>
    <cellStyle name="20% - Accent1 2 4 4 2 4 2 2" xfId="11977" xr:uid="{00000000-0005-0000-0000-00000E2E0000}"/>
    <cellStyle name="20% - Accent1 2 4 4 2 4 2 2 2" xfId="11978" xr:uid="{00000000-0005-0000-0000-00000F2E0000}"/>
    <cellStyle name="20% - Accent1 2 4 4 2 4 2 3" xfId="11979" xr:uid="{00000000-0005-0000-0000-0000102E0000}"/>
    <cellStyle name="20% - Accent1 2 4 4 2 4 3" xfId="11980" xr:uid="{00000000-0005-0000-0000-0000112E0000}"/>
    <cellStyle name="20% - Accent1 2 4 4 2 4 3 2" xfId="11981" xr:uid="{00000000-0005-0000-0000-0000122E0000}"/>
    <cellStyle name="20% - Accent1 2 4 4 2 4 4" xfId="11982" xr:uid="{00000000-0005-0000-0000-0000132E0000}"/>
    <cellStyle name="20% - Accent1 2 4 4 2 5" xfId="11983" xr:uid="{00000000-0005-0000-0000-0000142E0000}"/>
    <cellStyle name="20% - Accent1 2 4 4 2 5 2" xfId="11984" xr:uid="{00000000-0005-0000-0000-0000152E0000}"/>
    <cellStyle name="20% - Accent1 2 4 4 2 5 2 2" xfId="11985" xr:uid="{00000000-0005-0000-0000-0000162E0000}"/>
    <cellStyle name="20% - Accent1 2 4 4 2 5 3" xfId="11986" xr:uid="{00000000-0005-0000-0000-0000172E0000}"/>
    <cellStyle name="20% - Accent1 2 4 4 2 6" xfId="11987" xr:uid="{00000000-0005-0000-0000-0000182E0000}"/>
    <cellStyle name="20% - Accent1 2 4 4 2 6 2" xfId="11988" xr:uid="{00000000-0005-0000-0000-0000192E0000}"/>
    <cellStyle name="20% - Accent1 2 4 4 2 6 2 2" xfId="11989" xr:uid="{00000000-0005-0000-0000-00001A2E0000}"/>
    <cellStyle name="20% - Accent1 2 4 4 2 6 3" xfId="11990" xr:uid="{00000000-0005-0000-0000-00001B2E0000}"/>
    <cellStyle name="20% - Accent1 2 4 4 2 7" xfId="11991" xr:uid="{00000000-0005-0000-0000-00001C2E0000}"/>
    <cellStyle name="20% - Accent1 2 4 4 2 7 2" xfId="11992" xr:uid="{00000000-0005-0000-0000-00001D2E0000}"/>
    <cellStyle name="20% - Accent1 2 4 4 2 8" xfId="11993" xr:uid="{00000000-0005-0000-0000-00001E2E0000}"/>
    <cellStyle name="20% - Accent1 2 4 4 2 8 2" xfId="11994" xr:uid="{00000000-0005-0000-0000-00001F2E0000}"/>
    <cellStyle name="20% - Accent1 2 4 4 2 9" xfId="11995" xr:uid="{00000000-0005-0000-0000-0000202E0000}"/>
    <cellStyle name="20% - Accent1 2 4 4 3" xfId="11996" xr:uid="{00000000-0005-0000-0000-0000212E0000}"/>
    <cellStyle name="20% - Accent1 2 4 4 3 2" xfId="11997" xr:uid="{00000000-0005-0000-0000-0000222E0000}"/>
    <cellStyle name="20% - Accent1 2 4 4 3 2 2" xfId="11998" xr:uid="{00000000-0005-0000-0000-0000232E0000}"/>
    <cellStyle name="20% - Accent1 2 4 4 3 2 2 2" xfId="11999" xr:uid="{00000000-0005-0000-0000-0000242E0000}"/>
    <cellStyle name="20% - Accent1 2 4 4 3 2 2 2 2" xfId="12000" xr:uid="{00000000-0005-0000-0000-0000252E0000}"/>
    <cellStyle name="20% - Accent1 2 4 4 3 2 2 3" xfId="12001" xr:uid="{00000000-0005-0000-0000-0000262E0000}"/>
    <cellStyle name="20% - Accent1 2 4 4 3 2 3" xfId="12002" xr:uid="{00000000-0005-0000-0000-0000272E0000}"/>
    <cellStyle name="20% - Accent1 2 4 4 3 2 3 2" xfId="12003" xr:uid="{00000000-0005-0000-0000-0000282E0000}"/>
    <cellStyle name="20% - Accent1 2 4 4 3 2 4" xfId="12004" xr:uid="{00000000-0005-0000-0000-0000292E0000}"/>
    <cellStyle name="20% - Accent1 2 4 4 3 3" xfId="12005" xr:uid="{00000000-0005-0000-0000-00002A2E0000}"/>
    <cellStyle name="20% - Accent1 2 4 4 3 3 2" xfId="12006" xr:uid="{00000000-0005-0000-0000-00002B2E0000}"/>
    <cellStyle name="20% - Accent1 2 4 4 3 3 2 2" xfId="12007" xr:uid="{00000000-0005-0000-0000-00002C2E0000}"/>
    <cellStyle name="20% - Accent1 2 4 4 3 3 2 2 2" xfId="12008" xr:uid="{00000000-0005-0000-0000-00002D2E0000}"/>
    <cellStyle name="20% - Accent1 2 4 4 3 3 2 3" xfId="12009" xr:uid="{00000000-0005-0000-0000-00002E2E0000}"/>
    <cellStyle name="20% - Accent1 2 4 4 3 3 3" xfId="12010" xr:uid="{00000000-0005-0000-0000-00002F2E0000}"/>
    <cellStyle name="20% - Accent1 2 4 4 3 3 3 2" xfId="12011" xr:uid="{00000000-0005-0000-0000-0000302E0000}"/>
    <cellStyle name="20% - Accent1 2 4 4 3 3 4" xfId="12012" xr:uid="{00000000-0005-0000-0000-0000312E0000}"/>
    <cellStyle name="20% - Accent1 2 4 4 3 4" xfId="12013" xr:uid="{00000000-0005-0000-0000-0000322E0000}"/>
    <cellStyle name="20% - Accent1 2 4 4 3 4 2" xfId="12014" xr:uid="{00000000-0005-0000-0000-0000332E0000}"/>
    <cellStyle name="20% - Accent1 2 4 4 3 4 2 2" xfId="12015" xr:uid="{00000000-0005-0000-0000-0000342E0000}"/>
    <cellStyle name="20% - Accent1 2 4 4 3 4 2 2 2" xfId="12016" xr:uid="{00000000-0005-0000-0000-0000352E0000}"/>
    <cellStyle name="20% - Accent1 2 4 4 3 4 2 3" xfId="12017" xr:uid="{00000000-0005-0000-0000-0000362E0000}"/>
    <cellStyle name="20% - Accent1 2 4 4 3 4 3" xfId="12018" xr:uid="{00000000-0005-0000-0000-0000372E0000}"/>
    <cellStyle name="20% - Accent1 2 4 4 3 4 3 2" xfId="12019" xr:uid="{00000000-0005-0000-0000-0000382E0000}"/>
    <cellStyle name="20% - Accent1 2 4 4 3 4 4" xfId="12020" xr:uid="{00000000-0005-0000-0000-0000392E0000}"/>
    <cellStyle name="20% - Accent1 2 4 4 3 5" xfId="12021" xr:uid="{00000000-0005-0000-0000-00003A2E0000}"/>
    <cellStyle name="20% - Accent1 2 4 4 3 5 2" xfId="12022" xr:uid="{00000000-0005-0000-0000-00003B2E0000}"/>
    <cellStyle name="20% - Accent1 2 4 4 3 5 2 2" xfId="12023" xr:uid="{00000000-0005-0000-0000-00003C2E0000}"/>
    <cellStyle name="20% - Accent1 2 4 4 3 5 3" xfId="12024" xr:uid="{00000000-0005-0000-0000-00003D2E0000}"/>
    <cellStyle name="20% - Accent1 2 4 4 3 6" xfId="12025" xr:uid="{00000000-0005-0000-0000-00003E2E0000}"/>
    <cellStyle name="20% - Accent1 2 4 4 3 6 2" xfId="12026" xr:uid="{00000000-0005-0000-0000-00003F2E0000}"/>
    <cellStyle name="20% - Accent1 2 4 4 3 6 2 2" xfId="12027" xr:uid="{00000000-0005-0000-0000-0000402E0000}"/>
    <cellStyle name="20% - Accent1 2 4 4 3 6 3" xfId="12028" xr:uid="{00000000-0005-0000-0000-0000412E0000}"/>
    <cellStyle name="20% - Accent1 2 4 4 3 7" xfId="12029" xr:uid="{00000000-0005-0000-0000-0000422E0000}"/>
    <cellStyle name="20% - Accent1 2 4 4 3 7 2" xfId="12030" xr:uid="{00000000-0005-0000-0000-0000432E0000}"/>
    <cellStyle name="20% - Accent1 2 4 4 3 8" xfId="12031" xr:uid="{00000000-0005-0000-0000-0000442E0000}"/>
    <cellStyle name="20% - Accent1 2 4 4 3 8 2" xfId="12032" xr:uid="{00000000-0005-0000-0000-0000452E0000}"/>
    <cellStyle name="20% - Accent1 2 4 4 3 9" xfId="12033" xr:uid="{00000000-0005-0000-0000-0000462E0000}"/>
    <cellStyle name="20% - Accent1 2 4 4 4" xfId="12034" xr:uid="{00000000-0005-0000-0000-0000472E0000}"/>
    <cellStyle name="20% - Accent1 2 4 4 4 2" xfId="12035" xr:uid="{00000000-0005-0000-0000-0000482E0000}"/>
    <cellStyle name="20% - Accent1 2 4 4 4 2 2" xfId="12036" xr:uid="{00000000-0005-0000-0000-0000492E0000}"/>
    <cellStyle name="20% - Accent1 2 4 4 4 2 2 2" xfId="12037" xr:uid="{00000000-0005-0000-0000-00004A2E0000}"/>
    <cellStyle name="20% - Accent1 2 4 4 4 2 3" xfId="12038" xr:uid="{00000000-0005-0000-0000-00004B2E0000}"/>
    <cellStyle name="20% - Accent1 2 4 4 4 3" xfId="12039" xr:uid="{00000000-0005-0000-0000-00004C2E0000}"/>
    <cellStyle name="20% - Accent1 2 4 4 4 3 2" xfId="12040" xr:uid="{00000000-0005-0000-0000-00004D2E0000}"/>
    <cellStyle name="20% - Accent1 2 4 4 4 4" xfId="12041" xr:uid="{00000000-0005-0000-0000-00004E2E0000}"/>
    <cellStyle name="20% - Accent1 2 4 4 5" xfId="12042" xr:uid="{00000000-0005-0000-0000-00004F2E0000}"/>
    <cellStyle name="20% - Accent1 2 4 4 5 2" xfId="12043" xr:uid="{00000000-0005-0000-0000-0000502E0000}"/>
    <cellStyle name="20% - Accent1 2 4 4 5 2 2" xfId="12044" xr:uid="{00000000-0005-0000-0000-0000512E0000}"/>
    <cellStyle name="20% - Accent1 2 4 4 5 2 2 2" xfId="12045" xr:uid="{00000000-0005-0000-0000-0000522E0000}"/>
    <cellStyle name="20% - Accent1 2 4 4 5 2 3" xfId="12046" xr:uid="{00000000-0005-0000-0000-0000532E0000}"/>
    <cellStyle name="20% - Accent1 2 4 4 5 3" xfId="12047" xr:uid="{00000000-0005-0000-0000-0000542E0000}"/>
    <cellStyle name="20% - Accent1 2 4 4 5 3 2" xfId="12048" xr:uid="{00000000-0005-0000-0000-0000552E0000}"/>
    <cellStyle name="20% - Accent1 2 4 4 5 4" xfId="12049" xr:uid="{00000000-0005-0000-0000-0000562E0000}"/>
    <cellStyle name="20% - Accent1 2 4 4 6" xfId="12050" xr:uid="{00000000-0005-0000-0000-0000572E0000}"/>
    <cellStyle name="20% - Accent1 2 4 4 6 2" xfId="12051" xr:uid="{00000000-0005-0000-0000-0000582E0000}"/>
    <cellStyle name="20% - Accent1 2 4 4 6 2 2" xfId="12052" xr:uid="{00000000-0005-0000-0000-0000592E0000}"/>
    <cellStyle name="20% - Accent1 2 4 4 6 2 2 2" xfId="12053" xr:uid="{00000000-0005-0000-0000-00005A2E0000}"/>
    <cellStyle name="20% - Accent1 2 4 4 6 2 3" xfId="12054" xr:uid="{00000000-0005-0000-0000-00005B2E0000}"/>
    <cellStyle name="20% - Accent1 2 4 4 6 3" xfId="12055" xr:uid="{00000000-0005-0000-0000-00005C2E0000}"/>
    <cellStyle name="20% - Accent1 2 4 4 6 3 2" xfId="12056" xr:uid="{00000000-0005-0000-0000-00005D2E0000}"/>
    <cellStyle name="20% - Accent1 2 4 4 6 4" xfId="12057" xr:uid="{00000000-0005-0000-0000-00005E2E0000}"/>
    <cellStyle name="20% - Accent1 2 4 4 7" xfId="12058" xr:uid="{00000000-0005-0000-0000-00005F2E0000}"/>
    <cellStyle name="20% - Accent1 2 4 4 7 2" xfId="12059" xr:uid="{00000000-0005-0000-0000-0000602E0000}"/>
    <cellStyle name="20% - Accent1 2 4 4 7 2 2" xfId="12060" xr:uid="{00000000-0005-0000-0000-0000612E0000}"/>
    <cellStyle name="20% - Accent1 2 4 4 7 3" xfId="12061" xr:uid="{00000000-0005-0000-0000-0000622E0000}"/>
    <cellStyle name="20% - Accent1 2 4 4 8" xfId="12062" xr:uid="{00000000-0005-0000-0000-0000632E0000}"/>
    <cellStyle name="20% - Accent1 2 4 4 8 2" xfId="12063" xr:uid="{00000000-0005-0000-0000-0000642E0000}"/>
    <cellStyle name="20% - Accent1 2 4 4 8 2 2" xfId="12064" xr:uid="{00000000-0005-0000-0000-0000652E0000}"/>
    <cellStyle name="20% - Accent1 2 4 4 8 3" xfId="12065" xr:uid="{00000000-0005-0000-0000-0000662E0000}"/>
    <cellStyle name="20% - Accent1 2 4 4 9" xfId="12066" xr:uid="{00000000-0005-0000-0000-0000672E0000}"/>
    <cellStyle name="20% - Accent1 2 4 4 9 2" xfId="12067" xr:uid="{00000000-0005-0000-0000-0000682E0000}"/>
    <cellStyle name="20% - Accent1 2 4 5" xfId="12068" xr:uid="{00000000-0005-0000-0000-0000692E0000}"/>
    <cellStyle name="20% - Accent1 2 4 5 10" xfId="12069" xr:uid="{00000000-0005-0000-0000-00006A2E0000}"/>
    <cellStyle name="20% - Accent1 2 4 5 10 2" xfId="12070" xr:uid="{00000000-0005-0000-0000-00006B2E0000}"/>
    <cellStyle name="20% - Accent1 2 4 5 11" xfId="12071" xr:uid="{00000000-0005-0000-0000-00006C2E0000}"/>
    <cellStyle name="20% - Accent1 2 4 5 2" xfId="12072" xr:uid="{00000000-0005-0000-0000-00006D2E0000}"/>
    <cellStyle name="20% - Accent1 2 4 5 2 2" xfId="12073" xr:uid="{00000000-0005-0000-0000-00006E2E0000}"/>
    <cellStyle name="20% - Accent1 2 4 5 2 2 2" xfId="12074" xr:uid="{00000000-0005-0000-0000-00006F2E0000}"/>
    <cellStyle name="20% - Accent1 2 4 5 2 2 2 2" xfId="12075" xr:uid="{00000000-0005-0000-0000-0000702E0000}"/>
    <cellStyle name="20% - Accent1 2 4 5 2 2 2 2 2" xfId="12076" xr:uid="{00000000-0005-0000-0000-0000712E0000}"/>
    <cellStyle name="20% - Accent1 2 4 5 2 2 2 3" xfId="12077" xr:uid="{00000000-0005-0000-0000-0000722E0000}"/>
    <cellStyle name="20% - Accent1 2 4 5 2 2 3" xfId="12078" xr:uid="{00000000-0005-0000-0000-0000732E0000}"/>
    <cellStyle name="20% - Accent1 2 4 5 2 2 3 2" xfId="12079" xr:uid="{00000000-0005-0000-0000-0000742E0000}"/>
    <cellStyle name="20% - Accent1 2 4 5 2 2 4" xfId="12080" xr:uid="{00000000-0005-0000-0000-0000752E0000}"/>
    <cellStyle name="20% - Accent1 2 4 5 2 3" xfId="12081" xr:uid="{00000000-0005-0000-0000-0000762E0000}"/>
    <cellStyle name="20% - Accent1 2 4 5 2 3 2" xfId="12082" xr:uid="{00000000-0005-0000-0000-0000772E0000}"/>
    <cellStyle name="20% - Accent1 2 4 5 2 3 2 2" xfId="12083" xr:uid="{00000000-0005-0000-0000-0000782E0000}"/>
    <cellStyle name="20% - Accent1 2 4 5 2 3 2 2 2" xfId="12084" xr:uid="{00000000-0005-0000-0000-0000792E0000}"/>
    <cellStyle name="20% - Accent1 2 4 5 2 3 2 3" xfId="12085" xr:uid="{00000000-0005-0000-0000-00007A2E0000}"/>
    <cellStyle name="20% - Accent1 2 4 5 2 3 3" xfId="12086" xr:uid="{00000000-0005-0000-0000-00007B2E0000}"/>
    <cellStyle name="20% - Accent1 2 4 5 2 3 3 2" xfId="12087" xr:uid="{00000000-0005-0000-0000-00007C2E0000}"/>
    <cellStyle name="20% - Accent1 2 4 5 2 3 4" xfId="12088" xr:uid="{00000000-0005-0000-0000-00007D2E0000}"/>
    <cellStyle name="20% - Accent1 2 4 5 2 4" xfId="12089" xr:uid="{00000000-0005-0000-0000-00007E2E0000}"/>
    <cellStyle name="20% - Accent1 2 4 5 2 4 2" xfId="12090" xr:uid="{00000000-0005-0000-0000-00007F2E0000}"/>
    <cellStyle name="20% - Accent1 2 4 5 2 4 2 2" xfId="12091" xr:uid="{00000000-0005-0000-0000-0000802E0000}"/>
    <cellStyle name="20% - Accent1 2 4 5 2 4 2 2 2" xfId="12092" xr:uid="{00000000-0005-0000-0000-0000812E0000}"/>
    <cellStyle name="20% - Accent1 2 4 5 2 4 2 3" xfId="12093" xr:uid="{00000000-0005-0000-0000-0000822E0000}"/>
    <cellStyle name="20% - Accent1 2 4 5 2 4 3" xfId="12094" xr:uid="{00000000-0005-0000-0000-0000832E0000}"/>
    <cellStyle name="20% - Accent1 2 4 5 2 4 3 2" xfId="12095" xr:uid="{00000000-0005-0000-0000-0000842E0000}"/>
    <cellStyle name="20% - Accent1 2 4 5 2 4 4" xfId="12096" xr:uid="{00000000-0005-0000-0000-0000852E0000}"/>
    <cellStyle name="20% - Accent1 2 4 5 2 5" xfId="12097" xr:uid="{00000000-0005-0000-0000-0000862E0000}"/>
    <cellStyle name="20% - Accent1 2 4 5 2 5 2" xfId="12098" xr:uid="{00000000-0005-0000-0000-0000872E0000}"/>
    <cellStyle name="20% - Accent1 2 4 5 2 5 2 2" xfId="12099" xr:uid="{00000000-0005-0000-0000-0000882E0000}"/>
    <cellStyle name="20% - Accent1 2 4 5 2 5 3" xfId="12100" xr:uid="{00000000-0005-0000-0000-0000892E0000}"/>
    <cellStyle name="20% - Accent1 2 4 5 2 6" xfId="12101" xr:uid="{00000000-0005-0000-0000-00008A2E0000}"/>
    <cellStyle name="20% - Accent1 2 4 5 2 6 2" xfId="12102" xr:uid="{00000000-0005-0000-0000-00008B2E0000}"/>
    <cellStyle name="20% - Accent1 2 4 5 2 6 2 2" xfId="12103" xr:uid="{00000000-0005-0000-0000-00008C2E0000}"/>
    <cellStyle name="20% - Accent1 2 4 5 2 6 3" xfId="12104" xr:uid="{00000000-0005-0000-0000-00008D2E0000}"/>
    <cellStyle name="20% - Accent1 2 4 5 2 7" xfId="12105" xr:uid="{00000000-0005-0000-0000-00008E2E0000}"/>
    <cellStyle name="20% - Accent1 2 4 5 2 7 2" xfId="12106" xr:uid="{00000000-0005-0000-0000-00008F2E0000}"/>
    <cellStyle name="20% - Accent1 2 4 5 2 8" xfId="12107" xr:uid="{00000000-0005-0000-0000-0000902E0000}"/>
    <cellStyle name="20% - Accent1 2 4 5 2 8 2" xfId="12108" xr:uid="{00000000-0005-0000-0000-0000912E0000}"/>
    <cellStyle name="20% - Accent1 2 4 5 2 9" xfId="12109" xr:uid="{00000000-0005-0000-0000-0000922E0000}"/>
    <cellStyle name="20% - Accent1 2 4 5 3" xfId="12110" xr:uid="{00000000-0005-0000-0000-0000932E0000}"/>
    <cellStyle name="20% - Accent1 2 4 5 3 2" xfId="12111" xr:uid="{00000000-0005-0000-0000-0000942E0000}"/>
    <cellStyle name="20% - Accent1 2 4 5 3 2 2" xfId="12112" xr:uid="{00000000-0005-0000-0000-0000952E0000}"/>
    <cellStyle name="20% - Accent1 2 4 5 3 2 2 2" xfId="12113" xr:uid="{00000000-0005-0000-0000-0000962E0000}"/>
    <cellStyle name="20% - Accent1 2 4 5 3 2 2 2 2" xfId="12114" xr:uid="{00000000-0005-0000-0000-0000972E0000}"/>
    <cellStyle name="20% - Accent1 2 4 5 3 2 2 3" xfId="12115" xr:uid="{00000000-0005-0000-0000-0000982E0000}"/>
    <cellStyle name="20% - Accent1 2 4 5 3 2 3" xfId="12116" xr:uid="{00000000-0005-0000-0000-0000992E0000}"/>
    <cellStyle name="20% - Accent1 2 4 5 3 2 3 2" xfId="12117" xr:uid="{00000000-0005-0000-0000-00009A2E0000}"/>
    <cellStyle name="20% - Accent1 2 4 5 3 2 4" xfId="12118" xr:uid="{00000000-0005-0000-0000-00009B2E0000}"/>
    <cellStyle name="20% - Accent1 2 4 5 3 3" xfId="12119" xr:uid="{00000000-0005-0000-0000-00009C2E0000}"/>
    <cellStyle name="20% - Accent1 2 4 5 3 3 2" xfId="12120" xr:uid="{00000000-0005-0000-0000-00009D2E0000}"/>
    <cellStyle name="20% - Accent1 2 4 5 3 3 2 2" xfId="12121" xr:uid="{00000000-0005-0000-0000-00009E2E0000}"/>
    <cellStyle name="20% - Accent1 2 4 5 3 3 2 2 2" xfId="12122" xr:uid="{00000000-0005-0000-0000-00009F2E0000}"/>
    <cellStyle name="20% - Accent1 2 4 5 3 3 2 3" xfId="12123" xr:uid="{00000000-0005-0000-0000-0000A02E0000}"/>
    <cellStyle name="20% - Accent1 2 4 5 3 3 3" xfId="12124" xr:uid="{00000000-0005-0000-0000-0000A12E0000}"/>
    <cellStyle name="20% - Accent1 2 4 5 3 3 3 2" xfId="12125" xr:uid="{00000000-0005-0000-0000-0000A22E0000}"/>
    <cellStyle name="20% - Accent1 2 4 5 3 3 4" xfId="12126" xr:uid="{00000000-0005-0000-0000-0000A32E0000}"/>
    <cellStyle name="20% - Accent1 2 4 5 3 4" xfId="12127" xr:uid="{00000000-0005-0000-0000-0000A42E0000}"/>
    <cellStyle name="20% - Accent1 2 4 5 3 4 2" xfId="12128" xr:uid="{00000000-0005-0000-0000-0000A52E0000}"/>
    <cellStyle name="20% - Accent1 2 4 5 3 4 2 2" xfId="12129" xr:uid="{00000000-0005-0000-0000-0000A62E0000}"/>
    <cellStyle name="20% - Accent1 2 4 5 3 4 2 2 2" xfId="12130" xr:uid="{00000000-0005-0000-0000-0000A72E0000}"/>
    <cellStyle name="20% - Accent1 2 4 5 3 4 2 3" xfId="12131" xr:uid="{00000000-0005-0000-0000-0000A82E0000}"/>
    <cellStyle name="20% - Accent1 2 4 5 3 4 3" xfId="12132" xr:uid="{00000000-0005-0000-0000-0000A92E0000}"/>
    <cellStyle name="20% - Accent1 2 4 5 3 4 3 2" xfId="12133" xr:uid="{00000000-0005-0000-0000-0000AA2E0000}"/>
    <cellStyle name="20% - Accent1 2 4 5 3 4 4" xfId="12134" xr:uid="{00000000-0005-0000-0000-0000AB2E0000}"/>
    <cellStyle name="20% - Accent1 2 4 5 3 5" xfId="12135" xr:uid="{00000000-0005-0000-0000-0000AC2E0000}"/>
    <cellStyle name="20% - Accent1 2 4 5 3 5 2" xfId="12136" xr:uid="{00000000-0005-0000-0000-0000AD2E0000}"/>
    <cellStyle name="20% - Accent1 2 4 5 3 5 2 2" xfId="12137" xr:uid="{00000000-0005-0000-0000-0000AE2E0000}"/>
    <cellStyle name="20% - Accent1 2 4 5 3 5 3" xfId="12138" xr:uid="{00000000-0005-0000-0000-0000AF2E0000}"/>
    <cellStyle name="20% - Accent1 2 4 5 3 6" xfId="12139" xr:uid="{00000000-0005-0000-0000-0000B02E0000}"/>
    <cellStyle name="20% - Accent1 2 4 5 3 6 2" xfId="12140" xr:uid="{00000000-0005-0000-0000-0000B12E0000}"/>
    <cellStyle name="20% - Accent1 2 4 5 3 6 2 2" xfId="12141" xr:uid="{00000000-0005-0000-0000-0000B22E0000}"/>
    <cellStyle name="20% - Accent1 2 4 5 3 6 3" xfId="12142" xr:uid="{00000000-0005-0000-0000-0000B32E0000}"/>
    <cellStyle name="20% - Accent1 2 4 5 3 7" xfId="12143" xr:uid="{00000000-0005-0000-0000-0000B42E0000}"/>
    <cellStyle name="20% - Accent1 2 4 5 3 7 2" xfId="12144" xr:uid="{00000000-0005-0000-0000-0000B52E0000}"/>
    <cellStyle name="20% - Accent1 2 4 5 3 8" xfId="12145" xr:uid="{00000000-0005-0000-0000-0000B62E0000}"/>
    <cellStyle name="20% - Accent1 2 4 5 3 8 2" xfId="12146" xr:uid="{00000000-0005-0000-0000-0000B72E0000}"/>
    <cellStyle name="20% - Accent1 2 4 5 3 9" xfId="12147" xr:uid="{00000000-0005-0000-0000-0000B82E0000}"/>
    <cellStyle name="20% - Accent1 2 4 5 4" xfId="12148" xr:uid="{00000000-0005-0000-0000-0000B92E0000}"/>
    <cellStyle name="20% - Accent1 2 4 5 4 2" xfId="12149" xr:uid="{00000000-0005-0000-0000-0000BA2E0000}"/>
    <cellStyle name="20% - Accent1 2 4 5 4 2 2" xfId="12150" xr:uid="{00000000-0005-0000-0000-0000BB2E0000}"/>
    <cellStyle name="20% - Accent1 2 4 5 4 2 2 2" xfId="12151" xr:uid="{00000000-0005-0000-0000-0000BC2E0000}"/>
    <cellStyle name="20% - Accent1 2 4 5 4 2 3" xfId="12152" xr:uid="{00000000-0005-0000-0000-0000BD2E0000}"/>
    <cellStyle name="20% - Accent1 2 4 5 4 3" xfId="12153" xr:uid="{00000000-0005-0000-0000-0000BE2E0000}"/>
    <cellStyle name="20% - Accent1 2 4 5 4 3 2" xfId="12154" xr:uid="{00000000-0005-0000-0000-0000BF2E0000}"/>
    <cellStyle name="20% - Accent1 2 4 5 4 4" xfId="12155" xr:uid="{00000000-0005-0000-0000-0000C02E0000}"/>
    <cellStyle name="20% - Accent1 2 4 5 5" xfId="12156" xr:uid="{00000000-0005-0000-0000-0000C12E0000}"/>
    <cellStyle name="20% - Accent1 2 4 5 5 2" xfId="12157" xr:uid="{00000000-0005-0000-0000-0000C22E0000}"/>
    <cellStyle name="20% - Accent1 2 4 5 5 2 2" xfId="12158" xr:uid="{00000000-0005-0000-0000-0000C32E0000}"/>
    <cellStyle name="20% - Accent1 2 4 5 5 2 2 2" xfId="12159" xr:uid="{00000000-0005-0000-0000-0000C42E0000}"/>
    <cellStyle name="20% - Accent1 2 4 5 5 2 3" xfId="12160" xr:uid="{00000000-0005-0000-0000-0000C52E0000}"/>
    <cellStyle name="20% - Accent1 2 4 5 5 3" xfId="12161" xr:uid="{00000000-0005-0000-0000-0000C62E0000}"/>
    <cellStyle name="20% - Accent1 2 4 5 5 3 2" xfId="12162" xr:uid="{00000000-0005-0000-0000-0000C72E0000}"/>
    <cellStyle name="20% - Accent1 2 4 5 5 4" xfId="12163" xr:uid="{00000000-0005-0000-0000-0000C82E0000}"/>
    <cellStyle name="20% - Accent1 2 4 5 6" xfId="12164" xr:uid="{00000000-0005-0000-0000-0000C92E0000}"/>
    <cellStyle name="20% - Accent1 2 4 5 6 2" xfId="12165" xr:uid="{00000000-0005-0000-0000-0000CA2E0000}"/>
    <cellStyle name="20% - Accent1 2 4 5 6 2 2" xfId="12166" xr:uid="{00000000-0005-0000-0000-0000CB2E0000}"/>
    <cellStyle name="20% - Accent1 2 4 5 6 2 2 2" xfId="12167" xr:uid="{00000000-0005-0000-0000-0000CC2E0000}"/>
    <cellStyle name="20% - Accent1 2 4 5 6 2 3" xfId="12168" xr:uid="{00000000-0005-0000-0000-0000CD2E0000}"/>
    <cellStyle name="20% - Accent1 2 4 5 6 3" xfId="12169" xr:uid="{00000000-0005-0000-0000-0000CE2E0000}"/>
    <cellStyle name="20% - Accent1 2 4 5 6 3 2" xfId="12170" xr:uid="{00000000-0005-0000-0000-0000CF2E0000}"/>
    <cellStyle name="20% - Accent1 2 4 5 6 4" xfId="12171" xr:uid="{00000000-0005-0000-0000-0000D02E0000}"/>
    <cellStyle name="20% - Accent1 2 4 5 7" xfId="12172" xr:uid="{00000000-0005-0000-0000-0000D12E0000}"/>
    <cellStyle name="20% - Accent1 2 4 5 7 2" xfId="12173" xr:uid="{00000000-0005-0000-0000-0000D22E0000}"/>
    <cellStyle name="20% - Accent1 2 4 5 7 2 2" xfId="12174" xr:uid="{00000000-0005-0000-0000-0000D32E0000}"/>
    <cellStyle name="20% - Accent1 2 4 5 7 3" xfId="12175" xr:uid="{00000000-0005-0000-0000-0000D42E0000}"/>
    <cellStyle name="20% - Accent1 2 4 5 8" xfId="12176" xr:uid="{00000000-0005-0000-0000-0000D52E0000}"/>
    <cellStyle name="20% - Accent1 2 4 5 8 2" xfId="12177" xr:uid="{00000000-0005-0000-0000-0000D62E0000}"/>
    <cellStyle name="20% - Accent1 2 4 5 8 2 2" xfId="12178" xr:uid="{00000000-0005-0000-0000-0000D72E0000}"/>
    <cellStyle name="20% - Accent1 2 4 5 8 3" xfId="12179" xr:uid="{00000000-0005-0000-0000-0000D82E0000}"/>
    <cellStyle name="20% - Accent1 2 4 5 9" xfId="12180" xr:uid="{00000000-0005-0000-0000-0000D92E0000}"/>
    <cellStyle name="20% - Accent1 2 4 5 9 2" xfId="12181" xr:uid="{00000000-0005-0000-0000-0000DA2E0000}"/>
    <cellStyle name="20% - Accent1 2 4 6" xfId="12182" xr:uid="{00000000-0005-0000-0000-0000DB2E0000}"/>
    <cellStyle name="20% - Accent1 2 4 6 10" xfId="12183" xr:uid="{00000000-0005-0000-0000-0000DC2E0000}"/>
    <cellStyle name="20% - Accent1 2 4 6 10 2" xfId="12184" xr:uid="{00000000-0005-0000-0000-0000DD2E0000}"/>
    <cellStyle name="20% - Accent1 2 4 6 11" xfId="12185" xr:uid="{00000000-0005-0000-0000-0000DE2E0000}"/>
    <cellStyle name="20% - Accent1 2 4 6 2" xfId="12186" xr:uid="{00000000-0005-0000-0000-0000DF2E0000}"/>
    <cellStyle name="20% - Accent1 2 4 6 2 2" xfId="12187" xr:uid="{00000000-0005-0000-0000-0000E02E0000}"/>
    <cellStyle name="20% - Accent1 2 4 6 2 2 2" xfId="12188" xr:uid="{00000000-0005-0000-0000-0000E12E0000}"/>
    <cellStyle name="20% - Accent1 2 4 6 2 2 2 2" xfId="12189" xr:uid="{00000000-0005-0000-0000-0000E22E0000}"/>
    <cellStyle name="20% - Accent1 2 4 6 2 2 2 2 2" xfId="12190" xr:uid="{00000000-0005-0000-0000-0000E32E0000}"/>
    <cellStyle name="20% - Accent1 2 4 6 2 2 2 3" xfId="12191" xr:uid="{00000000-0005-0000-0000-0000E42E0000}"/>
    <cellStyle name="20% - Accent1 2 4 6 2 2 3" xfId="12192" xr:uid="{00000000-0005-0000-0000-0000E52E0000}"/>
    <cellStyle name="20% - Accent1 2 4 6 2 2 3 2" xfId="12193" xr:uid="{00000000-0005-0000-0000-0000E62E0000}"/>
    <cellStyle name="20% - Accent1 2 4 6 2 2 4" xfId="12194" xr:uid="{00000000-0005-0000-0000-0000E72E0000}"/>
    <cellStyle name="20% - Accent1 2 4 6 2 3" xfId="12195" xr:uid="{00000000-0005-0000-0000-0000E82E0000}"/>
    <cellStyle name="20% - Accent1 2 4 6 2 3 2" xfId="12196" xr:uid="{00000000-0005-0000-0000-0000E92E0000}"/>
    <cellStyle name="20% - Accent1 2 4 6 2 3 2 2" xfId="12197" xr:uid="{00000000-0005-0000-0000-0000EA2E0000}"/>
    <cellStyle name="20% - Accent1 2 4 6 2 3 2 2 2" xfId="12198" xr:uid="{00000000-0005-0000-0000-0000EB2E0000}"/>
    <cellStyle name="20% - Accent1 2 4 6 2 3 2 3" xfId="12199" xr:uid="{00000000-0005-0000-0000-0000EC2E0000}"/>
    <cellStyle name="20% - Accent1 2 4 6 2 3 3" xfId="12200" xr:uid="{00000000-0005-0000-0000-0000ED2E0000}"/>
    <cellStyle name="20% - Accent1 2 4 6 2 3 3 2" xfId="12201" xr:uid="{00000000-0005-0000-0000-0000EE2E0000}"/>
    <cellStyle name="20% - Accent1 2 4 6 2 3 4" xfId="12202" xr:uid="{00000000-0005-0000-0000-0000EF2E0000}"/>
    <cellStyle name="20% - Accent1 2 4 6 2 4" xfId="12203" xr:uid="{00000000-0005-0000-0000-0000F02E0000}"/>
    <cellStyle name="20% - Accent1 2 4 6 2 4 2" xfId="12204" xr:uid="{00000000-0005-0000-0000-0000F12E0000}"/>
    <cellStyle name="20% - Accent1 2 4 6 2 4 2 2" xfId="12205" xr:uid="{00000000-0005-0000-0000-0000F22E0000}"/>
    <cellStyle name="20% - Accent1 2 4 6 2 4 2 2 2" xfId="12206" xr:uid="{00000000-0005-0000-0000-0000F32E0000}"/>
    <cellStyle name="20% - Accent1 2 4 6 2 4 2 3" xfId="12207" xr:uid="{00000000-0005-0000-0000-0000F42E0000}"/>
    <cellStyle name="20% - Accent1 2 4 6 2 4 3" xfId="12208" xr:uid="{00000000-0005-0000-0000-0000F52E0000}"/>
    <cellStyle name="20% - Accent1 2 4 6 2 4 3 2" xfId="12209" xr:uid="{00000000-0005-0000-0000-0000F62E0000}"/>
    <cellStyle name="20% - Accent1 2 4 6 2 4 4" xfId="12210" xr:uid="{00000000-0005-0000-0000-0000F72E0000}"/>
    <cellStyle name="20% - Accent1 2 4 6 2 5" xfId="12211" xr:uid="{00000000-0005-0000-0000-0000F82E0000}"/>
    <cellStyle name="20% - Accent1 2 4 6 2 5 2" xfId="12212" xr:uid="{00000000-0005-0000-0000-0000F92E0000}"/>
    <cellStyle name="20% - Accent1 2 4 6 2 5 2 2" xfId="12213" xr:uid="{00000000-0005-0000-0000-0000FA2E0000}"/>
    <cellStyle name="20% - Accent1 2 4 6 2 5 3" xfId="12214" xr:uid="{00000000-0005-0000-0000-0000FB2E0000}"/>
    <cellStyle name="20% - Accent1 2 4 6 2 6" xfId="12215" xr:uid="{00000000-0005-0000-0000-0000FC2E0000}"/>
    <cellStyle name="20% - Accent1 2 4 6 2 6 2" xfId="12216" xr:uid="{00000000-0005-0000-0000-0000FD2E0000}"/>
    <cellStyle name="20% - Accent1 2 4 6 2 6 2 2" xfId="12217" xr:uid="{00000000-0005-0000-0000-0000FE2E0000}"/>
    <cellStyle name="20% - Accent1 2 4 6 2 6 3" xfId="12218" xr:uid="{00000000-0005-0000-0000-0000FF2E0000}"/>
    <cellStyle name="20% - Accent1 2 4 6 2 7" xfId="12219" xr:uid="{00000000-0005-0000-0000-0000002F0000}"/>
    <cellStyle name="20% - Accent1 2 4 6 2 7 2" xfId="12220" xr:uid="{00000000-0005-0000-0000-0000012F0000}"/>
    <cellStyle name="20% - Accent1 2 4 6 2 8" xfId="12221" xr:uid="{00000000-0005-0000-0000-0000022F0000}"/>
    <cellStyle name="20% - Accent1 2 4 6 2 8 2" xfId="12222" xr:uid="{00000000-0005-0000-0000-0000032F0000}"/>
    <cellStyle name="20% - Accent1 2 4 6 2 9" xfId="12223" xr:uid="{00000000-0005-0000-0000-0000042F0000}"/>
    <cellStyle name="20% - Accent1 2 4 6 3" xfId="12224" xr:uid="{00000000-0005-0000-0000-0000052F0000}"/>
    <cellStyle name="20% - Accent1 2 4 6 3 2" xfId="12225" xr:uid="{00000000-0005-0000-0000-0000062F0000}"/>
    <cellStyle name="20% - Accent1 2 4 6 3 2 2" xfId="12226" xr:uid="{00000000-0005-0000-0000-0000072F0000}"/>
    <cellStyle name="20% - Accent1 2 4 6 3 2 2 2" xfId="12227" xr:uid="{00000000-0005-0000-0000-0000082F0000}"/>
    <cellStyle name="20% - Accent1 2 4 6 3 2 2 2 2" xfId="12228" xr:uid="{00000000-0005-0000-0000-0000092F0000}"/>
    <cellStyle name="20% - Accent1 2 4 6 3 2 2 3" xfId="12229" xr:uid="{00000000-0005-0000-0000-00000A2F0000}"/>
    <cellStyle name="20% - Accent1 2 4 6 3 2 3" xfId="12230" xr:uid="{00000000-0005-0000-0000-00000B2F0000}"/>
    <cellStyle name="20% - Accent1 2 4 6 3 2 3 2" xfId="12231" xr:uid="{00000000-0005-0000-0000-00000C2F0000}"/>
    <cellStyle name="20% - Accent1 2 4 6 3 2 4" xfId="12232" xr:uid="{00000000-0005-0000-0000-00000D2F0000}"/>
    <cellStyle name="20% - Accent1 2 4 6 3 3" xfId="12233" xr:uid="{00000000-0005-0000-0000-00000E2F0000}"/>
    <cellStyle name="20% - Accent1 2 4 6 3 3 2" xfId="12234" xr:uid="{00000000-0005-0000-0000-00000F2F0000}"/>
    <cellStyle name="20% - Accent1 2 4 6 3 3 2 2" xfId="12235" xr:uid="{00000000-0005-0000-0000-0000102F0000}"/>
    <cellStyle name="20% - Accent1 2 4 6 3 3 2 2 2" xfId="12236" xr:uid="{00000000-0005-0000-0000-0000112F0000}"/>
    <cellStyle name="20% - Accent1 2 4 6 3 3 2 3" xfId="12237" xr:uid="{00000000-0005-0000-0000-0000122F0000}"/>
    <cellStyle name="20% - Accent1 2 4 6 3 3 3" xfId="12238" xr:uid="{00000000-0005-0000-0000-0000132F0000}"/>
    <cellStyle name="20% - Accent1 2 4 6 3 3 3 2" xfId="12239" xr:uid="{00000000-0005-0000-0000-0000142F0000}"/>
    <cellStyle name="20% - Accent1 2 4 6 3 3 4" xfId="12240" xr:uid="{00000000-0005-0000-0000-0000152F0000}"/>
    <cellStyle name="20% - Accent1 2 4 6 3 4" xfId="12241" xr:uid="{00000000-0005-0000-0000-0000162F0000}"/>
    <cellStyle name="20% - Accent1 2 4 6 3 4 2" xfId="12242" xr:uid="{00000000-0005-0000-0000-0000172F0000}"/>
    <cellStyle name="20% - Accent1 2 4 6 3 4 2 2" xfId="12243" xr:uid="{00000000-0005-0000-0000-0000182F0000}"/>
    <cellStyle name="20% - Accent1 2 4 6 3 4 2 2 2" xfId="12244" xr:uid="{00000000-0005-0000-0000-0000192F0000}"/>
    <cellStyle name="20% - Accent1 2 4 6 3 4 2 3" xfId="12245" xr:uid="{00000000-0005-0000-0000-00001A2F0000}"/>
    <cellStyle name="20% - Accent1 2 4 6 3 4 3" xfId="12246" xr:uid="{00000000-0005-0000-0000-00001B2F0000}"/>
    <cellStyle name="20% - Accent1 2 4 6 3 4 3 2" xfId="12247" xr:uid="{00000000-0005-0000-0000-00001C2F0000}"/>
    <cellStyle name="20% - Accent1 2 4 6 3 4 4" xfId="12248" xr:uid="{00000000-0005-0000-0000-00001D2F0000}"/>
    <cellStyle name="20% - Accent1 2 4 6 3 5" xfId="12249" xr:uid="{00000000-0005-0000-0000-00001E2F0000}"/>
    <cellStyle name="20% - Accent1 2 4 6 3 5 2" xfId="12250" xr:uid="{00000000-0005-0000-0000-00001F2F0000}"/>
    <cellStyle name="20% - Accent1 2 4 6 3 5 2 2" xfId="12251" xr:uid="{00000000-0005-0000-0000-0000202F0000}"/>
    <cellStyle name="20% - Accent1 2 4 6 3 5 3" xfId="12252" xr:uid="{00000000-0005-0000-0000-0000212F0000}"/>
    <cellStyle name="20% - Accent1 2 4 6 3 6" xfId="12253" xr:uid="{00000000-0005-0000-0000-0000222F0000}"/>
    <cellStyle name="20% - Accent1 2 4 6 3 6 2" xfId="12254" xr:uid="{00000000-0005-0000-0000-0000232F0000}"/>
    <cellStyle name="20% - Accent1 2 4 6 3 6 2 2" xfId="12255" xr:uid="{00000000-0005-0000-0000-0000242F0000}"/>
    <cellStyle name="20% - Accent1 2 4 6 3 6 3" xfId="12256" xr:uid="{00000000-0005-0000-0000-0000252F0000}"/>
    <cellStyle name="20% - Accent1 2 4 6 3 7" xfId="12257" xr:uid="{00000000-0005-0000-0000-0000262F0000}"/>
    <cellStyle name="20% - Accent1 2 4 6 3 7 2" xfId="12258" xr:uid="{00000000-0005-0000-0000-0000272F0000}"/>
    <cellStyle name="20% - Accent1 2 4 6 3 8" xfId="12259" xr:uid="{00000000-0005-0000-0000-0000282F0000}"/>
    <cellStyle name="20% - Accent1 2 4 6 3 8 2" xfId="12260" xr:uid="{00000000-0005-0000-0000-0000292F0000}"/>
    <cellStyle name="20% - Accent1 2 4 6 3 9" xfId="12261" xr:uid="{00000000-0005-0000-0000-00002A2F0000}"/>
    <cellStyle name="20% - Accent1 2 4 6 4" xfId="12262" xr:uid="{00000000-0005-0000-0000-00002B2F0000}"/>
    <cellStyle name="20% - Accent1 2 4 6 4 2" xfId="12263" xr:uid="{00000000-0005-0000-0000-00002C2F0000}"/>
    <cellStyle name="20% - Accent1 2 4 6 4 2 2" xfId="12264" xr:uid="{00000000-0005-0000-0000-00002D2F0000}"/>
    <cellStyle name="20% - Accent1 2 4 6 4 2 2 2" xfId="12265" xr:uid="{00000000-0005-0000-0000-00002E2F0000}"/>
    <cellStyle name="20% - Accent1 2 4 6 4 2 3" xfId="12266" xr:uid="{00000000-0005-0000-0000-00002F2F0000}"/>
    <cellStyle name="20% - Accent1 2 4 6 4 3" xfId="12267" xr:uid="{00000000-0005-0000-0000-0000302F0000}"/>
    <cellStyle name="20% - Accent1 2 4 6 4 3 2" xfId="12268" xr:uid="{00000000-0005-0000-0000-0000312F0000}"/>
    <cellStyle name="20% - Accent1 2 4 6 4 4" xfId="12269" xr:uid="{00000000-0005-0000-0000-0000322F0000}"/>
    <cellStyle name="20% - Accent1 2 4 6 5" xfId="12270" xr:uid="{00000000-0005-0000-0000-0000332F0000}"/>
    <cellStyle name="20% - Accent1 2 4 6 5 2" xfId="12271" xr:uid="{00000000-0005-0000-0000-0000342F0000}"/>
    <cellStyle name="20% - Accent1 2 4 6 5 2 2" xfId="12272" xr:uid="{00000000-0005-0000-0000-0000352F0000}"/>
    <cellStyle name="20% - Accent1 2 4 6 5 2 2 2" xfId="12273" xr:uid="{00000000-0005-0000-0000-0000362F0000}"/>
    <cellStyle name="20% - Accent1 2 4 6 5 2 3" xfId="12274" xr:uid="{00000000-0005-0000-0000-0000372F0000}"/>
    <cellStyle name="20% - Accent1 2 4 6 5 3" xfId="12275" xr:uid="{00000000-0005-0000-0000-0000382F0000}"/>
    <cellStyle name="20% - Accent1 2 4 6 5 3 2" xfId="12276" xr:uid="{00000000-0005-0000-0000-0000392F0000}"/>
    <cellStyle name="20% - Accent1 2 4 6 5 4" xfId="12277" xr:uid="{00000000-0005-0000-0000-00003A2F0000}"/>
    <cellStyle name="20% - Accent1 2 4 6 6" xfId="12278" xr:uid="{00000000-0005-0000-0000-00003B2F0000}"/>
    <cellStyle name="20% - Accent1 2 4 6 6 2" xfId="12279" xr:uid="{00000000-0005-0000-0000-00003C2F0000}"/>
    <cellStyle name="20% - Accent1 2 4 6 6 2 2" xfId="12280" xr:uid="{00000000-0005-0000-0000-00003D2F0000}"/>
    <cellStyle name="20% - Accent1 2 4 6 6 2 2 2" xfId="12281" xr:uid="{00000000-0005-0000-0000-00003E2F0000}"/>
    <cellStyle name="20% - Accent1 2 4 6 6 2 3" xfId="12282" xr:uid="{00000000-0005-0000-0000-00003F2F0000}"/>
    <cellStyle name="20% - Accent1 2 4 6 6 3" xfId="12283" xr:uid="{00000000-0005-0000-0000-0000402F0000}"/>
    <cellStyle name="20% - Accent1 2 4 6 6 3 2" xfId="12284" xr:uid="{00000000-0005-0000-0000-0000412F0000}"/>
    <cellStyle name="20% - Accent1 2 4 6 6 4" xfId="12285" xr:uid="{00000000-0005-0000-0000-0000422F0000}"/>
    <cellStyle name="20% - Accent1 2 4 6 7" xfId="12286" xr:uid="{00000000-0005-0000-0000-0000432F0000}"/>
    <cellStyle name="20% - Accent1 2 4 6 7 2" xfId="12287" xr:uid="{00000000-0005-0000-0000-0000442F0000}"/>
    <cellStyle name="20% - Accent1 2 4 6 7 2 2" xfId="12288" xr:uid="{00000000-0005-0000-0000-0000452F0000}"/>
    <cellStyle name="20% - Accent1 2 4 6 7 3" xfId="12289" xr:uid="{00000000-0005-0000-0000-0000462F0000}"/>
    <cellStyle name="20% - Accent1 2 4 6 8" xfId="12290" xr:uid="{00000000-0005-0000-0000-0000472F0000}"/>
    <cellStyle name="20% - Accent1 2 4 6 8 2" xfId="12291" xr:uid="{00000000-0005-0000-0000-0000482F0000}"/>
    <cellStyle name="20% - Accent1 2 4 6 8 2 2" xfId="12292" xr:uid="{00000000-0005-0000-0000-0000492F0000}"/>
    <cellStyle name="20% - Accent1 2 4 6 8 3" xfId="12293" xr:uid="{00000000-0005-0000-0000-00004A2F0000}"/>
    <cellStyle name="20% - Accent1 2 4 6 9" xfId="12294" xr:uid="{00000000-0005-0000-0000-00004B2F0000}"/>
    <cellStyle name="20% - Accent1 2 4 6 9 2" xfId="12295" xr:uid="{00000000-0005-0000-0000-00004C2F0000}"/>
    <cellStyle name="20% - Accent1 2 4 7" xfId="12296" xr:uid="{00000000-0005-0000-0000-00004D2F0000}"/>
    <cellStyle name="20% - Accent1 2 4 7 2" xfId="12297" xr:uid="{00000000-0005-0000-0000-00004E2F0000}"/>
    <cellStyle name="20% - Accent1 2 4 7 2 2" xfId="12298" xr:uid="{00000000-0005-0000-0000-00004F2F0000}"/>
    <cellStyle name="20% - Accent1 2 4 7 2 2 2" xfId="12299" xr:uid="{00000000-0005-0000-0000-0000502F0000}"/>
    <cellStyle name="20% - Accent1 2 4 7 2 2 2 2" xfId="12300" xr:uid="{00000000-0005-0000-0000-0000512F0000}"/>
    <cellStyle name="20% - Accent1 2 4 7 2 2 3" xfId="12301" xr:uid="{00000000-0005-0000-0000-0000522F0000}"/>
    <cellStyle name="20% - Accent1 2 4 7 2 3" xfId="12302" xr:uid="{00000000-0005-0000-0000-0000532F0000}"/>
    <cellStyle name="20% - Accent1 2 4 7 2 3 2" xfId="12303" xr:uid="{00000000-0005-0000-0000-0000542F0000}"/>
    <cellStyle name="20% - Accent1 2 4 7 2 4" xfId="12304" xr:uid="{00000000-0005-0000-0000-0000552F0000}"/>
    <cellStyle name="20% - Accent1 2 4 7 3" xfId="12305" xr:uid="{00000000-0005-0000-0000-0000562F0000}"/>
    <cellStyle name="20% - Accent1 2 4 7 3 2" xfId="12306" xr:uid="{00000000-0005-0000-0000-0000572F0000}"/>
    <cellStyle name="20% - Accent1 2 4 7 3 2 2" xfId="12307" xr:uid="{00000000-0005-0000-0000-0000582F0000}"/>
    <cellStyle name="20% - Accent1 2 4 7 3 2 2 2" xfId="12308" xr:uid="{00000000-0005-0000-0000-0000592F0000}"/>
    <cellStyle name="20% - Accent1 2 4 7 3 2 3" xfId="12309" xr:uid="{00000000-0005-0000-0000-00005A2F0000}"/>
    <cellStyle name="20% - Accent1 2 4 7 3 3" xfId="12310" xr:uid="{00000000-0005-0000-0000-00005B2F0000}"/>
    <cellStyle name="20% - Accent1 2 4 7 3 3 2" xfId="12311" xr:uid="{00000000-0005-0000-0000-00005C2F0000}"/>
    <cellStyle name="20% - Accent1 2 4 7 3 4" xfId="12312" xr:uid="{00000000-0005-0000-0000-00005D2F0000}"/>
    <cellStyle name="20% - Accent1 2 4 7 4" xfId="12313" xr:uid="{00000000-0005-0000-0000-00005E2F0000}"/>
    <cellStyle name="20% - Accent1 2 4 7 4 2" xfId="12314" xr:uid="{00000000-0005-0000-0000-00005F2F0000}"/>
    <cellStyle name="20% - Accent1 2 4 7 4 2 2" xfId="12315" xr:uid="{00000000-0005-0000-0000-0000602F0000}"/>
    <cellStyle name="20% - Accent1 2 4 7 4 2 2 2" xfId="12316" xr:uid="{00000000-0005-0000-0000-0000612F0000}"/>
    <cellStyle name="20% - Accent1 2 4 7 4 2 3" xfId="12317" xr:uid="{00000000-0005-0000-0000-0000622F0000}"/>
    <cellStyle name="20% - Accent1 2 4 7 4 3" xfId="12318" xr:uid="{00000000-0005-0000-0000-0000632F0000}"/>
    <cellStyle name="20% - Accent1 2 4 7 4 3 2" xfId="12319" xr:uid="{00000000-0005-0000-0000-0000642F0000}"/>
    <cellStyle name="20% - Accent1 2 4 7 4 4" xfId="12320" xr:uid="{00000000-0005-0000-0000-0000652F0000}"/>
    <cellStyle name="20% - Accent1 2 4 7 5" xfId="12321" xr:uid="{00000000-0005-0000-0000-0000662F0000}"/>
    <cellStyle name="20% - Accent1 2 4 7 5 2" xfId="12322" xr:uid="{00000000-0005-0000-0000-0000672F0000}"/>
    <cellStyle name="20% - Accent1 2 4 7 5 2 2" xfId="12323" xr:uid="{00000000-0005-0000-0000-0000682F0000}"/>
    <cellStyle name="20% - Accent1 2 4 7 5 3" xfId="12324" xr:uid="{00000000-0005-0000-0000-0000692F0000}"/>
    <cellStyle name="20% - Accent1 2 4 7 6" xfId="12325" xr:uid="{00000000-0005-0000-0000-00006A2F0000}"/>
    <cellStyle name="20% - Accent1 2 4 7 6 2" xfId="12326" xr:uid="{00000000-0005-0000-0000-00006B2F0000}"/>
    <cellStyle name="20% - Accent1 2 4 7 6 2 2" xfId="12327" xr:uid="{00000000-0005-0000-0000-00006C2F0000}"/>
    <cellStyle name="20% - Accent1 2 4 7 6 3" xfId="12328" xr:uid="{00000000-0005-0000-0000-00006D2F0000}"/>
    <cellStyle name="20% - Accent1 2 4 7 7" xfId="12329" xr:uid="{00000000-0005-0000-0000-00006E2F0000}"/>
    <cellStyle name="20% - Accent1 2 4 7 7 2" xfId="12330" xr:uid="{00000000-0005-0000-0000-00006F2F0000}"/>
    <cellStyle name="20% - Accent1 2 4 7 8" xfId="12331" xr:uid="{00000000-0005-0000-0000-0000702F0000}"/>
    <cellStyle name="20% - Accent1 2 4 7 8 2" xfId="12332" xr:uid="{00000000-0005-0000-0000-0000712F0000}"/>
    <cellStyle name="20% - Accent1 2 4 7 9" xfId="12333" xr:uid="{00000000-0005-0000-0000-0000722F0000}"/>
    <cellStyle name="20% - Accent1 2 4 8" xfId="12334" xr:uid="{00000000-0005-0000-0000-0000732F0000}"/>
    <cellStyle name="20% - Accent1 2 4 8 2" xfId="12335" xr:uid="{00000000-0005-0000-0000-0000742F0000}"/>
    <cellStyle name="20% - Accent1 2 4 8 2 2" xfId="12336" xr:uid="{00000000-0005-0000-0000-0000752F0000}"/>
    <cellStyle name="20% - Accent1 2 4 8 2 2 2" xfId="12337" xr:uid="{00000000-0005-0000-0000-0000762F0000}"/>
    <cellStyle name="20% - Accent1 2 4 8 2 2 2 2" xfId="12338" xr:uid="{00000000-0005-0000-0000-0000772F0000}"/>
    <cellStyle name="20% - Accent1 2 4 8 2 2 3" xfId="12339" xr:uid="{00000000-0005-0000-0000-0000782F0000}"/>
    <cellStyle name="20% - Accent1 2 4 8 2 3" xfId="12340" xr:uid="{00000000-0005-0000-0000-0000792F0000}"/>
    <cellStyle name="20% - Accent1 2 4 8 2 3 2" xfId="12341" xr:uid="{00000000-0005-0000-0000-00007A2F0000}"/>
    <cellStyle name="20% - Accent1 2 4 8 2 4" xfId="12342" xr:uid="{00000000-0005-0000-0000-00007B2F0000}"/>
    <cellStyle name="20% - Accent1 2 4 8 3" xfId="12343" xr:uid="{00000000-0005-0000-0000-00007C2F0000}"/>
    <cellStyle name="20% - Accent1 2 4 8 3 2" xfId="12344" xr:uid="{00000000-0005-0000-0000-00007D2F0000}"/>
    <cellStyle name="20% - Accent1 2 4 8 3 2 2" xfId="12345" xr:uid="{00000000-0005-0000-0000-00007E2F0000}"/>
    <cellStyle name="20% - Accent1 2 4 8 3 2 2 2" xfId="12346" xr:uid="{00000000-0005-0000-0000-00007F2F0000}"/>
    <cellStyle name="20% - Accent1 2 4 8 3 2 3" xfId="12347" xr:uid="{00000000-0005-0000-0000-0000802F0000}"/>
    <cellStyle name="20% - Accent1 2 4 8 3 3" xfId="12348" xr:uid="{00000000-0005-0000-0000-0000812F0000}"/>
    <cellStyle name="20% - Accent1 2 4 8 3 3 2" xfId="12349" xr:uid="{00000000-0005-0000-0000-0000822F0000}"/>
    <cellStyle name="20% - Accent1 2 4 8 3 4" xfId="12350" xr:uid="{00000000-0005-0000-0000-0000832F0000}"/>
    <cellStyle name="20% - Accent1 2 4 8 4" xfId="12351" xr:uid="{00000000-0005-0000-0000-0000842F0000}"/>
    <cellStyle name="20% - Accent1 2 4 8 4 2" xfId="12352" xr:uid="{00000000-0005-0000-0000-0000852F0000}"/>
    <cellStyle name="20% - Accent1 2 4 8 4 2 2" xfId="12353" xr:uid="{00000000-0005-0000-0000-0000862F0000}"/>
    <cellStyle name="20% - Accent1 2 4 8 4 2 2 2" xfId="12354" xr:uid="{00000000-0005-0000-0000-0000872F0000}"/>
    <cellStyle name="20% - Accent1 2 4 8 4 2 3" xfId="12355" xr:uid="{00000000-0005-0000-0000-0000882F0000}"/>
    <cellStyle name="20% - Accent1 2 4 8 4 3" xfId="12356" xr:uid="{00000000-0005-0000-0000-0000892F0000}"/>
    <cellStyle name="20% - Accent1 2 4 8 4 3 2" xfId="12357" xr:uid="{00000000-0005-0000-0000-00008A2F0000}"/>
    <cellStyle name="20% - Accent1 2 4 8 4 4" xfId="12358" xr:uid="{00000000-0005-0000-0000-00008B2F0000}"/>
    <cellStyle name="20% - Accent1 2 4 8 5" xfId="12359" xr:uid="{00000000-0005-0000-0000-00008C2F0000}"/>
    <cellStyle name="20% - Accent1 2 4 8 5 2" xfId="12360" xr:uid="{00000000-0005-0000-0000-00008D2F0000}"/>
    <cellStyle name="20% - Accent1 2 4 8 5 2 2" xfId="12361" xr:uid="{00000000-0005-0000-0000-00008E2F0000}"/>
    <cellStyle name="20% - Accent1 2 4 8 5 3" xfId="12362" xr:uid="{00000000-0005-0000-0000-00008F2F0000}"/>
    <cellStyle name="20% - Accent1 2 4 8 6" xfId="12363" xr:uid="{00000000-0005-0000-0000-0000902F0000}"/>
    <cellStyle name="20% - Accent1 2 4 8 6 2" xfId="12364" xr:uid="{00000000-0005-0000-0000-0000912F0000}"/>
    <cellStyle name="20% - Accent1 2 4 8 6 2 2" xfId="12365" xr:uid="{00000000-0005-0000-0000-0000922F0000}"/>
    <cellStyle name="20% - Accent1 2 4 8 6 3" xfId="12366" xr:uid="{00000000-0005-0000-0000-0000932F0000}"/>
    <cellStyle name="20% - Accent1 2 4 8 7" xfId="12367" xr:uid="{00000000-0005-0000-0000-0000942F0000}"/>
    <cellStyle name="20% - Accent1 2 4 8 7 2" xfId="12368" xr:uid="{00000000-0005-0000-0000-0000952F0000}"/>
    <cellStyle name="20% - Accent1 2 4 8 8" xfId="12369" xr:uid="{00000000-0005-0000-0000-0000962F0000}"/>
    <cellStyle name="20% - Accent1 2 4 8 8 2" xfId="12370" xr:uid="{00000000-0005-0000-0000-0000972F0000}"/>
    <cellStyle name="20% - Accent1 2 4 8 9" xfId="12371" xr:uid="{00000000-0005-0000-0000-0000982F0000}"/>
    <cellStyle name="20% - Accent1 2 4 9" xfId="12372" xr:uid="{00000000-0005-0000-0000-0000992F0000}"/>
    <cellStyle name="20% - Accent1 2 4 9 2" xfId="12373" xr:uid="{00000000-0005-0000-0000-00009A2F0000}"/>
    <cellStyle name="20% - Accent1 2 4 9 2 2" xfId="12374" xr:uid="{00000000-0005-0000-0000-00009B2F0000}"/>
    <cellStyle name="20% - Accent1 2 4 9 2 2 2" xfId="12375" xr:uid="{00000000-0005-0000-0000-00009C2F0000}"/>
    <cellStyle name="20% - Accent1 2 4 9 2 3" xfId="12376" xr:uid="{00000000-0005-0000-0000-00009D2F0000}"/>
    <cellStyle name="20% - Accent1 2 4 9 3" xfId="12377" xr:uid="{00000000-0005-0000-0000-00009E2F0000}"/>
    <cellStyle name="20% - Accent1 2 4 9 3 2" xfId="12378" xr:uid="{00000000-0005-0000-0000-00009F2F0000}"/>
    <cellStyle name="20% - Accent1 2 4 9 4" xfId="12379" xr:uid="{00000000-0005-0000-0000-0000A02F0000}"/>
    <cellStyle name="20% - Accent1 2 5" xfId="12380" xr:uid="{00000000-0005-0000-0000-0000A12F0000}"/>
    <cellStyle name="20% - Accent1 2 5 10" xfId="12381" xr:uid="{00000000-0005-0000-0000-0000A22F0000}"/>
    <cellStyle name="20% - Accent1 2 5 10 2" xfId="12382" xr:uid="{00000000-0005-0000-0000-0000A32F0000}"/>
    <cellStyle name="20% - Accent1 2 5 10 2 2" xfId="12383" xr:uid="{00000000-0005-0000-0000-0000A42F0000}"/>
    <cellStyle name="20% - Accent1 2 5 10 2 2 2" xfId="12384" xr:uid="{00000000-0005-0000-0000-0000A52F0000}"/>
    <cellStyle name="20% - Accent1 2 5 10 2 3" xfId="12385" xr:uid="{00000000-0005-0000-0000-0000A62F0000}"/>
    <cellStyle name="20% - Accent1 2 5 10 3" xfId="12386" xr:uid="{00000000-0005-0000-0000-0000A72F0000}"/>
    <cellStyle name="20% - Accent1 2 5 10 3 2" xfId="12387" xr:uid="{00000000-0005-0000-0000-0000A82F0000}"/>
    <cellStyle name="20% - Accent1 2 5 10 4" xfId="12388" xr:uid="{00000000-0005-0000-0000-0000A92F0000}"/>
    <cellStyle name="20% - Accent1 2 5 11" xfId="12389" xr:uid="{00000000-0005-0000-0000-0000AA2F0000}"/>
    <cellStyle name="20% - Accent1 2 5 11 2" xfId="12390" xr:uid="{00000000-0005-0000-0000-0000AB2F0000}"/>
    <cellStyle name="20% - Accent1 2 5 11 2 2" xfId="12391" xr:uid="{00000000-0005-0000-0000-0000AC2F0000}"/>
    <cellStyle name="20% - Accent1 2 5 11 2 2 2" xfId="12392" xr:uid="{00000000-0005-0000-0000-0000AD2F0000}"/>
    <cellStyle name="20% - Accent1 2 5 11 2 3" xfId="12393" xr:uid="{00000000-0005-0000-0000-0000AE2F0000}"/>
    <cellStyle name="20% - Accent1 2 5 11 3" xfId="12394" xr:uid="{00000000-0005-0000-0000-0000AF2F0000}"/>
    <cellStyle name="20% - Accent1 2 5 11 3 2" xfId="12395" xr:uid="{00000000-0005-0000-0000-0000B02F0000}"/>
    <cellStyle name="20% - Accent1 2 5 11 4" xfId="12396" xr:uid="{00000000-0005-0000-0000-0000B12F0000}"/>
    <cellStyle name="20% - Accent1 2 5 12" xfId="12397" xr:uid="{00000000-0005-0000-0000-0000B22F0000}"/>
    <cellStyle name="20% - Accent1 2 5 12 2" xfId="12398" xr:uid="{00000000-0005-0000-0000-0000B32F0000}"/>
    <cellStyle name="20% - Accent1 2 5 12 2 2" xfId="12399" xr:uid="{00000000-0005-0000-0000-0000B42F0000}"/>
    <cellStyle name="20% - Accent1 2 5 12 3" xfId="12400" xr:uid="{00000000-0005-0000-0000-0000B52F0000}"/>
    <cellStyle name="20% - Accent1 2 5 13" xfId="12401" xr:uid="{00000000-0005-0000-0000-0000B62F0000}"/>
    <cellStyle name="20% - Accent1 2 5 13 2" xfId="12402" xr:uid="{00000000-0005-0000-0000-0000B72F0000}"/>
    <cellStyle name="20% - Accent1 2 5 13 2 2" xfId="12403" xr:uid="{00000000-0005-0000-0000-0000B82F0000}"/>
    <cellStyle name="20% - Accent1 2 5 13 3" xfId="12404" xr:uid="{00000000-0005-0000-0000-0000B92F0000}"/>
    <cellStyle name="20% - Accent1 2 5 14" xfId="12405" xr:uid="{00000000-0005-0000-0000-0000BA2F0000}"/>
    <cellStyle name="20% - Accent1 2 5 14 2" xfId="12406" xr:uid="{00000000-0005-0000-0000-0000BB2F0000}"/>
    <cellStyle name="20% - Accent1 2 5 15" xfId="12407" xr:uid="{00000000-0005-0000-0000-0000BC2F0000}"/>
    <cellStyle name="20% - Accent1 2 5 15 2" xfId="12408" xr:uid="{00000000-0005-0000-0000-0000BD2F0000}"/>
    <cellStyle name="20% - Accent1 2 5 16" xfId="12409" xr:uid="{00000000-0005-0000-0000-0000BE2F0000}"/>
    <cellStyle name="20% - Accent1 2 5 2" xfId="12410" xr:uid="{00000000-0005-0000-0000-0000BF2F0000}"/>
    <cellStyle name="20% - Accent1 2 5 2 10" xfId="12411" xr:uid="{00000000-0005-0000-0000-0000C02F0000}"/>
    <cellStyle name="20% - Accent1 2 5 2 10 2" xfId="12412" xr:uid="{00000000-0005-0000-0000-0000C12F0000}"/>
    <cellStyle name="20% - Accent1 2 5 2 10 2 2" xfId="12413" xr:uid="{00000000-0005-0000-0000-0000C22F0000}"/>
    <cellStyle name="20% - Accent1 2 5 2 10 2 2 2" xfId="12414" xr:uid="{00000000-0005-0000-0000-0000C32F0000}"/>
    <cellStyle name="20% - Accent1 2 5 2 10 2 3" xfId="12415" xr:uid="{00000000-0005-0000-0000-0000C42F0000}"/>
    <cellStyle name="20% - Accent1 2 5 2 10 3" xfId="12416" xr:uid="{00000000-0005-0000-0000-0000C52F0000}"/>
    <cellStyle name="20% - Accent1 2 5 2 10 3 2" xfId="12417" xr:uid="{00000000-0005-0000-0000-0000C62F0000}"/>
    <cellStyle name="20% - Accent1 2 5 2 10 4" xfId="12418" xr:uid="{00000000-0005-0000-0000-0000C72F0000}"/>
    <cellStyle name="20% - Accent1 2 5 2 11" xfId="12419" xr:uid="{00000000-0005-0000-0000-0000C82F0000}"/>
    <cellStyle name="20% - Accent1 2 5 2 11 2" xfId="12420" xr:uid="{00000000-0005-0000-0000-0000C92F0000}"/>
    <cellStyle name="20% - Accent1 2 5 2 11 2 2" xfId="12421" xr:uid="{00000000-0005-0000-0000-0000CA2F0000}"/>
    <cellStyle name="20% - Accent1 2 5 2 11 3" xfId="12422" xr:uid="{00000000-0005-0000-0000-0000CB2F0000}"/>
    <cellStyle name="20% - Accent1 2 5 2 12" xfId="12423" xr:uid="{00000000-0005-0000-0000-0000CC2F0000}"/>
    <cellStyle name="20% - Accent1 2 5 2 12 2" xfId="12424" xr:uid="{00000000-0005-0000-0000-0000CD2F0000}"/>
    <cellStyle name="20% - Accent1 2 5 2 12 2 2" xfId="12425" xr:uid="{00000000-0005-0000-0000-0000CE2F0000}"/>
    <cellStyle name="20% - Accent1 2 5 2 12 3" xfId="12426" xr:uid="{00000000-0005-0000-0000-0000CF2F0000}"/>
    <cellStyle name="20% - Accent1 2 5 2 13" xfId="12427" xr:uid="{00000000-0005-0000-0000-0000D02F0000}"/>
    <cellStyle name="20% - Accent1 2 5 2 13 2" xfId="12428" xr:uid="{00000000-0005-0000-0000-0000D12F0000}"/>
    <cellStyle name="20% - Accent1 2 5 2 14" xfId="12429" xr:uid="{00000000-0005-0000-0000-0000D22F0000}"/>
    <cellStyle name="20% - Accent1 2 5 2 14 2" xfId="12430" xr:uid="{00000000-0005-0000-0000-0000D32F0000}"/>
    <cellStyle name="20% - Accent1 2 5 2 15" xfId="12431" xr:uid="{00000000-0005-0000-0000-0000D42F0000}"/>
    <cellStyle name="20% - Accent1 2 5 2 2" xfId="12432" xr:uid="{00000000-0005-0000-0000-0000D52F0000}"/>
    <cellStyle name="20% - Accent1 2 5 2 2 10" xfId="12433" xr:uid="{00000000-0005-0000-0000-0000D62F0000}"/>
    <cellStyle name="20% - Accent1 2 5 2 2 10 2" xfId="12434" xr:uid="{00000000-0005-0000-0000-0000D72F0000}"/>
    <cellStyle name="20% - Accent1 2 5 2 2 10 2 2" xfId="12435" xr:uid="{00000000-0005-0000-0000-0000D82F0000}"/>
    <cellStyle name="20% - Accent1 2 5 2 2 10 3" xfId="12436" xr:uid="{00000000-0005-0000-0000-0000D92F0000}"/>
    <cellStyle name="20% - Accent1 2 5 2 2 11" xfId="12437" xr:uid="{00000000-0005-0000-0000-0000DA2F0000}"/>
    <cellStyle name="20% - Accent1 2 5 2 2 11 2" xfId="12438" xr:uid="{00000000-0005-0000-0000-0000DB2F0000}"/>
    <cellStyle name="20% - Accent1 2 5 2 2 11 2 2" xfId="12439" xr:uid="{00000000-0005-0000-0000-0000DC2F0000}"/>
    <cellStyle name="20% - Accent1 2 5 2 2 11 3" xfId="12440" xr:uid="{00000000-0005-0000-0000-0000DD2F0000}"/>
    <cellStyle name="20% - Accent1 2 5 2 2 12" xfId="12441" xr:uid="{00000000-0005-0000-0000-0000DE2F0000}"/>
    <cellStyle name="20% - Accent1 2 5 2 2 12 2" xfId="12442" xr:uid="{00000000-0005-0000-0000-0000DF2F0000}"/>
    <cellStyle name="20% - Accent1 2 5 2 2 13" xfId="12443" xr:uid="{00000000-0005-0000-0000-0000E02F0000}"/>
    <cellStyle name="20% - Accent1 2 5 2 2 13 2" xfId="12444" xr:uid="{00000000-0005-0000-0000-0000E12F0000}"/>
    <cellStyle name="20% - Accent1 2 5 2 2 14" xfId="12445" xr:uid="{00000000-0005-0000-0000-0000E22F0000}"/>
    <cellStyle name="20% - Accent1 2 5 2 2 2" xfId="12446" xr:uid="{00000000-0005-0000-0000-0000E32F0000}"/>
    <cellStyle name="20% - Accent1 2 5 2 2 2 10" xfId="12447" xr:uid="{00000000-0005-0000-0000-0000E42F0000}"/>
    <cellStyle name="20% - Accent1 2 5 2 2 2 10 2" xfId="12448" xr:uid="{00000000-0005-0000-0000-0000E52F0000}"/>
    <cellStyle name="20% - Accent1 2 5 2 2 2 11" xfId="12449" xr:uid="{00000000-0005-0000-0000-0000E62F0000}"/>
    <cellStyle name="20% - Accent1 2 5 2 2 2 2" xfId="12450" xr:uid="{00000000-0005-0000-0000-0000E72F0000}"/>
    <cellStyle name="20% - Accent1 2 5 2 2 2 2 2" xfId="12451" xr:uid="{00000000-0005-0000-0000-0000E82F0000}"/>
    <cellStyle name="20% - Accent1 2 5 2 2 2 2 2 2" xfId="12452" xr:uid="{00000000-0005-0000-0000-0000E92F0000}"/>
    <cellStyle name="20% - Accent1 2 5 2 2 2 2 2 2 2" xfId="12453" xr:uid="{00000000-0005-0000-0000-0000EA2F0000}"/>
    <cellStyle name="20% - Accent1 2 5 2 2 2 2 2 2 2 2" xfId="12454" xr:uid="{00000000-0005-0000-0000-0000EB2F0000}"/>
    <cellStyle name="20% - Accent1 2 5 2 2 2 2 2 2 3" xfId="12455" xr:uid="{00000000-0005-0000-0000-0000EC2F0000}"/>
    <cellStyle name="20% - Accent1 2 5 2 2 2 2 2 3" xfId="12456" xr:uid="{00000000-0005-0000-0000-0000ED2F0000}"/>
    <cellStyle name="20% - Accent1 2 5 2 2 2 2 2 3 2" xfId="12457" xr:uid="{00000000-0005-0000-0000-0000EE2F0000}"/>
    <cellStyle name="20% - Accent1 2 5 2 2 2 2 2 4" xfId="12458" xr:uid="{00000000-0005-0000-0000-0000EF2F0000}"/>
    <cellStyle name="20% - Accent1 2 5 2 2 2 2 3" xfId="12459" xr:uid="{00000000-0005-0000-0000-0000F02F0000}"/>
    <cellStyle name="20% - Accent1 2 5 2 2 2 2 3 2" xfId="12460" xr:uid="{00000000-0005-0000-0000-0000F12F0000}"/>
    <cellStyle name="20% - Accent1 2 5 2 2 2 2 3 2 2" xfId="12461" xr:uid="{00000000-0005-0000-0000-0000F22F0000}"/>
    <cellStyle name="20% - Accent1 2 5 2 2 2 2 3 2 2 2" xfId="12462" xr:uid="{00000000-0005-0000-0000-0000F32F0000}"/>
    <cellStyle name="20% - Accent1 2 5 2 2 2 2 3 2 3" xfId="12463" xr:uid="{00000000-0005-0000-0000-0000F42F0000}"/>
    <cellStyle name="20% - Accent1 2 5 2 2 2 2 3 3" xfId="12464" xr:uid="{00000000-0005-0000-0000-0000F52F0000}"/>
    <cellStyle name="20% - Accent1 2 5 2 2 2 2 3 3 2" xfId="12465" xr:uid="{00000000-0005-0000-0000-0000F62F0000}"/>
    <cellStyle name="20% - Accent1 2 5 2 2 2 2 3 4" xfId="12466" xr:uid="{00000000-0005-0000-0000-0000F72F0000}"/>
    <cellStyle name="20% - Accent1 2 5 2 2 2 2 4" xfId="12467" xr:uid="{00000000-0005-0000-0000-0000F82F0000}"/>
    <cellStyle name="20% - Accent1 2 5 2 2 2 2 4 2" xfId="12468" xr:uid="{00000000-0005-0000-0000-0000F92F0000}"/>
    <cellStyle name="20% - Accent1 2 5 2 2 2 2 4 2 2" xfId="12469" xr:uid="{00000000-0005-0000-0000-0000FA2F0000}"/>
    <cellStyle name="20% - Accent1 2 5 2 2 2 2 4 2 2 2" xfId="12470" xr:uid="{00000000-0005-0000-0000-0000FB2F0000}"/>
    <cellStyle name="20% - Accent1 2 5 2 2 2 2 4 2 3" xfId="12471" xr:uid="{00000000-0005-0000-0000-0000FC2F0000}"/>
    <cellStyle name="20% - Accent1 2 5 2 2 2 2 4 3" xfId="12472" xr:uid="{00000000-0005-0000-0000-0000FD2F0000}"/>
    <cellStyle name="20% - Accent1 2 5 2 2 2 2 4 3 2" xfId="12473" xr:uid="{00000000-0005-0000-0000-0000FE2F0000}"/>
    <cellStyle name="20% - Accent1 2 5 2 2 2 2 4 4" xfId="12474" xr:uid="{00000000-0005-0000-0000-0000FF2F0000}"/>
    <cellStyle name="20% - Accent1 2 5 2 2 2 2 5" xfId="12475" xr:uid="{00000000-0005-0000-0000-000000300000}"/>
    <cellStyle name="20% - Accent1 2 5 2 2 2 2 5 2" xfId="12476" xr:uid="{00000000-0005-0000-0000-000001300000}"/>
    <cellStyle name="20% - Accent1 2 5 2 2 2 2 5 2 2" xfId="12477" xr:uid="{00000000-0005-0000-0000-000002300000}"/>
    <cellStyle name="20% - Accent1 2 5 2 2 2 2 5 3" xfId="12478" xr:uid="{00000000-0005-0000-0000-000003300000}"/>
    <cellStyle name="20% - Accent1 2 5 2 2 2 2 6" xfId="12479" xr:uid="{00000000-0005-0000-0000-000004300000}"/>
    <cellStyle name="20% - Accent1 2 5 2 2 2 2 6 2" xfId="12480" xr:uid="{00000000-0005-0000-0000-000005300000}"/>
    <cellStyle name="20% - Accent1 2 5 2 2 2 2 6 2 2" xfId="12481" xr:uid="{00000000-0005-0000-0000-000006300000}"/>
    <cellStyle name="20% - Accent1 2 5 2 2 2 2 6 3" xfId="12482" xr:uid="{00000000-0005-0000-0000-000007300000}"/>
    <cellStyle name="20% - Accent1 2 5 2 2 2 2 7" xfId="12483" xr:uid="{00000000-0005-0000-0000-000008300000}"/>
    <cellStyle name="20% - Accent1 2 5 2 2 2 2 7 2" xfId="12484" xr:uid="{00000000-0005-0000-0000-000009300000}"/>
    <cellStyle name="20% - Accent1 2 5 2 2 2 2 8" xfId="12485" xr:uid="{00000000-0005-0000-0000-00000A300000}"/>
    <cellStyle name="20% - Accent1 2 5 2 2 2 2 8 2" xfId="12486" xr:uid="{00000000-0005-0000-0000-00000B300000}"/>
    <cellStyle name="20% - Accent1 2 5 2 2 2 2 9" xfId="12487" xr:uid="{00000000-0005-0000-0000-00000C300000}"/>
    <cellStyle name="20% - Accent1 2 5 2 2 2 3" xfId="12488" xr:uid="{00000000-0005-0000-0000-00000D300000}"/>
    <cellStyle name="20% - Accent1 2 5 2 2 2 3 2" xfId="12489" xr:uid="{00000000-0005-0000-0000-00000E300000}"/>
    <cellStyle name="20% - Accent1 2 5 2 2 2 3 2 2" xfId="12490" xr:uid="{00000000-0005-0000-0000-00000F300000}"/>
    <cellStyle name="20% - Accent1 2 5 2 2 2 3 2 2 2" xfId="12491" xr:uid="{00000000-0005-0000-0000-000010300000}"/>
    <cellStyle name="20% - Accent1 2 5 2 2 2 3 2 2 2 2" xfId="12492" xr:uid="{00000000-0005-0000-0000-000011300000}"/>
    <cellStyle name="20% - Accent1 2 5 2 2 2 3 2 2 3" xfId="12493" xr:uid="{00000000-0005-0000-0000-000012300000}"/>
    <cellStyle name="20% - Accent1 2 5 2 2 2 3 2 3" xfId="12494" xr:uid="{00000000-0005-0000-0000-000013300000}"/>
    <cellStyle name="20% - Accent1 2 5 2 2 2 3 2 3 2" xfId="12495" xr:uid="{00000000-0005-0000-0000-000014300000}"/>
    <cellStyle name="20% - Accent1 2 5 2 2 2 3 2 4" xfId="12496" xr:uid="{00000000-0005-0000-0000-000015300000}"/>
    <cellStyle name="20% - Accent1 2 5 2 2 2 3 3" xfId="12497" xr:uid="{00000000-0005-0000-0000-000016300000}"/>
    <cellStyle name="20% - Accent1 2 5 2 2 2 3 3 2" xfId="12498" xr:uid="{00000000-0005-0000-0000-000017300000}"/>
    <cellStyle name="20% - Accent1 2 5 2 2 2 3 3 2 2" xfId="12499" xr:uid="{00000000-0005-0000-0000-000018300000}"/>
    <cellStyle name="20% - Accent1 2 5 2 2 2 3 3 2 2 2" xfId="12500" xr:uid="{00000000-0005-0000-0000-000019300000}"/>
    <cellStyle name="20% - Accent1 2 5 2 2 2 3 3 2 3" xfId="12501" xr:uid="{00000000-0005-0000-0000-00001A300000}"/>
    <cellStyle name="20% - Accent1 2 5 2 2 2 3 3 3" xfId="12502" xr:uid="{00000000-0005-0000-0000-00001B300000}"/>
    <cellStyle name="20% - Accent1 2 5 2 2 2 3 3 3 2" xfId="12503" xr:uid="{00000000-0005-0000-0000-00001C300000}"/>
    <cellStyle name="20% - Accent1 2 5 2 2 2 3 3 4" xfId="12504" xr:uid="{00000000-0005-0000-0000-00001D300000}"/>
    <cellStyle name="20% - Accent1 2 5 2 2 2 3 4" xfId="12505" xr:uid="{00000000-0005-0000-0000-00001E300000}"/>
    <cellStyle name="20% - Accent1 2 5 2 2 2 3 4 2" xfId="12506" xr:uid="{00000000-0005-0000-0000-00001F300000}"/>
    <cellStyle name="20% - Accent1 2 5 2 2 2 3 4 2 2" xfId="12507" xr:uid="{00000000-0005-0000-0000-000020300000}"/>
    <cellStyle name="20% - Accent1 2 5 2 2 2 3 4 2 2 2" xfId="12508" xr:uid="{00000000-0005-0000-0000-000021300000}"/>
    <cellStyle name="20% - Accent1 2 5 2 2 2 3 4 2 3" xfId="12509" xr:uid="{00000000-0005-0000-0000-000022300000}"/>
    <cellStyle name="20% - Accent1 2 5 2 2 2 3 4 3" xfId="12510" xr:uid="{00000000-0005-0000-0000-000023300000}"/>
    <cellStyle name="20% - Accent1 2 5 2 2 2 3 4 3 2" xfId="12511" xr:uid="{00000000-0005-0000-0000-000024300000}"/>
    <cellStyle name="20% - Accent1 2 5 2 2 2 3 4 4" xfId="12512" xr:uid="{00000000-0005-0000-0000-000025300000}"/>
    <cellStyle name="20% - Accent1 2 5 2 2 2 3 5" xfId="12513" xr:uid="{00000000-0005-0000-0000-000026300000}"/>
    <cellStyle name="20% - Accent1 2 5 2 2 2 3 5 2" xfId="12514" xr:uid="{00000000-0005-0000-0000-000027300000}"/>
    <cellStyle name="20% - Accent1 2 5 2 2 2 3 5 2 2" xfId="12515" xr:uid="{00000000-0005-0000-0000-000028300000}"/>
    <cellStyle name="20% - Accent1 2 5 2 2 2 3 5 3" xfId="12516" xr:uid="{00000000-0005-0000-0000-000029300000}"/>
    <cellStyle name="20% - Accent1 2 5 2 2 2 3 6" xfId="12517" xr:uid="{00000000-0005-0000-0000-00002A300000}"/>
    <cellStyle name="20% - Accent1 2 5 2 2 2 3 6 2" xfId="12518" xr:uid="{00000000-0005-0000-0000-00002B300000}"/>
    <cellStyle name="20% - Accent1 2 5 2 2 2 3 6 2 2" xfId="12519" xr:uid="{00000000-0005-0000-0000-00002C300000}"/>
    <cellStyle name="20% - Accent1 2 5 2 2 2 3 6 3" xfId="12520" xr:uid="{00000000-0005-0000-0000-00002D300000}"/>
    <cellStyle name="20% - Accent1 2 5 2 2 2 3 7" xfId="12521" xr:uid="{00000000-0005-0000-0000-00002E300000}"/>
    <cellStyle name="20% - Accent1 2 5 2 2 2 3 7 2" xfId="12522" xr:uid="{00000000-0005-0000-0000-00002F300000}"/>
    <cellStyle name="20% - Accent1 2 5 2 2 2 3 8" xfId="12523" xr:uid="{00000000-0005-0000-0000-000030300000}"/>
    <cellStyle name="20% - Accent1 2 5 2 2 2 3 8 2" xfId="12524" xr:uid="{00000000-0005-0000-0000-000031300000}"/>
    <cellStyle name="20% - Accent1 2 5 2 2 2 3 9" xfId="12525" xr:uid="{00000000-0005-0000-0000-000032300000}"/>
    <cellStyle name="20% - Accent1 2 5 2 2 2 4" xfId="12526" xr:uid="{00000000-0005-0000-0000-000033300000}"/>
    <cellStyle name="20% - Accent1 2 5 2 2 2 4 2" xfId="12527" xr:uid="{00000000-0005-0000-0000-000034300000}"/>
    <cellStyle name="20% - Accent1 2 5 2 2 2 4 2 2" xfId="12528" xr:uid="{00000000-0005-0000-0000-000035300000}"/>
    <cellStyle name="20% - Accent1 2 5 2 2 2 4 2 2 2" xfId="12529" xr:uid="{00000000-0005-0000-0000-000036300000}"/>
    <cellStyle name="20% - Accent1 2 5 2 2 2 4 2 3" xfId="12530" xr:uid="{00000000-0005-0000-0000-000037300000}"/>
    <cellStyle name="20% - Accent1 2 5 2 2 2 4 3" xfId="12531" xr:uid="{00000000-0005-0000-0000-000038300000}"/>
    <cellStyle name="20% - Accent1 2 5 2 2 2 4 3 2" xfId="12532" xr:uid="{00000000-0005-0000-0000-000039300000}"/>
    <cellStyle name="20% - Accent1 2 5 2 2 2 4 4" xfId="12533" xr:uid="{00000000-0005-0000-0000-00003A300000}"/>
    <cellStyle name="20% - Accent1 2 5 2 2 2 5" xfId="12534" xr:uid="{00000000-0005-0000-0000-00003B300000}"/>
    <cellStyle name="20% - Accent1 2 5 2 2 2 5 2" xfId="12535" xr:uid="{00000000-0005-0000-0000-00003C300000}"/>
    <cellStyle name="20% - Accent1 2 5 2 2 2 5 2 2" xfId="12536" xr:uid="{00000000-0005-0000-0000-00003D300000}"/>
    <cellStyle name="20% - Accent1 2 5 2 2 2 5 2 2 2" xfId="12537" xr:uid="{00000000-0005-0000-0000-00003E300000}"/>
    <cellStyle name="20% - Accent1 2 5 2 2 2 5 2 3" xfId="12538" xr:uid="{00000000-0005-0000-0000-00003F300000}"/>
    <cellStyle name="20% - Accent1 2 5 2 2 2 5 3" xfId="12539" xr:uid="{00000000-0005-0000-0000-000040300000}"/>
    <cellStyle name="20% - Accent1 2 5 2 2 2 5 3 2" xfId="12540" xr:uid="{00000000-0005-0000-0000-000041300000}"/>
    <cellStyle name="20% - Accent1 2 5 2 2 2 5 4" xfId="12541" xr:uid="{00000000-0005-0000-0000-000042300000}"/>
    <cellStyle name="20% - Accent1 2 5 2 2 2 6" xfId="12542" xr:uid="{00000000-0005-0000-0000-000043300000}"/>
    <cellStyle name="20% - Accent1 2 5 2 2 2 6 2" xfId="12543" xr:uid="{00000000-0005-0000-0000-000044300000}"/>
    <cellStyle name="20% - Accent1 2 5 2 2 2 6 2 2" xfId="12544" xr:uid="{00000000-0005-0000-0000-000045300000}"/>
    <cellStyle name="20% - Accent1 2 5 2 2 2 6 2 2 2" xfId="12545" xr:uid="{00000000-0005-0000-0000-000046300000}"/>
    <cellStyle name="20% - Accent1 2 5 2 2 2 6 2 3" xfId="12546" xr:uid="{00000000-0005-0000-0000-000047300000}"/>
    <cellStyle name="20% - Accent1 2 5 2 2 2 6 3" xfId="12547" xr:uid="{00000000-0005-0000-0000-000048300000}"/>
    <cellStyle name="20% - Accent1 2 5 2 2 2 6 3 2" xfId="12548" xr:uid="{00000000-0005-0000-0000-000049300000}"/>
    <cellStyle name="20% - Accent1 2 5 2 2 2 6 4" xfId="12549" xr:uid="{00000000-0005-0000-0000-00004A300000}"/>
    <cellStyle name="20% - Accent1 2 5 2 2 2 7" xfId="12550" xr:uid="{00000000-0005-0000-0000-00004B300000}"/>
    <cellStyle name="20% - Accent1 2 5 2 2 2 7 2" xfId="12551" xr:uid="{00000000-0005-0000-0000-00004C300000}"/>
    <cellStyle name="20% - Accent1 2 5 2 2 2 7 2 2" xfId="12552" xr:uid="{00000000-0005-0000-0000-00004D300000}"/>
    <cellStyle name="20% - Accent1 2 5 2 2 2 7 3" xfId="12553" xr:uid="{00000000-0005-0000-0000-00004E300000}"/>
    <cellStyle name="20% - Accent1 2 5 2 2 2 8" xfId="12554" xr:uid="{00000000-0005-0000-0000-00004F300000}"/>
    <cellStyle name="20% - Accent1 2 5 2 2 2 8 2" xfId="12555" xr:uid="{00000000-0005-0000-0000-000050300000}"/>
    <cellStyle name="20% - Accent1 2 5 2 2 2 8 2 2" xfId="12556" xr:uid="{00000000-0005-0000-0000-000051300000}"/>
    <cellStyle name="20% - Accent1 2 5 2 2 2 8 3" xfId="12557" xr:uid="{00000000-0005-0000-0000-000052300000}"/>
    <cellStyle name="20% - Accent1 2 5 2 2 2 9" xfId="12558" xr:uid="{00000000-0005-0000-0000-000053300000}"/>
    <cellStyle name="20% - Accent1 2 5 2 2 2 9 2" xfId="12559" xr:uid="{00000000-0005-0000-0000-000054300000}"/>
    <cellStyle name="20% - Accent1 2 5 2 2 3" xfId="12560" xr:uid="{00000000-0005-0000-0000-000055300000}"/>
    <cellStyle name="20% - Accent1 2 5 2 2 3 10" xfId="12561" xr:uid="{00000000-0005-0000-0000-000056300000}"/>
    <cellStyle name="20% - Accent1 2 5 2 2 3 10 2" xfId="12562" xr:uid="{00000000-0005-0000-0000-000057300000}"/>
    <cellStyle name="20% - Accent1 2 5 2 2 3 11" xfId="12563" xr:uid="{00000000-0005-0000-0000-000058300000}"/>
    <cellStyle name="20% - Accent1 2 5 2 2 3 2" xfId="12564" xr:uid="{00000000-0005-0000-0000-000059300000}"/>
    <cellStyle name="20% - Accent1 2 5 2 2 3 2 2" xfId="12565" xr:uid="{00000000-0005-0000-0000-00005A300000}"/>
    <cellStyle name="20% - Accent1 2 5 2 2 3 2 2 2" xfId="12566" xr:uid="{00000000-0005-0000-0000-00005B300000}"/>
    <cellStyle name="20% - Accent1 2 5 2 2 3 2 2 2 2" xfId="12567" xr:uid="{00000000-0005-0000-0000-00005C300000}"/>
    <cellStyle name="20% - Accent1 2 5 2 2 3 2 2 2 2 2" xfId="12568" xr:uid="{00000000-0005-0000-0000-00005D300000}"/>
    <cellStyle name="20% - Accent1 2 5 2 2 3 2 2 2 3" xfId="12569" xr:uid="{00000000-0005-0000-0000-00005E300000}"/>
    <cellStyle name="20% - Accent1 2 5 2 2 3 2 2 3" xfId="12570" xr:uid="{00000000-0005-0000-0000-00005F300000}"/>
    <cellStyle name="20% - Accent1 2 5 2 2 3 2 2 3 2" xfId="12571" xr:uid="{00000000-0005-0000-0000-000060300000}"/>
    <cellStyle name="20% - Accent1 2 5 2 2 3 2 2 4" xfId="12572" xr:uid="{00000000-0005-0000-0000-000061300000}"/>
    <cellStyle name="20% - Accent1 2 5 2 2 3 2 3" xfId="12573" xr:uid="{00000000-0005-0000-0000-000062300000}"/>
    <cellStyle name="20% - Accent1 2 5 2 2 3 2 3 2" xfId="12574" xr:uid="{00000000-0005-0000-0000-000063300000}"/>
    <cellStyle name="20% - Accent1 2 5 2 2 3 2 3 2 2" xfId="12575" xr:uid="{00000000-0005-0000-0000-000064300000}"/>
    <cellStyle name="20% - Accent1 2 5 2 2 3 2 3 2 2 2" xfId="12576" xr:uid="{00000000-0005-0000-0000-000065300000}"/>
    <cellStyle name="20% - Accent1 2 5 2 2 3 2 3 2 3" xfId="12577" xr:uid="{00000000-0005-0000-0000-000066300000}"/>
    <cellStyle name="20% - Accent1 2 5 2 2 3 2 3 3" xfId="12578" xr:uid="{00000000-0005-0000-0000-000067300000}"/>
    <cellStyle name="20% - Accent1 2 5 2 2 3 2 3 3 2" xfId="12579" xr:uid="{00000000-0005-0000-0000-000068300000}"/>
    <cellStyle name="20% - Accent1 2 5 2 2 3 2 3 4" xfId="12580" xr:uid="{00000000-0005-0000-0000-000069300000}"/>
    <cellStyle name="20% - Accent1 2 5 2 2 3 2 4" xfId="12581" xr:uid="{00000000-0005-0000-0000-00006A300000}"/>
    <cellStyle name="20% - Accent1 2 5 2 2 3 2 4 2" xfId="12582" xr:uid="{00000000-0005-0000-0000-00006B300000}"/>
    <cellStyle name="20% - Accent1 2 5 2 2 3 2 4 2 2" xfId="12583" xr:uid="{00000000-0005-0000-0000-00006C300000}"/>
    <cellStyle name="20% - Accent1 2 5 2 2 3 2 4 2 2 2" xfId="12584" xr:uid="{00000000-0005-0000-0000-00006D300000}"/>
    <cellStyle name="20% - Accent1 2 5 2 2 3 2 4 2 3" xfId="12585" xr:uid="{00000000-0005-0000-0000-00006E300000}"/>
    <cellStyle name="20% - Accent1 2 5 2 2 3 2 4 3" xfId="12586" xr:uid="{00000000-0005-0000-0000-00006F300000}"/>
    <cellStyle name="20% - Accent1 2 5 2 2 3 2 4 3 2" xfId="12587" xr:uid="{00000000-0005-0000-0000-000070300000}"/>
    <cellStyle name="20% - Accent1 2 5 2 2 3 2 4 4" xfId="12588" xr:uid="{00000000-0005-0000-0000-000071300000}"/>
    <cellStyle name="20% - Accent1 2 5 2 2 3 2 5" xfId="12589" xr:uid="{00000000-0005-0000-0000-000072300000}"/>
    <cellStyle name="20% - Accent1 2 5 2 2 3 2 5 2" xfId="12590" xr:uid="{00000000-0005-0000-0000-000073300000}"/>
    <cellStyle name="20% - Accent1 2 5 2 2 3 2 5 2 2" xfId="12591" xr:uid="{00000000-0005-0000-0000-000074300000}"/>
    <cellStyle name="20% - Accent1 2 5 2 2 3 2 5 3" xfId="12592" xr:uid="{00000000-0005-0000-0000-000075300000}"/>
    <cellStyle name="20% - Accent1 2 5 2 2 3 2 6" xfId="12593" xr:uid="{00000000-0005-0000-0000-000076300000}"/>
    <cellStyle name="20% - Accent1 2 5 2 2 3 2 6 2" xfId="12594" xr:uid="{00000000-0005-0000-0000-000077300000}"/>
    <cellStyle name="20% - Accent1 2 5 2 2 3 2 6 2 2" xfId="12595" xr:uid="{00000000-0005-0000-0000-000078300000}"/>
    <cellStyle name="20% - Accent1 2 5 2 2 3 2 6 3" xfId="12596" xr:uid="{00000000-0005-0000-0000-000079300000}"/>
    <cellStyle name="20% - Accent1 2 5 2 2 3 2 7" xfId="12597" xr:uid="{00000000-0005-0000-0000-00007A300000}"/>
    <cellStyle name="20% - Accent1 2 5 2 2 3 2 7 2" xfId="12598" xr:uid="{00000000-0005-0000-0000-00007B300000}"/>
    <cellStyle name="20% - Accent1 2 5 2 2 3 2 8" xfId="12599" xr:uid="{00000000-0005-0000-0000-00007C300000}"/>
    <cellStyle name="20% - Accent1 2 5 2 2 3 2 8 2" xfId="12600" xr:uid="{00000000-0005-0000-0000-00007D300000}"/>
    <cellStyle name="20% - Accent1 2 5 2 2 3 2 9" xfId="12601" xr:uid="{00000000-0005-0000-0000-00007E300000}"/>
    <cellStyle name="20% - Accent1 2 5 2 2 3 3" xfId="12602" xr:uid="{00000000-0005-0000-0000-00007F300000}"/>
    <cellStyle name="20% - Accent1 2 5 2 2 3 3 2" xfId="12603" xr:uid="{00000000-0005-0000-0000-000080300000}"/>
    <cellStyle name="20% - Accent1 2 5 2 2 3 3 2 2" xfId="12604" xr:uid="{00000000-0005-0000-0000-000081300000}"/>
    <cellStyle name="20% - Accent1 2 5 2 2 3 3 2 2 2" xfId="12605" xr:uid="{00000000-0005-0000-0000-000082300000}"/>
    <cellStyle name="20% - Accent1 2 5 2 2 3 3 2 2 2 2" xfId="12606" xr:uid="{00000000-0005-0000-0000-000083300000}"/>
    <cellStyle name="20% - Accent1 2 5 2 2 3 3 2 2 3" xfId="12607" xr:uid="{00000000-0005-0000-0000-000084300000}"/>
    <cellStyle name="20% - Accent1 2 5 2 2 3 3 2 3" xfId="12608" xr:uid="{00000000-0005-0000-0000-000085300000}"/>
    <cellStyle name="20% - Accent1 2 5 2 2 3 3 2 3 2" xfId="12609" xr:uid="{00000000-0005-0000-0000-000086300000}"/>
    <cellStyle name="20% - Accent1 2 5 2 2 3 3 2 4" xfId="12610" xr:uid="{00000000-0005-0000-0000-000087300000}"/>
    <cellStyle name="20% - Accent1 2 5 2 2 3 3 3" xfId="12611" xr:uid="{00000000-0005-0000-0000-000088300000}"/>
    <cellStyle name="20% - Accent1 2 5 2 2 3 3 3 2" xfId="12612" xr:uid="{00000000-0005-0000-0000-000089300000}"/>
    <cellStyle name="20% - Accent1 2 5 2 2 3 3 3 2 2" xfId="12613" xr:uid="{00000000-0005-0000-0000-00008A300000}"/>
    <cellStyle name="20% - Accent1 2 5 2 2 3 3 3 2 2 2" xfId="12614" xr:uid="{00000000-0005-0000-0000-00008B300000}"/>
    <cellStyle name="20% - Accent1 2 5 2 2 3 3 3 2 3" xfId="12615" xr:uid="{00000000-0005-0000-0000-00008C300000}"/>
    <cellStyle name="20% - Accent1 2 5 2 2 3 3 3 3" xfId="12616" xr:uid="{00000000-0005-0000-0000-00008D300000}"/>
    <cellStyle name="20% - Accent1 2 5 2 2 3 3 3 3 2" xfId="12617" xr:uid="{00000000-0005-0000-0000-00008E300000}"/>
    <cellStyle name="20% - Accent1 2 5 2 2 3 3 3 4" xfId="12618" xr:uid="{00000000-0005-0000-0000-00008F300000}"/>
    <cellStyle name="20% - Accent1 2 5 2 2 3 3 4" xfId="12619" xr:uid="{00000000-0005-0000-0000-000090300000}"/>
    <cellStyle name="20% - Accent1 2 5 2 2 3 3 4 2" xfId="12620" xr:uid="{00000000-0005-0000-0000-000091300000}"/>
    <cellStyle name="20% - Accent1 2 5 2 2 3 3 4 2 2" xfId="12621" xr:uid="{00000000-0005-0000-0000-000092300000}"/>
    <cellStyle name="20% - Accent1 2 5 2 2 3 3 4 2 2 2" xfId="12622" xr:uid="{00000000-0005-0000-0000-000093300000}"/>
    <cellStyle name="20% - Accent1 2 5 2 2 3 3 4 2 3" xfId="12623" xr:uid="{00000000-0005-0000-0000-000094300000}"/>
    <cellStyle name="20% - Accent1 2 5 2 2 3 3 4 3" xfId="12624" xr:uid="{00000000-0005-0000-0000-000095300000}"/>
    <cellStyle name="20% - Accent1 2 5 2 2 3 3 4 3 2" xfId="12625" xr:uid="{00000000-0005-0000-0000-000096300000}"/>
    <cellStyle name="20% - Accent1 2 5 2 2 3 3 4 4" xfId="12626" xr:uid="{00000000-0005-0000-0000-000097300000}"/>
    <cellStyle name="20% - Accent1 2 5 2 2 3 3 5" xfId="12627" xr:uid="{00000000-0005-0000-0000-000098300000}"/>
    <cellStyle name="20% - Accent1 2 5 2 2 3 3 5 2" xfId="12628" xr:uid="{00000000-0005-0000-0000-000099300000}"/>
    <cellStyle name="20% - Accent1 2 5 2 2 3 3 5 2 2" xfId="12629" xr:uid="{00000000-0005-0000-0000-00009A300000}"/>
    <cellStyle name="20% - Accent1 2 5 2 2 3 3 5 3" xfId="12630" xr:uid="{00000000-0005-0000-0000-00009B300000}"/>
    <cellStyle name="20% - Accent1 2 5 2 2 3 3 6" xfId="12631" xr:uid="{00000000-0005-0000-0000-00009C300000}"/>
    <cellStyle name="20% - Accent1 2 5 2 2 3 3 6 2" xfId="12632" xr:uid="{00000000-0005-0000-0000-00009D300000}"/>
    <cellStyle name="20% - Accent1 2 5 2 2 3 3 6 2 2" xfId="12633" xr:uid="{00000000-0005-0000-0000-00009E300000}"/>
    <cellStyle name="20% - Accent1 2 5 2 2 3 3 6 3" xfId="12634" xr:uid="{00000000-0005-0000-0000-00009F300000}"/>
    <cellStyle name="20% - Accent1 2 5 2 2 3 3 7" xfId="12635" xr:uid="{00000000-0005-0000-0000-0000A0300000}"/>
    <cellStyle name="20% - Accent1 2 5 2 2 3 3 7 2" xfId="12636" xr:uid="{00000000-0005-0000-0000-0000A1300000}"/>
    <cellStyle name="20% - Accent1 2 5 2 2 3 3 8" xfId="12637" xr:uid="{00000000-0005-0000-0000-0000A2300000}"/>
    <cellStyle name="20% - Accent1 2 5 2 2 3 3 8 2" xfId="12638" xr:uid="{00000000-0005-0000-0000-0000A3300000}"/>
    <cellStyle name="20% - Accent1 2 5 2 2 3 3 9" xfId="12639" xr:uid="{00000000-0005-0000-0000-0000A4300000}"/>
    <cellStyle name="20% - Accent1 2 5 2 2 3 4" xfId="12640" xr:uid="{00000000-0005-0000-0000-0000A5300000}"/>
    <cellStyle name="20% - Accent1 2 5 2 2 3 4 2" xfId="12641" xr:uid="{00000000-0005-0000-0000-0000A6300000}"/>
    <cellStyle name="20% - Accent1 2 5 2 2 3 4 2 2" xfId="12642" xr:uid="{00000000-0005-0000-0000-0000A7300000}"/>
    <cellStyle name="20% - Accent1 2 5 2 2 3 4 2 2 2" xfId="12643" xr:uid="{00000000-0005-0000-0000-0000A8300000}"/>
    <cellStyle name="20% - Accent1 2 5 2 2 3 4 2 3" xfId="12644" xr:uid="{00000000-0005-0000-0000-0000A9300000}"/>
    <cellStyle name="20% - Accent1 2 5 2 2 3 4 3" xfId="12645" xr:uid="{00000000-0005-0000-0000-0000AA300000}"/>
    <cellStyle name="20% - Accent1 2 5 2 2 3 4 3 2" xfId="12646" xr:uid="{00000000-0005-0000-0000-0000AB300000}"/>
    <cellStyle name="20% - Accent1 2 5 2 2 3 4 4" xfId="12647" xr:uid="{00000000-0005-0000-0000-0000AC300000}"/>
    <cellStyle name="20% - Accent1 2 5 2 2 3 5" xfId="12648" xr:uid="{00000000-0005-0000-0000-0000AD300000}"/>
    <cellStyle name="20% - Accent1 2 5 2 2 3 5 2" xfId="12649" xr:uid="{00000000-0005-0000-0000-0000AE300000}"/>
    <cellStyle name="20% - Accent1 2 5 2 2 3 5 2 2" xfId="12650" xr:uid="{00000000-0005-0000-0000-0000AF300000}"/>
    <cellStyle name="20% - Accent1 2 5 2 2 3 5 2 2 2" xfId="12651" xr:uid="{00000000-0005-0000-0000-0000B0300000}"/>
    <cellStyle name="20% - Accent1 2 5 2 2 3 5 2 3" xfId="12652" xr:uid="{00000000-0005-0000-0000-0000B1300000}"/>
    <cellStyle name="20% - Accent1 2 5 2 2 3 5 3" xfId="12653" xr:uid="{00000000-0005-0000-0000-0000B2300000}"/>
    <cellStyle name="20% - Accent1 2 5 2 2 3 5 3 2" xfId="12654" xr:uid="{00000000-0005-0000-0000-0000B3300000}"/>
    <cellStyle name="20% - Accent1 2 5 2 2 3 5 4" xfId="12655" xr:uid="{00000000-0005-0000-0000-0000B4300000}"/>
    <cellStyle name="20% - Accent1 2 5 2 2 3 6" xfId="12656" xr:uid="{00000000-0005-0000-0000-0000B5300000}"/>
    <cellStyle name="20% - Accent1 2 5 2 2 3 6 2" xfId="12657" xr:uid="{00000000-0005-0000-0000-0000B6300000}"/>
    <cellStyle name="20% - Accent1 2 5 2 2 3 6 2 2" xfId="12658" xr:uid="{00000000-0005-0000-0000-0000B7300000}"/>
    <cellStyle name="20% - Accent1 2 5 2 2 3 6 2 2 2" xfId="12659" xr:uid="{00000000-0005-0000-0000-0000B8300000}"/>
    <cellStyle name="20% - Accent1 2 5 2 2 3 6 2 3" xfId="12660" xr:uid="{00000000-0005-0000-0000-0000B9300000}"/>
    <cellStyle name="20% - Accent1 2 5 2 2 3 6 3" xfId="12661" xr:uid="{00000000-0005-0000-0000-0000BA300000}"/>
    <cellStyle name="20% - Accent1 2 5 2 2 3 6 3 2" xfId="12662" xr:uid="{00000000-0005-0000-0000-0000BB300000}"/>
    <cellStyle name="20% - Accent1 2 5 2 2 3 6 4" xfId="12663" xr:uid="{00000000-0005-0000-0000-0000BC300000}"/>
    <cellStyle name="20% - Accent1 2 5 2 2 3 7" xfId="12664" xr:uid="{00000000-0005-0000-0000-0000BD300000}"/>
    <cellStyle name="20% - Accent1 2 5 2 2 3 7 2" xfId="12665" xr:uid="{00000000-0005-0000-0000-0000BE300000}"/>
    <cellStyle name="20% - Accent1 2 5 2 2 3 7 2 2" xfId="12666" xr:uid="{00000000-0005-0000-0000-0000BF300000}"/>
    <cellStyle name="20% - Accent1 2 5 2 2 3 7 3" xfId="12667" xr:uid="{00000000-0005-0000-0000-0000C0300000}"/>
    <cellStyle name="20% - Accent1 2 5 2 2 3 8" xfId="12668" xr:uid="{00000000-0005-0000-0000-0000C1300000}"/>
    <cellStyle name="20% - Accent1 2 5 2 2 3 8 2" xfId="12669" xr:uid="{00000000-0005-0000-0000-0000C2300000}"/>
    <cellStyle name="20% - Accent1 2 5 2 2 3 8 2 2" xfId="12670" xr:uid="{00000000-0005-0000-0000-0000C3300000}"/>
    <cellStyle name="20% - Accent1 2 5 2 2 3 8 3" xfId="12671" xr:uid="{00000000-0005-0000-0000-0000C4300000}"/>
    <cellStyle name="20% - Accent1 2 5 2 2 3 9" xfId="12672" xr:uid="{00000000-0005-0000-0000-0000C5300000}"/>
    <cellStyle name="20% - Accent1 2 5 2 2 3 9 2" xfId="12673" xr:uid="{00000000-0005-0000-0000-0000C6300000}"/>
    <cellStyle name="20% - Accent1 2 5 2 2 4" xfId="12674" xr:uid="{00000000-0005-0000-0000-0000C7300000}"/>
    <cellStyle name="20% - Accent1 2 5 2 2 4 10" xfId="12675" xr:uid="{00000000-0005-0000-0000-0000C8300000}"/>
    <cellStyle name="20% - Accent1 2 5 2 2 4 10 2" xfId="12676" xr:uid="{00000000-0005-0000-0000-0000C9300000}"/>
    <cellStyle name="20% - Accent1 2 5 2 2 4 11" xfId="12677" xr:uid="{00000000-0005-0000-0000-0000CA300000}"/>
    <cellStyle name="20% - Accent1 2 5 2 2 4 2" xfId="12678" xr:uid="{00000000-0005-0000-0000-0000CB300000}"/>
    <cellStyle name="20% - Accent1 2 5 2 2 4 2 2" xfId="12679" xr:uid="{00000000-0005-0000-0000-0000CC300000}"/>
    <cellStyle name="20% - Accent1 2 5 2 2 4 2 2 2" xfId="12680" xr:uid="{00000000-0005-0000-0000-0000CD300000}"/>
    <cellStyle name="20% - Accent1 2 5 2 2 4 2 2 2 2" xfId="12681" xr:uid="{00000000-0005-0000-0000-0000CE300000}"/>
    <cellStyle name="20% - Accent1 2 5 2 2 4 2 2 2 2 2" xfId="12682" xr:uid="{00000000-0005-0000-0000-0000CF300000}"/>
    <cellStyle name="20% - Accent1 2 5 2 2 4 2 2 2 3" xfId="12683" xr:uid="{00000000-0005-0000-0000-0000D0300000}"/>
    <cellStyle name="20% - Accent1 2 5 2 2 4 2 2 3" xfId="12684" xr:uid="{00000000-0005-0000-0000-0000D1300000}"/>
    <cellStyle name="20% - Accent1 2 5 2 2 4 2 2 3 2" xfId="12685" xr:uid="{00000000-0005-0000-0000-0000D2300000}"/>
    <cellStyle name="20% - Accent1 2 5 2 2 4 2 2 4" xfId="12686" xr:uid="{00000000-0005-0000-0000-0000D3300000}"/>
    <cellStyle name="20% - Accent1 2 5 2 2 4 2 3" xfId="12687" xr:uid="{00000000-0005-0000-0000-0000D4300000}"/>
    <cellStyle name="20% - Accent1 2 5 2 2 4 2 3 2" xfId="12688" xr:uid="{00000000-0005-0000-0000-0000D5300000}"/>
    <cellStyle name="20% - Accent1 2 5 2 2 4 2 3 2 2" xfId="12689" xr:uid="{00000000-0005-0000-0000-0000D6300000}"/>
    <cellStyle name="20% - Accent1 2 5 2 2 4 2 3 2 2 2" xfId="12690" xr:uid="{00000000-0005-0000-0000-0000D7300000}"/>
    <cellStyle name="20% - Accent1 2 5 2 2 4 2 3 2 3" xfId="12691" xr:uid="{00000000-0005-0000-0000-0000D8300000}"/>
    <cellStyle name="20% - Accent1 2 5 2 2 4 2 3 3" xfId="12692" xr:uid="{00000000-0005-0000-0000-0000D9300000}"/>
    <cellStyle name="20% - Accent1 2 5 2 2 4 2 3 3 2" xfId="12693" xr:uid="{00000000-0005-0000-0000-0000DA300000}"/>
    <cellStyle name="20% - Accent1 2 5 2 2 4 2 3 4" xfId="12694" xr:uid="{00000000-0005-0000-0000-0000DB300000}"/>
    <cellStyle name="20% - Accent1 2 5 2 2 4 2 4" xfId="12695" xr:uid="{00000000-0005-0000-0000-0000DC300000}"/>
    <cellStyle name="20% - Accent1 2 5 2 2 4 2 4 2" xfId="12696" xr:uid="{00000000-0005-0000-0000-0000DD300000}"/>
    <cellStyle name="20% - Accent1 2 5 2 2 4 2 4 2 2" xfId="12697" xr:uid="{00000000-0005-0000-0000-0000DE300000}"/>
    <cellStyle name="20% - Accent1 2 5 2 2 4 2 4 2 2 2" xfId="12698" xr:uid="{00000000-0005-0000-0000-0000DF300000}"/>
    <cellStyle name="20% - Accent1 2 5 2 2 4 2 4 2 3" xfId="12699" xr:uid="{00000000-0005-0000-0000-0000E0300000}"/>
    <cellStyle name="20% - Accent1 2 5 2 2 4 2 4 3" xfId="12700" xr:uid="{00000000-0005-0000-0000-0000E1300000}"/>
    <cellStyle name="20% - Accent1 2 5 2 2 4 2 4 3 2" xfId="12701" xr:uid="{00000000-0005-0000-0000-0000E2300000}"/>
    <cellStyle name="20% - Accent1 2 5 2 2 4 2 4 4" xfId="12702" xr:uid="{00000000-0005-0000-0000-0000E3300000}"/>
    <cellStyle name="20% - Accent1 2 5 2 2 4 2 5" xfId="12703" xr:uid="{00000000-0005-0000-0000-0000E4300000}"/>
    <cellStyle name="20% - Accent1 2 5 2 2 4 2 5 2" xfId="12704" xr:uid="{00000000-0005-0000-0000-0000E5300000}"/>
    <cellStyle name="20% - Accent1 2 5 2 2 4 2 5 2 2" xfId="12705" xr:uid="{00000000-0005-0000-0000-0000E6300000}"/>
    <cellStyle name="20% - Accent1 2 5 2 2 4 2 5 3" xfId="12706" xr:uid="{00000000-0005-0000-0000-0000E7300000}"/>
    <cellStyle name="20% - Accent1 2 5 2 2 4 2 6" xfId="12707" xr:uid="{00000000-0005-0000-0000-0000E8300000}"/>
    <cellStyle name="20% - Accent1 2 5 2 2 4 2 6 2" xfId="12708" xr:uid="{00000000-0005-0000-0000-0000E9300000}"/>
    <cellStyle name="20% - Accent1 2 5 2 2 4 2 6 2 2" xfId="12709" xr:uid="{00000000-0005-0000-0000-0000EA300000}"/>
    <cellStyle name="20% - Accent1 2 5 2 2 4 2 6 3" xfId="12710" xr:uid="{00000000-0005-0000-0000-0000EB300000}"/>
    <cellStyle name="20% - Accent1 2 5 2 2 4 2 7" xfId="12711" xr:uid="{00000000-0005-0000-0000-0000EC300000}"/>
    <cellStyle name="20% - Accent1 2 5 2 2 4 2 7 2" xfId="12712" xr:uid="{00000000-0005-0000-0000-0000ED300000}"/>
    <cellStyle name="20% - Accent1 2 5 2 2 4 2 8" xfId="12713" xr:uid="{00000000-0005-0000-0000-0000EE300000}"/>
    <cellStyle name="20% - Accent1 2 5 2 2 4 2 8 2" xfId="12714" xr:uid="{00000000-0005-0000-0000-0000EF300000}"/>
    <cellStyle name="20% - Accent1 2 5 2 2 4 2 9" xfId="12715" xr:uid="{00000000-0005-0000-0000-0000F0300000}"/>
    <cellStyle name="20% - Accent1 2 5 2 2 4 3" xfId="12716" xr:uid="{00000000-0005-0000-0000-0000F1300000}"/>
    <cellStyle name="20% - Accent1 2 5 2 2 4 3 2" xfId="12717" xr:uid="{00000000-0005-0000-0000-0000F2300000}"/>
    <cellStyle name="20% - Accent1 2 5 2 2 4 3 2 2" xfId="12718" xr:uid="{00000000-0005-0000-0000-0000F3300000}"/>
    <cellStyle name="20% - Accent1 2 5 2 2 4 3 2 2 2" xfId="12719" xr:uid="{00000000-0005-0000-0000-0000F4300000}"/>
    <cellStyle name="20% - Accent1 2 5 2 2 4 3 2 2 2 2" xfId="12720" xr:uid="{00000000-0005-0000-0000-0000F5300000}"/>
    <cellStyle name="20% - Accent1 2 5 2 2 4 3 2 2 3" xfId="12721" xr:uid="{00000000-0005-0000-0000-0000F6300000}"/>
    <cellStyle name="20% - Accent1 2 5 2 2 4 3 2 3" xfId="12722" xr:uid="{00000000-0005-0000-0000-0000F7300000}"/>
    <cellStyle name="20% - Accent1 2 5 2 2 4 3 2 3 2" xfId="12723" xr:uid="{00000000-0005-0000-0000-0000F8300000}"/>
    <cellStyle name="20% - Accent1 2 5 2 2 4 3 2 4" xfId="12724" xr:uid="{00000000-0005-0000-0000-0000F9300000}"/>
    <cellStyle name="20% - Accent1 2 5 2 2 4 3 3" xfId="12725" xr:uid="{00000000-0005-0000-0000-0000FA300000}"/>
    <cellStyle name="20% - Accent1 2 5 2 2 4 3 3 2" xfId="12726" xr:uid="{00000000-0005-0000-0000-0000FB300000}"/>
    <cellStyle name="20% - Accent1 2 5 2 2 4 3 3 2 2" xfId="12727" xr:uid="{00000000-0005-0000-0000-0000FC300000}"/>
    <cellStyle name="20% - Accent1 2 5 2 2 4 3 3 2 2 2" xfId="12728" xr:uid="{00000000-0005-0000-0000-0000FD300000}"/>
    <cellStyle name="20% - Accent1 2 5 2 2 4 3 3 2 3" xfId="12729" xr:uid="{00000000-0005-0000-0000-0000FE300000}"/>
    <cellStyle name="20% - Accent1 2 5 2 2 4 3 3 3" xfId="12730" xr:uid="{00000000-0005-0000-0000-0000FF300000}"/>
    <cellStyle name="20% - Accent1 2 5 2 2 4 3 3 3 2" xfId="12731" xr:uid="{00000000-0005-0000-0000-000000310000}"/>
    <cellStyle name="20% - Accent1 2 5 2 2 4 3 3 4" xfId="12732" xr:uid="{00000000-0005-0000-0000-000001310000}"/>
    <cellStyle name="20% - Accent1 2 5 2 2 4 3 4" xfId="12733" xr:uid="{00000000-0005-0000-0000-000002310000}"/>
    <cellStyle name="20% - Accent1 2 5 2 2 4 3 4 2" xfId="12734" xr:uid="{00000000-0005-0000-0000-000003310000}"/>
    <cellStyle name="20% - Accent1 2 5 2 2 4 3 4 2 2" xfId="12735" xr:uid="{00000000-0005-0000-0000-000004310000}"/>
    <cellStyle name="20% - Accent1 2 5 2 2 4 3 4 2 2 2" xfId="12736" xr:uid="{00000000-0005-0000-0000-000005310000}"/>
    <cellStyle name="20% - Accent1 2 5 2 2 4 3 4 2 3" xfId="12737" xr:uid="{00000000-0005-0000-0000-000006310000}"/>
    <cellStyle name="20% - Accent1 2 5 2 2 4 3 4 3" xfId="12738" xr:uid="{00000000-0005-0000-0000-000007310000}"/>
    <cellStyle name="20% - Accent1 2 5 2 2 4 3 4 3 2" xfId="12739" xr:uid="{00000000-0005-0000-0000-000008310000}"/>
    <cellStyle name="20% - Accent1 2 5 2 2 4 3 4 4" xfId="12740" xr:uid="{00000000-0005-0000-0000-000009310000}"/>
    <cellStyle name="20% - Accent1 2 5 2 2 4 3 5" xfId="12741" xr:uid="{00000000-0005-0000-0000-00000A310000}"/>
    <cellStyle name="20% - Accent1 2 5 2 2 4 3 5 2" xfId="12742" xr:uid="{00000000-0005-0000-0000-00000B310000}"/>
    <cellStyle name="20% - Accent1 2 5 2 2 4 3 5 2 2" xfId="12743" xr:uid="{00000000-0005-0000-0000-00000C310000}"/>
    <cellStyle name="20% - Accent1 2 5 2 2 4 3 5 3" xfId="12744" xr:uid="{00000000-0005-0000-0000-00000D310000}"/>
    <cellStyle name="20% - Accent1 2 5 2 2 4 3 6" xfId="12745" xr:uid="{00000000-0005-0000-0000-00000E310000}"/>
    <cellStyle name="20% - Accent1 2 5 2 2 4 3 6 2" xfId="12746" xr:uid="{00000000-0005-0000-0000-00000F310000}"/>
    <cellStyle name="20% - Accent1 2 5 2 2 4 3 6 2 2" xfId="12747" xr:uid="{00000000-0005-0000-0000-000010310000}"/>
    <cellStyle name="20% - Accent1 2 5 2 2 4 3 6 3" xfId="12748" xr:uid="{00000000-0005-0000-0000-000011310000}"/>
    <cellStyle name="20% - Accent1 2 5 2 2 4 3 7" xfId="12749" xr:uid="{00000000-0005-0000-0000-000012310000}"/>
    <cellStyle name="20% - Accent1 2 5 2 2 4 3 7 2" xfId="12750" xr:uid="{00000000-0005-0000-0000-000013310000}"/>
    <cellStyle name="20% - Accent1 2 5 2 2 4 3 8" xfId="12751" xr:uid="{00000000-0005-0000-0000-000014310000}"/>
    <cellStyle name="20% - Accent1 2 5 2 2 4 3 8 2" xfId="12752" xr:uid="{00000000-0005-0000-0000-000015310000}"/>
    <cellStyle name="20% - Accent1 2 5 2 2 4 3 9" xfId="12753" xr:uid="{00000000-0005-0000-0000-000016310000}"/>
    <cellStyle name="20% - Accent1 2 5 2 2 4 4" xfId="12754" xr:uid="{00000000-0005-0000-0000-000017310000}"/>
    <cellStyle name="20% - Accent1 2 5 2 2 4 4 2" xfId="12755" xr:uid="{00000000-0005-0000-0000-000018310000}"/>
    <cellStyle name="20% - Accent1 2 5 2 2 4 4 2 2" xfId="12756" xr:uid="{00000000-0005-0000-0000-000019310000}"/>
    <cellStyle name="20% - Accent1 2 5 2 2 4 4 2 2 2" xfId="12757" xr:uid="{00000000-0005-0000-0000-00001A310000}"/>
    <cellStyle name="20% - Accent1 2 5 2 2 4 4 2 3" xfId="12758" xr:uid="{00000000-0005-0000-0000-00001B310000}"/>
    <cellStyle name="20% - Accent1 2 5 2 2 4 4 3" xfId="12759" xr:uid="{00000000-0005-0000-0000-00001C310000}"/>
    <cellStyle name="20% - Accent1 2 5 2 2 4 4 3 2" xfId="12760" xr:uid="{00000000-0005-0000-0000-00001D310000}"/>
    <cellStyle name="20% - Accent1 2 5 2 2 4 4 4" xfId="12761" xr:uid="{00000000-0005-0000-0000-00001E310000}"/>
    <cellStyle name="20% - Accent1 2 5 2 2 4 5" xfId="12762" xr:uid="{00000000-0005-0000-0000-00001F310000}"/>
    <cellStyle name="20% - Accent1 2 5 2 2 4 5 2" xfId="12763" xr:uid="{00000000-0005-0000-0000-000020310000}"/>
    <cellStyle name="20% - Accent1 2 5 2 2 4 5 2 2" xfId="12764" xr:uid="{00000000-0005-0000-0000-000021310000}"/>
    <cellStyle name="20% - Accent1 2 5 2 2 4 5 2 2 2" xfId="12765" xr:uid="{00000000-0005-0000-0000-000022310000}"/>
    <cellStyle name="20% - Accent1 2 5 2 2 4 5 2 3" xfId="12766" xr:uid="{00000000-0005-0000-0000-000023310000}"/>
    <cellStyle name="20% - Accent1 2 5 2 2 4 5 3" xfId="12767" xr:uid="{00000000-0005-0000-0000-000024310000}"/>
    <cellStyle name="20% - Accent1 2 5 2 2 4 5 3 2" xfId="12768" xr:uid="{00000000-0005-0000-0000-000025310000}"/>
    <cellStyle name="20% - Accent1 2 5 2 2 4 5 4" xfId="12769" xr:uid="{00000000-0005-0000-0000-000026310000}"/>
    <cellStyle name="20% - Accent1 2 5 2 2 4 6" xfId="12770" xr:uid="{00000000-0005-0000-0000-000027310000}"/>
    <cellStyle name="20% - Accent1 2 5 2 2 4 6 2" xfId="12771" xr:uid="{00000000-0005-0000-0000-000028310000}"/>
    <cellStyle name="20% - Accent1 2 5 2 2 4 6 2 2" xfId="12772" xr:uid="{00000000-0005-0000-0000-000029310000}"/>
    <cellStyle name="20% - Accent1 2 5 2 2 4 6 2 2 2" xfId="12773" xr:uid="{00000000-0005-0000-0000-00002A310000}"/>
    <cellStyle name="20% - Accent1 2 5 2 2 4 6 2 3" xfId="12774" xr:uid="{00000000-0005-0000-0000-00002B310000}"/>
    <cellStyle name="20% - Accent1 2 5 2 2 4 6 3" xfId="12775" xr:uid="{00000000-0005-0000-0000-00002C310000}"/>
    <cellStyle name="20% - Accent1 2 5 2 2 4 6 3 2" xfId="12776" xr:uid="{00000000-0005-0000-0000-00002D310000}"/>
    <cellStyle name="20% - Accent1 2 5 2 2 4 6 4" xfId="12777" xr:uid="{00000000-0005-0000-0000-00002E310000}"/>
    <cellStyle name="20% - Accent1 2 5 2 2 4 7" xfId="12778" xr:uid="{00000000-0005-0000-0000-00002F310000}"/>
    <cellStyle name="20% - Accent1 2 5 2 2 4 7 2" xfId="12779" xr:uid="{00000000-0005-0000-0000-000030310000}"/>
    <cellStyle name="20% - Accent1 2 5 2 2 4 7 2 2" xfId="12780" xr:uid="{00000000-0005-0000-0000-000031310000}"/>
    <cellStyle name="20% - Accent1 2 5 2 2 4 7 3" xfId="12781" xr:uid="{00000000-0005-0000-0000-000032310000}"/>
    <cellStyle name="20% - Accent1 2 5 2 2 4 8" xfId="12782" xr:uid="{00000000-0005-0000-0000-000033310000}"/>
    <cellStyle name="20% - Accent1 2 5 2 2 4 8 2" xfId="12783" xr:uid="{00000000-0005-0000-0000-000034310000}"/>
    <cellStyle name="20% - Accent1 2 5 2 2 4 8 2 2" xfId="12784" xr:uid="{00000000-0005-0000-0000-000035310000}"/>
    <cellStyle name="20% - Accent1 2 5 2 2 4 8 3" xfId="12785" xr:uid="{00000000-0005-0000-0000-000036310000}"/>
    <cellStyle name="20% - Accent1 2 5 2 2 4 9" xfId="12786" xr:uid="{00000000-0005-0000-0000-000037310000}"/>
    <cellStyle name="20% - Accent1 2 5 2 2 4 9 2" xfId="12787" xr:uid="{00000000-0005-0000-0000-000038310000}"/>
    <cellStyle name="20% - Accent1 2 5 2 2 5" xfId="12788" xr:uid="{00000000-0005-0000-0000-000039310000}"/>
    <cellStyle name="20% - Accent1 2 5 2 2 5 2" xfId="12789" xr:uid="{00000000-0005-0000-0000-00003A310000}"/>
    <cellStyle name="20% - Accent1 2 5 2 2 5 2 2" xfId="12790" xr:uid="{00000000-0005-0000-0000-00003B310000}"/>
    <cellStyle name="20% - Accent1 2 5 2 2 5 2 2 2" xfId="12791" xr:uid="{00000000-0005-0000-0000-00003C310000}"/>
    <cellStyle name="20% - Accent1 2 5 2 2 5 2 2 2 2" xfId="12792" xr:uid="{00000000-0005-0000-0000-00003D310000}"/>
    <cellStyle name="20% - Accent1 2 5 2 2 5 2 2 3" xfId="12793" xr:uid="{00000000-0005-0000-0000-00003E310000}"/>
    <cellStyle name="20% - Accent1 2 5 2 2 5 2 3" xfId="12794" xr:uid="{00000000-0005-0000-0000-00003F310000}"/>
    <cellStyle name="20% - Accent1 2 5 2 2 5 2 3 2" xfId="12795" xr:uid="{00000000-0005-0000-0000-000040310000}"/>
    <cellStyle name="20% - Accent1 2 5 2 2 5 2 4" xfId="12796" xr:uid="{00000000-0005-0000-0000-000041310000}"/>
    <cellStyle name="20% - Accent1 2 5 2 2 5 3" xfId="12797" xr:uid="{00000000-0005-0000-0000-000042310000}"/>
    <cellStyle name="20% - Accent1 2 5 2 2 5 3 2" xfId="12798" xr:uid="{00000000-0005-0000-0000-000043310000}"/>
    <cellStyle name="20% - Accent1 2 5 2 2 5 3 2 2" xfId="12799" xr:uid="{00000000-0005-0000-0000-000044310000}"/>
    <cellStyle name="20% - Accent1 2 5 2 2 5 3 2 2 2" xfId="12800" xr:uid="{00000000-0005-0000-0000-000045310000}"/>
    <cellStyle name="20% - Accent1 2 5 2 2 5 3 2 3" xfId="12801" xr:uid="{00000000-0005-0000-0000-000046310000}"/>
    <cellStyle name="20% - Accent1 2 5 2 2 5 3 3" xfId="12802" xr:uid="{00000000-0005-0000-0000-000047310000}"/>
    <cellStyle name="20% - Accent1 2 5 2 2 5 3 3 2" xfId="12803" xr:uid="{00000000-0005-0000-0000-000048310000}"/>
    <cellStyle name="20% - Accent1 2 5 2 2 5 3 4" xfId="12804" xr:uid="{00000000-0005-0000-0000-000049310000}"/>
    <cellStyle name="20% - Accent1 2 5 2 2 5 4" xfId="12805" xr:uid="{00000000-0005-0000-0000-00004A310000}"/>
    <cellStyle name="20% - Accent1 2 5 2 2 5 4 2" xfId="12806" xr:uid="{00000000-0005-0000-0000-00004B310000}"/>
    <cellStyle name="20% - Accent1 2 5 2 2 5 4 2 2" xfId="12807" xr:uid="{00000000-0005-0000-0000-00004C310000}"/>
    <cellStyle name="20% - Accent1 2 5 2 2 5 4 2 2 2" xfId="12808" xr:uid="{00000000-0005-0000-0000-00004D310000}"/>
    <cellStyle name="20% - Accent1 2 5 2 2 5 4 2 3" xfId="12809" xr:uid="{00000000-0005-0000-0000-00004E310000}"/>
    <cellStyle name="20% - Accent1 2 5 2 2 5 4 3" xfId="12810" xr:uid="{00000000-0005-0000-0000-00004F310000}"/>
    <cellStyle name="20% - Accent1 2 5 2 2 5 4 3 2" xfId="12811" xr:uid="{00000000-0005-0000-0000-000050310000}"/>
    <cellStyle name="20% - Accent1 2 5 2 2 5 4 4" xfId="12812" xr:uid="{00000000-0005-0000-0000-000051310000}"/>
    <cellStyle name="20% - Accent1 2 5 2 2 5 5" xfId="12813" xr:uid="{00000000-0005-0000-0000-000052310000}"/>
    <cellStyle name="20% - Accent1 2 5 2 2 5 5 2" xfId="12814" xr:uid="{00000000-0005-0000-0000-000053310000}"/>
    <cellStyle name="20% - Accent1 2 5 2 2 5 5 2 2" xfId="12815" xr:uid="{00000000-0005-0000-0000-000054310000}"/>
    <cellStyle name="20% - Accent1 2 5 2 2 5 5 3" xfId="12816" xr:uid="{00000000-0005-0000-0000-000055310000}"/>
    <cellStyle name="20% - Accent1 2 5 2 2 5 6" xfId="12817" xr:uid="{00000000-0005-0000-0000-000056310000}"/>
    <cellStyle name="20% - Accent1 2 5 2 2 5 6 2" xfId="12818" xr:uid="{00000000-0005-0000-0000-000057310000}"/>
    <cellStyle name="20% - Accent1 2 5 2 2 5 6 2 2" xfId="12819" xr:uid="{00000000-0005-0000-0000-000058310000}"/>
    <cellStyle name="20% - Accent1 2 5 2 2 5 6 3" xfId="12820" xr:uid="{00000000-0005-0000-0000-000059310000}"/>
    <cellStyle name="20% - Accent1 2 5 2 2 5 7" xfId="12821" xr:uid="{00000000-0005-0000-0000-00005A310000}"/>
    <cellStyle name="20% - Accent1 2 5 2 2 5 7 2" xfId="12822" xr:uid="{00000000-0005-0000-0000-00005B310000}"/>
    <cellStyle name="20% - Accent1 2 5 2 2 5 8" xfId="12823" xr:uid="{00000000-0005-0000-0000-00005C310000}"/>
    <cellStyle name="20% - Accent1 2 5 2 2 5 8 2" xfId="12824" xr:uid="{00000000-0005-0000-0000-00005D310000}"/>
    <cellStyle name="20% - Accent1 2 5 2 2 5 9" xfId="12825" xr:uid="{00000000-0005-0000-0000-00005E310000}"/>
    <cellStyle name="20% - Accent1 2 5 2 2 6" xfId="12826" xr:uid="{00000000-0005-0000-0000-00005F310000}"/>
    <cellStyle name="20% - Accent1 2 5 2 2 6 2" xfId="12827" xr:uid="{00000000-0005-0000-0000-000060310000}"/>
    <cellStyle name="20% - Accent1 2 5 2 2 6 2 2" xfId="12828" xr:uid="{00000000-0005-0000-0000-000061310000}"/>
    <cellStyle name="20% - Accent1 2 5 2 2 6 2 2 2" xfId="12829" xr:uid="{00000000-0005-0000-0000-000062310000}"/>
    <cellStyle name="20% - Accent1 2 5 2 2 6 2 2 2 2" xfId="12830" xr:uid="{00000000-0005-0000-0000-000063310000}"/>
    <cellStyle name="20% - Accent1 2 5 2 2 6 2 2 3" xfId="12831" xr:uid="{00000000-0005-0000-0000-000064310000}"/>
    <cellStyle name="20% - Accent1 2 5 2 2 6 2 3" xfId="12832" xr:uid="{00000000-0005-0000-0000-000065310000}"/>
    <cellStyle name="20% - Accent1 2 5 2 2 6 2 3 2" xfId="12833" xr:uid="{00000000-0005-0000-0000-000066310000}"/>
    <cellStyle name="20% - Accent1 2 5 2 2 6 2 4" xfId="12834" xr:uid="{00000000-0005-0000-0000-000067310000}"/>
    <cellStyle name="20% - Accent1 2 5 2 2 6 3" xfId="12835" xr:uid="{00000000-0005-0000-0000-000068310000}"/>
    <cellStyle name="20% - Accent1 2 5 2 2 6 3 2" xfId="12836" xr:uid="{00000000-0005-0000-0000-000069310000}"/>
    <cellStyle name="20% - Accent1 2 5 2 2 6 3 2 2" xfId="12837" xr:uid="{00000000-0005-0000-0000-00006A310000}"/>
    <cellStyle name="20% - Accent1 2 5 2 2 6 3 2 2 2" xfId="12838" xr:uid="{00000000-0005-0000-0000-00006B310000}"/>
    <cellStyle name="20% - Accent1 2 5 2 2 6 3 2 3" xfId="12839" xr:uid="{00000000-0005-0000-0000-00006C310000}"/>
    <cellStyle name="20% - Accent1 2 5 2 2 6 3 3" xfId="12840" xr:uid="{00000000-0005-0000-0000-00006D310000}"/>
    <cellStyle name="20% - Accent1 2 5 2 2 6 3 3 2" xfId="12841" xr:uid="{00000000-0005-0000-0000-00006E310000}"/>
    <cellStyle name="20% - Accent1 2 5 2 2 6 3 4" xfId="12842" xr:uid="{00000000-0005-0000-0000-00006F310000}"/>
    <cellStyle name="20% - Accent1 2 5 2 2 6 4" xfId="12843" xr:uid="{00000000-0005-0000-0000-000070310000}"/>
    <cellStyle name="20% - Accent1 2 5 2 2 6 4 2" xfId="12844" xr:uid="{00000000-0005-0000-0000-000071310000}"/>
    <cellStyle name="20% - Accent1 2 5 2 2 6 4 2 2" xfId="12845" xr:uid="{00000000-0005-0000-0000-000072310000}"/>
    <cellStyle name="20% - Accent1 2 5 2 2 6 4 2 2 2" xfId="12846" xr:uid="{00000000-0005-0000-0000-000073310000}"/>
    <cellStyle name="20% - Accent1 2 5 2 2 6 4 2 3" xfId="12847" xr:uid="{00000000-0005-0000-0000-000074310000}"/>
    <cellStyle name="20% - Accent1 2 5 2 2 6 4 3" xfId="12848" xr:uid="{00000000-0005-0000-0000-000075310000}"/>
    <cellStyle name="20% - Accent1 2 5 2 2 6 4 3 2" xfId="12849" xr:uid="{00000000-0005-0000-0000-000076310000}"/>
    <cellStyle name="20% - Accent1 2 5 2 2 6 4 4" xfId="12850" xr:uid="{00000000-0005-0000-0000-000077310000}"/>
    <cellStyle name="20% - Accent1 2 5 2 2 6 5" xfId="12851" xr:uid="{00000000-0005-0000-0000-000078310000}"/>
    <cellStyle name="20% - Accent1 2 5 2 2 6 5 2" xfId="12852" xr:uid="{00000000-0005-0000-0000-000079310000}"/>
    <cellStyle name="20% - Accent1 2 5 2 2 6 5 2 2" xfId="12853" xr:uid="{00000000-0005-0000-0000-00007A310000}"/>
    <cellStyle name="20% - Accent1 2 5 2 2 6 5 3" xfId="12854" xr:uid="{00000000-0005-0000-0000-00007B310000}"/>
    <cellStyle name="20% - Accent1 2 5 2 2 6 6" xfId="12855" xr:uid="{00000000-0005-0000-0000-00007C310000}"/>
    <cellStyle name="20% - Accent1 2 5 2 2 6 6 2" xfId="12856" xr:uid="{00000000-0005-0000-0000-00007D310000}"/>
    <cellStyle name="20% - Accent1 2 5 2 2 6 6 2 2" xfId="12857" xr:uid="{00000000-0005-0000-0000-00007E310000}"/>
    <cellStyle name="20% - Accent1 2 5 2 2 6 6 3" xfId="12858" xr:uid="{00000000-0005-0000-0000-00007F310000}"/>
    <cellStyle name="20% - Accent1 2 5 2 2 6 7" xfId="12859" xr:uid="{00000000-0005-0000-0000-000080310000}"/>
    <cellStyle name="20% - Accent1 2 5 2 2 6 7 2" xfId="12860" xr:uid="{00000000-0005-0000-0000-000081310000}"/>
    <cellStyle name="20% - Accent1 2 5 2 2 6 8" xfId="12861" xr:uid="{00000000-0005-0000-0000-000082310000}"/>
    <cellStyle name="20% - Accent1 2 5 2 2 6 8 2" xfId="12862" xr:uid="{00000000-0005-0000-0000-000083310000}"/>
    <cellStyle name="20% - Accent1 2 5 2 2 6 9" xfId="12863" xr:uid="{00000000-0005-0000-0000-000084310000}"/>
    <cellStyle name="20% - Accent1 2 5 2 2 7" xfId="12864" xr:uid="{00000000-0005-0000-0000-000085310000}"/>
    <cellStyle name="20% - Accent1 2 5 2 2 7 2" xfId="12865" xr:uid="{00000000-0005-0000-0000-000086310000}"/>
    <cellStyle name="20% - Accent1 2 5 2 2 7 2 2" xfId="12866" xr:uid="{00000000-0005-0000-0000-000087310000}"/>
    <cellStyle name="20% - Accent1 2 5 2 2 7 2 2 2" xfId="12867" xr:uid="{00000000-0005-0000-0000-000088310000}"/>
    <cellStyle name="20% - Accent1 2 5 2 2 7 2 3" xfId="12868" xr:uid="{00000000-0005-0000-0000-000089310000}"/>
    <cellStyle name="20% - Accent1 2 5 2 2 7 3" xfId="12869" xr:uid="{00000000-0005-0000-0000-00008A310000}"/>
    <cellStyle name="20% - Accent1 2 5 2 2 7 3 2" xfId="12870" xr:uid="{00000000-0005-0000-0000-00008B310000}"/>
    <cellStyle name="20% - Accent1 2 5 2 2 7 4" xfId="12871" xr:uid="{00000000-0005-0000-0000-00008C310000}"/>
    <cellStyle name="20% - Accent1 2 5 2 2 8" xfId="12872" xr:uid="{00000000-0005-0000-0000-00008D310000}"/>
    <cellStyle name="20% - Accent1 2 5 2 2 8 2" xfId="12873" xr:uid="{00000000-0005-0000-0000-00008E310000}"/>
    <cellStyle name="20% - Accent1 2 5 2 2 8 2 2" xfId="12874" xr:uid="{00000000-0005-0000-0000-00008F310000}"/>
    <cellStyle name="20% - Accent1 2 5 2 2 8 2 2 2" xfId="12875" xr:uid="{00000000-0005-0000-0000-000090310000}"/>
    <cellStyle name="20% - Accent1 2 5 2 2 8 2 3" xfId="12876" xr:uid="{00000000-0005-0000-0000-000091310000}"/>
    <cellStyle name="20% - Accent1 2 5 2 2 8 3" xfId="12877" xr:uid="{00000000-0005-0000-0000-000092310000}"/>
    <cellStyle name="20% - Accent1 2 5 2 2 8 3 2" xfId="12878" xr:uid="{00000000-0005-0000-0000-000093310000}"/>
    <cellStyle name="20% - Accent1 2 5 2 2 8 4" xfId="12879" xr:uid="{00000000-0005-0000-0000-000094310000}"/>
    <cellStyle name="20% - Accent1 2 5 2 2 9" xfId="12880" xr:uid="{00000000-0005-0000-0000-000095310000}"/>
    <cellStyle name="20% - Accent1 2 5 2 2 9 2" xfId="12881" xr:uid="{00000000-0005-0000-0000-000096310000}"/>
    <cellStyle name="20% - Accent1 2 5 2 2 9 2 2" xfId="12882" xr:uid="{00000000-0005-0000-0000-000097310000}"/>
    <cellStyle name="20% - Accent1 2 5 2 2 9 2 2 2" xfId="12883" xr:uid="{00000000-0005-0000-0000-000098310000}"/>
    <cellStyle name="20% - Accent1 2 5 2 2 9 2 3" xfId="12884" xr:uid="{00000000-0005-0000-0000-000099310000}"/>
    <cellStyle name="20% - Accent1 2 5 2 2 9 3" xfId="12885" xr:uid="{00000000-0005-0000-0000-00009A310000}"/>
    <cellStyle name="20% - Accent1 2 5 2 2 9 3 2" xfId="12886" xr:uid="{00000000-0005-0000-0000-00009B310000}"/>
    <cellStyle name="20% - Accent1 2 5 2 2 9 4" xfId="12887" xr:uid="{00000000-0005-0000-0000-00009C310000}"/>
    <cellStyle name="20% - Accent1 2 5 2 3" xfId="12888" xr:uid="{00000000-0005-0000-0000-00009D310000}"/>
    <cellStyle name="20% - Accent1 2 5 2 3 10" xfId="12889" xr:uid="{00000000-0005-0000-0000-00009E310000}"/>
    <cellStyle name="20% - Accent1 2 5 2 3 10 2" xfId="12890" xr:uid="{00000000-0005-0000-0000-00009F310000}"/>
    <cellStyle name="20% - Accent1 2 5 2 3 11" xfId="12891" xr:uid="{00000000-0005-0000-0000-0000A0310000}"/>
    <cellStyle name="20% - Accent1 2 5 2 3 2" xfId="12892" xr:uid="{00000000-0005-0000-0000-0000A1310000}"/>
    <cellStyle name="20% - Accent1 2 5 2 3 2 2" xfId="12893" xr:uid="{00000000-0005-0000-0000-0000A2310000}"/>
    <cellStyle name="20% - Accent1 2 5 2 3 2 2 2" xfId="12894" xr:uid="{00000000-0005-0000-0000-0000A3310000}"/>
    <cellStyle name="20% - Accent1 2 5 2 3 2 2 2 2" xfId="12895" xr:uid="{00000000-0005-0000-0000-0000A4310000}"/>
    <cellStyle name="20% - Accent1 2 5 2 3 2 2 2 2 2" xfId="12896" xr:uid="{00000000-0005-0000-0000-0000A5310000}"/>
    <cellStyle name="20% - Accent1 2 5 2 3 2 2 2 3" xfId="12897" xr:uid="{00000000-0005-0000-0000-0000A6310000}"/>
    <cellStyle name="20% - Accent1 2 5 2 3 2 2 3" xfId="12898" xr:uid="{00000000-0005-0000-0000-0000A7310000}"/>
    <cellStyle name="20% - Accent1 2 5 2 3 2 2 3 2" xfId="12899" xr:uid="{00000000-0005-0000-0000-0000A8310000}"/>
    <cellStyle name="20% - Accent1 2 5 2 3 2 2 4" xfId="12900" xr:uid="{00000000-0005-0000-0000-0000A9310000}"/>
    <cellStyle name="20% - Accent1 2 5 2 3 2 3" xfId="12901" xr:uid="{00000000-0005-0000-0000-0000AA310000}"/>
    <cellStyle name="20% - Accent1 2 5 2 3 2 3 2" xfId="12902" xr:uid="{00000000-0005-0000-0000-0000AB310000}"/>
    <cellStyle name="20% - Accent1 2 5 2 3 2 3 2 2" xfId="12903" xr:uid="{00000000-0005-0000-0000-0000AC310000}"/>
    <cellStyle name="20% - Accent1 2 5 2 3 2 3 2 2 2" xfId="12904" xr:uid="{00000000-0005-0000-0000-0000AD310000}"/>
    <cellStyle name="20% - Accent1 2 5 2 3 2 3 2 3" xfId="12905" xr:uid="{00000000-0005-0000-0000-0000AE310000}"/>
    <cellStyle name="20% - Accent1 2 5 2 3 2 3 3" xfId="12906" xr:uid="{00000000-0005-0000-0000-0000AF310000}"/>
    <cellStyle name="20% - Accent1 2 5 2 3 2 3 3 2" xfId="12907" xr:uid="{00000000-0005-0000-0000-0000B0310000}"/>
    <cellStyle name="20% - Accent1 2 5 2 3 2 3 4" xfId="12908" xr:uid="{00000000-0005-0000-0000-0000B1310000}"/>
    <cellStyle name="20% - Accent1 2 5 2 3 2 4" xfId="12909" xr:uid="{00000000-0005-0000-0000-0000B2310000}"/>
    <cellStyle name="20% - Accent1 2 5 2 3 2 4 2" xfId="12910" xr:uid="{00000000-0005-0000-0000-0000B3310000}"/>
    <cellStyle name="20% - Accent1 2 5 2 3 2 4 2 2" xfId="12911" xr:uid="{00000000-0005-0000-0000-0000B4310000}"/>
    <cellStyle name="20% - Accent1 2 5 2 3 2 4 2 2 2" xfId="12912" xr:uid="{00000000-0005-0000-0000-0000B5310000}"/>
    <cellStyle name="20% - Accent1 2 5 2 3 2 4 2 3" xfId="12913" xr:uid="{00000000-0005-0000-0000-0000B6310000}"/>
    <cellStyle name="20% - Accent1 2 5 2 3 2 4 3" xfId="12914" xr:uid="{00000000-0005-0000-0000-0000B7310000}"/>
    <cellStyle name="20% - Accent1 2 5 2 3 2 4 3 2" xfId="12915" xr:uid="{00000000-0005-0000-0000-0000B8310000}"/>
    <cellStyle name="20% - Accent1 2 5 2 3 2 4 4" xfId="12916" xr:uid="{00000000-0005-0000-0000-0000B9310000}"/>
    <cellStyle name="20% - Accent1 2 5 2 3 2 5" xfId="12917" xr:uid="{00000000-0005-0000-0000-0000BA310000}"/>
    <cellStyle name="20% - Accent1 2 5 2 3 2 5 2" xfId="12918" xr:uid="{00000000-0005-0000-0000-0000BB310000}"/>
    <cellStyle name="20% - Accent1 2 5 2 3 2 5 2 2" xfId="12919" xr:uid="{00000000-0005-0000-0000-0000BC310000}"/>
    <cellStyle name="20% - Accent1 2 5 2 3 2 5 3" xfId="12920" xr:uid="{00000000-0005-0000-0000-0000BD310000}"/>
    <cellStyle name="20% - Accent1 2 5 2 3 2 6" xfId="12921" xr:uid="{00000000-0005-0000-0000-0000BE310000}"/>
    <cellStyle name="20% - Accent1 2 5 2 3 2 6 2" xfId="12922" xr:uid="{00000000-0005-0000-0000-0000BF310000}"/>
    <cellStyle name="20% - Accent1 2 5 2 3 2 6 2 2" xfId="12923" xr:uid="{00000000-0005-0000-0000-0000C0310000}"/>
    <cellStyle name="20% - Accent1 2 5 2 3 2 6 3" xfId="12924" xr:uid="{00000000-0005-0000-0000-0000C1310000}"/>
    <cellStyle name="20% - Accent1 2 5 2 3 2 7" xfId="12925" xr:uid="{00000000-0005-0000-0000-0000C2310000}"/>
    <cellStyle name="20% - Accent1 2 5 2 3 2 7 2" xfId="12926" xr:uid="{00000000-0005-0000-0000-0000C3310000}"/>
    <cellStyle name="20% - Accent1 2 5 2 3 2 8" xfId="12927" xr:uid="{00000000-0005-0000-0000-0000C4310000}"/>
    <cellStyle name="20% - Accent1 2 5 2 3 2 8 2" xfId="12928" xr:uid="{00000000-0005-0000-0000-0000C5310000}"/>
    <cellStyle name="20% - Accent1 2 5 2 3 2 9" xfId="12929" xr:uid="{00000000-0005-0000-0000-0000C6310000}"/>
    <cellStyle name="20% - Accent1 2 5 2 3 3" xfId="12930" xr:uid="{00000000-0005-0000-0000-0000C7310000}"/>
    <cellStyle name="20% - Accent1 2 5 2 3 3 2" xfId="12931" xr:uid="{00000000-0005-0000-0000-0000C8310000}"/>
    <cellStyle name="20% - Accent1 2 5 2 3 3 2 2" xfId="12932" xr:uid="{00000000-0005-0000-0000-0000C9310000}"/>
    <cellStyle name="20% - Accent1 2 5 2 3 3 2 2 2" xfId="12933" xr:uid="{00000000-0005-0000-0000-0000CA310000}"/>
    <cellStyle name="20% - Accent1 2 5 2 3 3 2 2 2 2" xfId="12934" xr:uid="{00000000-0005-0000-0000-0000CB310000}"/>
    <cellStyle name="20% - Accent1 2 5 2 3 3 2 2 3" xfId="12935" xr:uid="{00000000-0005-0000-0000-0000CC310000}"/>
    <cellStyle name="20% - Accent1 2 5 2 3 3 2 3" xfId="12936" xr:uid="{00000000-0005-0000-0000-0000CD310000}"/>
    <cellStyle name="20% - Accent1 2 5 2 3 3 2 3 2" xfId="12937" xr:uid="{00000000-0005-0000-0000-0000CE310000}"/>
    <cellStyle name="20% - Accent1 2 5 2 3 3 2 4" xfId="12938" xr:uid="{00000000-0005-0000-0000-0000CF310000}"/>
    <cellStyle name="20% - Accent1 2 5 2 3 3 3" xfId="12939" xr:uid="{00000000-0005-0000-0000-0000D0310000}"/>
    <cellStyle name="20% - Accent1 2 5 2 3 3 3 2" xfId="12940" xr:uid="{00000000-0005-0000-0000-0000D1310000}"/>
    <cellStyle name="20% - Accent1 2 5 2 3 3 3 2 2" xfId="12941" xr:uid="{00000000-0005-0000-0000-0000D2310000}"/>
    <cellStyle name="20% - Accent1 2 5 2 3 3 3 2 2 2" xfId="12942" xr:uid="{00000000-0005-0000-0000-0000D3310000}"/>
    <cellStyle name="20% - Accent1 2 5 2 3 3 3 2 3" xfId="12943" xr:uid="{00000000-0005-0000-0000-0000D4310000}"/>
    <cellStyle name="20% - Accent1 2 5 2 3 3 3 3" xfId="12944" xr:uid="{00000000-0005-0000-0000-0000D5310000}"/>
    <cellStyle name="20% - Accent1 2 5 2 3 3 3 3 2" xfId="12945" xr:uid="{00000000-0005-0000-0000-0000D6310000}"/>
    <cellStyle name="20% - Accent1 2 5 2 3 3 3 4" xfId="12946" xr:uid="{00000000-0005-0000-0000-0000D7310000}"/>
    <cellStyle name="20% - Accent1 2 5 2 3 3 4" xfId="12947" xr:uid="{00000000-0005-0000-0000-0000D8310000}"/>
    <cellStyle name="20% - Accent1 2 5 2 3 3 4 2" xfId="12948" xr:uid="{00000000-0005-0000-0000-0000D9310000}"/>
    <cellStyle name="20% - Accent1 2 5 2 3 3 4 2 2" xfId="12949" xr:uid="{00000000-0005-0000-0000-0000DA310000}"/>
    <cellStyle name="20% - Accent1 2 5 2 3 3 4 2 2 2" xfId="12950" xr:uid="{00000000-0005-0000-0000-0000DB310000}"/>
    <cellStyle name="20% - Accent1 2 5 2 3 3 4 2 3" xfId="12951" xr:uid="{00000000-0005-0000-0000-0000DC310000}"/>
    <cellStyle name="20% - Accent1 2 5 2 3 3 4 3" xfId="12952" xr:uid="{00000000-0005-0000-0000-0000DD310000}"/>
    <cellStyle name="20% - Accent1 2 5 2 3 3 4 3 2" xfId="12953" xr:uid="{00000000-0005-0000-0000-0000DE310000}"/>
    <cellStyle name="20% - Accent1 2 5 2 3 3 4 4" xfId="12954" xr:uid="{00000000-0005-0000-0000-0000DF310000}"/>
    <cellStyle name="20% - Accent1 2 5 2 3 3 5" xfId="12955" xr:uid="{00000000-0005-0000-0000-0000E0310000}"/>
    <cellStyle name="20% - Accent1 2 5 2 3 3 5 2" xfId="12956" xr:uid="{00000000-0005-0000-0000-0000E1310000}"/>
    <cellStyle name="20% - Accent1 2 5 2 3 3 5 2 2" xfId="12957" xr:uid="{00000000-0005-0000-0000-0000E2310000}"/>
    <cellStyle name="20% - Accent1 2 5 2 3 3 5 3" xfId="12958" xr:uid="{00000000-0005-0000-0000-0000E3310000}"/>
    <cellStyle name="20% - Accent1 2 5 2 3 3 6" xfId="12959" xr:uid="{00000000-0005-0000-0000-0000E4310000}"/>
    <cellStyle name="20% - Accent1 2 5 2 3 3 6 2" xfId="12960" xr:uid="{00000000-0005-0000-0000-0000E5310000}"/>
    <cellStyle name="20% - Accent1 2 5 2 3 3 6 2 2" xfId="12961" xr:uid="{00000000-0005-0000-0000-0000E6310000}"/>
    <cellStyle name="20% - Accent1 2 5 2 3 3 6 3" xfId="12962" xr:uid="{00000000-0005-0000-0000-0000E7310000}"/>
    <cellStyle name="20% - Accent1 2 5 2 3 3 7" xfId="12963" xr:uid="{00000000-0005-0000-0000-0000E8310000}"/>
    <cellStyle name="20% - Accent1 2 5 2 3 3 7 2" xfId="12964" xr:uid="{00000000-0005-0000-0000-0000E9310000}"/>
    <cellStyle name="20% - Accent1 2 5 2 3 3 8" xfId="12965" xr:uid="{00000000-0005-0000-0000-0000EA310000}"/>
    <cellStyle name="20% - Accent1 2 5 2 3 3 8 2" xfId="12966" xr:uid="{00000000-0005-0000-0000-0000EB310000}"/>
    <cellStyle name="20% - Accent1 2 5 2 3 3 9" xfId="12967" xr:uid="{00000000-0005-0000-0000-0000EC310000}"/>
    <cellStyle name="20% - Accent1 2 5 2 3 4" xfId="12968" xr:uid="{00000000-0005-0000-0000-0000ED310000}"/>
    <cellStyle name="20% - Accent1 2 5 2 3 4 2" xfId="12969" xr:uid="{00000000-0005-0000-0000-0000EE310000}"/>
    <cellStyle name="20% - Accent1 2 5 2 3 4 2 2" xfId="12970" xr:uid="{00000000-0005-0000-0000-0000EF310000}"/>
    <cellStyle name="20% - Accent1 2 5 2 3 4 2 2 2" xfId="12971" xr:uid="{00000000-0005-0000-0000-0000F0310000}"/>
    <cellStyle name="20% - Accent1 2 5 2 3 4 2 3" xfId="12972" xr:uid="{00000000-0005-0000-0000-0000F1310000}"/>
    <cellStyle name="20% - Accent1 2 5 2 3 4 3" xfId="12973" xr:uid="{00000000-0005-0000-0000-0000F2310000}"/>
    <cellStyle name="20% - Accent1 2 5 2 3 4 3 2" xfId="12974" xr:uid="{00000000-0005-0000-0000-0000F3310000}"/>
    <cellStyle name="20% - Accent1 2 5 2 3 4 4" xfId="12975" xr:uid="{00000000-0005-0000-0000-0000F4310000}"/>
    <cellStyle name="20% - Accent1 2 5 2 3 5" xfId="12976" xr:uid="{00000000-0005-0000-0000-0000F5310000}"/>
    <cellStyle name="20% - Accent1 2 5 2 3 5 2" xfId="12977" xr:uid="{00000000-0005-0000-0000-0000F6310000}"/>
    <cellStyle name="20% - Accent1 2 5 2 3 5 2 2" xfId="12978" xr:uid="{00000000-0005-0000-0000-0000F7310000}"/>
    <cellStyle name="20% - Accent1 2 5 2 3 5 2 2 2" xfId="12979" xr:uid="{00000000-0005-0000-0000-0000F8310000}"/>
    <cellStyle name="20% - Accent1 2 5 2 3 5 2 3" xfId="12980" xr:uid="{00000000-0005-0000-0000-0000F9310000}"/>
    <cellStyle name="20% - Accent1 2 5 2 3 5 3" xfId="12981" xr:uid="{00000000-0005-0000-0000-0000FA310000}"/>
    <cellStyle name="20% - Accent1 2 5 2 3 5 3 2" xfId="12982" xr:uid="{00000000-0005-0000-0000-0000FB310000}"/>
    <cellStyle name="20% - Accent1 2 5 2 3 5 4" xfId="12983" xr:uid="{00000000-0005-0000-0000-0000FC310000}"/>
    <cellStyle name="20% - Accent1 2 5 2 3 6" xfId="12984" xr:uid="{00000000-0005-0000-0000-0000FD310000}"/>
    <cellStyle name="20% - Accent1 2 5 2 3 6 2" xfId="12985" xr:uid="{00000000-0005-0000-0000-0000FE310000}"/>
    <cellStyle name="20% - Accent1 2 5 2 3 6 2 2" xfId="12986" xr:uid="{00000000-0005-0000-0000-0000FF310000}"/>
    <cellStyle name="20% - Accent1 2 5 2 3 6 2 2 2" xfId="12987" xr:uid="{00000000-0005-0000-0000-000000320000}"/>
    <cellStyle name="20% - Accent1 2 5 2 3 6 2 3" xfId="12988" xr:uid="{00000000-0005-0000-0000-000001320000}"/>
    <cellStyle name="20% - Accent1 2 5 2 3 6 3" xfId="12989" xr:uid="{00000000-0005-0000-0000-000002320000}"/>
    <cellStyle name="20% - Accent1 2 5 2 3 6 3 2" xfId="12990" xr:uid="{00000000-0005-0000-0000-000003320000}"/>
    <cellStyle name="20% - Accent1 2 5 2 3 6 4" xfId="12991" xr:uid="{00000000-0005-0000-0000-000004320000}"/>
    <cellStyle name="20% - Accent1 2 5 2 3 7" xfId="12992" xr:uid="{00000000-0005-0000-0000-000005320000}"/>
    <cellStyle name="20% - Accent1 2 5 2 3 7 2" xfId="12993" xr:uid="{00000000-0005-0000-0000-000006320000}"/>
    <cellStyle name="20% - Accent1 2 5 2 3 7 2 2" xfId="12994" xr:uid="{00000000-0005-0000-0000-000007320000}"/>
    <cellStyle name="20% - Accent1 2 5 2 3 7 3" xfId="12995" xr:uid="{00000000-0005-0000-0000-000008320000}"/>
    <cellStyle name="20% - Accent1 2 5 2 3 8" xfId="12996" xr:uid="{00000000-0005-0000-0000-000009320000}"/>
    <cellStyle name="20% - Accent1 2 5 2 3 8 2" xfId="12997" xr:uid="{00000000-0005-0000-0000-00000A320000}"/>
    <cellStyle name="20% - Accent1 2 5 2 3 8 2 2" xfId="12998" xr:uid="{00000000-0005-0000-0000-00000B320000}"/>
    <cellStyle name="20% - Accent1 2 5 2 3 8 3" xfId="12999" xr:uid="{00000000-0005-0000-0000-00000C320000}"/>
    <cellStyle name="20% - Accent1 2 5 2 3 9" xfId="13000" xr:uid="{00000000-0005-0000-0000-00000D320000}"/>
    <cellStyle name="20% - Accent1 2 5 2 3 9 2" xfId="13001" xr:uid="{00000000-0005-0000-0000-00000E320000}"/>
    <cellStyle name="20% - Accent1 2 5 2 4" xfId="13002" xr:uid="{00000000-0005-0000-0000-00000F320000}"/>
    <cellStyle name="20% - Accent1 2 5 2 4 10" xfId="13003" xr:uid="{00000000-0005-0000-0000-000010320000}"/>
    <cellStyle name="20% - Accent1 2 5 2 4 10 2" xfId="13004" xr:uid="{00000000-0005-0000-0000-000011320000}"/>
    <cellStyle name="20% - Accent1 2 5 2 4 11" xfId="13005" xr:uid="{00000000-0005-0000-0000-000012320000}"/>
    <cellStyle name="20% - Accent1 2 5 2 4 2" xfId="13006" xr:uid="{00000000-0005-0000-0000-000013320000}"/>
    <cellStyle name="20% - Accent1 2 5 2 4 2 2" xfId="13007" xr:uid="{00000000-0005-0000-0000-000014320000}"/>
    <cellStyle name="20% - Accent1 2 5 2 4 2 2 2" xfId="13008" xr:uid="{00000000-0005-0000-0000-000015320000}"/>
    <cellStyle name="20% - Accent1 2 5 2 4 2 2 2 2" xfId="13009" xr:uid="{00000000-0005-0000-0000-000016320000}"/>
    <cellStyle name="20% - Accent1 2 5 2 4 2 2 2 2 2" xfId="13010" xr:uid="{00000000-0005-0000-0000-000017320000}"/>
    <cellStyle name="20% - Accent1 2 5 2 4 2 2 2 3" xfId="13011" xr:uid="{00000000-0005-0000-0000-000018320000}"/>
    <cellStyle name="20% - Accent1 2 5 2 4 2 2 3" xfId="13012" xr:uid="{00000000-0005-0000-0000-000019320000}"/>
    <cellStyle name="20% - Accent1 2 5 2 4 2 2 3 2" xfId="13013" xr:uid="{00000000-0005-0000-0000-00001A320000}"/>
    <cellStyle name="20% - Accent1 2 5 2 4 2 2 4" xfId="13014" xr:uid="{00000000-0005-0000-0000-00001B320000}"/>
    <cellStyle name="20% - Accent1 2 5 2 4 2 3" xfId="13015" xr:uid="{00000000-0005-0000-0000-00001C320000}"/>
    <cellStyle name="20% - Accent1 2 5 2 4 2 3 2" xfId="13016" xr:uid="{00000000-0005-0000-0000-00001D320000}"/>
    <cellStyle name="20% - Accent1 2 5 2 4 2 3 2 2" xfId="13017" xr:uid="{00000000-0005-0000-0000-00001E320000}"/>
    <cellStyle name="20% - Accent1 2 5 2 4 2 3 2 2 2" xfId="13018" xr:uid="{00000000-0005-0000-0000-00001F320000}"/>
    <cellStyle name="20% - Accent1 2 5 2 4 2 3 2 3" xfId="13019" xr:uid="{00000000-0005-0000-0000-000020320000}"/>
    <cellStyle name="20% - Accent1 2 5 2 4 2 3 3" xfId="13020" xr:uid="{00000000-0005-0000-0000-000021320000}"/>
    <cellStyle name="20% - Accent1 2 5 2 4 2 3 3 2" xfId="13021" xr:uid="{00000000-0005-0000-0000-000022320000}"/>
    <cellStyle name="20% - Accent1 2 5 2 4 2 3 4" xfId="13022" xr:uid="{00000000-0005-0000-0000-000023320000}"/>
    <cellStyle name="20% - Accent1 2 5 2 4 2 4" xfId="13023" xr:uid="{00000000-0005-0000-0000-000024320000}"/>
    <cellStyle name="20% - Accent1 2 5 2 4 2 4 2" xfId="13024" xr:uid="{00000000-0005-0000-0000-000025320000}"/>
    <cellStyle name="20% - Accent1 2 5 2 4 2 4 2 2" xfId="13025" xr:uid="{00000000-0005-0000-0000-000026320000}"/>
    <cellStyle name="20% - Accent1 2 5 2 4 2 4 2 2 2" xfId="13026" xr:uid="{00000000-0005-0000-0000-000027320000}"/>
    <cellStyle name="20% - Accent1 2 5 2 4 2 4 2 3" xfId="13027" xr:uid="{00000000-0005-0000-0000-000028320000}"/>
    <cellStyle name="20% - Accent1 2 5 2 4 2 4 3" xfId="13028" xr:uid="{00000000-0005-0000-0000-000029320000}"/>
    <cellStyle name="20% - Accent1 2 5 2 4 2 4 3 2" xfId="13029" xr:uid="{00000000-0005-0000-0000-00002A320000}"/>
    <cellStyle name="20% - Accent1 2 5 2 4 2 4 4" xfId="13030" xr:uid="{00000000-0005-0000-0000-00002B320000}"/>
    <cellStyle name="20% - Accent1 2 5 2 4 2 5" xfId="13031" xr:uid="{00000000-0005-0000-0000-00002C320000}"/>
    <cellStyle name="20% - Accent1 2 5 2 4 2 5 2" xfId="13032" xr:uid="{00000000-0005-0000-0000-00002D320000}"/>
    <cellStyle name="20% - Accent1 2 5 2 4 2 5 2 2" xfId="13033" xr:uid="{00000000-0005-0000-0000-00002E320000}"/>
    <cellStyle name="20% - Accent1 2 5 2 4 2 5 3" xfId="13034" xr:uid="{00000000-0005-0000-0000-00002F320000}"/>
    <cellStyle name="20% - Accent1 2 5 2 4 2 6" xfId="13035" xr:uid="{00000000-0005-0000-0000-000030320000}"/>
    <cellStyle name="20% - Accent1 2 5 2 4 2 6 2" xfId="13036" xr:uid="{00000000-0005-0000-0000-000031320000}"/>
    <cellStyle name="20% - Accent1 2 5 2 4 2 6 2 2" xfId="13037" xr:uid="{00000000-0005-0000-0000-000032320000}"/>
    <cellStyle name="20% - Accent1 2 5 2 4 2 6 3" xfId="13038" xr:uid="{00000000-0005-0000-0000-000033320000}"/>
    <cellStyle name="20% - Accent1 2 5 2 4 2 7" xfId="13039" xr:uid="{00000000-0005-0000-0000-000034320000}"/>
    <cellStyle name="20% - Accent1 2 5 2 4 2 7 2" xfId="13040" xr:uid="{00000000-0005-0000-0000-000035320000}"/>
    <cellStyle name="20% - Accent1 2 5 2 4 2 8" xfId="13041" xr:uid="{00000000-0005-0000-0000-000036320000}"/>
    <cellStyle name="20% - Accent1 2 5 2 4 2 8 2" xfId="13042" xr:uid="{00000000-0005-0000-0000-000037320000}"/>
    <cellStyle name="20% - Accent1 2 5 2 4 2 9" xfId="13043" xr:uid="{00000000-0005-0000-0000-000038320000}"/>
    <cellStyle name="20% - Accent1 2 5 2 4 3" xfId="13044" xr:uid="{00000000-0005-0000-0000-000039320000}"/>
    <cellStyle name="20% - Accent1 2 5 2 4 3 2" xfId="13045" xr:uid="{00000000-0005-0000-0000-00003A320000}"/>
    <cellStyle name="20% - Accent1 2 5 2 4 3 2 2" xfId="13046" xr:uid="{00000000-0005-0000-0000-00003B320000}"/>
    <cellStyle name="20% - Accent1 2 5 2 4 3 2 2 2" xfId="13047" xr:uid="{00000000-0005-0000-0000-00003C320000}"/>
    <cellStyle name="20% - Accent1 2 5 2 4 3 2 2 2 2" xfId="13048" xr:uid="{00000000-0005-0000-0000-00003D320000}"/>
    <cellStyle name="20% - Accent1 2 5 2 4 3 2 2 3" xfId="13049" xr:uid="{00000000-0005-0000-0000-00003E320000}"/>
    <cellStyle name="20% - Accent1 2 5 2 4 3 2 3" xfId="13050" xr:uid="{00000000-0005-0000-0000-00003F320000}"/>
    <cellStyle name="20% - Accent1 2 5 2 4 3 2 3 2" xfId="13051" xr:uid="{00000000-0005-0000-0000-000040320000}"/>
    <cellStyle name="20% - Accent1 2 5 2 4 3 2 4" xfId="13052" xr:uid="{00000000-0005-0000-0000-000041320000}"/>
    <cellStyle name="20% - Accent1 2 5 2 4 3 3" xfId="13053" xr:uid="{00000000-0005-0000-0000-000042320000}"/>
    <cellStyle name="20% - Accent1 2 5 2 4 3 3 2" xfId="13054" xr:uid="{00000000-0005-0000-0000-000043320000}"/>
    <cellStyle name="20% - Accent1 2 5 2 4 3 3 2 2" xfId="13055" xr:uid="{00000000-0005-0000-0000-000044320000}"/>
    <cellStyle name="20% - Accent1 2 5 2 4 3 3 2 2 2" xfId="13056" xr:uid="{00000000-0005-0000-0000-000045320000}"/>
    <cellStyle name="20% - Accent1 2 5 2 4 3 3 2 3" xfId="13057" xr:uid="{00000000-0005-0000-0000-000046320000}"/>
    <cellStyle name="20% - Accent1 2 5 2 4 3 3 3" xfId="13058" xr:uid="{00000000-0005-0000-0000-000047320000}"/>
    <cellStyle name="20% - Accent1 2 5 2 4 3 3 3 2" xfId="13059" xr:uid="{00000000-0005-0000-0000-000048320000}"/>
    <cellStyle name="20% - Accent1 2 5 2 4 3 3 4" xfId="13060" xr:uid="{00000000-0005-0000-0000-000049320000}"/>
    <cellStyle name="20% - Accent1 2 5 2 4 3 4" xfId="13061" xr:uid="{00000000-0005-0000-0000-00004A320000}"/>
    <cellStyle name="20% - Accent1 2 5 2 4 3 4 2" xfId="13062" xr:uid="{00000000-0005-0000-0000-00004B320000}"/>
    <cellStyle name="20% - Accent1 2 5 2 4 3 4 2 2" xfId="13063" xr:uid="{00000000-0005-0000-0000-00004C320000}"/>
    <cellStyle name="20% - Accent1 2 5 2 4 3 4 2 2 2" xfId="13064" xr:uid="{00000000-0005-0000-0000-00004D320000}"/>
    <cellStyle name="20% - Accent1 2 5 2 4 3 4 2 3" xfId="13065" xr:uid="{00000000-0005-0000-0000-00004E320000}"/>
    <cellStyle name="20% - Accent1 2 5 2 4 3 4 3" xfId="13066" xr:uid="{00000000-0005-0000-0000-00004F320000}"/>
    <cellStyle name="20% - Accent1 2 5 2 4 3 4 3 2" xfId="13067" xr:uid="{00000000-0005-0000-0000-000050320000}"/>
    <cellStyle name="20% - Accent1 2 5 2 4 3 4 4" xfId="13068" xr:uid="{00000000-0005-0000-0000-000051320000}"/>
    <cellStyle name="20% - Accent1 2 5 2 4 3 5" xfId="13069" xr:uid="{00000000-0005-0000-0000-000052320000}"/>
    <cellStyle name="20% - Accent1 2 5 2 4 3 5 2" xfId="13070" xr:uid="{00000000-0005-0000-0000-000053320000}"/>
    <cellStyle name="20% - Accent1 2 5 2 4 3 5 2 2" xfId="13071" xr:uid="{00000000-0005-0000-0000-000054320000}"/>
    <cellStyle name="20% - Accent1 2 5 2 4 3 5 3" xfId="13072" xr:uid="{00000000-0005-0000-0000-000055320000}"/>
    <cellStyle name="20% - Accent1 2 5 2 4 3 6" xfId="13073" xr:uid="{00000000-0005-0000-0000-000056320000}"/>
    <cellStyle name="20% - Accent1 2 5 2 4 3 6 2" xfId="13074" xr:uid="{00000000-0005-0000-0000-000057320000}"/>
    <cellStyle name="20% - Accent1 2 5 2 4 3 6 2 2" xfId="13075" xr:uid="{00000000-0005-0000-0000-000058320000}"/>
    <cellStyle name="20% - Accent1 2 5 2 4 3 6 3" xfId="13076" xr:uid="{00000000-0005-0000-0000-000059320000}"/>
    <cellStyle name="20% - Accent1 2 5 2 4 3 7" xfId="13077" xr:uid="{00000000-0005-0000-0000-00005A320000}"/>
    <cellStyle name="20% - Accent1 2 5 2 4 3 7 2" xfId="13078" xr:uid="{00000000-0005-0000-0000-00005B320000}"/>
    <cellStyle name="20% - Accent1 2 5 2 4 3 8" xfId="13079" xr:uid="{00000000-0005-0000-0000-00005C320000}"/>
    <cellStyle name="20% - Accent1 2 5 2 4 3 8 2" xfId="13080" xr:uid="{00000000-0005-0000-0000-00005D320000}"/>
    <cellStyle name="20% - Accent1 2 5 2 4 3 9" xfId="13081" xr:uid="{00000000-0005-0000-0000-00005E320000}"/>
    <cellStyle name="20% - Accent1 2 5 2 4 4" xfId="13082" xr:uid="{00000000-0005-0000-0000-00005F320000}"/>
    <cellStyle name="20% - Accent1 2 5 2 4 4 2" xfId="13083" xr:uid="{00000000-0005-0000-0000-000060320000}"/>
    <cellStyle name="20% - Accent1 2 5 2 4 4 2 2" xfId="13084" xr:uid="{00000000-0005-0000-0000-000061320000}"/>
    <cellStyle name="20% - Accent1 2 5 2 4 4 2 2 2" xfId="13085" xr:uid="{00000000-0005-0000-0000-000062320000}"/>
    <cellStyle name="20% - Accent1 2 5 2 4 4 2 3" xfId="13086" xr:uid="{00000000-0005-0000-0000-000063320000}"/>
    <cellStyle name="20% - Accent1 2 5 2 4 4 3" xfId="13087" xr:uid="{00000000-0005-0000-0000-000064320000}"/>
    <cellStyle name="20% - Accent1 2 5 2 4 4 3 2" xfId="13088" xr:uid="{00000000-0005-0000-0000-000065320000}"/>
    <cellStyle name="20% - Accent1 2 5 2 4 4 4" xfId="13089" xr:uid="{00000000-0005-0000-0000-000066320000}"/>
    <cellStyle name="20% - Accent1 2 5 2 4 5" xfId="13090" xr:uid="{00000000-0005-0000-0000-000067320000}"/>
    <cellStyle name="20% - Accent1 2 5 2 4 5 2" xfId="13091" xr:uid="{00000000-0005-0000-0000-000068320000}"/>
    <cellStyle name="20% - Accent1 2 5 2 4 5 2 2" xfId="13092" xr:uid="{00000000-0005-0000-0000-000069320000}"/>
    <cellStyle name="20% - Accent1 2 5 2 4 5 2 2 2" xfId="13093" xr:uid="{00000000-0005-0000-0000-00006A320000}"/>
    <cellStyle name="20% - Accent1 2 5 2 4 5 2 3" xfId="13094" xr:uid="{00000000-0005-0000-0000-00006B320000}"/>
    <cellStyle name="20% - Accent1 2 5 2 4 5 3" xfId="13095" xr:uid="{00000000-0005-0000-0000-00006C320000}"/>
    <cellStyle name="20% - Accent1 2 5 2 4 5 3 2" xfId="13096" xr:uid="{00000000-0005-0000-0000-00006D320000}"/>
    <cellStyle name="20% - Accent1 2 5 2 4 5 4" xfId="13097" xr:uid="{00000000-0005-0000-0000-00006E320000}"/>
    <cellStyle name="20% - Accent1 2 5 2 4 6" xfId="13098" xr:uid="{00000000-0005-0000-0000-00006F320000}"/>
    <cellStyle name="20% - Accent1 2 5 2 4 6 2" xfId="13099" xr:uid="{00000000-0005-0000-0000-000070320000}"/>
    <cellStyle name="20% - Accent1 2 5 2 4 6 2 2" xfId="13100" xr:uid="{00000000-0005-0000-0000-000071320000}"/>
    <cellStyle name="20% - Accent1 2 5 2 4 6 2 2 2" xfId="13101" xr:uid="{00000000-0005-0000-0000-000072320000}"/>
    <cellStyle name="20% - Accent1 2 5 2 4 6 2 3" xfId="13102" xr:uid="{00000000-0005-0000-0000-000073320000}"/>
    <cellStyle name="20% - Accent1 2 5 2 4 6 3" xfId="13103" xr:uid="{00000000-0005-0000-0000-000074320000}"/>
    <cellStyle name="20% - Accent1 2 5 2 4 6 3 2" xfId="13104" xr:uid="{00000000-0005-0000-0000-000075320000}"/>
    <cellStyle name="20% - Accent1 2 5 2 4 6 4" xfId="13105" xr:uid="{00000000-0005-0000-0000-000076320000}"/>
    <cellStyle name="20% - Accent1 2 5 2 4 7" xfId="13106" xr:uid="{00000000-0005-0000-0000-000077320000}"/>
    <cellStyle name="20% - Accent1 2 5 2 4 7 2" xfId="13107" xr:uid="{00000000-0005-0000-0000-000078320000}"/>
    <cellStyle name="20% - Accent1 2 5 2 4 7 2 2" xfId="13108" xr:uid="{00000000-0005-0000-0000-000079320000}"/>
    <cellStyle name="20% - Accent1 2 5 2 4 7 3" xfId="13109" xr:uid="{00000000-0005-0000-0000-00007A320000}"/>
    <cellStyle name="20% - Accent1 2 5 2 4 8" xfId="13110" xr:uid="{00000000-0005-0000-0000-00007B320000}"/>
    <cellStyle name="20% - Accent1 2 5 2 4 8 2" xfId="13111" xr:uid="{00000000-0005-0000-0000-00007C320000}"/>
    <cellStyle name="20% - Accent1 2 5 2 4 8 2 2" xfId="13112" xr:uid="{00000000-0005-0000-0000-00007D320000}"/>
    <cellStyle name="20% - Accent1 2 5 2 4 8 3" xfId="13113" xr:uid="{00000000-0005-0000-0000-00007E320000}"/>
    <cellStyle name="20% - Accent1 2 5 2 4 9" xfId="13114" xr:uid="{00000000-0005-0000-0000-00007F320000}"/>
    <cellStyle name="20% - Accent1 2 5 2 4 9 2" xfId="13115" xr:uid="{00000000-0005-0000-0000-000080320000}"/>
    <cellStyle name="20% - Accent1 2 5 2 5" xfId="13116" xr:uid="{00000000-0005-0000-0000-000081320000}"/>
    <cellStyle name="20% - Accent1 2 5 2 5 10" xfId="13117" xr:uid="{00000000-0005-0000-0000-000082320000}"/>
    <cellStyle name="20% - Accent1 2 5 2 5 10 2" xfId="13118" xr:uid="{00000000-0005-0000-0000-000083320000}"/>
    <cellStyle name="20% - Accent1 2 5 2 5 11" xfId="13119" xr:uid="{00000000-0005-0000-0000-000084320000}"/>
    <cellStyle name="20% - Accent1 2 5 2 5 2" xfId="13120" xr:uid="{00000000-0005-0000-0000-000085320000}"/>
    <cellStyle name="20% - Accent1 2 5 2 5 2 2" xfId="13121" xr:uid="{00000000-0005-0000-0000-000086320000}"/>
    <cellStyle name="20% - Accent1 2 5 2 5 2 2 2" xfId="13122" xr:uid="{00000000-0005-0000-0000-000087320000}"/>
    <cellStyle name="20% - Accent1 2 5 2 5 2 2 2 2" xfId="13123" xr:uid="{00000000-0005-0000-0000-000088320000}"/>
    <cellStyle name="20% - Accent1 2 5 2 5 2 2 2 2 2" xfId="13124" xr:uid="{00000000-0005-0000-0000-000089320000}"/>
    <cellStyle name="20% - Accent1 2 5 2 5 2 2 2 3" xfId="13125" xr:uid="{00000000-0005-0000-0000-00008A320000}"/>
    <cellStyle name="20% - Accent1 2 5 2 5 2 2 3" xfId="13126" xr:uid="{00000000-0005-0000-0000-00008B320000}"/>
    <cellStyle name="20% - Accent1 2 5 2 5 2 2 3 2" xfId="13127" xr:uid="{00000000-0005-0000-0000-00008C320000}"/>
    <cellStyle name="20% - Accent1 2 5 2 5 2 2 4" xfId="13128" xr:uid="{00000000-0005-0000-0000-00008D320000}"/>
    <cellStyle name="20% - Accent1 2 5 2 5 2 3" xfId="13129" xr:uid="{00000000-0005-0000-0000-00008E320000}"/>
    <cellStyle name="20% - Accent1 2 5 2 5 2 3 2" xfId="13130" xr:uid="{00000000-0005-0000-0000-00008F320000}"/>
    <cellStyle name="20% - Accent1 2 5 2 5 2 3 2 2" xfId="13131" xr:uid="{00000000-0005-0000-0000-000090320000}"/>
    <cellStyle name="20% - Accent1 2 5 2 5 2 3 2 2 2" xfId="13132" xr:uid="{00000000-0005-0000-0000-000091320000}"/>
    <cellStyle name="20% - Accent1 2 5 2 5 2 3 2 3" xfId="13133" xr:uid="{00000000-0005-0000-0000-000092320000}"/>
    <cellStyle name="20% - Accent1 2 5 2 5 2 3 3" xfId="13134" xr:uid="{00000000-0005-0000-0000-000093320000}"/>
    <cellStyle name="20% - Accent1 2 5 2 5 2 3 3 2" xfId="13135" xr:uid="{00000000-0005-0000-0000-000094320000}"/>
    <cellStyle name="20% - Accent1 2 5 2 5 2 3 4" xfId="13136" xr:uid="{00000000-0005-0000-0000-000095320000}"/>
    <cellStyle name="20% - Accent1 2 5 2 5 2 4" xfId="13137" xr:uid="{00000000-0005-0000-0000-000096320000}"/>
    <cellStyle name="20% - Accent1 2 5 2 5 2 4 2" xfId="13138" xr:uid="{00000000-0005-0000-0000-000097320000}"/>
    <cellStyle name="20% - Accent1 2 5 2 5 2 4 2 2" xfId="13139" xr:uid="{00000000-0005-0000-0000-000098320000}"/>
    <cellStyle name="20% - Accent1 2 5 2 5 2 4 2 2 2" xfId="13140" xr:uid="{00000000-0005-0000-0000-000099320000}"/>
    <cellStyle name="20% - Accent1 2 5 2 5 2 4 2 3" xfId="13141" xr:uid="{00000000-0005-0000-0000-00009A320000}"/>
    <cellStyle name="20% - Accent1 2 5 2 5 2 4 3" xfId="13142" xr:uid="{00000000-0005-0000-0000-00009B320000}"/>
    <cellStyle name="20% - Accent1 2 5 2 5 2 4 3 2" xfId="13143" xr:uid="{00000000-0005-0000-0000-00009C320000}"/>
    <cellStyle name="20% - Accent1 2 5 2 5 2 4 4" xfId="13144" xr:uid="{00000000-0005-0000-0000-00009D320000}"/>
    <cellStyle name="20% - Accent1 2 5 2 5 2 5" xfId="13145" xr:uid="{00000000-0005-0000-0000-00009E320000}"/>
    <cellStyle name="20% - Accent1 2 5 2 5 2 5 2" xfId="13146" xr:uid="{00000000-0005-0000-0000-00009F320000}"/>
    <cellStyle name="20% - Accent1 2 5 2 5 2 5 2 2" xfId="13147" xr:uid="{00000000-0005-0000-0000-0000A0320000}"/>
    <cellStyle name="20% - Accent1 2 5 2 5 2 5 3" xfId="13148" xr:uid="{00000000-0005-0000-0000-0000A1320000}"/>
    <cellStyle name="20% - Accent1 2 5 2 5 2 6" xfId="13149" xr:uid="{00000000-0005-0000-0000-0000A2320000}"/>
    <cellStyle name="20% - Accent1 2 5 2 5 2 6 2" xfId="13150" xr:uid="{00000000-0005-0000-0000-0000A3320000}"/>
    <cellStyle name="20% - Accent1 2 5 2 5 2 6 2 2" xfId="13151" xr:uid="{00000000-0005-0000-0000-0000A4320000}"/>
    <cellStyle name="20% - Accent1 2 5 2 5 2 6 3" xfId="13152" xr:uid="{00000000-0005-0000-0000-0000A5320000}"/>
    <cellStyle name="20% - Accent1 2 5 2 5 2 7" xfId="13153" xr:uid="{00000000-0005-0000-0000-0000A6320000}"/>
    <cellStyle name="20% - Accent1 2 5 2 5 2 7 2" xfId="13154" xr:uid="{00000000-0005-0000-0000-0000A7320000}"/>
    <cellStyle name="20% - Accent1 2 5 2 5 2 8" xfId="13155" xr:uid="{00000000-0005-0000-0000-0000A8320000}"/>
    <cellStyle name="20% - Accent1 2 5 2 5 2 8 2" xfId="13156" xr:uid="{00000000-0005-0000-0000-0000A9320000}"/>
    <cellStyle name="20% - Accent1 2 5 2 5 2 9" xfId="13157" xr:uid="{00000000-0005-0000-0000-0000AA320000}"/>
    <cellStyle name="20% - Accent1 2 5 2 5 3" xfId="13158" xr:uid="{00000000-0005-0000-0000-0000AB320000}"/>
    <cellStyle name="20% - Accent1 2 5 2 5 3 2" xfId="13159" xr:uid="{00000000-0005-0000-0000-0000AC320000}"/>
    <cellStyle name="20% - Accent1 2 5 2 5 3 2 2" xfId="13160" xr:uid="{00000000-0005-0000-0000-0000AD320000}"/>
    <cellStyle name="20% - Accent1 2 5 2 5 3 2 2 2" xfId="13161" xr:uid="{00000000-0005-0000-0000-0000AE320000}"/>
    <cellStyle name="20% - Accent1 2 5 2 5 3 2 2 2 2" xfId="13162" xr:uid="{00000000-0005-0000-0000-0000AF320000}"/>
    <cellStyle name="20% - Accent1 2 5 2 5 3 2 2 3" xfId="13163" xr:uid="{00000000-0005-0000-0000-0000B0320000}"/>
    <cellStyle name="20% - Accent1 2 5 2 5 3 2 3" xfId="13164" xr:uid="{00000000-0005-0000-0000-0000B1320000}"/>
    <cellStyle name="20% - Accent1 2 5 2 5 3 2 3 2" xfId="13165" xr:uid="{00000000-0005-0000-0000-0000B2320000}"/>
    <cellStyle name="20% - Accent1 2 5 2 5 3 2 4" xfId="13166" xr:uid="{00000000-0005-0000-0000-0000B3320000}"/>
    <cellStyle name="20% - Accent1 2 5 2 5 3 3" xfId="13167" xr:uid="{00000000-0005-0000-0000-0000B4320000}"/>
    <cellStyle name="20% - Accent1 2 5 2 5 3 3 2" xfId="13168" xr:uid="{00000000-0005-0000-0000-0000B5320000}"/>
    <cellStyle name="20% - Accent1 2 5 2 5 3 3 2 2" xfId="13169" xr:uid="{00000000-0005-0000-0000-0000B6320000}"/>
    <cellStyle name="20% - Accent1 2 5 2 5 3 3 2 2 2" xfId="13170" xr:uid="{00000000-0005-0000-0000-0000B7320000}"/>
    <cellStyle name="20% - Accent1 2 5 2 5 3 3 2 3" xfId="13171" xr:uid="{00000000-0005-0000-0000-0000B8320000}"/>
    <cellStyle name="20% - Accent1 2 5 2 5 3 3 3" xfId="13172" xr:uid="{00000000-0005-0000-0000-0000B9320000}"/>
    <cellStyle name="20% - Accent1 2 5 2 5 3 3 3 2" xfId="13173" xr:uid="{00000000-0005-0000-0000-0000BA320000}"/>
    <cellStyle name="20% - Accent1 2 5 2 5 3 3 4" xfId="13174" xr:uid="{00000000-0005-0000-0000-0000BB320000}"/>
    <cellStyle name="20% - Accent1 2 5 2 5 3 4" xfId="13175" xr:uid="{00000000-0005-0000-0000-0000BC320000}"/>
    <cellStyle name="20% - Accent1 2 5 2 5 3 4 2" xfId="13176" xr:uid="{00000000-0005-0000-0000-0000BD320000}"/>
    <cellStyle name="20% - Accent1 2 5 2 5 3 4 2 2" xfId="13177" xr:uid="{00000000-0005-0000-0000-0000BE320000}"/>
    <cellStyle name="20% - Accent1 2 5 2 5 3 4 2 2 2" xfId="13178" xr:uid="{00000000-0005-0000-0000-0000BF320000}"/>
    <cellStyle name="20% - Accent1 2 5 2 5 3 4 2 3" xfId="13179" xr:uid="{00000000-0005-0000-0000-0000C0320000}"/>
    <cellStyle name="20% - Accent1 2 5 2 5 3 4 3" xfId="13180" xr:uid="{00000000-0005-0000-0000-0000C1320000}"/>
    <cellStyle name="20% - Accent1 2 5 2 5 3 4 3 2" xfId="13181" xr:uid="{00000000-0005-0000-0000-0000C2320000}"/>
    <cellStyle name="20% - Accent1 2 5 2 5 3 4 4" xfId="13182" xr:uid="{00000000-0005-0000-0000-0000C3320000}"/>
    <cellStyle name="20% - Accent1 2 5 2 5 3 5" xfId="13183" xr:uid="{00000000-0005-0000-0000-0000C4320000}"/>
    <cellStyle name="20% - Accent1 2 5 2 5 3 5 2" xfId="13184" xr:uid="{00000000-0005-0000-0000-0000C5320000}"/>
    <cellStyle name="20% - Accent1 2 5 2 5 3 5 2 2" xfId="13185" xr:uid="{00000000-0005-0000-0000-0000C6320000}"/>
    <cellStyle name="20% - Accent1 2 5 2 5 3 5 3" xfId="13186" xr:uid="{00000000-0005-0000-0000-0000C7320000}"/>
    <cellStyle name="20% - Accent1 2 5 2 5 3 6" xfId="13187" xr:uid="{00000000-0005-0000-0000-0000C8320000}"/>
    <cellStyle name="20% - Accent1 2 5 2 5 3 6 2" xfId="13188" xr:uid="{00000000-0005-0000-0000-0000C9320000}"/>
    <cellStyle name="20% - Accent1 2 5 2 5 3 6 2 2" xfId="13189" xr:uid="{00000000-0005-0000-0000-0000CA320000}"/>
    <cellStyle name="20% - Accent1 2 5 2 5 3 6 3" xfId="13190" xr:uid="{00000000-0005-0000-0000-0000CB320000}"/>
    <cellStyle name="20% - Accent1 2 5 2 5 3 7" xfId="13191" xr:uid="{00000000-0005-0000-0000-0000CC320000}"/>
    <cellStyle name="20% - Accent1 2 5 2 5 3 7 2" xfId="13192" xr:uid="{00000000-0005-0000-0000-0000CD320000}"/>
    <cellStyle name="20% - Accent1 2 5 2 5 3 8" xfId="13193" xr:uid="{00000000-0005-0000-0000-0000CE320000}"/>
    <cellStyle name="20% - Accent1 2 5 2 5 3 8 2" xfId="13194" xr:uid="{00000000-0005-0000-0000-0000CF320000}"/>
    <cellStyle name="20% - Accent1 2 5 2 5 3 9" xfId="13195" xr:uid="{00000000-0005-0000-0000-0000D0320000}"/>
    <cellStyle name="20% - Accent1 2 5 2 5 4" xfId="13196" xr:uid="{00000000-0005-0000-0000-0000D1320000}"/>
    <cellStyle name="20% - Accent1 2 5 2 5 4 2" xfId="13197" xr:uid="{00000000-0005-0000-0000-0000D2320000}"/>
    <cellStyle name="20% - Accent1 2 5 2 5 4 2 2" xfId="13198" xr:uid="{00000000-0005-0000-0000-0000D3320000}"/>
    <cellStyle name="20% - Accent1 2 5 2 5 4 2 2 2" xfId="13199" xr:uid="{00000000-0005-0000-0000-0000D4320000}"/>
    <cellStyle name="20% - Accent1 2 5 2 5 4 2 3" xfId="13200" xr:uid="{00000000-0005-0000-0000-0000D5320000}"/>
    <cellStyle name="20% - Accent1 2 5 2 5 4 3" xfId="13201" xr:uid="{00000000-0005-0000-0000-0000D6320000}"/>
    <cellStyle name="20% - Accent1 2 5 2 5 4 3 2" xfId="13202" xr:uid="{00000000-0005-0000-0000-0000D7320000}"/>
    <cellStyle name="20% - Accent1 2 5 2 5 4 4" xfId="13203" xr:uid="{00000000-0005-0000-0000-0000D8320000}"/>
    <cellStyle name="20% - Accent1 2 5 2 5 5" xfId="13204" xr:uid="{00000000-0005-0000-0000-0000D9320000}"/>
    <cellStyle name="20% - Accent1 2 5 2 5 5 2" xfId="13205" xr:uid="{00000000-0005-0000-0000-0000DA320000}"/>
    <cellStyle name="20% - Accent1 2 5 2 5 5 2 2" xfId="13206" xr:uid="{00000000-0005-0000-0000-0000DB320000}"/>
    <cellStyle name="20% - Accent1 2 5 2 5 5 2 2 2" xfId="13207" xr:uid="{00000000-0005-0000-0000-0000DC320000}"/>
    <cellStyle name="20% - Accent1 2 5 2 5 5 2 3" xfId="13208" xr:uid="{00000000-0005-0000-0000-0000DD320000}"/>
    <cellStyle name="20% - Accent1 2 5 2 5 5 3" xfId="13209" xr:uid="{00000000-0005-0000-0000-0000DE320000}"/>
    <cellStyle name="20% - Accent1 2 5 2 5 5 3 2" xfId="13210" xr:uid="{00000000-0005-0000-0000-0000DF320000}"/>
    <cellStyle name="20% - Accent1 2 5 2 5 5 4" xfId="13211" xr:uid="{00000000-0005-0000-0000-0000E0320000}"/>
    <cellStyle name="20% - Accent1 2 5 2 5 6" xfId="13212" xr:uid="{00000000-0005-0000-0000-0000E1320000}"/>
    <cellStyle name="20% - Accent1 2 5 2 5 6 2" xfId="13213" xr:uid="{00000000-0005-0000-0000-0000E2320000}"/>
    <cellStyle name="20% - Accent1 2 5 2 5 6 2 2" xfId="13214" xr:uid="{00000000-0005-0000-0000-0000E3320000}"/>
    <cellStyle name="20% - Accent1 2 5 2 5 6 2 2 2" xfId="13215" xr:uid="{00000000-0005-0000-0000-0000E4320000}"/>
    <cellStyle name="20% - Accent1 2 5 2 5 6 2 3" xfId="13216" xr:uid="{00000000-0005-0000-0000-0000E5320000}"/>
    <cellStyle name="20% - Accent1 2 5 2 5 6 3" xfId="13217" xr:uid="{00000000-0005-0000-0000-0000E6320000}"/>
    <cellStyle name="20% - Accent1 2 5 2 5 6 3 2" xfId="13218" xr:uid="{00000000-0005-0000-0000-0000E7320000}"/>
    <cellStyle name="20% - Accent1 2 5 2 5 6 4" xfId="13219" xr:uid="{00000000-0005-0000-0000-0000E8320000}"/>
    <cellStyle name="20% - Accent1 2 5 2 5 7" xfId="13220" xr:uid="{00000000-0005-0000-0000-0000E9320000}"/>
    <cellStyle name="20% - Accent1 2 5 2 5 7 2" xfId="13221" xr:uid="{00000000-0005-0000-0000-0000EA320000}"/>
    <cellStyle name="20% - Accent1 2 5 2 5 7 2 2" xfId="13222" xr:uid="{00000000-0005-0000-0000-0000EB320000}"/>
    <cellStyle name="20% - Accent1 2 5 2 5 7 3" xfId="13223" xr:uid="{00000000-0005-0000-0000-0000EC320000}"/>
    <cellStyle name="20% - Accent1 2 5 2 5 8" xfId="13224" xr:uid="{00000000-0005-0000-0000-0000ED320000}"/>
    <cellStyle name="20% - Accent1 2 5 2 5 8 2" xfId="13225" xr:uid="{00000000-0005-0000-0000-0000EE320000}"/>
    <cellStyle name="20% - Accent1 2 5 2 5 8 2 2" xfId="13226" xr:uid="{00000000-0005-0000-0000-0000EF320000}"/>
    <cellStyle name="20% - Accent1 2 5 2 5 8 3" xfId="13227" xr:uid="{00000000-0005-0000-0000-0000F0320000}"/>
    <cellStyle name="20% - Accent1 2 5 2 5 9" xfId="13228" xr:uid="{00000000-0005-0000-0000-0000F1320000}"/>
    <cellStyle name="20% - Accent1 2 5 2 5 9 2" xfId="13229" xr:uid="{00000000-0005-0000-0000-0000F2320000}"/>
    <cellStyle name="20% - Accent1 2 5 2 6" xfId="13230" xr:uid="{00000000-0005-0000-0000-0000F3320000}"/>
    <cellStyle name="20% - Accent1 2 5 2 6 2" xfId="13231" xr:uid="{00000000-0005-0000-0000-0000F4320000}"/>
    <cellStyle name="20% - Accent1 2 5 2 6 2 2" xfId="13232" xr:uid="{00000000-0005-0000-0000-0000F5320000}"/>
    <cellStyle name="20% - Accent1 2 5 2 6 2 2 2" xfId="13233" xr:uid="{00000000-0005-0000-0000-0000F6320000}"/>
    <cellStyle name="20% - Accent1 2 5 2 6 2 2 2 2" xfId="13234" xr:uid="{00000000-0005-0000-0000-0000F7320000}"/>
    <cellStyle name="20% - Accent1 2 5 2 6 2 2 3" xfId="13235" xr:uid="{00000000-0005-0000-0000-0000F8320000}"/>
    <cellStyle name="20% - Accent1 2 5 2 6 2 3" xfId="13236" xr:uid="{00000000-0005-0000-0000-0000F9320000}"/>
    <cellStyle name="20% - Accent1 2 5 2 6 2 3 2" xfId="13237" xr:uid="{00000000-0005-0000-0000-0000FA320000}"/>
    <cellStyle name="20% - Accent1 2 5 2 6 2 4" xfId="13238" xr:uid="{00000000-0005-0000-0000-0000FB320000}"/>
    <cellStyle name="20% - Accent1 2 5 2 6 3" xfId="13239" xr:uid="{00000000-0005-0000-0000-0000FC320000}"/>
    <cellStyle name="20% - Accent1 2 5 2 6 3 2" xfId="13240" xr:uid="{00000000-0005-0000-0000-0000FD320000}"/>
    <cellStyle name="20% - Accent1 2 5 2 6 3 2 2" xfId="13241" xr:uid="{00000000-0005-0000-0000-0000FE320000}"/>
    <cellStyle name="20% - Accent1 2 5 2 6 3 2 2 2" xfId="13242" xr:uid="{00000000-0005-0000-0000-0000FF320000}"/>
    <cellStyle name="20% - Accent1 2 5 2 6 3 2 3" xfId="13243" xr:uid="{00000000-0005-0000-0000-000000330000}"/>
    <cellStyle name="20% - Accent1 2 5 2 6 3 3" xfId="13244" xr:uid="{00000000-0005-0000-0000-000001330000}"/>
    <cellStyle name="20% - Accent1 2 5 2 6 3 3 2" xfId="13245" xr:uid="{00000000-0005-0000-0000-000002330000}"/>
    <cellStyle name="20% - Accent1 2 5 2 6 3 4" xfId="13246" xr:uid="{00000000-0005-0000-0000-000003330000}"/>
    <cellStyle name="20% - Accent1 2 5 2 6 4" xfId="13247" xr:uid="{00000000-0005-0000-0000-000004330000}"/>
    <cellStyle name="20% - Accent1 2 5 2 6 4 2" xfId="13248" xr:uid="{00000000-0005-0000-0000-000005330000}"/>
    <cellStyle name="20% - Accent1 2 5 2 6 4 2 2" xfId="13249" xr:uid="{00000000-0005-0000-0000-000006330000}"/>
    <cellStyle name="20% - Accent1 2 5 2 6 4 2 2 2" xfId="13250" xr:uid="{00000000-0005-0000-0000-000007330000}"/>
    <cellStyle name="20% - Accent1 2 5 2 6 4 2 3" xfId="13251" xr:uid="{00000000-0005-0000-0000-000008330000}"/>
    <cellStyle name="20% - Accent1 2 5 2 6 4 3" xfId="13252" xr:uid="{00000000-0005-0000-0000-000009330000}"/>
    <cellStyle name="20% - Accent1 2 5 2 6 4 3 2" xfId="13253" xr:uid="{00000000-0005-0000-0000-00000A330000}"/>
    <cellStyle name="20% - Accent1 2 5 2 6 4 4" xfId="13254" xr:uid="{00000000-0005-0000-0000-00000B330000}"/>
    <cellStyle name="20% - Accent1 2 5 2 6 5" xfId="13255" xr:uid="{00000000-0005-0000-0000-00000C330000}"/>
    <cellStyle name="20% - Accent1 2 5 2 6 5 2" xfId="13256" xr:uid="{00000000-0005-0000-0000-00000D330000}"/>
    <cellStyle name="20% - Accent1 2 5 2 6 5 2 2" xfId="13257" xr:uid="{00000000-0005-0000-0000-00000E330000}"/>
    <cellStyle name="20% - Accent1 2 5 2 6 5 3" xfId="13258" xr:uid="{00000000-0005-0000-0000-00000F330000}"/>
    <cellStyle name="20% - Accent1 2 5 2 6 6" xfId="13259" xr:uid="{00000000-0005-0000-0000-000010330000}"/>
    <cellStyle name="20% - Accent1 2 5 2 6 6 2" xfId="13260" xr:uid="{00000000-0005-0000-0000-000011330000}"/>
    <cellStyle name="20% - Accent1 2 5 2 6 6 2 2" xfId="13261" xr:uid="{00000000-0005-0000-0000-000012330000}"/>
    <cellStyle name="20% - Accent1 2 5 2 6 6 3" xfId="13262" xr:uid="{00000000-0005-0000-0000-000013330000}"/>
    <cellStyle name="20% - Accent1 2 5 2 6 7" xfId="13263" xr:uid="{00000000-0005-0000-0000-000014330000}"/>
    <cellStyle name="20% - Accent1 2 5 2 6 7 2" xfId="13264" xr:uid="{00000000-0005-0000-0000-000015330000}"/>
    <cellStyle name="20% - Accent1 2 5 2 6 8" xfId="13265" xr:uid="{00000000-0005-0000-0000-000016330000}"/>
    <cellStyle name="20% - Accent1 2 5 2 6 8 2" xfId="13266" xr:uid="{00000000-0005-0000-0000-000017330000}"/>
    <cellStyle name="20% - Accent1 2 5 2 6 9" xfId="13267" xr:uid="{00000000-0005-0000-0000-000018330000}"/>
    <cellStyle name="20% - Accent1 2 5 2 7" xfId="13268" xr:uid="{00000000-0005-0000-0000-000019330000}"/>
    <cellStyle name="20% - Accent1 2 5 2 7 2" xfId="13269" xr:uid="{00000000-0005-0000-0000-00001A330000}"/>
    <cellStyle name="20% - Accent1 2 5 2 7 2 2" xfId="13270" xr:uid="{00000000-0005-0000-0000-00001B330000}"/>
    <cellStyle name="20% - Accent1 2 5 2 7 2 2 2" xfId="13271" xr:uid="{00000000-0005-0000-0000-00001C330000}"/>
    <cellStyle name="20% - Accent1 2 5 2 7 2 2 2 2" xfId="13272" xr:uid="{00000000-0005-0000-0000-00001D330000}"/>
    <cellStyle name="20% - Accent1 2 5 2 7 2 2 3" xfId="13273" xr:uid="{00000000-0005-0000-0000-00001E330000}"/>
    <cellStyle name="20% - Accent1 2 5 2 7 2 3" xfId="13274" xr:uid="{00000000-0005-0000-0000-00001F330000}"/>
    <cellStyle name="20% - Accent1 2 5 2 7 2 3 2" xfId="13275" xr:uid="{00000000-0005-0000-0000-000020330000}"/>
    <cellStyle name="20% - Accent1 2 5 2 7 2 4" xfId="13276" xr:uid="{00000000-0005-0000-0000-000021330000}"/>
    <cellStyle name="20% - Accent1 2 5 2 7 3" xfId="13277" xr:uid="{00000000-0005-0000-0000-000022330000}"/>
    <cellStyle name="20% - Accent1 2 5 2 7 3 2" xfId="13278" xr:uid="{00000000-0005-0000-0000-000023330000}"/>
    <cellStyle name="20% - Accent1 2 5 2 7 3 2 2" xfId="13279" xr:uid="{00000000-0005-0000-0000-000024330000}"/>
    <cellStyle name="20% - Accent1 2 5 2 7 3 2 2 2" xfId="13280" xr:uid="{00000000-0005-0000-0000-000025330000}"/>
    <cellStyle name="20% - Accent1 2 5 2 7 3 2 3" xfId="13281" xr:uid="{00000000-0005-0000-0000-000026330000}"/>
    <cellStyle name="20% - Accent1 2 5 2 7 3 3" xfId="13282" xr:uid="{00000000-0005-0000-0000-000027330000}"/>
    <cellStyle name="20% - Accent1 2 5 2 7 3 3 2" xfId="13283" xr:uid="{00000000-0005-0000-0000-000028330000}"/>
    <cellStyle name="20% - Accent1 2 5 2 7 3 4" xfId="13284" xr:uid="{00000000-0005-0000-0000-000029330000}"/>
    <cellStyle name="20% - Accent1 2 5 2 7 4" xfId="13285" xr:uid="{00000000-0005-0000-0000-00002A330000}"/>
    <cellStyle name="20% - Accent1 2 5 2 7 4 2" xfId="13286" xr:uid="{00000000-0005-0000-0000-00002B330000}"/>
    <cellStyle name="20% - Accent1 2 5 2 7 4 2 2" xfId="13287" xr:uid="{00000000-0005-0000-0000-00002C330000}"/>
    <cellStyle name="20% - Accent1 2 5 2 7 4 2 2 2" xfId="13288" xr:uid="{00000000-0005-0000-0000-00002D330000}"/>
    <cellStyle name="20% - Accent1 2 5 2 7 4 2 3" xfId="13289" xr:uid="{00000000-0005-0000-0000-00002E330000}"/>
    <cellStyle name="20% - Accent1 2 5 2 7 4 3" xfId="13290" xr:uid="{00000000-0005-0000-0000-00002F330000}"/>
    <cellStyle name="20% - Accent1 2 5 2 7 4 3 2" xfId="13291" xr:uid="{00000000-0005-0000-0000-000030330000}"/>
    <cellStyle name="20% - Accent1 2 5 2 7 4 4" xfId="13292" xr:uid="{00000000-0005-0000-0000-000031330000}"/>
    <cellStyle name="20% - Accent1 2 5 2 7 5" xfId="13293" xr:uid="{00000000-0005-0000-0000-000032330000}"/>
    <cellStyle name="20% - Accent1 2 5 2 7 5 2" xfId="13294" xr:uid="{00000000-0005-0000-0000-000033330000}"/>
    <cellStyle name="20% - Accent1 2 5 2 7 5 2 2" xfId="13295" xr:uid="{00000000-0005-0000-0000-000034330000}"/>
    <cellStyle name="20% - Accent1 2 5 2 7 5 3" xfId="13296" xr:uid="{00000000-0005-0000-0000-000035330000}"/>
    <cellStyle name="20% - Accent1 2 5 2 7 6" xfId="13297" xr:uid="{00000000-0005-0000-0000-000036330000}"/>
    <cellStyle name="20% - Accent1 2 5 2 7 6 2" xfId="13298" xr:uid="{00000000-0005-0000-0000-000037330000}"/>
    <cellStyle name="20% - Accent1 2 5 2 7 6 2 2" xfId="13299" xr:uid="{00000000-0005-0000-0000-000038330000}"/>
    <cellStyle name="20% - Accent1 2 5 2 7 6 3" xfId="13300" xr:uid="{00000000-0005-0000-0000-000039330000}"/>
    <cellStyle name="20% - Accent1 2 5 2 7 7" xfId="13301" xr:uid="{00000000-0005-0000-0000-00003A330000}"/>
    <cellStyle name="20% - Accent1 2 5 2 7 7 2" xfId="13302" xr:uid="{00000000-0005-0000-0000-00003B330000}"/>
    <cellStyle name="20% - Accent1 2 5 2 7 8" xfId="13303" xr:uid="{00000000-0005-0000-0000-00003C330000}"/>
    <cellStyle name="20% - Accent1 2 5 2 7 8 2" xfId="13304" xr:uid="{00000000-0005-0000-0000-00003D330000}"/>
    <cellStyle name="20% - Accent1 2 5 2 7 9" xfId="13305" xr:uid="{00000000-0005-0000-0000-00003E330000}"/>
    <cellStyle name="20% - Accent1 2 5 2 8" xfId="13306" xr:uid="{00000000-0005-0000-0000-00003F330000}"/>
    <cellStyle name="20% - Accent1 2 5 2 8 2" xfId="13307" xr:uid="{00000000-0005-0000-0000-000040330000}"/>
    <cellStyle name="20% - Accent1 2 5 2 8 2 2" xfId="13308" xr:uid="{00000000-0005-0000-0000-000041330000}"/>
    <cellStyle name="20% - Accent1 2 5 2 8 2 2 2" xfId="13309" xr:uid="{00000000-0005-0000-0000-000042330000}"/>
    <cellStyle name="20% - Accent1 2 5 2 8 2 3" xfId="13310" xr:uid="{00000000-0005-0000-0000-000043330000}"/>
    <cellStyle name="20% - Accent1 2 5 2 8 3" xfId="13311" xr:uid="{00000000-0005-0000-0000-000044330000}"/>
    <cellStyle name="20% - Accent1 2 5 2 8 3 2" xfId="13312" xr:uid="{00000000-0005-0000-0000-000045330000}"/>
    <cellStyle name="20% - Accent1 2 5 2 8 4" xfId="13313" xr:uid="{00000000-0005-0000-0000-000046330000}"/>
    <cellStyle name="20% - Accent1 2 5 2 9" xfId="13314" xr:uid="{00000000-0005-0000-0000-000047330000}"/>
    <cellStyle name="20% - Accent1 2 5 2 9 2" xfId="13315" xr:uid="{00000000-0005-0000-0000-000048330000}"/>
    <cellStyle name="20% - Accent1 2 5 2 9 2 2" xfId="13316" xr:uid="{00000000-0005-0000-0000-000049330000}"/>
    <cellStyle name="20% - Accent1 2 5 2 9 2 2 2" xfId="13317" xr:uid="{00000000-0005-0000-0000-00004A330000}"/>
    <cellStyle name="20% - Accent1 2 5 2 9 2 3" xfId="13318" xr:uid="{00000000-0005-0000-0000-00004B330000}"/>
    <cellStyle name="20% - Accent1 2 5 2 9 3" xfId="13319" xr:uid="{00000000-0005-0000-0000-00004C330000}"/>
    <cellStyle name="20% - Accent1 2 5 2 9 3 2" xfId="13320" xr:uid="{00000000-0005-0000-0000-00004D330000}"/>
    <cellStyle name="20% - Accent1 2 5 2 9 4" xfId="13321" xr:uid="{00000000-0005-0000-0000-00004E330000}"/>
    <cellStyle name="20% - Accent1 2 5 3" xfId="13322" xr:uid="{00000000-0005-0000-0000-00004F330000}"/>
    <cellStyle name="20% - Accent1 2 5 3 10" xfId="13323" xr:uid="{00000000-0005-0000-0000-000050330000}"/>
    <cellStyle name="20% - Accent1 2 5 3 10 2" xfId="13324" xr:uid="{00000000-0005-0000-0000-000051330000}"/>
    <cellStyle name="20% - Accent1 2 5 3 10 2 2" xfId="13325" xr:uid="{00000000-0005-0000-0000-000052330000}"/>
    <cellStyle name="20% - Accent1 2 5 3 10 3" xfId="13326" xr:uid="{00000000-0005-0000-0000-000053330000}"/>
    <cellStyle name="20% - Accent1 2 5 3 11" xfId="13327" xr:uid="{00000000-0005-0000-0000-000054330000}"/>
    <cellStyle name="20% - Accent1 2 5 3 11 2" xfId="13328" xr:uid="{00000000-0005-0000-0000-000055330000}"/>
    <cellStyle name="20% - Accent1 2 5 3 11 2 2" xfId="13329" xr:uid="{00000000-0005-0000-0000-000056330000}"/>
    <cellStyle name="20% - Accent1 2 5 3 11 3" xfId="13330" xr:uid="{00000000-0005-0000-0000-000057330000}"/>
    <cellStyle name="20% - Accent1 2 5 3 12" xfId="13331" xr:uid="{00000000-0005-0000-0000-000058330000}"/>
    <cellStyle name="20% - Accent1 2 5 3 12 2" xfId="13332" xr:uid="{00000000-0005-0000-0000-000059330000}"/>
    <cellStyle name="20% - Accent1 2 5 3 13" xfId="13333" xr:uid="{00000000-0005-0000-0000-00005A330000}"/>
    <cellStyle name="20% - Accent1 2 5 3 13 2" xfId="13334" xr:uid="{00000000-0005-0000-0000-00005B330000}"/>
    <cellStyle name="20% - Accent1 2 5 3 14" xfId="13335" xr:uid="{00000000-0005-0000-0000-00005C330000}"/>
    <cellStyle name="20% - Accent1 2 5 3 2" xfId="13336" xr:uid="{00000000-0005-0000-0000-00005D330000}"/>
    <cellStyle name="20% - Accent1 2 5 3 2 10" xfId="13337" xr:uid="{00000000-0005-0000-0000-00005E330000}"/>
    <cellStyle name="20% - Accent1 2 5 3 2 10 2" xfId="13338" xr:uid="{00000000-0005-0000-0000-00005F330000}"/>
    <cellStyle name="20% - Accent1 2 5 3 2 11" xfId="13339" xr:uid="{00000000-0005-0000-0000-000060330000}"/>
    <cellStyle name="20% - Accent1 2 5 3 2 2" xfId="13340" xr:uid="{00000000-0005-0000-0000-000061330000}"/>
    <cellStyle name="20% - Accent1 2 5 3 2 2 2" xfId="13341" xr:uid="{00000000-0005-0000-0000-000062330000}"/>
    <cellStyle name="20% - Accent1 2 5 3 2 2 2 2" xfId="13342" xr:uid="{00000000-0005-0000-0000-000063330000}"/>
    <cellStyle name="20% - Accent1 2 5 3 2 2 2 2 2" xfId="13343" xr:uid="{00000000-0005-0000-0000-000064330000}"/>
    <cellStyle name="20% - Accent1 2 5 3 2 2 2 2 2 2" xfId="13344" xr:uid="{00000000-0005-0000-0000-000065330000}"/>
    <cellStyle name="20% - Accent1 2 5 3 2 2 2 2 3" xfId="13345" xr:uid="{00000000-0005-0000-0000-000066330000}"/>
    <cellStyle name="20% - Accent1 2 5 3 2 2 2 3" xfId="13346" xr:uid="{00000000-0005-0000-0000-000067330000}"/>
    <cellStyle name="20% - Accent1 2 5 3 2 2 2 3 2" xfId="13347" xr:uid="{00000000-0005-0000-0000-000068330000}"/>
    <cellStyle name="20% - Accent1 2 5 3 2 2 2 4" xfId="13348" xr:uid="{00000000-0005-0000-0000-000069330000}"/>
    <cellStyle name="20% - Accent1 2 5 3 2 2 3" xfId="13349" xr:uid="{00000000-0005-0000-0000-00006A330000}"/>
    <cellStyle name="20% - Accent1 2 5 3 2 2 3 2" xfId="13350" xr:uid="{00000000-0005-0000-0000-00006B330000}"/>
    <cellStyle name="20% - Accent1 2 5 3 2 2 3 2 2" xfId="13351" xr:uid="{00000000-0005-0000-0000-00006C330000}"/>
    <cellStyle name="20% - Accent1 2 5 3 2 2 3 2 2 2" xfId="13352" xr:uid="{00000000-0005-0000-0000-00006D330000}"/>
    <cellStyle name="20% - Accent1 2 5 3 2 2 3 2 3" xfId="13353" xr:uid="{00000000-0005-0000-0000-00006E330000}"/>
    <cellStyle name="20% - Accent1 2 5 3 2 2 3 3" xfId="13354" xr:uid="{00000000-0005-0000-0000-00006F330000}"/>
    <cellStyle name="20% - Accent1 2 5 3 2 2 3 3 2" xfId="13355" xr:uid="{00000000-0005-0000-0000-000070330000}"/>
    <cellStyle name="20% - Accent1 2 5 3 2 2 3 4" xfId="13356" xr:uid="{00000000-0005-0000-0000-000071330000}"/>
    <cellStyle name="20% - Accent1 2 5 3 2 2 4" xfId="13357" xr:uid="{00000000-0005-0000-0000-000072330000}"/>
    <cellStyle name="20% - Accent1 2 5 3 2 2 4 2" xfId="13358" xr:uid="{00000000-0005-0000-0000-000073330000}"/>
    <cellStyle name="20% - Accent1 2 5 3 2 2 4 2 2" xfId="13359" xr:uid="{00000000-0005-0000-0000-000074330000}"/>
    <cellStyle name="20% - Accent1 2 5 3 2 2 4 2 2 2" xfId="13360" xr:uid="{00000000-0005-0000-0000-000075330000}"/>
    <cellStyle name="20% - Accent1 2 5 3 2 2 4 2 3" xfId="13361" xr:uid="{00000000-0005-0000-0000-000076330000}"/>
    <cellStyle name="20% - Accent1 2 5 3 2 2 4 3" xfId="13362" xr:uid="{00000000-0005-0000-0000-000077330000}"/>
    <cellStyle name="20% - Accent1 2 5 3 2 2 4 3 2" xfId="13363" xr:uid="{00000000-0005-0000-0000-000078330000}"/>
    <cellStyle name="20% - Accent1 2 5 3 2 2 4 4" xfId="13364" xr:uid="{00000000-0005-0000-0000-000079330000}"/>
    <cellStyle name="20% - Accent1 2 5 3 2 2 5" xfId="13365" xr:uid="{00000000-0005-0000-0000-00007A330000}"/>
    <cellStyle name="20% - Accent1 2 5 3 2 2 5 2" xfId="13366" xr:uid="{00000000-0005-0000-0000-00007B330000}"/>
    <cellStyle name="20% - Accent1 2 5 3 2 2 5 2 2" xfId="13367" xr:uid="{00000000-0005-0000-0000-00007C330000}"/>
    <cellStyle name="20% - Accent1 2 5 3 2 2 5 3" xfId="13368" xr:uid="{00000000-0005-0000-0000-00007D330000}"/>
    <cellStyle name="20% - Accent1 2 5 3 2 2 6" xfId="13369" xr:uid="{00000000-0005-0000-0000-00007E330000}"/>
    <cellStyle name="20% - Accent1 2 5 3 2 2 6 2" xfId="13370" xr:uid="{00000000-0005-0000-0000-00007F330000}"/>
    <cellStyle name="20% - Accent1 2 5 3 2 2 6 2 2" xfId="13371" xr:uid="{00000000-0005-0000-0000-000080330000}"/>
    <cellStyle name="20% - Accent1 2 5 3 2 2 6 3" xfId="13372" xr:uid="{00000000-0005-0000-0000-000081330000}"/>
    <cellStyle name="20% - Accent1 2 5 3 2 2 7" xfId="13373" xr:uid="{00000000-0005-0000-0000-000082330000}"/>
    <cellStyle name="20% - Accent1 2 5 3 2 2 7 2" xfId="13374" xr:uid="{00000000-0005-0000-0000-000083330000}"/>
    <cellStyle name="20% - Accent1 2 5 3 2 2 8" xfId="13375" xr:uid="{00000000-0005-0000-0000-000084330000}"/>
    <cellStyle name="20% - Accent1 2 5 3 2 2 8 2" xfId="13376" xr:uid="{00000000-0005-0000-0000-000085330000}"/>
    <cellStyle name="20% - Accent1 2 5 3 2 2 9" xfId="13377" xr:uid="{00000000-0005-0000-0000-000086330000}"/>
    <cellStyle name="20% - Accent1 2 5 3 2 3" xfId="13378" xr:uid="{00000000-0005-0000-0000-000087330000}"/>
    <cellStyle name="20% - Accent1 2 5 3 2 3 2" xfId="13379" xr:uid="{00000000-0005-0000-0000-000088330000}"/>
    <cellStyle name="20% - Accent1 2 5 3 2 3 2 2" xfId="13380" xr:uid="{00000000-0005-0000-0000-000089330000}"/>
    <cellStyle name="20% - Accent1 2 5 3 2 3 2 2 2" xfId="13381" xr:uid="{00000000-0005-0000-0000-00008A330000}"/>
    <cellStyle name="20% - Accent1 2 5 3 2 3 2 2 2 2" xfId="13382" xr:uid="{00000000-0005-0000-0000-00008B330000}"/>
    <cellStyle name="20% - Accent1 2 5 3 2 3 2 2 3" xfId="13383" xr:uid="{00000000-0005-0000-0000-00008C330000}"/>
    <cellStyle name="20% - Accent1 2 5 3 2 3 2 3" xfId="13384" xr:uid="{00000000-0005-0000-0000-00008D330000}"/>
    <cellStyle name="20% - Accent1 2 5 3 2 3 2 3 2" xfId="13385" xr:uid="{00000000-0005-0000-0000-00008E330000}"/>
    <cellStyle name="20% - Accent1 2 5 3 2 3 2 4" xfId="13386" xr:uid="{00000000-0005-0000-0000-00008F330000}"/>
    <cellStyle name="20% - Accent1 2 5 3 2 3 3" xfId="13387" xr:uid="{00000000-0005-0000-0000-000090330000}"/>
    <cellStyle name="20% - Accent1 2 5 3 2 3 3 2" xfId="13388" xr:uid="{00000000-0005-0000-0000-000091330000}"/>
    <cellStyle name="20% - Accent1 2 5 3 2 3 3 2 2" xfId="13389" xr:uid="{00000000-0005-0000-0000-000092330000}"/>
    <cellStyle name="20% - Accent1 2 5 3 2 3 3 2 2 2" xfId="13390" xr:uid="{00000000-0005-0000-0000-000093330000}"/>
    <cellStyle name="20% - Accent1 2 5 3 2 3 3 2 3" xfId="13391" xr:uid="{00000000-0005-0000-0000-000094330000}"/>
    <cellStyle name="20% - Accent1 2 5 3 2 3 3 3" xfId="13392" xr:uid="{00000000-0005-0000-0000-000095330000}"/>
    <cellStyle name="20% - Accent1 2 5 3 2 3 3 3 2" xfId="13393" xr:uid="{00000000-0005-0000-0000-000096330000}"/>
    <cellStyle name="20% - Accent1 2 5 3 2 3 3 4" xfId="13394" xr:uid="{00000000-0005-0000-0000-000097330000}"/>
    <cellStyle name="20% - Accent1 2 5 3 2 3 4" xfId="13395" xr:uid="{00000000-0005-0000-0000-000098330000}"/>
    <cellStyle name="20% - Accent1 2 5 3 2 3 4 2" xfId="13396" xr:uid="{00000000-0005-0000-0000-000099330000}"/>
    <cellStyle name="20% - Accent1 2 5 3 2 3 4 2 2" xfId="13397" xr:uid="{00000000-0005-0000-0000-00009A330000}"/>
    <cellStyle name="20% - Accent1 2 5 3 2 3 4 2 2 2" xfId="13398" xr:uid="{00000000-0005-0000-0000-00009B330000}"/>
    <cellStyle name="20% - Accent1 2 5 3 2 3 4 2 3" xfId="13399" xr:uid="{00000000-0005-0000-0000-00009C330000}"/>
    <cellStyle name="20% - Accent1 2 5 3 2 3 4 3" xfId="13400" xr:uid="{00000000-0005-0000-0000-00009D330000}"/>
    <cellStyle name="20% - Accent1 2 5 3 2 3 4 3 2" xfId="13401" xr:uid="{00000000-0005-0000-0000-00009E330000}"/>
    <cellStyle name="20% - Accent1 2 5 3 2 3 4 4" xfId="13402" xr:uid="{00000000-0005-0000-0000-00009F330000}"/>
    <cellStyle name="20% - Accent1 2 5 3 2 3 5" xfId="13403" xr:uid="{00000000-0005-0000-0000-0000A0330000}"/>
    <cellStyle name="20% - Accent1 2 5 3 2 3 5 2" xfId="13404" xr:uid="{00000000-0005-0000-0000-0000A1330000}"/>
    <cellStyle name="20% - Accent1 2 5 3 2 3 5 2 2" xfId="13405" xr:uid="{00000000-0005-0000-0000-0000A2330000}"/>
    <cellStyle name="20% - Accent1 2 5 3 2 3 5 3" xfId="13406" xr:uid="{00000000-0005-0000-0000-0000A3330000}"/>
    <cellStyle name="20% - Accent1 2 5 3 2 3 6" xfId="13407" xr:uid="{00000000-0005-0000-0000-0000A4330000}"/>
    <cellStyle name="20% - Accent1 2 5 3 2 3 6 2" xfId="13408" xr:uid="{00000000-0005-0000-0000-0000A5330000}"/>
    <cellStyle name="20% - Accent1 2 5 3 2 3 6 2 2" xfId="13409" xr:uid="{00000000-0005-0000-0000-0000A6330000}"/>
    <cellStyle name="20% - Accent1 2 5 3 2 3 6 3" xfId="13410" xr:uid="{00000000-0005-0000-0000-0000A7330000}"/>
    <cellStyle name="20% - Accent1 2 5 3 2 3 7" xfId="13411" xr:uid="{00000000-0005-0000-0000-0000A8330000}"/>
    <cellStyle name="20% - Accent1 2 5 3 2 3 7 2" xfId="13412" xr:uid="{00000000-0005-0000-0000-0000A9330000}"/>
    <cellStyle name="20% - Accent1 2 5 3 2 3 8" xfId="13413" xr:uid="{00000000-0005-0000-0000-0000AA330000}"/>
    <cellStyle name="20% - Accent1 2 5 3 2 3 8 2" xfId="13414" xr:uid="{00000000-0005-0000-0000-0000AB330000}"/>
    <cellStyle name="20% - Accent1 2 5 3 2 3 9" xfId="13415" xr:uid="{00000000-0005-0000-0000-0000AC330000}"/>
    <cellStyle name="20% - Accent1 2 5 3 2 4" xfId="13416" xr:uid="{00000000-0005-0000-0000-0000AD330000}"/>
    <cellStyle name="20% - Accent1 2 5 3 2 4 2" xfId="13417" xr:uid="{00000000-0005-0000-0000-0000AE330000}"/>
    <cellStyle name="20% - Accent1 2 5 3 2 4 2 2" xfId="13418" xr:uid="{00000000-0005-0000-0000-0000AF330000}"/>
    <cellStyle name="20% - Accent1 2 5 3 2 4 2 2 2" xfId="13419" xr:uid="{00000000-0005-0000-0000-0000B0330000}"/>
    <cellStyle name="20% - Accent1 2 5 3 2 4 2 3" xfId="13420" xr:uid="{00000000-0005-0000-0000-0000B1330000}"/>
    <cellStyle name="20% - Accent1 2 5 3 2 4 3" xfId="13421" xr:uid="{00000000-0005-0000-0000-0000B2330000}"/>
    <cellStyle name="20% - Accent1 2 5 3 2 4 3 2" xfId="13422" xr:uid="{00000000-0005-0000-0000-0000B3330000}"/>
    <cellStyle name="20% - Accent1 2 5 3 2 4 4" xfId="13423" xr:uid="{00000000-0005-0000-0000-0000B4330000}"/>
    <cellStyle name="20% - Accent1 2 5 3 2 5" xfId="13424" xr:uid="{00000000-0005-0000-0000-0000B5330000}"/>
    <cellStyle name="20% - Accent1 2 5 3 2 5 2" xfId="13425" xr:uid="{00000000-0005-0000-0000-0000B6330000}"/>
    <cellStyle name="20% - Accent1 2 5 3 2 5 2 2" xfId="13426" xr:uid="{00000000-0005-0000-0000-0000B7330000}"/>
    <cellStyle name="20% - Accent1 2 5 3 2 5 2 2 2" xfId="13427" xr:uid="{00000000-0005-0000-0000-0000B8330000}"/>
    <cellStyle name="20% - Accent1 2 5 3 2 5 2 3" xfId="13428" xr:uid="{00000000-0005-0000-0000-0000B9330000}"/>
    <cellStyle name="20% - Accent1 2 5 3 2 5 3" xfId="13429" xr:uid="{00000000-0005-0000-0000-0000BA330000}"/>
    <cellStyle name="20% - Accent1 2 5 3 2 5 3 2" xfId="13430" xr:uid="{00000000-0005-0000-0000-0000BB330000}"/>
    <cellStyle name="20% - Accent1 2 5 3 2 5 4" xfId="13431" xr:uid="{00000000-0005-0000-0000-0000BC330000}"/>
    <cellStyle name="20% - Accent1 2 5 3 2 6" xfId="13432" xr:uid="{00000000-0005-0000-0000-0000BD330000}"/>
    <cellStyle name="20% - Accent1 2 5 3 2 6 2" xfId="13433" xr:uid="{00000000-0005-0000-0000-0000BE330000}"/>
    <cellStyle name="20% - Accent1 2 5 3 2 6 2 2" xfId="13434" xr:uid="{00000000-0005-0000-0000-0000BF330000}"/>
    <cellStyle name="20% - Accent1 2 5 3 2 6 2 2 2" xfId="13435" xr:uid="{00000000-0005-0000-0000-0000C0330000}"/>
    <cellStyle name="20% - Accent1 2 5 3 2 6 2 3" xfId="13436" xr:uid="{00000000-0005-0000-0000-0000C1330000}"/>
    <cellStyle name="20% - Accent1 2 5 3 2 6 3" xfId="13437" xr:uid="{00000000-0005-0000-0000-0000C2330000}"/>
    <cellStyle name="20% - Accent1 2 5 3 2 6 3 2" xfId="13438" xr:uid="{00000000-0005-0000-0000-0000C3330000}"/>
    <cellStyle name="20% - Accent1 2 5 3 2 6 4" xfId="13439" xr:uid="{00000000-0005-0000-0000-0000C4330000}"/>
    <cellStyle name="20% - Accent1 2 5 3 2 7" xfId="13440" xr:uid="{00000000-0005-0000-0000-0000C5330000}"/>
    <cellStyle name="20% - Accent1 2 5 3 2 7 2" xfId="13441" xr:uid="{00000000-0005-0000-0000-0000C6330000}"/>
    <cellStyle name="20% - Accent1 2 5 3 2 7 2 2" xfId="13442" xr:uid="{00000000-0005-0000-0000-0000C7330000}"/>
    <cellStyle name="20% - Accent1 2 5 3 2 7 3" xfId="13443" xr:uid="{00000000-0005-0000-0000-0000C8330000}"/>
    <cellStyle name="20% - Accent1 2 5 3 2 8" xfId="13444" xr:uid="{00000000-0005-0000-0000-0000C9330000}"/>
    <cellStyle name="20% - Accent1 2 5 3 2 8 2" xfId="13445" xr:uid="{00000000-0005-0000-0000-0000CA330000}"/>
    <cellStyle name="20% - Accent1 2 5 3 2 8 2 2" xfId="13446" xr:uid="{00000000-0005-0000-0000-0000CB330000}"/>
    <cellStyle name="20% - Accent1 2 5 3 2 8 3" xfId="13447" xr:uid="{00000000-0005-0000-0000-0000CC330000}"/>
    <cellStyle name="20% - Accent1 2 5 3 2 9" xfId="13448" xr:uid="{00000000-0005-0000-0000-0000CD330000}"/>
    <cellStyle name="20% - Accent1 2 5 3 2 9 2" xfId="13449" xr:uid="{00000000-0005-0000-0000-0000CE330000}"/>
    <cellStyle name="20% - Accent1 2 5 3 3" xfId="13450" xr:uid="{00000000-0005-0000-0000-0000CF330000}"/>
    <cellStyle name="20% - Accent1 2 5 3 3 10" xfId="13451" xr:uid="{00000000-0005-0000-0000-0000D0330000}"/>
    <cellStyle name="20% - Accent1 2 5 3 3 10 2" xfId="13452" xr:uid="{00000000-0005-0000-0000-0000D1330000}"/>
    <cellStyle name="20% - Accent1 2 5 3 3 11" xfId="13453" xr:uid="{00000000-0005-0000-0000-0000D2330000}"/>
    <cellStyle name="20% - Accent1 2 5 3 3 2" xfId="13454" xr:uid="{00000000-0005-0000-0000-0000D3330000}"/>
    <cellStyle name="20% - Accent1 2 5 3 3 2 2" xfId="13455" xr:uid="{00000000-0005-0000-0000-0000D4330000}"/>
    <cellStyle name="20% - Accent1 2 5 3 3 2 2 2" xfId="13456" xr:uid="{00000000-0005-0000-0000-0000D5330000}"/>
    <cellStyle name="20% - Accent1 2 5 3 3 2 2 2 2" xfId="13457" xr:uid="{00000000-0005-0000-0000-0000D6330000}"/>
    <cellStyle name="20% - Accent1 2 5 3 3 2 2 2 2 2" xfId="13458" xr:uid="{00000000-0005-0000-0000-0000D7330000}"/>
    <cellStyle name="20% - Accent1 2 5 3 3 2 2 2 3" xfId="13459" xr:uid="{00000000-0005-0000-0000-0000D8330000}"/>
    <cellStyle name="20% - Accent1 2 5 3 3 2 2 3" xfId="13460" xr:uid="{00000000-0005-0000-0000-0000D9330000}"/>
    <cellStyle name="20% - Accent1 2 5 3 3 2 2 3 2" xfId="13461" xr:uid="{00000000-0005-0000-0000-0000DA330000}"/>
    <cellStyle name="20% - Accent1 2 5 3 3 2 2 4" xfId="13462" xr:uid="{00000000-0005-0000-0000-0000DB330000}"/>
    <cellStyle name="20% - Accent1 2 5 3 3 2 3" xfId="13463" xr:uid="{00000000-0005-0000-0000-0000DC330000}"/>
    <cellStyle name="20% - Accent1 2 5 3 3 2 3 2" xfId="13464" xr:uid="{00000000-0005-0000-0000-0000DD330000}"/>
    <cellStyle name="20% - Accent1 2 5 3 3 2 3 2 2" xfId="13465" xr:uid="{00000000-0005-0000-0000-0000DE330000}"/>
    <cellStyle name="20% - Accent1 2 5 3 3 2 3 2 2 2" xfId="13466" xr:uid="{00000000-0005-0000-0000-0000DF330000}"/>
    <cellStyle name="20% - Accent1 2 5 3 3 2 3 2 3" xfId="13467" xr:uid="{00000000-0005-0000-0000-0000E0330000}"/>
    <cellStyle name="20% - Accent1 2 5 3 3 2 3 3" xfId="13468" xr:uid="{00000000-0005-0000-0000-0000E1330000}"/>
    <cellStyle name="20% - Accent1 2 5 3 3 2 3 3 2" xfId="13469" xr:uid="{00000000-0005-0000-0000-0000E2330000}"/>
    <cellStyle name="20% - Accent1 2 5 3 3 2 3 4" xfId="13470" xr:uid="{00000000-0005-0000-0000-0000E3330000}"/>
    <cellStyle name="20% - Accent1 2 5 3 3 2 4" xfId="13471" xr:uid="{00000000-0005-0000-0000-0000E4330000}"/>
    <cellStyle name="20% - Accent1 2 5 3 3 2 4 2" xfId="13472" xr:uid="{00000000-0005-0000-0000-0000E5330000}"/>
    <cellStyle name="20% - Accent1 2 5 3 3 2 4 2 2" xfId="13473" xr:uid="{00000000-0005-0000-0000-0000E6330000}"/>
    <cellStyle name="20% - Accent1 2 5 3 3 2 4 2 2 2" xfId="13474" xr:uid="{00000000-0005-0000-0000-0000E7330000}"/>
    <cellStyle name="20% - Accent1 2 5 3 3 2 4 2 3" xfId="13475" xr:uid="{00000000-0005-0000-0000-0000E8330000}"/>
    <cellStyle name="20% - Accent1 2 5 3 3 2 4 3" xfId="13476" xr:uid="{00000000-0005-0000-0000-0000E9330000}"/>
    <cellStyle name="20% - Accent1 2 5 3 3 2 4 3 2" xfId="13477" xr:uid="{00000000-0005-0000-0000-0000EA330000}"/>
    <cellStyle name="20% - Accent1 2 5 3 3 2 4 4" xfId="13478" xr:uid="{00000000-0005-0000-0000-0000EB330000}"/>
    <cellStyle name="20% - Accent1 2 5 3 3 2 5" xfId="13479" xr:uid="{00000000-0005-0000-0000-0000EC330000}"/>
    <cellStyle name="20% - Accent1 2 5 3 3 2 5 2" xfId="13480" xr:uid="{00000000-0005-0000-0000-0000ED330000}"/>
    <cellStyle name="20% - Accent1 2 5 3 3 2 5 2 2" xfId="13481" xr:uid="{00000000-0005-0000-0000-0000EE330000}"/>
    <cellStyle name="20% - Accent1 2 5 3 3 2 5 3" xfId="13482" xr:uid="{00000000-0005-0000-0000-0000EF330000}"/>
    <cellStyle name="20% - Accent1 2 5 3 3 2 6" xfId="13483" xr:uid="{00000000-0005-0000-0000-0000F0330000}"/>
    <cellStyle name="20% - Accent1 2 5 3 3 2 6 2" xfId="13484" xr:uid="{00000000-0005-0000-0000-0000F1330000}"/>
    <cellStyle name="20% - Accent1 2 5 3 3 2 6 2 2" xfId="13485" xr:uid="{00000000-0005-0000-0000-0000F2330000}"/>
    <cellStyle name="20% - Accent1 2 5 3 3 2 6 3" xfId="13486" xr:uid="{00000000-0005-0000-0000-0000F3330000}"/>
    <cellStyle name="20% - Accent1 2 5 3 3 2 7" xfId="13487" xr:uid="{00000000-0005-0000-0000-0000F4330000}"/>
    <cellStyle name="20% - Accent1 2 5 3 3 2 7 2" xfId="13488" xr:uid="{00000000-0005-0000-0000-0000F5330000}"/>
    <cellStyle name="20% - Accent1 2 5 3 3 2 8" xfId="13489" xr:uid="{00000000-0005-0000-0000-0000F6330000}"/>
    <cellStyle name="20% - Accent1 2 5 3 3 2 8 2" xfId="13490" xr:uid="{00000000-0005-0000-0000-0000F7330000}"/>
    <cellStyle name="20% - Accent1 2 5 3 3 2 9" xfId="13491" xr:uid="{00000000-0005-0000-0000-0000F8330000}"/>
    <cellStyle name="20% - Accent1 2 5 3 3 3" xfId="13492" xr:uid="{00000000-0005-0000-0000-0000F9330000}"/>
    <cellStyle name="20% - Accent1 2 5 3 3 3 2" xfId="13493" xr:uid="{00000000-0005-0000-0000-0000FA330000}"/>
    <cellStyle name="20% - Accent1 2 5 3 3 3 2 2" xfId="13494" xr:uid="{00000000-0005-0000-0000-0000FB330000}"/>
    <cellStyle name="20% - Accent1 2 5 3 3 3 2 2 2" xfId="13495" xr:uid="{00000000-0005-0000-0000-0000FC330000}"/>
    <cellStyle name="20% - Accent1 2 5 3 3 3 2 2 2 2" xfId="13496" xr:uid="{00000000-0005-0000-0000-0000FD330000}"/>
    <cellStyle name="20% - Accent1 2 5 3 3 3 2 2 3" xfId="13497" xr:uid="{00000000-0005-0000-0000-0000FE330000}"/>
    <cellStyle name="20% - Accent1 2 5 3 3 3 2 3" xfId="13498" xr:uid="{00000000-0005-0000-0000-0000FF330000}"/>
    <cellStyle name="20% - Accent1 2 5 3 3 3 2 3 2" xfId="13499" xr:uid="{00000000-0005-0000-0000-000000340000}"/>
    <cellStyle name="20% - Accent1 2 5 3 3 3 2 4" xfId="13500" xr:uid="{00000000-0005-0000-0000-000001340000}"/>
    <cellStyle name="20% - Accent1 2 5 3 3 3 3" xfId="13501" xr:uid="{00000000-0005-0000-0000-000002340000}"/>
    <cellStyle name="20% - Accent1 2 5 3 3 3 3 2" xfId="13502" xr:uid="{00000000-0005-0000-0000-000003340000}"/>
    <cellStyle name="20% - Accent1 2 5 3 3 3 3 2 2" xfId="13503" xr:uid="{00000000-0005-0000-0000-000004340000}"/>
    <cellStyle name="20% - Accent1 2 5 3 3 3 3 2 2 2" xfId="13504" xr:uid="{00000000-0005-0000-0000-000005340000}"/>
    <cellStyle name="20% - Accent1 2 5 3 3 3 3 2 3" xfId="13505" xr:uid="{00000000-0005-0000-0000-000006340000}"/>
    <cellStyle name="20% - Accent1 2 5 3 3 3 3 3" xfId="13506" xr:uid="{00000000-0005-0000-0000-000007340000}"/>
    <cellStyle name="20% - Accent1 2 5 3 3 3 3 3 2" xfId="13507" xr:uid="{00000000-0005-0000-0000-000008340000}"/>
    <cellStyle name="20% - Accent1 2 5 3 3 3 3 4" xfId="13508" xr:uid="{00000000-0005-0000-0000-000009340000}"/>
    <cellStyle name="20% - Accent1 2 5 3 3 3 4" xfId="13509" xr:uid="{00000000-0005-0000-0000-00000A340000}"/>
    <cellStyle name="20% - Accent1 2 5 3 3 3 4 2" xfId="13510" xr:uid="{00000000-0005-0000-0000-00000B340000}"/>
    <cellStyle name="20% - Accent1 2 5 3 3 3 4 2 2" xfId="13511" xr:uid="{00000000-0005-0000-0000-00000C340000}"/>
    <cellStyle name="20% - Accent1 2 5 3 3 3 4 2 2 2" xfId="13512" xr:uid="{00000000-0005-0000-0000-00000D340000}"/>
    <cellStyle name="20% - Accent1 2 5 3 3 3 4 2 3" xfId="13513" xr:uid="{00000000-0005-0000-0000-00000E340000}"/>
    <cellStyle name="20% - Accent1 2 5 3 3 3 4 3" xfId="13514" xr:uid="{00000000-0005-0000-0000-00000F340000}"/>
    <cellStyle name="20% - Accent1 2 5 3 3 3 4 3 2" xfId="13515" xr:uid="{00000000-0005-0000-0000-000010340000}"/>
    <cellStyle name="20% - Accent1 2 5 3 3 3 4 4" xfId="13516" xr:uid="{00000000-0005-0000-0000-000011340000}"/>
    <cellStyle name="20% - Accent1 2 5 3 3 3 5" xfId="13517" xr:uid="{00000000-0005-0000-0000-000012340000}"/>
    <cellStyle name="20% - Accent1 2 5 3 3 3 5 2" xfId="13518" xr:uid="{00000000-0005-0000-0000-000013340000}"/>
    <cellStyle name="20% - Accent1 2 5 3 3 3 5 2 2" xfId="13519" xr:uid="{00000000-0005-0000-0000-000014340000}"/>
    <cellStyle name="20% - Accent1 2 5 3 3 3 5 3" xfId="13520" xr:uid="{00000000-0005-0000-0000-000015340000}"/>
    <cellStyle name="20% - Accent1 2 5 3 3 3 6" xfId="13521" xr:uid="{00000000-0005-0000-0000-000016340000}"/>
    <cellStyle name="20% - Accent1 2 5 3 3 3 6 2" xfId="13522" xr:uid="{00000000-0005-0000-0000-000017340000}"/>
    <cellStyle name="20% - Accent1 2 5 3 3 3 6 2 2" xfId="13523" xr:uid="{00000000-0005-0000-0000-000018340000}"/>
    <cellStyle name="20% - Accent1 2 5 3 3 3 6 3" xfId="13524" xr:uid="{00000000-0005-0000-0000-000019340000}"/>
    <cellStyle name="20% - Accent1 2 5 3 3 3 7" xfId="13525" xr:uid="{00000000-0005-0000-0000-00001A340000}"/>
    <cellStyle name="20% - Accent1 2 5 3 3 3 7 2" xfId="13526" xr:uid="{00000000-0005-0000-0000-00001B340000}"/>
    <cellStyle name="20% - Accent1 2 5 3 3 3 8" xfId="13527" xr:uid="{00000000-0005-0000-0000-00001C340000}"/>
    <cellStyle name="20% - Accent1 2 5 3 3 3 8 2" xfId="13528" xr:uid="{00000000-0005-0000-0000-00001D340000}"/>
    <cellStyle name="20% - Accent1 2 5 3 3 3 9" xfId="13529" xr:uid="{00000000-0005-0000-0000-00001E340000}"/>
    <cellStyle name="20% - Accent1 2 5 3 3 4" xfId="13530" xr:uid="{00000000-0005-0000-0000-00001F340000}"/>
    <cellStyle name="20% - Accent1 2 5 3 3 4 2" xfId="13531" xr:uid="{00000000-0005-0000-0000-000020340000}"/>
    <cellStyle name="20% - Accent1 2 5 3 3 4 2 2" xfId="13532" xr:uid="{00000000-0005-0000-0000-000021340000}"/>
    <cellStyle name="20% - Accent1 2 5 3 3 4 2 2 2" xfId="13533" xr:uid="{00000000-0005-0000-0000-000022340000}"/>
    <cellStyle name="20% - Accent1 2 5 3 3 4 2 3" xfId="13534" xr:uid="{00000000-0005-0000-0000-000023340000}"/>
    <cellStyle name="20% - Accent1 2 5 3 3 4 3" xfId="13535" xr:uid="{00000000-0005-0000-0000-000024340000}"/>
    <cellStyle name="20% - Accent1 2 5 3 3 4 3 2" xfId="13536" xr:uid="{00000000-0005-0000-0000-000025340000}"/>
    <cellStyle name="20% - Accent1 2 5 3 3 4 4" xfId="13537" xr:uid="{00000000-0005-0000-0000-000026340000}"/>
    <cellStyle name="20% - Accent1 2 5 3 3 5" xfId="13538" xr:uid="{00000000-0005-0000-0000-000027340000}"/>
    <cellStyle name="20% - Accent1 2 5 3 3 5 2" xfId="13539" xr:uid="{00000000-0005-0000-0000-000028340000}"/>
    <cellStyle name="20% - Accent1 2 5 3 3 5 2 2" xfId="13540" xr:uid="{00000000-0005-0000-0000-000029340000}"/>
    <cellStyle name="20% - Accent1 2 5 3 3 5 2 2 2" xfId="13541" xr:uid="{00000000-0005-0000-0000-00002A340000}"/>
    <cellStyle name="20% - Accent1 2 5 3 3 5 2 3" xfId="13542" xr:uid="{00000000-0005-0000-0000-00002B340000}"/>
    <cellStyle name="20% - Accent1 2 5 3 3 5 3" xfId="13543" xr:uid="{00000000-0005-0000-0000-00002C340000}"/>
    <cellStyle name="20% - Accent1 2 5 3 3 5 3 2" xfId="13544" xr:uid="{00000000-0005-0000-0000-00002D340000}"/>
    <cellStyle name="20% - Accent1 2 5 3 3 5 4" xfId="13545" xr:uid="{00000000-0005-0000-0000-00002E340000}"/>
    <cellStyle name="20% - Accent1 2 5 3 3 6" xfId="13546" xr:uid="{00000000-0005-0000-0000-00002F340000}"/>
    <cellStyle name="20% - Accent1 2 5 3 3 6 2" xfId="13547" xr:uid="{00000000-0005-0000-0000-000030340000}"/>
    <cellStyle name="20% - Accent1 2 5 3 3 6 2 2" xfId="13548" xr:uid="{00000000-0005-0000-0000-000031340000}"/>
    <cellStyle name="20% - Accent1 2 5 3 3 6 2 2 2" xfId="13549" xr:uid="{00000000-0005-0000-0000-000032340000}"/>
    <cellStyle name="20% - Accent1 2 5 3 3 6 2 3" xfId="13550" xr:uid="{00000000-0005-0000-0000-000033340000}"/>
    <cellStyle name="20% - Accent1 2 5 3 3 6 3" xfId="13551" xr:uid="{00000000-0005-0000-0000-000034340000}"/>
    <cellStyle name="20% - Accent1 2 5 3 3 6 3 2" xfId="13552" xr:uid="{00000000-0005-0000-0000-000035340000}"/>
    <cellStyle name="20% - Accent1 2 5 3 3 6 4" xfId="13553" xr:uid="{00000000-0005-0000-0000-000036340000}"/>
    <cellStyle name="20% - Accent1 2 5 3 3 7" xfId="13554" xr:uid="{00000000-0005-0000-0000-000037340000}"/>
    <cellStyle name="20% - Accent1 2 5 3 3 7 2" xfId="13555" xr:uid="{00000000-0005-0000-0000-000038340000}"/>
    <cellStyle name="20% - Accent1 2 5 3 3 7 2 2" xfId="13556" xr:uid="{00000000-0005-0000-0000-000039340000}"/>
    <cellStyle name="20% - Accent1 2 5 3 3 7 3" xfId="13557" xr:uid="{00000000-0005-0000-0000-00003A340000}"/>
    <cellStyle name="20% - Accent1 2 5 3 3 8" xfId="13558" xr:uid="{00000000-0005-0000-0000-00003B340000}"/>
    <cellStyle name="20% - Accent1 2 5 3 3 8 2" xfId="13559" xr:uid="{00000000-0005-0000-0000-00003C340000}"/>
    <cellStyle name="20% - Accent1 2 5 3 3 8 2 2" xfId="13560" xr:uid="{00000000-0005-0000-0000-00003D340000}"/>
    <cellStyle name="20% - Accent1 2 5 3 3 8 3" xfId="13561" xr:uid="{00000000-0005-0000-0000-00003E340000}"/>
    <cellStyle name="20% - Accent1 2 5 3 3 9" xfId="13562" xr:uid="{00000000-0005-0000-0000-00003F340000}"/>
    <cellStyle name="20% - Accent1 2 5 3 3 9 2" xfId="13563" xr:uid="{00000000-0005-0000-0000-000040340000}"/>
    <cellStyle name="20% - Accent1 2 5 3 4" xfId="13564" xr:uid="{00000000-0005-0000-0000-000041340000}"/>
    <cellStyle name="20% - Accent1 2 5 3 4 10" xfId="13565" xr:uid="{00000000-0005-0000-0000-000042340000}"/>
    <cellStyle name="20% - Accent1 2 5 3 4 10 2" xfId="13566" xr:uid="{00000000-0005-0000-0000-000043340000}"/>
    <cellStyle name="20% - Accent1 2 5 3 4 11" xfId="13567" xr:uid="{00000000-0005-0000-0000-000044340000}"/>
    <cellStyle name="20% - Accent1 2 5 3 4 2" xfId="13568" xr:uid="{00000000-0005-0000-0000-000045340000}"/>
    <cellStyle name="20% - Accent1 2 5 3 4 2 2" xfId="13569" xr:uid="{00000000-0005-0000-0000-000046340000}"/>
    <cellStyle name="20% - Accent1 2 5 3 4 2 2 2" xfId="13570" xr:uid="{00000000-0005-0000-0000-000047340000}"/>
    <cellStyle name="20% - Accent1 2 5 3 4 2 2 2 2" xfId="13571" xr:uid="{00000000-0005-0000-0000-000048340000}"/>
    <cellStyle name="20% - Accent1 2 5 3 4 2 2 2 2 2" xfId="13572" xr:uid="{00000000-0005-0000-0000-000049340000}"/>
    <cellStyle name="20% - Accent1 2 5 3 4 2 2 2 3" xfId="13573" xr:uid="{00000000-0005-0000-0000-00004A340000}"/>
    <cellStyle name="20% - Accent1 2 5 3 4 2 2 3" xfId="13574" xr:uid="{00000000-0005-0000-0000-00004B340000}"/>
    <cellStyle name="20% - Accent1 2 5 3 4 2 2 3 2" xfId="13575" xr:uid="{00000000-0005-0000-0000-00004C340000}"/>
    <cellStyle name="20% - Accent1 2 5 3 4 2 2 4" xfId="13576" xr:uid="{00000000-0005-0000-0000-00004D340000}"/>
    <cellStyle name="20% - Accent1 2 5 3 4 2 3" xfId="13577" xr:uid="{00000000-0005-0000-0000-00004E340000}"/>
    <cellStyle name="20% - Accent1 2 5 3 4 2 3 2" xfId="13578" xr:uid="{00000000-0005-0000-0000-00004F340000}"/>
    <cellStyle name="20% - Accent1 2 5 3 4 2 3 2 2" xfId="13579" xr:uid="{00000000-0005-0000-0000-000050340000}"/>
    <cellStyle name="20% - Accent1 2 5 3 4 2 3 2 2 2" xfId="13580" xr:uid="{00000000-0005-0000-0000-000051340000}"/>
    <cellStyle name="20% - Accent1 2 5 3 4 2 3 2 3" xfId="13581" xr:uid="{00000000-0005-0000-0000-000052340000}"/>
    <cellStyle name="20% - Accent1 2 5 3 4 2 3 3" xfId="13582" xr:uid="{00000000-0005-0000-0000-000053340000}"/>
    <cellStyle name="20% - Accent1 2 5 3 4 2 3 3 2" xfId="13583" xr:uid="{00000000-0005-0000-0000-000054340000}"/>
    <cellStyle name="20% - Accent1 2 5 3 4 2 3 4" xfId="13584" xr:uid="{00000000-0005-0000-0000-000055340000}"/>
    <cellStyle name="20% - Accent1 2 5 3 4 2 4" xfId="13585" xr:uid="{00000000-0005-0000-0000-000056340000}"/>
    <cellStyle name="20% - Accent1 2 5 3 4 2 4 2" xfId="13586" xr:uid="{00000000-0005-0000-0000-000057340000}"/>
    <cellStyle name="20% - Accent1 2 5 3 4 2 4 2 2" xfId="13587" xr:uid="{00000000-0005-0000-0000-000058340000}"/>
    <cellStyle name="20% - Accent1 2 5 3 4 2 4 2 2 2" xfId="13588" xr:uid="{00000000-0005-0000-0000-000059340000}"/>
    <cellStyle name="20% - Accent1 2 5 3 4 2 4 2 3" xfId="13589" xr:uid="{00000000-0005-0000-0000-00005A340000}"/>
    <cellStyle name="20% - Accent1 2 5 3 4 2 4 3" xfId="13590" xr:uid="{00000000-0005-0000-0000-00005B340000}"/>
    <cellStyle name="20% - Accent1 2 5 3 4 2 4 3 2" xfId="13591" xr:uid="{00000000-0005-0000-0000-00005C340000}"/>
    <cellStyle name="20% - Accent1 2 5 3 4 2 4 4" xfId="13592" xr:uid="{00000000-0005-0000-0000-00005D340000}"/>
    <cellStyle name="20% - Accent1 2 5 3 4 2 5" xfId="13593" xr:uid="{00000000-0005-0000-0000-00005E340000}"/>
    <cellStyle name="20% - Accent1 2 5 3 4 2 5 2" xfId="13594" xr:uid="{00000000-0005-0000-0000-00005F340000}"/>
    <cellStyle name="20% - Accent1 2 5 3 4 2 5 2 2" xfId="13595" xr:uid="{00000000-0005-0000-0000-000060340000}"/>
    <cellStyle name="20% - Accent1 2 5 3 4 2 5 3" xfId="13596" xr:uid="{00000000-0005-0000-0000-000061340000}"/>
    <cellStyle name="20% - Accent1 2 5 3 4 2 6" xfId="13597" xr:uid="{00000000-0005-0000-0000-000062340000}"/>
    <cellStyle name="20% - Accent1 2 5 3 4 2 6 2" xfId="13598" xr:uid="{00000000-0005-0000-0000-000063340000}"/>
    <cellStyle name="20% - Accent1 2 5 3 4 2 6 2 2" xfId="13599" xr:uid="{00000000-0005-0000-0000-000064340000}"/>
    <cellStyle name="20% - Accent1 2 5 3 4 2 6 3" xfId="13600" xr:uid="{00000000-0005-0000-0000-000065340000}"/>
    <cellStyle name="20% - Accent1 2 5 3 4 2 7" xfId="13601" xr:uid="{00000000-0005-0000-0000-000066340000}"/>
    <cellStyle name="20% - Accent1 2 5 3 4 2 7 2" xfId="13602" xr:uid="{00000000-0005-0000-0000-000067340000}"/>
    <cellStyle name="20% - Accent1 2 5 3 4 2 8" xfId="13603" xr:uid="{00000000-0005-0000-0000-000068340000}"/>
    <cellStyle name="20% - Accent1 2 5 3 4 2 8 2" xfId="13604" xr:uid="{00000000-0005-0000-0000-000069340000}"/>
    <cellStyle name="20% - Accent1 2 5 3 4 2 9" xfId="13605" xr:uid="{00000000-0005-0000-0000-00006A340000}"/>
    <cellStyle name="20% - Accent1 2 5 3 4 3" xfId="13606" xr:uid="{00000000-0005-0000-0000-00006B340000}"/>
    <cellStyle name="20% - Accent1 2 5 3 4 3 2" xfId="13607" xr:uid="{00000000-0005-0000-0000-00006C340000}"/>
    <cellStyle name="20% - Accent1 2 5 3 4 3 2 2" xfId="13608" xr:uid="{00000000-0005-0000-0000-00006D340000}"/>
    <cellStyle name="20% - Accent1 2 5 3 4 3 2 2 2" xfId="13609" xr:uid="{00000000-0005-0000-0000-00006E340000}"/>
    <cellStyle name="20% - Accent1 2 5 3 4 3 2 2 2 2" xfId="13610" xr:uid="{00000000-0005-0000-0000-00006F340000}"/>
    <cellStyle name="20% - Accent1 2 5 3 4 3 2 2 3" xfId="13611" xr:uid="{00000000-0005-0000-0000-000070340000}"/>
    <cellStyle name="20% - Accent1 2 5 3 4 3 2 3" xfId="13612" xr:uid="{00000000-0005-0000-0000-000071340000}"/>
    <cellStyle name="20% - Accent1 2 5 3 4 3 2 3 2" xfId="13613" xr:uid="{00000000-0005-0000-0000-000072340000}"/>
    <cellStyle name="20% - Accent1 2 5 3 4 3 2 4" xfId="13614" xr:uid="{00000000-0005-0000-0000-000073340000}"/>
    <cellStyle name="20% - Accent1 2 5 3 4 3 3" xfId="13615" xr:uid="{00000000-0005-0000-0000-000074340000}"/>
    <cellStyle name="20% - Accent1 2 5 3 4 3 3 2" xfId="13616" xr:uid="{00000000-0005-0000-0000-000075340000}"/>
    <cellStyle name="20% - Accent1 2 5 3 4 3 3 2 2" xfId="13617" xr:uid="{00000000-0005-0000-0000-000076340000}"/>
    <cellStyle name="20% - Accent1 2 5 3 4 3 3 2 2 2" xfId="13618" xr:uid="{00000000-0005-0000-0000-000077340000}"/>
    <cellStyle name="20% - Accent1 2 5 3 4 3 3 2 3" xfId="13619" xr:uid="{00000000-0005-0000-0000-000078340000}"/>
    <cellStyle name="20% - Accent1 2 5 3 4 3 3 3" xfId="13620" xr:uid="{00000000-0005-0000-0000-000079340000}"/>
    <cellStyle name="20% - Accent1 2 5 3 4 3 3 3 2" xfId="13621" xr:uid="{00000000-0005-0000-0000-00007A340000}"/>
    <cellStyle name="20% - Accent1 2 5 3 4 3 3 4" xfId="13622" xr:uid="{00000000-0005-0000-0000-00007B340000}"/>
    <cellStyle name="20% - Accent1 2 5 3 4 3 4" xfId="13623" xr:uid="{00000000-0005-0000-0000-00007C340000}"/>
    <cellStyle name="20% - Accent1 2 5 3 4 3 4 2" xfId="13624" xr:uid="{00000000-0005-0000-0000-00007D340000}"/>
    <cellStyle name="20% - Accent1 2 5 3 4 3 4 2 2" xfId="13625" xr:uid="{00000000-0005-0000-0000-00007E340000}"/>
    <cellStyle name="20% - Accent1 2 5 3 4 3 4 2 2 2" xfId="13626" xr:uid="{00000000-0005-0000-0000-00007F340000}"/>
    <cellStyle name="20% - Accent1 2 5 3 4 3 4 2 3" xfId="13627" xr:uid="{00000000-0005-0000-0000-000080340000}"/>
    <cellStyle name="20% - Accent1 2 5 3 4 3 4 3" xfId="13628" xr:uid="{00000000-0005-0000-0000-000081340000}"/>
    <cellStyle name="20% - Accent1 2 5 3 4 3 4 3 2" xfId="13629" xr:uid="{00000000-0005-0000-0000-000082340000}"/>
    <cellStyle name="20% - Accent1 2 5 3 4 3 4 4" xfId="13630" xr:uid="{00000000-0005-0000-0000-000083340000}"/>
    <cellStyle name="20% - Accent1 2 5 3 4 3 5" xfId="13631" xr:uid="{00000000-0005-0000-0000-000084340000}"/>
    <cellStyle name="20% - Accent1 2 5 3 4 3 5 2" xfId="13632" xr:uid="{00000000-0005-0000-0000-000085340000}"/>
    <cellStyle name="20% - Accent1 2 5 3 4 3 5 2 2" xfId="13633" xr:uid="{00000000-0005-0000-0000-000086340000}"/>
    <cellStyle name="20% - Accent1 2 5 3 4 3 5 3" xfId="13634" xr:uid="{00000000-0005-0000-0000-000087340000}"/>
    <cellStyle name="20% - Accent1 2 5 3 4 3 6" xfId="13635" xr:uid="{00000000-0005-0000-0000-000088340000}"/>
    <cellStyle name="20% - Accent1 2 5 3 4 3 6 2" xfId="13636" xr:uid="{00000000-0005-0000-0000-000089340000}"/>
    <cellStyle name="20% - Accent1 2 5 3 4 3 6 2 2" xfId="13637" xr:uid="{00000000-0005-0000-0000-00008A340000}"/>
    <cellStyle name="20% - Accent1 2 5 3 4 3 6 3" xfId="13638" xr:uid="{00000000-0005-0000-0000-00008B340000}"/>
    <cellStyle name="20% - Accent1 2 5 3 4 3 7" xfId="13639" xr:uid="{00000000-0005-0000-0000-00008C340000}"/>
    <cellStyle name="20% - Accent1 2 5 3 4 3 7 2" xfId="13640" xr:uid="{00000000-0005-0000-0000-00008D340000}"/>
    <cellStyle name="20% - Accent1 2 5 3 4 3 8" xfId="13641" xr:uid="{00000000-0005-0000-0000-00008E340000}"/>
    <cellStyle name="20% - Accent1 2 5 3 4 3 8 2" xfId="13642" xr:uid="{00000000-0005-0000-0000-00008F340000}"/>
    <cellStyle name="20% - Accent1 2 5 3 4 3 9" xfId="13643" xr:uid="{00000000-0005-0000-0000-000090340000}"/>
    <cellStyle name="20% - Accent1 2 5 3 4 4" xfId="13644" xr:uid="{00000000-0005-0000-0000-000091340000}"/>
    <cellStyle name="20% - Accent1 2 5 3 4 4 2" xfId="13645" xr:uid="{00000000-0005-0000-0000-000092340000}"/>
    <cellStyle name="20% - Accent1 2 5 3 4 4 2 2" xfId="13646" xr:uid="{00000000-0005-0000-0000-000093340000}"/>
    <cellStyle name="20% - Accent1 2 5 3 4 4 2 2 2" xfId="13647" xr:uid="{00000000-0005-0000-0000-000094340000}"/>
    <cellStyle name="20% - Accent1 2 5 3 4 4 2 3" xfId="13648" xr:uid="{00000000-0005-0000-0000-000095340000}"/>
    <cellStyle name="20% - Accent1 2 5 3 4 4 3" xfId="13649" xr:uid="{00000000-0005-0000-0000-000096340000}"/>
    <cellStyle name="20% - Accent1 2 5 3 4 4 3 2" xfId="13650" xr:uid="{00000000-0005-0000-0000-000097340000}"/>
    <cellStyle name="20% - Accent1 2 5 3 4 4 4" xfId="13651" xr:uid="{00000000-0005-0000-0000-000098340000}"/>
    <cellStyle name="20% - Accent1 2 5 3 4 5" xfId="13652" xr:uid="{00000000-0005-0000-0000-000099340000}"/>
    <cellStyle name="20% - Accent1 2 5 3 4 5 2" xfId="13653" xr:uid="{00000000-0005-0000-0000-00009A340000}"/>
    <cellStyle name="20% - Accent1 2 5 3 4 5 2 2" xfId="13654" xr:uid="{00000000-0005-0000-0000-00009B340000}"/>
    <cellStyle name="20% - Accent1 2 5 3 4 5 2 2 2" xfId="13655" xr:uid="{00000000-0005-0000-0000-00009C340000}"/>
    <cellStyle name="20% - Accent1 2 5 3 4 5 2 3" xfId="13656" xr:uid="{00000000-0005-0000-0000-00009D340000}"/>
    <cellStyle name="20% - Accent1 2 5 3 4 5 3" xfId="13657" xr:uid="{00000000-0005-0000-0000-00009E340000}"/>
    <cellStyle name="20% - Accent1 2 5 3 4 5 3 2" xfId="13658" xr:uid="{00000000-0005-0000-0000-00009F340000}"/>
    <cellStyle name="20% - Accent1 2 5 3 4 5 4" xfId="13659" xr:uid="{00000000-0005-0000-0000-0000A0340000}"/>
    <cellStyle name="20% - Accent1 2 5 3 4 6" xfId="13660" xr:uid="{00000000-0005-0000-0000-0000A1340000}"/>
    <cellStyle name="20% - Accent1 2 5 3 4 6 2" xfId="13661" xr:uid="{00000000-0005-0000-0000-0000A2340000}"/>
    <cellStyle name="20% - Accent1 2 5 3 4 6 2 2" xfId="13662" xr:uid="{00000000-0005-0000-0000-0000A3340000}"/>
    <cellStyle name="20% - Accent1 2 5 3 4 6 2 2 2" xfId="13663" xr:uid="{00000000-0005-0000-0000-0000A4340000}"/>
    <cellStyle name="20% - Accent1 2 5 3 4 6 2 3" xfId="13664" xr:uid="{00000000-0005-0000-0000-0000A5340000}"/>
    <cellStyle name="20% - Accent1 2 5 3 4 6 3" xfId="13665" xr:uid="{00000000-0005-0000-0000-0000A6340000}"/>
    <cellStyle name="20% - Accent1 2 5 3 4 6 3 2" xfId="13666" xr:uid="{00000000-0005-0000-0000-0000A7340000}"/>
    <cellStyle name="20% - Accent1 2 5 3 4 6 4" xfId="13667" xr:uid="{00000000-0005-0000-0000-0000A8340000}"/>
    <cellStyle name="20% - Accent1 2 5 3 4 7" xfId="13668" xr:uid="{00000000-0005-0000-0000-0000A9340000}"/>
    <cellStyle name="20% - Accent1 2 5 3 4 7 2" xfId="13669" xr:uid="{00000000-0005-0000-0000-0000AA340000}"/>
    <cellStyle name="20% - Accent1 2 5 3 4 7 2 2" xfId="13670" xr:uid="{00000000-0005-0000-0000-0000AB340000}"/>
    <cellStyle name="20% - Accent1 2 5 3 4 7 3" xfId="13671" xr:uid="{00000000-0005-0000-0000-0000AC340000}"/>
    <cellStyle name="20% - Accent1 2 5 3 4 8" xfId="13672" xr:uid="{00000000-0005-0000-0000-0000AD340000}"/>
    <cellStyle name="20% - Accent1 2 5 3 4 8 2" xfId="13673" xr:uid="{00000000-0005-0000-0000-0000AE340000}"/>
    <cellStyle name="20% - Accent1 2 5 3 4 8 2 2" xfId="13674" xr:uid="{00000000-0005-0000-0000-0000AF340000}"/>
    <cellStyle name="20% - Accent1 2 5 3 4 8 3" xfId="13675" xr:uid="{00000000-0005-0000-0000-0000B0340000}"/>
    <cellStyle name="20% - Accent1 2 5 3 4 9" xfId="13676" xr:uid="{00000000-0005-0000-0000-0000B1340000}"/>
    <cellStyle name="20% - Accent1 2 5 3 4 9 2" xfId="13677" xr:uid="{00000000-0005-0000-0000-0000B2340000}"/>
    <cellStyle name="20% - Accent1 2 5 3 5" xfId="13678" xr:uid="{00000000-0005-0000-0000-0000B3340000}"/>
    <cellStyle name="20% - Accent1 2 5 3 5 2" xfId="13679" xr:uid="{00000000-0005-0000-0000-0000B4340000}"/>
    <cellStyle name="20% - Accent1 2 5 3 5 2 2" xfId="13680" xr:uid="{00000000-0005-0000-0000-0000B5340000}"/>
    <cellStyle name="20% - Accent1 2 5 3 5 2 2 2" xfId="13681" xr:uid="{00000000-0005-0000-0000-0000B6340000}"/>
    <cellStyle name="20% - Accent1 2 5 3 5 2 2 2 2" xfId="13682" xr:uid="{00000000-0005-0000-0000-0000B7340000}"/>
    <cellStyle name="20% - Accent1 2 5 3 5 2 2 3" xfId="13683" xr:uid="{00000000-0005-0000-0000-0000B8340000}"/>
    <cellStyle name="20% - Accent1 2 5 3 5 2 3" xfId="13684" xr:uid="{00000000-0005-0000-0000-0000B9340000}"/>
    <cellStyle name="20% - Accent1 2 5 3 5 2 3 2" xfId="13685" xr:uid="{00000000-0005-0000-0000-0000BA340000}"/>
    <cellStyle name="20% - Accent1 2 5 3 5 2 4" xfId="13686" xr:uid="{00000000-0005-0000-0000-0000BB340000}"/>
    <cellStyle name="20% - Accent1 2 5 3 5 3" xfId="13687" xr:uid="{00000000-0005-0000-0000-0000BC340000}"/>
    <cellStyle name="20% - Accent1 2 5 3 5 3 2" xfId="13688" xr:uid="{00000000-0005-0000-0000-0000BD340000}"/>
    <cellStyle name="20% - Accent1 2 5 3 5 3 2 2" xfId="13689" xr:uid="{00000000-0005-0000-0000-0000BE340000}"/>
    <cellStyle name="20% - Accent1 2 5 3 5 3 2 2 2" xfId="13690" xr:uid="{00000000-0005-0000-0000-0000BF340000}"/>
    <cellStyle name="20% - Accent1 2 5 3 5 3 2 3" xfId="13691" xr:uid="{00000000-0005-0000-0000-0000C0340000}"/>
    <cellStyle name="20% - Accent1 2 5 3 5 3 3" xfId="13692" xr:uid="{00000000-0005-0000-0000-0000C1340000}"/>
    <cellStyle name="20% - Accent1 2 5 3 5 3 3 2" xfId="13693" xr:uid="{00000000-0005-0000-0000-0000C2340000}"/>
    <cellStyle name="20% - Accent1 2 5 3 5 3 4" xfId="13694" xr:uid="{00000000-0005-0000-0000-0000C3340000}"/>
    <cellStyle name="20% - Accent1 2 5 3 5 4" xfId="13695" xr:uid="{00000000-0005-0000-0000-0000C4340000}"/>
    <cellStyle name="20% - Accent1 2 5 3 5 4 2" xfId="13696" xr:uid="{00000000-0005-0000-0000-0000C5340000}"/>
    <cellStyle name="20% - Accent1 2 5 3 5 4 2 2" xfId="13697" xr:uid="{00000000-0005-0000-0000-0000C6340000}"/>
    <cellStyle name="20% - Accent1 2 5 3 5 4 2 2 2" xfId="13698" xr:uid="{00000000-0005-0000-0000-0000C7340000}"/>
    <cellStyle name="20% - Accent1 2 5 3 5 4 2 3" xfId="13699" xr:uid="{00000000-0005-0000-0000-0000C8340000}"/>
    <cellStyle name="20% - Accent1 2 5 3 5 4 3" xfId="13700" xr:uid="{00000000-0005-0000-0000-0000C9340000}"/>
    <cellStyle name="20% - Accent1 2 5 3 5 4 3 2" xfId="13701" xr:uid="{00000000-0005-0000-0000-0000CA340000}"/>
    <cellStyle name="20% - Accent1 2 5 3 5 4 4" xfId="13702" xr:uid="{00000000-0005-0000-0000-0000CB340000}"/>
    <cellStyle name="20% - Accent1 2 5 3 5 5" xfId="13703" xr:uid="{00000000-0005-0000-0000-0000CC340000}"/>
    <cellStyle name="20% - Accent1 2 5 3 5 5 2" xfId="13704" xr:uid="{00000000-0005-0000-0000-0000CD340000}"/>
    <cellStyle name="20% - Accent1 2 5 3 5 5 2 2" xfId="13705" xr:uid="{00000000-0005-0000-0000-0000CE340000}"/>
    <cellStyle name="20% - Accent1 2 5 3 5 5 3" xfId="13706" xr:uid="{00000000-0005-0000-0000-0000CF340000}"/>
    <cellStyle name="20% - Accent1 2 5 3 5 6" xfId="13707" xr:uid="{00000000-0005-0000-0000-0000D0340000}"/>
    <cellStyle name="20% - Accent1 2 5 3 5 6 2" xfId="13708" xr:uid="{00000000-0005-0000-0000-0000D1340000}"/>
    <cellStyle name="20% - Accent1 2 5 3 5 6 2 2" xfId="13709" xr:uid="{00000000-0005-0000-0000-0000D2340000}"/>
    <cellStyle name="20% - Accent1 2 5 3 5 6 3" xfId="13710" xr:uid="{00000000-0005-0000-0000-0000D3340000}"/>
    <cellStyle name="20% - Accent1 2 5 3 5 7" xfId="13711" xr:uid="{00000000-0005-0000-0000-0000D4340000}"/>
    <cellStyle name="20% - Accent1 2 5 3 5 7 2" xfId="13712" xr:uid="{00000000-0005-0000-0000-0000D5340000}"/>
    <cellStyle name="20% - Accent1 2 5 3 5 8" xfId="13713" xr:uid="{00000000-0005-0000-0000-0000D6340000}"/>
    <cellStyle name="20% - Accent1 2 5 3 5 8 2" xfId="13714" xr:uid="{00000000-0005-0000-0000-0000D7340000}"/>
    <cellStyle name="20% - Accent1 2 5 3 5 9" xfId="13715" xr:uid="{00000000-0005-0000-0000-0000D8340000}"/>
    <cellStyle name="20% - Accent1 2 5 3 6" xfId="13716" xr:uid="{00000000-0005-0000-0000-0000D9340000}"/>
    <cellStyle name="20% - Accent1 2 5 3 6 2" xfId="13717" xr:uid="{00000000-0005-0000-0000-0000DA340000}"/>
    <cellStyle name="20% - Accent1 2 5 3 6 2 2" xfId="13718" xr:uid="{00000000-0005-0000-0000-0000DB340000}"/>
    <cellStyle name="20% - Accent1 2 5 3 6 2 2 2" xfId="13719" xr:uid="{00000000-0005-0000-0000-0000DC340000}"/>
    <cellStyle name="20% - Accent1 2 5 3 6 2 2 2 2" xfId="13720" xr:uid="{00000000-0005-0000-0000-0000DD340000}"/>
    <cellStyle name="20% - Accent1 2 5 3 6 2 2 3" xfId="13721" xr:uid="{00000000-0005-0000-0000-0000DE340000}"/>
    <cellStyle name="20% - Accent1 2 5 3 6 2 3" xfId="13722" xr:uid="{00000000-0005-0000-0000-0000DF340000}"/>
    <cellStyle name="20% - Accent1 2 5 3 6 2 3 2" xfId="13723" xr:uid="{00000000-0005-0000-0000-0000E0340000}"/>
    <cellStyle name="20% - Accent1 2 5 3 6 2 4" xfId="13724" xr:uid="{00000000-0005-0000-0000-0000E1340000}"/>
    <cellStyle name="20% - Accent1 2 5 3 6 3" xfId="13725" xr:uid="{00000000-0005-0000-0000-0000E2340000}"/>
    <cellStyle name="20% - Accent1 2 5 3 6 3 2" xfId="13726" xr:uid="{00000000-0005-0000-0000-0000E3340000}"/>
    <cellStyle name="20% - Accent1 2 5 3 6 3 2 2" xfId="13727" xr:uid="{00000000-0005-0000-0000-0000E4340000}"/>
    <cellStyle name="20% - Accent1 2 5 3 6 3 2 2 2" xfId="13728" xr:uid="{00000000-0005-0000-0000-0000E5340000}"/>
    <cellStyle name="20% - Accent1 2 5 3 6 3 2 3" xfId="13729" xr:uid="{00000000-0005-0000-0000-0000E6340000}"/>
    <cellStyle name="20% - Accent1 2 5 3 6 3 3" xfId="13730" xr:uid="{00000000-0005-0000-0000-0000E7340000}"/>
    <cellStyle name="20% - Accent1 2 5 3 6 3 3 2" xfId="13731" xr:uid="{00000000-0005-0000-0000-0000E8340000}"/>
    <cellStyle name="20% - Accent1 2 5 3 6 3 4" xfId="13732" xr:uid="{00000000-0005-0000-0000-0000E9340000}"/>
    <cellStyle name="20% - Accent1 2 5 3 6 4" xfId="13733" xr:uid="{00000000-0005-0000-0000-0000EA340000}"/>
    <cellStyle name="20% - Accent1 2 5 3 6 4 2" xfId="13734" xr:uid="{00000000-0005-0000-0000-0000EB340000}"/>
    <cellStyle name="20% - Accent1 2 5 3 6 4 2 2" xfId="13735" xr:uid="{00000000-0005-0000-0000-0000EC340000}"/>
    <cellStyle name="20% - Accent1 2 5 3 6 4 2 2 2" xfId="13736" xr:uid="{00000000-0005-0000-0000-0000ED340000}"/>
    <cellStyle name="20% - Accent1 2 5 3 6 4 2 3" xfId="13737" xr:uid="{00000000-0005-0000-0000-0000EE340000}"/>
    <cellStyle name="20% - Accent1 2 5 3 6 4 3" xfId="13738" xr:uid="{00000000-0005-0000-0000-0000EF340000}"/>
    <cellStyle name="20% - Accent1 2 5 3 6 4 3 2" xfId="13739" xr:uid="{00000000-0005-0000-0000-0000F0340000}"/>
    <cellStyle name="20% - Accent1 2 5 3 6 4 4" xfId="13740" xr:uid="{00000000-0005-0000-0000-0000F1340000}"/>
    <cellStyle name="20% - Accent1 2 5 3 6 5" xfId="13741" xr:uid="{00000000-0005-0000-0000-0000F2340000}"/>
    <cellStyle name="20% - Accent1 2 5 3 6 5 2" xfId="13742" xr:uid="{00000000-0005-0000-0000-0000F3340000}"/>
    <cellStyle name="20% - Accent1 2 5 3 6 5 2 2" xfId="13743" xr:uid="{00000000-0005-0000-0000-0000F4340000}"/>
    <cellStyle name="20% - Accent1 2 5 3 6 5 3" xfId="13744" xr:uid="{00000000-0005-0000-0000-0000F5340000}"/>
    <cellStyle name="20% - Accent1 2 5 3 6 6" xfId="13745" xr:uid="{00000000-0005-0000-0000-0000F6340000}"/>
    <cellStyle name="20% - Accent1 2 5 3 6 6 2" xfId="13746" xr:uid="{00000000-0005-0000-0000-0000F7340000}"/>
    <cellStyle name="20% - Accent1 2 5 3 6 6 2 2" xfId="13747" xr:uid="{00000000-0005-0000-0000-0000F8340000}"/>
    <cellStyle name="20% - Accent1 2 5 3 6 6 3" xfId="13748" xr:uid="{00000000-0005-0000-0000-0000F9340000}"/>
    <cellStyle name="20% - Accent1 2 5 3 6 7" xfId="13749" xr:uid="{00000000-0005-0000-0000-0000FA340000}"/>
    <cellStyle name="20% - Accent1 2 5 3 6 7 2" xfId="13750" xr:uid="{00000000-0005-0000-0000-0000FB340000}"/>
    <cellStyle name="20% - Accent1 2 5 3 6 8" xfId="13751" xr:uid="{00000000-0005-0000-0000-0000FC340000}"/>
    <cellStyle name="20% - Accent1 2 5 3 6 8 2" xfId="13752" xr:uid="{00000000-0005-0000-0000-0000FD340000}"/>
    <cellStyle name="20% - Accent1 2 5 3 6 9" xfId="13753" xr:uid="{00000000-0005-0000-0000-0000FE340000}"/>
    <cellStyle name="20% - Accent1 2 5 3 7" xfId="13754" xr:uid="{00000000-0005-0000-0000-0000FF340000}"/>
    <cellStyle name="20% - Accent1 2 5 3 7 2" xfId="13755" xr:uid="{00000000-0005-0000-0000-000000350000}"/>
    <cellStyle name="20% - Accent1 2 5 3 7 2 2" xfId="13756" xr:uid="{00000000-0005-0000-0000-000001350000}"/>
    <cellStyle name="20% - Accent1 2 5 3 7 2 2 2" xfId="13757" xr:uid="{00000000-0005-0000-0000-000002350000}"/>
    <cellStyle name="20% - Accent1 2 5 3 7 2 3" xfId="13758" xr:uid="{00000000-0005-0000-0000-000003350000}"/>
    <cellStyle name="20% - Accent1 2 5 3 7 3" xfId="13759" xr:uid="{00000000-0005-0000-0000-000004350000}"/>
    <cellStyle name="20% - Accent1 2 5 3 7 3 2" xfId="13760" xr:uid="{00000000-0005-0000-0000-000005350000}"/>
    <cellStyle name="20% - Accent1 2 5 3 7 4" xfId="13761" xr:uid="{00000000-0005-0000-0000-000006350000}"/>
    <cellStyle name="20% - Accent1 2 5 3 8" xfId="13762" xr:uid="{00000000-0005-0000-0000-000007350000}"/>
    <cellStyle name="20% - Accent1 2 5 3 8 2" xfId="13763" xr:uid="{00000000-0005-0000-0000-000008350000}"/>
    <cellStyle name="20% - Accent1 2 5 3 8 2 2" xfId="13764" xr:uid="{00000000-0005-0000-0000-000009350000}"/>
    <cellStyle name="20% - Accent1 2 5 3 8 2 2 2" xfId="13765" xr:uid="{00000000-0005-0000-0000-00000A350000}"/>
    <cellStyle name="20% - Accent1 2 5 3 8 2 3" xfId="13766" xr:uid="{00000000-0005-0000-0000-00000B350000}"/>
    <cellStyle name="20% - Accent1 2 5 3 8 3" xfId="13767" xr:uid="{00000000-0005-0000-0000-00000C350000}"/>
    <cellStyle name="20% - Accent1 2 5 3 8 3 2" xfId="13768" xr:uid="{00000000-0005-0000-0000-00000D350000}"/>
    <cellStyle name="20% - Accent1 2 5 3 8 4" xfId="13769" xr:uid="{00000000-0005-0000-0000-00000E350000}"/>
    <cellStyle name="20% - Accent1 2 5 3 9" xfId="13770" xr:uid="{00000000-0005-0000-0000-00000F350000}"/>
    <cellStyle name="20% - Accent1 2 5 3 9 2" xfId="13771" xr:uid="{00000000-0005-0000-0000-000010350000}"/>
    <cellStyle name="20% - Accent1 2 5 3 9 2 2" xfId="13772" xr:uid="{00000000-0005-0000-0000-000011350000}"/>
    <cellStyle name="20% - Accent1 2 5 3 9 2 2 2" xfId="13773" xr:uid="{00000000-0005-0000-0000-000012350000}"/>
    <cellStyle name="20% - Accent1 2 5 3 9 2 3" xfId="13774" xr:uid="{00000000-0005-0000-0000-000013350000}"/>
    <cellStyle name="20% - Accent1 2 5 3 9 3" xfId="13775" xr:uid="{00000000-0005-0000-0000-000014350000}"/>
    <cellStyle name="20% - Accent1 2 5 3 9 3 2" xfId="13776" xr:uid="{00000000-0005-0000-0000-000015350000}"/>
    <cellStyle name="20% - Accent1 2 5 3 9 4" xfId="13777" xr:uid="{00000000-0005-0000-0000-000016350000}"/>
    <cellStyle name="20% - Accent1 2 5 4" xfId="13778" xr:uid="{00000000-0005-0000-0000-000017350000}"/>
    <cellStyle name="20% - Accent1 2 5 4 10" xfId="13779" xr:uid="{00000000-0005-0000-0000-000018350000}"/>
    <cellStyle name="20% - Accent1 2 5 4 10 2" xfId="13780" xr:uid="{00000000-0005-0000-0000-000019350000}"/>
    <cellStyle name="20% - Accent1 2 5 4 11" xfId="13781" xr:uid="{00000000-0005-0000-0000-00001A350000}"/>
    <cellStyle name="20% - Accent1 2 5 4 2" xfId="13782" xr:uid="{00000000-0005-0000-0000-00001B350000}"/>
    <cellStyle name="20% - Accent1 2 5 4 2 2" xfId="13783" xr:uid="{00000000-0005-0000-0000-00001C350000}"/>
    <cellStyle name="20% - Accent1 2 5 4 2 2 2" xfId="13784" xr:uid="{00000000-0005-0000-0000-00001D350000}"/>
    <cellStyle name="20% - Accent1 2 5 4 2 2 2 2" xfId="13785" xr:uid="{00000000-0005-0000-0000-00001E350000}"/>
    <cellStyle name="20% - Accent1 2 5 4 2 2 2 2 2" xfId="13786" xr:uid="{00000000-0005-0000-0000-00001F350000}"/>
    <cellStyle name="20% - Accent1 2 5 4 2 2 2 3" xfId="13787" xr:uid="{00000000-0005-0000-0000-000020350000}"/>
    <cellStyle name="20% - Accent1 2 5 4 2 2 3" xfId="13788" xr:uid="{00000000-0005-0000-0000-000021350000}"/>
    <cellStyle name="20% - Accent1 2 5 4 2 2 3 2" xfId="13789" xr:uid="{00000000-0005-0000-0000-000022350000}"/>
    <cellStyle name="20% - Accent1 2 5 4 2 2 4" xfId="13790" xr:uid="{00000000-0005-0000-0000-000023350000}"/>
    <cellStyle name="20% - Accent1 2 5 4 2 3" xfId="13791" xr:uid="{00000000-0005-0000-0000-000024350000}"/>
    <cellStyle name="20% - Accent1 2 5 4 2 3 2" xfId="13792" xr:uid="{00000000-0005-0000-0000-000025350000}"/>
    <cellStyle name="20% - Accent1 2 5 4 2 3 2 2" xfId="13793" xr:uid="{00000000-0005-0000-0000-000026350000}"/>
    <cellStyle name="20% - Accent1 2 5 4 2 3 2 2 2" xfId="13794" xr:uid="{00000000-0005-0000-0000-000027350000}"/>
    <cellStyle name="20% - Accent1 2 5 4 2 3 2 3" xfId="13795" xr:uid="{00000000-0005-0000-0000-000028350000}"/>
    <cellStyle name="20% - Accent1 2 5 4 2 3 3" xfId="13796" xr:uid="{00000000-0005-0000-0000-000029350000}"/>
    <cellStyle name="20% - Accent1 2 5 4 2 3 3 2" xfId="13797" xr:uid="{00000000-0005-0000-0000-00002A350000}"/>
    <cellStyle name="20% - Accent1 2 5 4 2 3 4" xfId="13798" xr:uid="{00000000-0005-0000-0000-00002B350000}"/>
    <cellStyle name="20% - Accent1 2 5 4 2 4" xfId="13799" xr:uid="{00000000-0005-0000-0000-00002C350000}"/>
    <cellStyle name="20% - Accent1 2 5 4 2 4 2" xfId="13800" xr:uid="{00000000-0005-0000-0000-00002D350000}"/>
    <cellStyle name="20% - Accent1 2 5 4 2 4 2 2" xfId="13801" xr:uid="{00000000-0005-0000-0000-00002E350000}"/>
    <cellStyle name="20% - Accent1 2 5 4 2 4 2 2 2" xfId="13802" xr:uid="{00000000-0005-0000-0000-00002F350000}"/>
    <cellStyle name="20% - Accent1 2 5 4 2 4 2 3" xfId="13803" xr:uid="{00000000-0005-0000-0000-000030350000}"/>
    <cellStyle name="20% - Accent1 2 5 4 2 4 3" xfId="13804" xr:uid="{00000000-0005-0000-0000-000031350000}"/>
    <cellStyle name="20% - Accent1 2 5 4 2 4 3 2" xfId="13805" xr:uid="{00000000-0005-0000-0000-000032350000}"/>
    <cellStyle name="20% - Accent1 2 5 4 2 4 4" xfId="13806" xr:uid="{00000000-0005-0000-0000-000033350000}"/>
    <cellStyle name="20% - Accent1 2 5 4 2 5" xfId="13807" xr:uid="{00000000-0005-0000-0000-000034350000}"/>
    <cellStyle name="20% - Accent1 2 5 4 2 5 2" xfId="13808" xr:uid="{00000000-0005-0000-0000-000035350000}"/>
    <cellStyle name="20% - Accent1 2 5 4 2 5 2 2" xfId="13809" xr:uid="{00000000-0005-0000-0000-000036350000}"/>
    <cellStyle name="20% - Accent1 2 5 4 2 5 3" xfId="13810" xr:uid="{00000000-0005-0000-0000-000037350000}"/>
    <cellStyle name="20% - Accent1 2 5 4 2 6" xfId="13811" xr:uid="{00000000-0005-0000-0000-000038350000}"/>
    <cellStyle name="20% - Accent1 2 5 4 2 6 2" xfId="13812" xr:uid="{00000000-0005-0000-0000-000039350000}"/>
    <cellStyle name="20% - Accent1 2 5 4 2 6 2 2" xfId="13813" xr:uid="{00000000-0005-0000-0000-00003A350000}"/>
    <cellStyle name="20% - Accent1 2 5 4 2 6 3" xfId="13814" xr:uid="{00000000-0005-0000-0000-00003B350000}"/>
    <cellStyle name="20% - Accent1 2 5 4 2 7" xfId="13815" xr:uid="{00000000-0005-0000-0000-00003C350000}"/>
    <cellStyle name="20% - Accent1 2 5 4 2 7 2" xfId="13816" xr:uid="{00000000-0005-0000-0000-00003D350000}"/>
    <cellStyle name="20% - Accent1 2 5 4 2 8" xfId="13817" xr:uid="{00000000-0005-0000-0000-00003E350000}"/>
    <cellStyle name="20% - Accent1 2 5 4 2 8 2" xfId="13818" xr:uid="{00000000-0005-0000-0000-00003F350000}"/>
    <cellStyle name="20% - Accent1 2 5 4 2 9" xfId="13819" xr:uid="{00000000-0005-0000-0000-000040350000}"/>
    <cellStyle name="20% - Accent1 2 5 4 3" xfId="13820" xr:uid="{00000000-0005-0000-0000-000041350000}"/>
    <cellStyle name="20% - Accent1 2 5 4 3 2" xfId="13821" xr:uid="{00000000-0005-0000-0000-000042350000}"/>
    <cellStyle name="20% - Accent1 2 5 4 3 2 2" xfId="13822" xr:uid="{00000000-0005-0000-0000-000043350000}"/>
    <cellStyle name="20% - Accent1 2 5 4 3 2 2 2" xfId="13823" xr:uid="{00000000-0005-0000-0000-000044350000}"/>
    <cellStyle name="20% - Accent1 2 5 4 3 2 2 2 2" xfId="13824" xr:uid="{00000000-0005-0000-0000-000045350000}"/>
    <cellStyle name="20% - Accent1 2 5 4 3 2 2 3" xfId="13825" xr:uid="{00000000-0005-0000-0000-000046350000}"/>
    <cellStyle name="20% - Accent1 2 5 4 3 2 3" xfId="13826" xr:uid="{00000000-0005-0000-0000-000047350000}"/>
    <cellStyle name="20% - Accent1 2 5 4 3 2 3 2" xfId="13827" xr:uid="{00000000-0005-0000-0000-000048350000}"/>
    <cellStyle name="20% - Accent1 2 5 4 3 2 4" xfId="13828" xr:uid="{00000000-0005-0000-0000-000049350000}"/>
    <cellStyle name="20% - Accent1 2 5 4 3 3" xfId="13829" xr:uid="{00000000-0005-0000-0000-00004A350000}"/>
    <cellStyle name="20% - Accent1 2 5 4 3 3 2" xfId="13830" xr:uid="{00000000-0005-0000-0000-00004B350000}"/>
    <cellStyle name="20% - Accent1 2 5 4 3 3 2 2" xfId="13831" xr:uid="{00000000-0005-0000-0000-00004C350000}"/>
    <cellStyle name="20% - Accent1 2 5 4 3 3 2 2 2" xfId="13832" xr:uid="{00000000-0005-0000-0000-00004D350000}"/>
    <cellStyle name="20% - Accent1 2 5 4 3 3 2 3" xfId="13833" xr:uid="{00000000-0005-0000-0000-00004E350000}"/>
    <cellStyle name="20% - Accent1 2 5 4 3 3 3" xfId="13834" xr:uid="{00000000-0005-0000-0000-00004F350000}"/>
    <cellStyle name="20% - Accent1 2 5 4 3 3 3 2" xfId="13835" xr:uid="{00000000-0005-0000-0000-000050350000}"/>
    <cellStyle name="20% - Accent1 2 5 4 3 3 4" xfId="13836" xr:uid="{00000000-0005-0000-0000-000051350000}"/>
    <cellStyle name="20% - Accent1 2 5 4 3 4" xfId="13837" xr:uid="{00000000-0005-0000-0000-000052350000}"/>
    <cellStyle name="20% - Accent1 2 5 4 3 4 2" xfId="13838" xr:uid="{00000000-0005-0000-0000-000053350000}"/>
    <cellStyle name="20% - Accent1 2 5 4 3 4 2 2" xfId="13839" xr:uid="{00000000-0005-0000-0000-000054350000}"/>
    <cellStyle name="20% - Accent1 2 5 4 3 4 2 2 2" xfId="13840" xr:uid="{00000000-0005-0000-0000-000055350000}"/>
    <cellStyle name="20% - Accent1 2 5 4 3 4 2 3" xfId="13841" xr:uid="{00000000-0005-0000-0000-000056350000}"/>
    <cellStyle name="20% - Accent1 2 5 4 3 4 3" xfId="13842" xr:uid="{00000000-0005-0000-0000-000057350000}"/>
    <cellStyle name="20% - Accent1 2 5 4 3 4 3 2" xfId="13843" xr:uid="{00000000-0005-0000-0000-000058350000}"/>
    <cellStyle name="20% - Accent1 2 5 4 3 4 4" xfId="13844" xr:uid="{00000000-0005-0000-0000-000059350000}"/>
    <cellStyle name="20% - Accent1 2 5 4 3 5" xfId="13845" xr:uid="{00000000-0005-0000-0000-00005A350000}"/>
    <cellStyle name="20% - Accent1 2 5 4 3 5 2" xfId="13846" xr:uid="{00000000-0005-0000-0000-00005B350000}"/>
    <cellStyle name="20% - Accent1 2 5 4 3 5 2 2" xfId="13847" xr:uid="{00000000-0005-0000-0000-00005C350000}"/>
    <cellStyle name="20% - Accent1 2 5 4 3 5 3" xfId="13848" xr:uid="{00000000-0005-0000-0000-00005D350000}"/>
    <cellStyle name="20% - Accent1 2 5 4 3 6" xfId="13849" xr:uid="{00000000-0005-0000-0000-00005E350000}"/>
    <cellStyle name="20% - Accent1 2 5 4 3 6 2" xfId="13850" xr:uid="{00000000-0005-0000-0000-00005F350000}"/>
    <cellStyle name="20% - Accent1 2 5 4 3 6 2 2" xfId="13851" xr:uid="{00000000-0005-0000-0000-000060350000}"/>
    <cellStyle name="20% - Accent1 2 5 4 3 6 3" xfId="13852" xr:uid="{00000000-0005-0000-0000-000061350000}"/>
    <cellStyle name="20% - Accent1 2 5 4 3 7" xfId="13853" xr:uid="{00000000-0005-0000-0000-000062350000}"/>
    <cellStyle name="20% - Accent1 2 5 4 3 7 2" xfId="13854" xr:uid="{00000000-0005-0000-0000-000063350000}"/>
    <cellStyle name="20% - Accent1 2 5 4 3 8" xfId="13855" xr:uid="{00000000-0005-0000-0000-000064350000}"/>
    <cellStyle name="20% - Accent1 2 5 4 3 8 2" xfId="13856" xr:uid="{00000000-0005-0000-0000-000065350000}"/>
    <cellStyle name="20% - Accent1 2 5 4 3 9" xfId="13857" xr:uid="{00000000-0005-0000-0000-000066350000}"/>
    <cellStyle name="20% - Accent1 2 5 4 4" xfId="13858" xr:uid="{00000000-0005-0000-0000-000067350000}"/>
    <cellStyle name="20% - Accent1 2 5 4 4 2" xfId="13859" xr:uid="{00000000-0005-0000-0000-000068350000}"/>
    <cellStyle name="20% - Accent1 2 5 4 4 2 2" xfId="13860" xr:uid="{00000000-0005-0000-0000-000069350000}"/>
    <cellStyle name="20% - Accent1 2 5 4 4 2 2 2" xfId="13861" xr:uid="{00000000-0005-0000-0000-00006A350000}"/>
    <cellStyle name="20% - Accent1 2 5 4 4 2 3" xfId="13862" xr:uid="{00000000-0005-0000-0000-00006B350000}"/>
    <cellStyle name="20% - Accent1 2 5 4 4 3" xfId="13863" xr:uid="{00000000-0005-0000-0000-00006C350000}"/>
    <cellStyle name="20% - Accent1 2 5 4 4 3 2" xfId="13864" xr:uid="{00000000-0005-0000-0000-00006D350000}"/>
    <cellStyle name="20% - Accent1 2 5 4 4 4" xfId="13865" xr:uid="{00000000-0005-0000-0000-00006E350000}"/>
    <cellStyle name="20% - Accent1 2 5 4 5" xfId="13866" xr:uid="{00000000-0005-0000-0000-00006F350000}"/>
    <cellStyle name="20% - Accent1 2 5 4 5 2" xfId="13867" xr:uid="{00000000-0005-0000-0000-000070350000}"/>
    <cellStyle name="20% - Accent1 2 5 4 5 2 2" xfId="13868" xr:uid="{00000000-0005-0000-0000-000071350000}"/>
    <cellStyle name="20% - Accent1 2 5 4 5 2 2 2" xfId="13869" xr:uid="{00000000-0005-0000-0000-000072350000}"/>
    <cellStyle name="20% - Accent1 2 5 4 5 2 3" xfId="13870" xr:uid="{00000000-0005-0000-0000-000073350000}"/>
    <cellStyle name="20% - Accent1 2 5 4 5 3" xfId="13871" xr:uid="{00000000-0005-0000-0000-000074350000}"/>
    <cellStyle name="20% - Accent1 2 5 4 5 3 2" xfId="13872" xr:uid="{00000000-0005-0000-0000-000075350000}"/>
    <cellStyle name="20% - Accent1 2 5 4 5 4" xfId="13873" xr:uid="{00000000-0005-0000-0000-000076350000}"/>
    <cellStyle name="20% - Accent1 2 5 4 6" xfId="13874" xr:uid="{00000000-0005-0000-0000-000077350000}"/>
    <cellStyle name="20% - Accent1 2 5 4 6 2" xfId="13875" xr:uid="{00000000-0005-0000-0000-000078350000}"/>
    <cellStyle name="20% - Accent1 2 5 4 6 2 2" xfId="13876" xr:uid="{00000000-0005-0000-0000-000079350000}"/>
    <cellStyle name="20% - Accent1 2 5 4 6 2 2 2" xfId="13877" xr:uid="{00000000-0005-0000-0000-00007A350000}"/>
    <cellStyle name="20% - Accent1 2 5 4 6 2 3" xfId="13878" xr:uid="{00000000-0005-0000-0000-00007B350000}"/>
    <cellStyle name="20% - Accent1 2 5 4 6 3" xfId="13879" xr:uid="{00000000-0005-0000-0000-00007C350000}"/>
    <cellStyle name="20% - Accent1 2 5 4 6 3 2" xfId="13880" xr:uid="{00000000-0005-0000-0000-00007D350000}"/>
    <cellStyle name="20% - Accent1 2 5 4 6 4" xfId="13881" xr:uid="{00000000-0005-0000-0000-00007E350000}"/>
    <cellStyle name="20% - Accent1 2 5 4 7" xfId="13882" xr:uid="{00000000-0005-0000-0000-00007F350000}"/>
    <cellStyle name="20% - Accent1 2 5 4 7 2" xfId="13883" xr:uid="{00000000-0005-0000-0000-000080350000}"/>
    <cellStyle name="20% - Accent1 2 5 4 7 2 2" xfId="13884" xr:uid="{00000000-0005-0000-0000-000081350000}"/>
    <cellStyle name="20% - Accent1 2 5 4 7 3" xfId="13885" xr:uid="{00000000-0005-0000-0000-000082350000}"/>
    <cellStyle name="20% - Accent1 2 5 4 8" xfId="13886" xr:uid="{00000000-0005-0000-0000-000083350000}"/>
    <cellStyle name="20% - Accent1 2 5 4 8 2" xfId="13887" xr:uid="{00000000-0005-0000-0000-000084350000}"/>
    <cellStyle name="20% - Accent1 2 5 4 8 2 2" xfId="13888" xr:uid="{00000000-0005-0000-0000-000085350000}"/>
    <cellStyle name="20% - Accent1 2 5 4 8 3" xfId="13889" xr:uid="{00000000-0005-0000-0000-000086350000}"/>
    <cellStyle name="20% - Accent1 2 5 4 9" xfId="13890" xr:uid="{00000000-0005-0000-0000-000087350000}"/>
    <cellStyle name="20% - Accent1 2 5 4 9 2" xfId="13891" xr:uid="{00000000-0005-0000-0000-000088350000}"/>
    <cellStyle name="20% - Accent1 2 5 5" xfId="13892" xr:uid="{00000000-0005-0000-0000-000089350000}"/>
    <cellStyle name="20% - Accent1 2 5 5 10" xfId="13893" xr:uid="{00000000-0005-0000-0000-00008A350000}"/>
    <cellStyle name="20% - Accent1 2 5 5 10 2" xfId="13894" xr:uid="{00000000-0005-0000-0000-00008B350000}"/>
    <cellStyle name="20% - Accent1 2 5 5 11" xfId="13895" xr:uid="{00000000-0005-0000-0000-00008C350000}"/>
    <cellStyle name="20% - Accent1 2 5 5 2" xfId="13896" xr:uid="{00000000-0005-0000-0000-00008D350000}"/>
    <cellStyle name="20% - Accent1 2 5 5 2 2" xfId="13897" xr:uid="{00000000-0005-0000-0000-00008E350000}"/>
    <cellStyle name="20% - Accent1 2 5 5 2 2 2" xfId="13898" xr:uid="{00000000-0005-0000-0000-00008F350000}"/>
    <cellStyle name="20% - Accent1 2 5 5 2 2 2 2" xfId="13899" xr:uid="{00000000-0005-0000-0000-000090350000}"/>
    <cellStyle name="20% - Accent1 2 5 5 2 2 2 2 2" xfId="13900" xr:uid="{00000000-0005-0000-0000-000091350000}"/>
    <cellStyle name="20% - Accent1 2 5 5 2 2 2 3" xfId="13901" xr:uid="{00000000-0005-0000-0000-000092350000}"/>
    <cellStyle name="20% - Accent1 2 5 5 2 2 3" xfId="13902" xr:uid="{00000000-0005-0000-0000-000093350000}"/>
    <cellStyle name="20% - Accent1 2 5 5 2 2 3 2" xfId="13903" xr:uid="{00000000-0005-0000-0000-000094350000}"/>
    <cellStyle name="20% - Accent1 2 5 5 2 2 4" xfId="13904" xr:uid="{00000000-0005-0000-0000-000095350000}"/>
    <cellStyle name="20% - Accent1 2 5 5 2 3" xfId="13905" xr:uid="{00000000-0005-0000-0000-000096350000}"/>
    <cellStyle name="20% - Accent1 2 5 5 2 3 2" xfId="13906" xr:uid="{00000000-0005-0000-0000-000097350000}"/>
    <cellStyle name="20% - Accent1 2 5 5 2 3 2 2" xfId="13907" xr:uid="{00000000-0005-0000-0000-000098350000}"/>
    <cellStyle name="20% - Accent1 2 5 5 2 3 2 2 2" xfId="13908" xr:uid="{00000000-0005-0000-0000-000099350000}"/>
    <cellStyle name="20% - Accent1 2 5 5 2 3 2 3" xfId="13909" xr:uid="{00000000-0005-0000-0000-00009A350000}"/>
    <cellStyle name="20% - Accent1 2 5 5 2 3 3" xfId="13910" xr:uid="{00000000-0005-0000-0000-00009B350000}"/>
    <cellStyle name="20% - Accent1 2 5 5 2 3 3 2" xfId="13911" xr:uid="{00000000-0005-0000-0000-00009C350000}"/>
    <cellStyle name="20% - Accent1 2 5 5 2 3 4" xfId="13912" xr:uid="{00000000-0005-0000-0000-00009D350000}"/>
    <cellStyle name="20% - Accent1 2 5 5 2 4" xfId="13913" xr:uid="{00000000-0005-0000-0000-00009E350000}"/>
    <cellStyle name="20% - Accent1 2 5 5 2 4 2" xfId="13914" xr:uid="{00000000-0005-0000-0000-00009F350000}"/>
    <cellStyle name="20% - Accent1 2 5 5 2 4 2 2" xfId="13915" xr:uid="{00000000-0005-0000-0000-0000A0350000}"/>
    <cellStyle name="20% - Accent1 2 5 5 2 4 2 2 2" xfId="13916" xr:uid="{00000000-0005-0000-0000-0000A1350000}"/>
    <cellStyle name="20% - Accent1 2 5 5 2 4 2 3" xfId="13917" xr:uid="{00000000-0005-0000-0000-0000A2350000}"/>
    <cellStyle name="20% - Accent1 2 5 5 2 4 3" xfId="13918" xr:uid="{00000000-0005-0000-0000-0000A3350000}"/>
    <cellStyle name="20% - Accent1 2 5 5 2 4 3 2" xfId="13919" xr:uid="{00000000-0005-0000-0000-0000A4350000}"/>
    <cellStyle name="20% - Accent1 2 5 5 2 4 4" xfId="13920" xr:uid="{00000000-0005-0000-0000-0000A5350000}"/>
    <cellStyle name="20% - Accent1 2 5 5 2 5" xfId="13921" xr:uid="{00000000-0005-0000-0000-0000A6350000}"/>
    <cellStyle name="20% - Accent1 2 5 5 2 5 2" xfId="13922" xr:uid="{00000000-0005-0000-0000-0000A7350000}"/>
    <cellStyle name="20% - Accent1 2 5 5 2 5 2 2" xfId="13923" xr:uid="{00000000-0005-0000-0000-0000A8350000}"/>
    <cellStyle name="20% - Accent1 2 5 5 2 5 3" xfId="13924" xr:uid="{00000000-0005-0000-0000-0000A9350000}"/>
    <cellStyle name="20% - Accent1 2 5 5 2 6" xfId="13925" xr:uid="{00000000-0005-0000-0000-0000AA350000}"/>
    <cellStyle name="20% - Accent1 2 5 5 2 6 2" xfId="13926" xr:uid="{00000000-0005-0000-0000-0000AB350000}"/>
    <cellStyle name="20% - Accent1 2 5 5 2 6 2 2" xfId="13927" xr:uid="{00000000-0005-0000-0000-0000AC350000}"/>
    <cellStyle name="20% - Accent1 2 5 5 2 6 3" xfId="13928" xr:uid="{00000000-0005-0000-0000-0000AD350000}"/>
    <cellStyle name="20% - Accent1 2 5 5 2 7" xfId="13929" xr:uid="{00000000-0005-0000-0000-0000AE350000}"/>
    <cellStyle name="20% - Accent1 2 5 5 2 7 2" xfId="13930" xr:uid="{00000000-0005-0000-0000-0000AF350000}"/>
    <cellStyle name="20% - Accent1 2 5 5 2 8" xfId="13931" xr:uid="{00000000-0005-0000-0000-0000B0350000}"/>
    <cellStyle name="20% - Accent1 2 5 5 2 8 2" xfId="13932" xr:uid="{00000000-0005-0000-0000-0000B1350000}"/>
    <cellStyle name="20% - Accent1 2 5 5 2 9" xfId="13933" xr:uid="{00000000-0005-0000-0000-0000B2350000}"/>
    <cellStyle name="20% - Accent1 2 5 5 3" xfId="13934" xr:uid="{00000000-0005-0000-0000-0000B3350000}"/>
    <cellStyle name="20% - Accent1 2 5 5 3 2" xfId="13935" xr:uid="{00000000-0005-0000-0000-0000B4350000}"/>
    <cellStyle name="20% - Accent1 2 5 5 3 2 2" xfId="13936" xr:uid="{00000000-0005-0000-0000-0000B5350000}"/>
    <cellStyle name="20% - Accent1 2 5 5 3 2 2 2" xfId="13937" xr:uid="{00000000-0005-0000-0000-0000B6350000}"/>
    <cellStyle name="20% - Accent1 2 5 5 3 2 2 2 2" xfId="13938" xr:uid="{00000000-0005-0000-0000-0000B7350000}"/>
    <cellStyle name="20% - Accent1 2 5 5 3 2 2 3" xfId="13939" xr:uid="{00000000-0005-0000-0000-0000B8350000}"/>
    <cellStyle name="20% - Accent1 2 5 5 3 2 3" xfId="13940" xr:uid="{00000000-0005-0000-0000-0000B9350000}"/>
    <cellStyle name="20% - Accent1 2 5 5 3 2 3 2" xfId="13941" xr:uid="{00000000-0005-0000-0000-0000BA350000}"/>
    <cellStyle name="20% - Accent1 2 5 5 3 2 4" xfId="13942" xr:uid="{00000000-0005-0000-0000-0000BB350000}"/>
    <cellStyle name="20% - Accent1 2 5 5 3 3" xfId="13943" xr:uid="{00000000-0005-0000-0000-0000BC350000}"/>
    <cellStyle name="20% - Accent1 2 5 5 3 3 2" xfId="13944" xr:uid="{00000000-0005-0000-0000-0000BD350000}"/>
    <cellStyle name="20% - Accent1 2 5 5 3 3 2 2" xfId="13945" xr:uid="{00000000-0005-0000-0000-0000BE350000}"/>
    <cellStyle name="20% - Accent1 2 5 5 3 3 2 2 2" xfId="13946" xr:uid="{00000000-0005-0000-0000-0000BF350000}"/>
    <cellStyle name="20% - Accent1 2 5 5 3 3 2 3" xfId="13947" xr:uid="{00000000-0005-0000-0000-0000C0350000}"/>
    <cellStyle name="20% - Accent1 2 5 5 3 3 3" xfId="13948" xr:uid="{00000000-0005-0000-0000-0000C1350000}"/>
    <cellStyle name="20% - Accent1 2 5 5 3 3 3 2" xfId="13949" xr:uid="{00000000-0005-0000-0000-0000C2350000}"/>
    <cellStyle name="20% - Accent1 2 5 5 3 3 4" xfId="13950" xr:uid="{00000000-0005-0000-0000-0000C3350000}"/>
    <cellStyle name="20% - Accent1 2 5 5 3 4" xfId="13951" xr:uid="{00000000-0005-0000-0000-0000C4350000}"/>
    <cellStyle name="20% - Accent1 2 5 5 3 4 2" xfId="13952" xr:uid="{00000000-0005-0000-0000-0000C5350000}"/>
    <cellStyle name="20% - Accent1 2 5 5 3 4 2 2" xfId="13953" xr:uid="{00000000-0005-0000-0000-0000C6350000}"/>
    <cellStyle name="20% - Accent1 2 5 5 3 4 2 2 2" xfId="13954" xr:uid="{00000000-0005-0000-0000-0000C7350000}"/>
    <cellStyle name="20% - Accent1 2 5 5 3 4 2 3" xfId="13955" xr:uid="{00000000-0005-0000-0000-0000C8350000}"/>
    <cellStyle name="20% - Accent1 2 5 5 3 4 3" xfId="13956" xr:uid="{00000000-0005-0000-0000-0000C9350000}"/>
    <cellStyle name="20% - Accent1 2 5 5 3 4 3 2" xfId="13957" xr:uid="{00000000-0005-0000-0000-0000CA350000}"/>
    <cellStyle name="20% - Accent1 2 5 5 3 4 4" xfId="13958" xr:uid="{00000000-0005-0000-0000-0000CB350000}"/>
    <cellStyle name="20% - Accent1 2 5 5 3 5" xfId="13959" xr:uid="{00000000-0005-0000-0000-0000CC350000}"/>
    <cellStyle name="20% - Accent1 2 5 5 3 5 2" xfId="13960" xr:uid="{00000000-0005-0000-0000-0000CD350000}"/>
    <cellStyle name="20% - Accent1 2 5 5 3 5 2 2" xfId="13961" xr:uid="{00000000-0005-0000-0000-0000CE350000}"/>
    <cellStyle name="20% - Accent1 2 5 5 3 5 3" xfId="13962" xr:uid="{00000000-0005-0000-0000-0000CF350000}"/>
    <cellStyle name="20% - Accent1 2 5 5 3 6" xfId="13963" xr:uid="{00000000-0005-0000-0000-0000D0350000}"/>
    <cellStyle name="20% - Accent1 2 5 5 3 6 2" xfId="13964" xr:uid="{00000000-0005-0000-0000-0000D1350000}"/>
    <cellStyle name="20% - Accent1 2 5 5 3 6 2 2" xfId="13965" xr:uid="{00000000-0005-0000-0000-0000D2350000}"/>
    <cellStyle name="20% - Accent1 2 5 5 3 6 3" xfId="13966" xr:uid="{00000000-0005-0000-0000-0000D3350000}"/>
    <cellStyle name="20% - Accent1 2 5 5 3 7" xfId="13967" xr:uid="{00000000-0005-0000-0000-0000D4350000}"/>
    <cellStyle name="20% - Accent1 2 5 5 3 7 2" xfId="13968" xr:uid="{00000000-0005-0000-0000-0000D5350000}"/>
    <cellStyle name="20% - Accent1 2 5 5 3 8" xfId="13969" xr:uid="{00000000-0005-0000-0000-0000D6350000}"/>
    <cellStyle name="20% - Accent1 2 5 5 3 8 2" xfId="13970" xr:uid="{00000000-0005-0000-0000-0000D7350000}"/>
    <cellStyle name="20% - Accent1 2 5 5 3 9" xfId="13971" xr:uid="{00000000-0005-0000-0000-0000D8350000}"/>
    <cellStyle name="20% - Accent1 2 5 5 4" xfId="13972" xr:uid="{00000000-0005-0000-0000-0000D9350000}"/>
    <cellStyle name="20% - Accent1 2 5 5 4 2" xfId="13973" xr:uid="{00000000-0005-0000-0000-0000DA350000}"/>
    <cellStyle name="20% - Accent1 2 5 5 4 2 2" xfId="13974" xr:uid="{00000000-0005-0000-0000-0000DB350000}"/>
    <cellStyle name="20% - Accent1 2 5 5 4 2 2 2" xfId="13975" xr:uid="{00000000-0005-0000-0000-0000DC350000}"/>
    <cellStyle name="20% - Accent1 2 5 5 4 2 3" xfId="13976" xr:uid="{00000000-0005-0000-0000-0000DD350000}"/>
    <cellStyle name="20% - Accent1 2 5 5 4 3" xfId="13977" xr:uid="{00000000-0005-0000-0000-0000DE350000}"/>
    <cellStyle name="20% - Accent1 2 5 5 4 3 2" xfId="13978" xr:uid="{00000000-0005-0000-0000-0000DF350000}"/>
    <cellStyle name="20% - Accent1 2 5 5 4 4" xfId="13979" xr:uid="{00000000-0005-0000-0000-0000E0350000}"/>
    <cellStyle name="20% - Accent1 2 5 5 5" xfId="13980" xr:uid="{00000000-0005-0000-0000-0000E1350000}"/>
    <cellStyle name="20% - Accent1 2 5 5 5 2" xfId="13981" xr:uid="{00000000-0005-0000-0000-0000E2350000}"/>
    <cellStyle name="20% - Accent1 2 5 5 5 2 2" xfId="13982" xr:uid="{00000000-0005-0000-0000-0000E3350000}"/>
    <cellStyle name="20% - Accent1 2 5 5 5 2 2 2" xfId="13983" xr:uid="{00000000-0005-0000-0000-0000E4350000}"/>
    <cellStyle name="20% - Accent1 2 5 5 5 2 3" xfId="13984" xr:uid="{00000000-0005-0000-0000-0000E5350000}"/>
    <cellStyle name="20% - Accent1 2 5 5 5 3" xfId="13985" xr:uid="{00000000-0005-0000-0000-0000E6350000}"/>
    <cellStyle name="20% - Accent1 2 5 5 5 3 2" xfId="13986" xr:uid="{00000000-0005-0000-0000-0000E7350000}"/>
    <cellStyle name="20% - Accent1 2 5 5 5 4" xfId="13987" xr:uid="{00000000-0005-0000-0000-0000E8350000}"/>
    <cellStyle name="20% - Accent1 2 5 5 6" xfId="13988" xr:uid="{00000000-0005-0000-0000-0000E9350000}"/>
    <cellStyle name="20% - Accent1 2 5 5 6 2" xfId="13989" xr:uid="{00000000-0005-0000-0000-0000EA350000}"/>
    <cellStyle name="20% - Accent1 2 5 5 6 2 2" xfId="13990" xr:uid="{00000000-0005-0000-0000-0000EB350000}"/>
    <cellStyle name="20% - Accent1 2 5 5 6 2 2 2" xfId="13991" xr:uid="{00000000-0005-0000-0000-0000EC350000}"/>
    <cellStyle name="20% - Accent1 2 5 5 6 2 3" xfId="13992" xr:uid="{00000000-0005-0000-0000-0000ED350000}"/>
    <cellStyle name="20% - Accent1 2 5 5 6 3" xfId="13993" xr:uid="{00000000-0005-0000-0000-0000EE350000}"/>
    <cellStyle name="20% - Accent1 2 5 5 6 3 2" xfId="13994" xr:uid="{00000000-0005-0000-0000-0000EF350000}"/>
    <cellStyle name="20% - Accent1 2 5 5 6 4" xfId="13995" xr:uid="{00000000-0005-0000-0000-0000F0350000}"/>
    <cellStyle name="20% - Accent1 2 5 5 7" xfId="13996" xr:uid="{00000000-0005-0000-0000-0000F1350000}"/>
    <cellStyle name="20% - Accent1 2 5 5 7 2" xfId="13997" xr:uid="{00000000-0005-0000-0000-0000F2350000}"/>
    <cellStyle name="20% - Accent1 2 5 5 7 2 2" xfId="13998" xr:uid="{00000000-0005-0000-0000-0000F3350000}"/>
    <cellStyle name="20% - Accent1 2 5 5 7 3" xfId="13999" xr:uid="{00000000-0005-0000-0000-0000F4350000}"/>
    <cellStyle name="20% - Accent1 2 5 5 8" xfId="14000" xr:uid="{00000000-0005-0000-0000-0000F5350000}"/>
    <cellStyle name="20% - Accent1 2 5 5 8 2" xfId="14001" xr:uid="{00000000-0005-0000-0000-0000F6350000}"/>
    <cellStyle name="20% - Accent1 2 5 5 8 2 2" xfId="14002" xr:uid="{00000000-0005-0000-0000-0000F7350000}"/>
    <cellStyle name="20% - Accent1 2 5 5 8 3" xfId="14003" xr:uid="{00000000-0005-0000-0000-0000F8350000}"/>
    <cellStyle name="20% - Accent1 2 5 5 9" xfId="14004" xr:uid="{00000000-0005-0000-0000-0000F9350000}"/>
    <cellStyle name="20% - Accent1 2 5 5 9 2" xfId="14005" xr:uid="{00000000-0005-0000-0000-0000FA350000}"/>
    <cellStyle name="20% - Accent1 2 5 6" xfId="14006" xr:uid="{00000000-0005-0000-0000-0000FB350000}"/>
    <cellStyle name="20% - Accent1 2 5 6 10" xfId="14007" xr:uid="{00000000-0005-0000-0000-0000FC350000}"/>
    <cellStyle name="20% - Accent1 2 5 6 10 2" xfId="14008" xr:uid="{00000000-0005-0000-0000-0000FD350000}"/>
    <cellStyle name="20% - Accent1 2 5 6 11" xfId="14009" xr:uid="{00000000-0005-0000-0000-0000FE350000}"/>
    <cellStyle name="20% - Accent1 2 5 6 2" xfId="14010" xr:uid="{00000000-0005-0000-0000-0000FF350000}"/>
    <cellStyle name="20% - Accent1 2 5 6 2 2" xfId="14011" xr:uid="{00000000-0005-0000-0000-000000360000}"/>
    <cellStyle name="20% - Accent1 2 5 6 2 2 2" xfId="14012" xr:uid="{00000000-0005-0000-0000-000001360000}"/>
    <cellStyle name="20% - Accent1 2 5 6 2 2 2 2" xfId="14013" xr:uid="{00000000-0005-0000-0000-000002360000}"/>
    <cellStyle name="20% - Accent1 2 5 6 2 2 2 2 2" xfId="14014" xr:uid="{00000000-0005-0000-0000-000003360000}"/>
    <cellStyle name="20% - Accent1 2 5 6 2 2 2 3" xfId="14015" xr:uid="{00000000-0005-0000-0000-000004360000}"/>
    <cellStyle name="20% - Accent1 2 5 6 2 2 3" xfId="14016" xr:uid="{00000000-0005-0000-0000-000005360000}"/>
    <cellStyle name="20% - Accent1 2 5 6 2 2 3 2" xfId="14017" xr:uid="{00000000-0005-0000-0000-000006360000}"/>
    <cellStyle name="20% - Accent1 2 5 6 2 2 4" xfId="14018" xr:uid="{00000000-0005-0000-0000-000007360000}"/>
    <cellStyle name="20% - Accent1 2 5 6 2 3" xfId="14019" xr:uid="{00000000-0005-0000-0000-000008360000}"/>
    <cellStyle name="20% - Accent1 2 5 6 2 3 2" xfId="14020" xr:uid="{00000000-0005-0000-0000-000009360000}"/>
    <cellStyle name="20% - Accent1 2 5 6 2 3 2 2" xfId="14021" xr:uid="{00000000-0005-0000-0000-00000A360000}"/>
    <cellStyle name="20% - Accent1 2 5 6 2 3 2 2 2" xfId="14022" xr:uid="{00000000-0005-0000-0000-00000B360000}"/>
    <cellStyle name="20% - Accent1 2 5 6 2 3 2 3" xfId="14023" xr:uid="{00000000-0005-0000-0000-00000C360000}"/>
    <cellStyle name="20% - Accent1 2 5 6 2 3 3" xfId="14024" xr:uid="{00000000-0005-0000-0000-00000D360000}"/>
    <cellStyle name="20% - Accent1 2 5 6 2 3 3 2" xfId="14025" xr:uid="{00000000-0005-0000-0000-00000E360000}"/>
    <cellStyle name="20% - Accent1 2 5 6 2 3 4" xfId="14026" xr:uid="{00000000-0005-0000-0000-00000F360000}"/>
    <cellStyle name="20% - Accent1 2 5 6 2 4" xfId="14027" xr:uid="{00000000-0005-0000-0000-000010360000}"/>
    <cellStyle name="20% - Accent1 2 5 6 2 4 2" xfId="14028" xr:uid="{00000000-0005-0000-0000-000011360000}"/>
    <cellStyle name="20% - Accent1 2 5 6 2 4 2 2" xfId="14029" xr:uid="{00000000-0005-0000-0000-000012360000}"/>
    <cellStyle name="20% - Accent1 2 5 6 2 4 2 2 2" xfId="14030" xr:uid="{00000000-0005-0000-0000-000013360000}"/>
    <cellStyle name="20% - Accent1 2 5 6 2 4 2 3" xfId="14031" xr:uid="{00000000-0005-0000-0000-000014360000}"/>
    <cellStyle name="20% - Accent1 2 5 6 2 4 3" xfId="14032" xr:uid="{00000000-0005-0000-0000-000015360000}"/>
    <cellStyle name="20% - Accent1 2 5 6 2 4 3 2" xfId="14033" xr:uid="{00000000-0005-0000-0000-000016360000}"/>
    <cellStyle name="20% - Accent1 2 5 6 2 4 4" xfId="14034" xr:uid="{00000000-0005-0000-0000-000017360000}"/>
    <cellStyle name="20% - Accent1 2 5 6 2 5" xfId="14035" xr:uid="{00000000-0005-0000-0000-000018360000}"/>
    <cellStyle name="20% - Accent1 2 5 6 2 5 2" xfId="14036" xr:uid="{00000000-0005-0000-0000-000019360000}"/>
    <cellStyle name="20% - Accent1 2 5 6 2 5 2 2" xfId="14037" xr:uid="{00000000-0005-0000-0000-00001A360000}"/>
    <cellStyle name="20% - Accent1 2 5 6 2 5 3" xfId="14038" xr:uid="{00000000-0005-0000-0000-00001B360000}"/>
    <cellStyle name="20% - Accent1 2 5 6 2 6" xfId="14039" xr:uid="{00000000-0005-0000-0000-00001C360000}"/>
    <cellStyle name="20% - Accent1 2 5 6 2 6 2" xfId="14040" xr:uid="{00000000-0005-0000-0000-00001D360000}"/>
    <cellStyle name="20% - Accent1 2 5 6 2 6 2 2" xfId="14041" xr:uid="{00000000-0005-0000-0000-00001E360000}"/>
    <cellStyle name="20% - Accent1 2 5 6 2 6 3" xfId="14042" xr:uid="{00000000-0005-0000-0000-00001F360000}"/>
    <cellStyle name="20% - Accent1 2 5 6 2 7" xfId="14043" xr:uid="{00000000-0005-0000-0000-000020360000}"/>
    <cellStyle name="20% - Accent1 2 5 6 2 7 2" xfId="14044" xr:uid="{00000000-0005-0000-0000-000021360000}"/>
    <cellStyle name="20% - Accent1 2 5 6 2 8" xfId="14045" xr:uid="{00000000-0005-0000-0000-000022360000}"/>
    <cellStyle name="20% - Accent1 2 5 6 2 8 2" xfId="14046" xr:uid="{00000000-0005-0000-0000-000023360000}"/>
    <cellStyle name="20% - Accent1 2 5 6 2 9" xfId="14047" xr:uid="{00000000-0005-0000-0000-000024360000}"/>
    <cellStyle name="20% - Accent1 2 5 6 3" xfId="14048" xr:uid="{00000000-0005-0000-0000-000025360000}"/>
    <cellStyle name="20% - Accent1 2 5 6 3 2" xfId="14049" xr:uid="{00000000-0005-0000-0000-000026360000}"/>
    <cellStyle name="20% - Accent1 2 5 6 3 2 2" xfId="14050" xr:uid="{00000000-0005-0000-0000-000027360000}"/>
    <cellStyle name="20% - Accent1 2 5 6 3 2 2 2" xfId="14051" xr:uid="{00000000-0005-0000-0000-000028360000}"/>
    <cellStyle name="20% - Accent1 2 5 6 3 2 2 2 2" xfId="14052" xr:uid="{00000000-0005-0000-0000-000029360000}"/>
    <cellStyle name="20% - Accent1 2 5 6 3 2 2 3" xfId="14053" xr:uid="{00000000-0005-0000-0000-00002A360000}"/>
    <cellStyle name="20% - Accent1 2 5 6 3 2 3" xfId="14054" xr:uid="{00000000-0005-0000-0000-00002B360000}"/>
    <cellStyle name="20% - Accent1 2 5 6 3 2 3 2" xfId="14055" xr:uid="{00000000-0005-0000-0000-00002C360000}"/>
    <cellStyle name="20% - Accent1 2 5 6 3 2 4" xfId="14056" xr:uid="{00000000-0005-0000-0000-00002D360000}"/>
    <cellStyle name="20% - Accent1 2 5 6 3 3" xfId="14057" xr:uid="{00000000-0005-0000-0000-00002E360000}"/>
    <cellStyle name="20% - Accent1 2 5 6 3 3 2" xfId="14058" xr:uid="{00000000-0005-0000-0000-00002F360000}"/>
    <cellStyle name="20% - Accent1 2 5 6 3 3 2 2" xfId="14059" xr:uid="{00000000-0005-0000-0000-000030360000}"/>
    <cellStyle name="20% - Accent1 2 5 6 3 3 2 2 2" xfId="14060" xr:uid="{00000000-0005-0000-0000-000031360000}"/>
    <cellStyle name="20% - Accent1 2 5 6 3 3 2 3" xfId="14061" xr:uid="{00000000-0005-0000-0000-000032360000}"/>
    <cellStyle name="20% - Accent1 2 5 6 3 3 3" xfId="14062" xr:uid="{00000000-0005-0000-0000-000033360000}"/>
    <cellStyle name="20% - Accent1 2 5 6 3 3 3 2" xfId="14063" xr:uid="{00000000-0005-0000-0000-000034360000}"/>
    <cellStyle name="20% - Accent1 2 5 6 3 3 4" xfId="14064" xr:uid="{00000000-0005-0000-0000-000035360000}"/>
    <cellStyle name="20% - Accent1 2 5 6 3 4" xfId="14065" xr:uid="{00000000-0005-0000-0000-000036360000}"/>
    <cellStyle name="20% - Accent1 2 5 6 3 4 2" xfId="14066" xr:uid="{00000000-0005-0000-0000-000037360000}"/>
    <cellStyle name="20% - Accent1 2 5 6 3 4 2 2" xfId="14067" xr:uid="{00000000-0005-0000-0000-000038360000}"/>
    <cellStyle name="20% - Accent1 2 5 6 3 4 2 2 2" xfId="14068" xr:uid="{00000000-0005-0000-0000-000039360000}"/>
    <cellStyle name="20% - Accent1 2 5 6 3 4 2 3" xfId="14069" xr:uid="{00000000-0005-0000-0000-00003A360000}"/>
    <cellStyle name="20% - Accent1 2 5 6 3 4 3" xfId="14070" xr:uid="{00000000-0005-0000-0000-00003B360000}"/>
    <cellStyle name="20% - Accent1 2 5 6 3 4 3 2" xfId="14071" xr:uid="{00000000-0005-0000-0000-00003C360000}"/>
    <cellStyle name="20% - Accent1 2 5 6 3 4 4" xfId="14072" xr:uid="{00000000-0005-0000-0000-00003D360000}"/>
    <cellStyle name="20% - Accent1 2 5 6 3 5" xfId="14073" xr:uid="{00000000-0005-0000-0000-00003E360000}"/>
    <cellStyle name="20% - Accent1 2 5 6 3 5 2" xfId="14074" xr:uid="{00000000-0005-0000-0000-00003F360000}"/>
    <cellStyle name="20% - Accent1 2 5 6 3 5 2 2" xfId="14075" xr:uid="{00000000-0005-0000-0000-000040360000}"/>
    <cellStyle name="20% - Accent1 2 5 6 3 5 3" xfId="14076" xr:uid="{00000000-0005-0000-0000-000041360000}"/>
    <cellStyle name="20% - Accent1 2 5 6 3 6" xfId="14077" xr:uid="{00000000-0005-0000-0000-000042360000}"/>
    <cellStyle name="20% - Accent1 2 5 6 3 6 2" xfId="14078" xr:uid="{00000000-0005-0000-0000-000043360000}"/>
    <cellStyle name="20% - Accent1 2 5 6 3 6 2 2" xfId="14079" xr:uid="{00000000-0005-0000-0000-000044360000}"/>
    <cellStyle name="20% - Accent1 2 5 6 3 6 3" xfId="14080" xr:uid="{00000000-0005-0000-0000-000045360000}"/>
    <cellStyle name="20% - Accent1 2 5 6 3 7" xfId="14081" xr:uid="{00000000-0005-0000-0000-000046360000}"/>
    <cellStyle name="20% - Accent1 2 5 6 3 7 2" xfId="14082" xr:uid="{00000000-0005-0000-0000-000047360000}"/>
    <cellStyle name="20% - Accent1 2 5 6 3 8" xfId="14083" xr:uid="{00000000-0005-0000-0000-000048360000}"/>
    <cellStyle name="20% - Accent1 2 5 6 3 8 2" xfId="14084" xr:uid="{00000000-0005-0000-0000-000049360000}"/>
    <cellStyle name="20% - Accent1 2 5 6 3 9" xfId="14085" xr:uid="{00000000-0005-0000-0000-00004A360000}"/>
    <cellStyle name="20% - Accent1 2 5 6 4" xfId="14086" xr:uid="{00000000-0005-0000-0000-00004B360000}"/>
    <cellStyle name="20% - Accent1 2 5 6 4 2" xfId="14087" xr:uid="{00000000-0005-0000-0000-00004C360000}"/>
    <cellStyle name="20% - Accent1 2 5 6 4 2 2" xfId="14088" xr:uid="{00000000-0005-0000-0000-00004D360000}"/>
    <cellStyle name="20% - Accent1 2 5 6 4 2 2 2" xfId="14089" xr:uid="{00000000-0005-0000-0000-00004E360000}"/>
    <cellStyle name="20% - Accent1 2 5 6 4 2 3" xfId="14090" xr:uid="{00000000-0005-0000-0000-00004F360000}"/>
    <cellStyle name="20% - Accent1 2 5 6 4 3" xfId="14091" xr:uid="{00000000-0005-0000-0000-000050360000}"/>
    <cellStyle name="20% - Accent1 2 5 6 4 3 2" xfId="14092" xr:uid="{00000000-0005-0000-0000-000051360000}"/>
    <cellStyle name="20% - Accent1 2 5 6 4 4" xfId="14093" xr:uid="{00000000-0005-0000-0000-000052360000}"/>
    <cellStyle name="20% - Accent1 2 5 6 5" xfId="14094" xr:uid="{00000000-0005-0000-0000-000053360000}"/>
    <cellStyle name="20% - Accent1 2 5 6 5 2" xfId="14095" xr:uid="{00000000-0005-0000-0000-000054360000}"/>
    <cellStyle name="20% - Accent1 2 5 6 5 2 2" xfId="14096" xr:uid="{00000000-0005-0000-0000-000055360000}"/>
    <cellStyle name="20% - Accent1 2 5 6 5 2 2 2" xfId="14097" xr:uid="{00000000-0005-0000-0000-000056360000}"/>
    <cellStyle name="20% - Accent1 2 5 6 5 2 3" xfId="14098" xr:uid="{00000000-0005-0000-0000-000057360000}"/>
    <cellStyle name="20% - Accent1 2 5 6 5 3" xfId="14099" xr:uid="{00000000-0005-0000-0000-000058360000}"/>
    <cellStyle name="20% - Accent1 2 5 6 5 3 2" xfId="14100" xr:uid="{00000000-0005-0000-0000-000059360000}"/>
    <cellStyle name="20% - Accent1 2 5 6 5 4" xfId="14101" xr:uid="{00000000-0005-0000-0000-00005A360000}"/>
    <cellStyle name="20% - Accent1 2 5 6 6" xfId="14102" xr:uid="{00000000-0005-0000-0000-00005B360000}"/>
    <cellStyle name="20% - Accent1 2 5 6 6 2" xfId="14103" xr:uid="{00000000-0005-0000-0000-00005C360000}"/>
    <cellStyle name="20% - Accent1 2 5 6 6 2 2" xfId="14104" xr:uid="{00000000-0005-0000-0000-00005D360000}"/>
    <cellStyle name="20% - Accent1 2 5 6 6 2 2 2" xfId="14105" xr:uid="{00000000-0005-0000-0000-00005E360000}"/>
    <cellStyle name="20% - Accent1 2 5 6 6 2 3" xfId="14106" xr:uid="{00000000-0005-0000-0000-00005F360000}"/>
    <cellStyle name="20% - Accent1 2 5 6 6 3" xfId="14107" xr:uid="{00000000-0005-0000-0000-000060360000}"/>
    <cellStyle name="20% - Accent1 2 5 6 6 3 2" xfId="14108" xr:uid="{00000000-0005-0000-0000-000061360000}"/>
    <cellStyle name="20% - Accent1 2 5 6 6 4" xfId="14109" xr:uid="{00000000-0005-0000-0000-000062360000}"/>
    <cellStyle name="20% - Accent1 2 5 6 7" xfId="14110" xr:uid="{00000000-0005-0000-0000-000063360000}"/>
    <cellStyle name="20% - Accent1 2 5 6 7 2" xfId="14111" xr:uid="{00000000-0005-0000-0000-000064360000}"/>
    <cellStyle name="20% - Accent1 2 5 6 7 2 2" xfId="14112" xr:uid="{00000000-0005-0000-0000-000065360000}"/>
    <cellStyle name="20% - Accent1 2 5 6 7 3" xfId="14113" xr:uid="{00000000-0005-0000-0000-000066360000}"/>
    <cellStyle name="20% - Accent1 2 5 6 8" xfId="14114" xr:uid="{00000000-0005-0000-0000-000067360000}"/>
    <cellStyle name="20% - Accent1 2 5 6 8 2" xfId="14115" xr:uid="{00000000-0005-0000-0000-000068360000}"/>
    <cellStyle name="20% - Accent1 2 5 6 8 2 2" xfId="14116" xr:uid="{00000000-0005-0000-0000-000069360000}"/>
    <cellStyle name="20% - Accent1 2 5 6 8 3" xfId="14117" xr:uid="{00000000-0005-0000-0000-00006A360000}"/>
    <cellStyle name="20% - Accent1 2 5 6 9" xfId="14118" xr:uid="{00000000-0005-0000-0000-00006B360000}"/>
    <cellStyle name="20% - Accent1 2 5 6 9 2" xfId="14119" xr:uid="{00000000-0005-0000-0000-00006C360000}"/>
    <cellStyle name="20% - Accent1 2 5 7" xfId="14120" xr:uid="{00000000-0005-0000-0000-00006D360000}"/>
    <cellStyle name="20% - Accent1 2 5 7 2" xfId="14121" xr:uid="{00000000-0005-0000-0000-00006E360000}"/>
    <cellStyle name="20% - Accent1 2 5 7 2 2" xfId="14122" xr:uid="{00000000-0005-0000-0000-00006F360000}"/>
    <cellStyle name="20% - Accent1 2 5 7 2 2 2" xfId="14123" xr:uid="{00000000-0005-0000-0000-000070360000}"/>
    <cellStyle name="20% - Accent1 2 5 7 2 2 2 2" xfId="14124" xr:uid="{00000000-0005-0000-0000-000071360000}"/>
    <cellStyle name="20% - Accent1 2 5 7 2 2 3" xfId="14125" xr:uid="{00000000-0005-0000-0000-000072360000}"/>
    <cellStyle name="20% - Accent1 2 5 7 2 3" xfId="14126" xr:uid="{00000000-0005-0000-0000-000073360000}"/>
    <cellStyle name="20% - Accent1 2 5 7 2 3 2" xfId="14127" xr:uid="{00000000-0005-0000-0000-000074360000}"/>
    <cellStyle name="20% - Accent1 2 5 7 2 4" xfId="14128" xr:uid="{00000000-0005-0000-0000-000075360000}"/>
    <cellStyle name="20% - Accent1 2 5 7 3" xfId="14129" xr:uid="{00000000-0005-0000-0000-000076360000}"/>
    <cellStyle name="20% - Accent1 2 5 7 3 2" xfId="14130" xr:uid="{00000000-0005-0000-0000-000077360000}"/>
    <cellStyle name="20% - Accent1 2 5 7 3 2 2" xfId="14131" xr:uid="{00000000-0005-0000-0000-000078360000}"/>
    <cellStyle name="20% - Accent1 2 5 7 3 2 2 2" xfId="14132" xr:uid="{00000000-0005-0000-0000-000079360000}"/>
    <cellStyle name="20% - Accent1 2 5 7 3 2 3" xfId="14133" xr:uid="{00000000-0005-0000-0000-00007A360000}"/>
    <cellStyle name="20% - Accent1 2 5 7 3 3" xfId="14134" xr:uid="{00000000-0005-0000-0000-00007B360000}"/>
    <cellStyle name="20% - Accent1 2 5 7 3 3 2" xfId="14135" xr:uid="{00000000-0005-0000-0000-00007C360000}"/>
    <cellStyle name="20% - Accent1 2 5 7 3 4" xfId="14136" xr:uid="{00000000-0005-0000-0000-00007D360000}"/>
    <cellStyle name="20% - Accent1 2 5 7 4" xfId="14137" xr:uid="{00000000-0005-0000-0000-00007E360000}"/>
    <cellStyle name="20% - Accent1 2 5 7 4 2" xfId="14138" xr:uid="{00000000-0005-0000-0000-00007F360000}"/>
    <cellStyle name="20% - Accent1 2 5 7 4 2 2" xfId="14139" xr:uid="{00000000-0005-0000-0000-000080360000}"/>
    <cellStyle name="20% - Accent1 2 5 7 4 2 2 2" xfId="14140" xr:uid="{00000000-0005-0000-0000-000081360000}"/>
    <cellStyle name="20% - Accent1 2 5 7 4 2 3" xfId="14141" xr:uid="{00000000-0005-0000-0000-000082360000}"/>
    <cellStyle name="20% - Accent1 2 5 7 4 3" xfId="14142" xr:uid="{00000000-0005-0000-0000-000083360000}"/>
    <cellStyle name="20% - Accent1 2 5 7 4 3 2" xfId="14143" xr:uid="{00000000-0005-0000-0000-000084360000}"/>
    <cellStyle name="20% - Accent1 2 5 7 4 4" xfId="14144" xr:uid="{00000000-0005-0000-0000-000085360000}"/>
    <cellStyle name="20% - Accent1 2 5 7 5" xfId="14145" xr:uid="{00000000-0005-0000-0000-000086360000}"/>
    <cellStyle name="20% - Accent1 2 5 7 5 2" xfId="14146" xr:uid="{00000000-0005-0000-0000-000087360000}"/>
    <cellStyle name="20% - Accent1 2 5 7 5 2 2" xfId="14147" xr:uid="{00000000-0005-0000-0000-000088360000}"/>
    <cellStyle name="20% - Accent1 2 5 7 5 3" xfId="14148" xr:uid="{00000000-0005-0000-0000-000089360000}"/>
    <cellStyle name="20% - Accent1 2 5 7 6" xfId="14149" xr:uid="{00000000-0005-0000-0000-00008A360000}"/>
    <cellStyle name="20% - Accent1 2 5 7 6 2" xfId="14150" xr:uid="{00000000-0005-0000-0000-00008B360000}"/>
    <cellStyle name="20% - Accent1 2 5 7 6 2 2" xfId="14151" xr:uid="{00000000-0005-0000-0000-00008C360000}"/>
    <cellStyle name="20% - Accent1 2 5 7 6 3" xfId="14152" xr:uid="{00000000-0005-0000-0000-00008D360000}"/>
    <cellStyle name="20% - Accent1 2 5 7 7" xfId="14153" xr:uid="{00000000-0005-0000-0000-00008E360000}"/>
    <cellStyle name="20% - Accent1 2 5 7 7 2" xfId="14154" xr:uid="{00000000-0005-0000-0000-00008F360000}"/>
    <cellStyle name="20% - Accent1 2 5 7 8" xfId="14155" xr:uid="{00000000-0005-0000-0000-000090360000}"/>
    <cellStyle name="20% - Accent1 2 5 7 8 2" xfId="14156" xr:uid="{00000000-0005-0000-0000-000091360000}"/>
    <cellStyle name="20% - Accent1 2 5 7 9" xfId="14157" xr:uid="{00000000-0005-0000-0000-000092360000}"/>
    <cellStyle name="20% - Accent1 2 5 8" xfId="14158" xr:uid="{00000000-0005-0000-0000-000093360000}"/>
    <cellStyle name="20% - Accent1 2 5 8 2" xfId="14159" xr:uid="{00000000-0005-0000-0000-000094360000}"/>
    <cellStyle name="20% - Accent1 2 5 8 2 2" xfId="14160" xr:uid="{00000000-0005-0000-0000-000095360000}"/>
    <cellStyle name="20% - Accent1 2 5 8 2 2 2" xfId="14161" xr:uid="{00000000-0005-0000-0000-000096360000}"/>
    <cellStyle name="20% - Accent1 2 5 8 2 2 2 2" xfId="14162" xr:uid="{00000000-0005-0000-0000-000097360000}"/>
    <cellStyle name="20% - Accent1 2 5 8 2 2 3" xfId="14163" xr:uid="{00000000-0005-0000-0000-000098360000}"/>
    <cellStyle name="20% - Accent1 2 5 8 2 3" xfId="14164" xr:uid="{00000000-0005-0000-0000-000099360000}"/>
    <cellStyle name="20% - Accent1 2 5 8 2 3 2" xfId="14165" xr:uid="{00000000-0005-0000-0000-00009A360000}"/>
    <cellStyle name="20% - Accent1 2 5 8 2 4" xfId="14166" xr:uid="{00000000-0005-0000-0000-00009B360000}"/>
    <cellStyle name="20% - Accent1 2 5 8 3" xfId="14167" xr:uid="{00000000-0005-0000-0000-00009C360000}"/>
    <cellStyle name="20% - Accent1 2 5 8 3 2" xfId="14168" xr:uid="{00000000-0005-0000-0000-00009D360000}"/>
    <cellStyle name="20% - Accent1 2 5 8 3 2 2" xfId="14169" xr:uid="{00000000-0005-0000-0000-00009E360000}"/>
    <cellStyle name="20% - Accent1 2 5 8 3 2 2 2" xfId="14170" xr:uid="{00000000-0005-0000-0000-00009F360000}"/>
    <cellStyle name="20% - Accent1 2 5 8 3 2 3" xfId="14171" xr:uid="{00000000-0005-0000-0000-0000A0360000}"/>
    <cellStyle name="20% - Accent1 2 5 8 3 3" xfId="14172" xr:uid="{00000000-0005-0000-0000-0000A1360000}"/>
    <cellStyle name="20% - Accent1 2 5 8 3 3 2" xfId="14173" xr:uid="{00000000-0005-0000-0000-0000A2360000}"/>
    <cellStyle name="20% - Accent1 2 5 8 3 4" xfId="14174" xr:uid="{00000000-0005-0000-0000-0000A3360000}"/>
    <cellStyle name="20% - Accent1 2 5 8 4" xfId="14175" xr:uid="{00000000-0005-0000-0000-0000A4360000}"/>
    <cellStyle name="20% - Accent1 2 5 8 4 2" xfId="14176" xr:uid="{00000000-0005-0000-0000-0000A5360000}"/>
    <cellStyle name="20% - Accent1 2 5 8 4 2 2" xfId="14177" xr:uid="{00000000-0005-0000-0000-0000A6360000}"/>
    <cellStyle name="20% - Accent1 2 5 8 4 2 2 2" xfId="14178" xr:uid="{00000000-0005-0000-0000-0000A7360000}"/>
    <cellStyle name="20% - Accent1 2 5 8 4 2 3" xfId="14179" xr:uid="{00000000-0005-0000-0000-0000A8360000}"/>
    <cellStyle name="20% - Accent1 2 5 8 4 3" xfId="14180" xr:uid="{00000000-0005-0000-0000-0000A9360000}"/>
    <cellStyle name="20% - Accent1 2 5 8 4 3 2" xfId="14181" xr:uid="{00000000-0005-0000-0000-0000AA360000}"/>
    <cellStyle name="20% - Accent1 2 5 8 4 4" xfId="14182" xr:uid="{00000000-0005-0000-0000-0000AB360000}"/>
    <cellStyle name="20% - Accent1 2 5 8 5" xfId="14183" xr:uid="{00000000-0005-0000-0000-0000AC360000}"/>
    <cellStyle name="20% - Accent1 2 5 8 5 2" xfId="14184" xr:uid="{00000000-0005-0000-0000-0000AD360000}"/>
    <cellStyle name="20% - Accent1 2 5 8 5 2 2" xfId="14185" xr:uid="{00000000-0005-0000-0000-0000AE360000}"/>
    <cellStyle name="20% - Accent1 2 5 8 5 3" xfId="14186" xr:uid="{00000000-0005-0000-0000-0000AF360000}"/>
    <cellStyle name="20% - Accent1 2 5 8 6" xfId="14187" xr:uid="{00000000-0005-0000-0000-0000B0360000}"/>
    <cellStyle name="20% - Accent1 2 5 8 6 2" xfId="14188" xr:uid="{00000000-0005-0000-0000-0000B1360000}"/>
    <cellStyle name="20% - Accent1 2 5 8 6 2 2" xfId="14189" xr:uid="{00000000-0005-0000-0000-0000B2360000}"/>
    <cellStyle name="20% - Accent1 2 5 8 6 3" xfId="14190" xr:uid="{00000000-0005-0000-0000-0000B3360000}"/>
    <cellStyle name="20% - Accent1 2 5 8 7" xfId="14191" xr:uid="{00000000-0005-0000-0000-0000B4360000}"/>
    <cellStyle name="20% - Accent1 2 5 8 7 2" xfId="14192" xr:uid="{00000000-0005-0000-0000-0000B5360000}"/>
    <cellStyle name="20% - Accent1 2 5 8 8" xfId="14193" xr:uid="{00000000-0005-0000-0000-0000B6360000}"/>
    <cellStyle name="20% - Accent1 2 5 8 8 2" xfId="14194" xr:uid="{00000000-0005-0000-0000-0000B7360000}"/>
    <cellStyle name="20% - Accent1 2 5 8 9" xfId="14195" xr:uid="{00000000-0005-0000-0000-0000B8360000}"/>
    <cellStyle name="20% - Accent1 2 5 9" xfId="14196" xr:uid="{00000000-0005-0000-0000-0000B9360000}"/>
    <cellStyle name="20% - Accent1 2 5 9 2" xfId="14197" xr:uid="{00000000-0005-0000-0000-0000BA360000}"/>
    <cellStyle name="20% - Accent1 2 5 9 2 2" xfId="14198" xr:uid="{00000000-0005-0000-0000-0000BB360000}"/>
    <cellStyle name="20% - Accent1 2 5 9 2 2 2" xfId="14199" xr:uid="{00000000-0005-0000-0000-0000BC360000}"/>
    <cellStyle name="20% - Accent1 2 5 9 2 3" xfId="14200" xr:uid="{00000000-0005-0000-0000-0000BD360000}"/>
    <cellStyle name="20% - Accent1 2 5 9 3" xfId="14201" xr:uid="{00000000-0005-0000-0000-0000BE360000}"/>
    <cellStyle name="20% - Accent1 2 5 9 3 2" xfId="14202" xr:uid="{00000000-0005-0000-0000-0000BF360000}"/>
    <cellStyle name="20% - Accent1 2 5 9 4" xfId="14203" xr:uid="{00000000-0005-0000-0000-0000C0360000}"/>
    <cellStyle name="20% - Accent1 2 6" xfId="14204" xr:uid="{00000000-0005-0000-0000-0000C1360000}"/>
    <cellStyle name="20% - Accent1 2 6 10" xfId="14205" xr:uid="{00000000-0005-0000-0000-0000C2360000}"/>
    <cellStyle name="20% - Accent1 2 6 10 2" xfId="14206" xr:uid="{00000000-0005-0000-0000-0000C3360000}"/>
    <cellStyle name="20% - Accent1 2 6 10 2 2" xfId="14207" xr:uid="{00000000-0005-0000-0000-0000C4360000}"/>
    <cellStyle name="20% - Accent1 2 6 10 2 2 2" xfId="14208" xr:uid="{00000000-0005-0000-0000-0000C5360000}"/>
    <cellStyle name="20% - Accent1 2 6 10 2 3" xfId="14209" xr:uid="{00000000-0005-0000-0000-0000C6360000}"/>
    <cellStyle name="20% - Accent1 2 6 10 3" xfId="14210" xr:uid="{00000000-0005-0000-0000-0000C7360000}"/>
    <cellStyle name="20% - Accent1 2 6 10 3 2" xfId="14211" xr:uid="{00000000-0005-0000-0000-0000C8360000}"/>
    <cellStyle name="20% - Accent1 2 6 10 4" xfId="14212" xr:uid="{00000000-0005-0000-0000-0000C9360000}"/>
    <cellStyle name="20% - Accent1 2 6 11" xfId="14213" xr:uid="{00000000-0005-0000-0000-0000CA360000}"/>
    <cellStyle name="20% - Accent1 2 6 11 2" xfId="14214" xr:uid="{00000000-0005-0000-0000-0000CB360000}"/>
    <cellStyle name="20% - Accent1 2 6 11 2 2" xfId="14215" xr:uid="{00000000-0005-0000-0000-0000CC360000}"/>
    <cellStyle name="20% - Accent1 2 6 11 3" xfId="14216" xr:uid="{00000000-0005-0000-0000-0000CD360000}"/>
    <cellStyle name="20% - Accent1 2 6 12" xfId="14217" xr:uid="{00000000-0005-0000-0000-0000CE360000}"/>
    <cellStyle name="20% - Accent1 2 6 12 2" xfId="14218" xr:uid="{00000000-0005-0000-0000-0000CF360000}"/>
    <cellStyle name="20% - Accent1 2 6 12 2 2" xfId="14219" xr:uid="{00000000-0005-0000-0000-0000D0360000}"/>
    <cellStyle name="20% - Accent1 2 6 12 3" xfId="14220" xr:uid="{00000000-0005-0000-0000-0000D1360000}"/>
    <cellStyle name="20% - Accent1 2 6 13" xfId="14221" xr:uid="{00000000-0005-0000-0000-0000D2360000}"/>
    <cellStyle name="20% - Accent1 2 6 13 2" xfId="14222" xr:uid="{00000000-0005-0000-0000-0000D3360000}"/>
    <cellStyle name="20% - Accent1 2 6 14" xfId="14223" xr:uid="{00000000-0005-0000-0000-0000D4360000}"/>
    <cellStyle name="20% - Accent1 2 6 14 2" xfId="14224" xr:uid="{00000000-0005-0000-0000-0000D5360000}"/>
    <cellStyle name="20% - Accent1 2 6 15" xfId="14225" xr:uid="{00000000-0005-0000-0000-0000D6360000}"/>
    <cellStyle name="20% - Accent1 2 6 2" xfId="14226" xr:uid="{00000000-0005-0000-0000-0000D7360000}"/>
    <cellStyle name="20% - Accent1 2 6 2 10" xfId="14227" xr:uid="{00000000-0005-0000-0000-0000D8360000}"/>
    <cellStyle name="20% - Accent1 2 6 2 10 2" xfId="14228" xr:uid="{00000000-0005-0000-0000-0000D9360000}"/>
    <cellStyle name="20% - Accent1 2 6 2 10 2 2" xfId="14229" xr:uid="{00000000-0005-0000-0000-0000DA360000}"/>
    <cellStyle name="20% - Accent1 2 6 2 10 3" xfId="14230" xr:uid="{00000000-0005-0000-0000-0000DB360000}"/>
    <cellStyle name="20% - Accent1 2 6 2 11" xfId="14231" xr:uid="{00000000-0005-0000-0000-0000DC360000}"/>
    <cellStyle name="20% - Accent1 2 6 2 11 2" xfId="14232" xr:uid="{00000000-0005-0000-0000-0000DD360000}"/>
    <cellStyle name="20% - Accent1 2 6 2 11 2 2" xfId="14233" xr:uid="{00000000-0005-0000-0000-0000DE360000}"/>
    <cellStyle name="20% - Accent1 2 6 2 11 3" xfId="14234" xr:uid="{00000000-0005-0000-0000-0000DF360000}"/>
    <cellStyle name="20% - Accent1 2 6 2 12" xfId="14235" xr:uid="{00000000-0005-0000-0000-0000E0360000}"/>
    <cellStyle name="20% - Accent1 2 6 2 12 2" xfId="14236" xr:uid="{00000000-0005-0000-0000-0000E1360000}"/>
    <cellStyle name="20% - Accent1 2 6 2 13" xfId="14237" xr:uid="{00000000-0005-0000-0000-0000E2360000}"/>
    <cellStyle name="20% - Accent1 2 6 2 13 2" xfId="14238" xr:uid="{00000000-0005-0000-0000-0000E3360000}"/>
    <cellStyle name="20% - Accent1 2 6 2 14" xfId="14239" xr:uid="{00000000-0005-0000-0000-0000E4360000}"/>
    <cellStyle name="20% - Accent1 2 6 2 2" xfId="14240" xr:uid="{00000000-0005-0000-0000-0000E5360000}"/>
    <cellStyle name="20% - Accent1 2 6 2 2 10" xfId="14241" xr:uid="{00000000-0005-0000-0000-0000E6360000}"/>
    <cellStyle name="20% - Accent1 2 6 2 2 10 2" xfId="14242" xr:uid="{00000000-0005-0000-0000-0000E7360000}"/>
    <cellStyle name="20% - Accent1 2 6 2 2 11" xfId="14243" xr:uid="{00000000-0005-0000-0000-0000E8360000}"/>
    <cellStyle name="20% - Accent1 2 6 2 2 2" xfId="14244" xr:uid="{00000000-0005-0000-0000-0000E9360000}"/>
    <cellStyle name="20% - Accent1 2 6 2 2 2 2" xfId="14245" xr:uid="{00000000-0005-0000-0000-0000EA360000}"/>
    <cellStyle name="20% - Accent1 2 6 2 2 2 2 2" xfId="14246" xr:uid="{00000000-0005-0000-0000-0000EB360000}"/>
    <cellStyle name="20% - Accent1 2 6 2 2 2 2 2 2" xfId="14247" xr:uid="{00000000-0005-0000-0000-0000EC360000}"/>
    <cellStyle name="20% - Accent1 2 6 2 2 2 2 2 2 2" xfId="14248" xr:uid="{00000000-0005-0000-0000-0000ED360000}"/>
    <cellStyle name="20% - Accent1 2 6 2 2 2 2 2 3" xfId="14249" xr:uid="{00000000-0005-0000-0000-0000EE360000}"/>
    <cellStyle name="20% - Accent1 2 6 2 2 2 2 3" xfId="14250" xr:uid="{00000000-0005-0000-0000-0000EF360000}"/>
    <cellStyle name="20% - Accent1 2 6 2 2 2 2 3 2" xfId="14251" xr:uid="{00000000-0005-0000-0000-0000F0360000}"/>
    <cellStyle name="20% - Accent1 2 6 2 2 2 2 4" xfId="14252" xr:uid="{00000000-0005-0000-0000-0000F1360000}"/>
    <cellStyle name="20% - Accent1 2 6 2 2 2 3" xfId="14253" xr:uid="{00000000-0005-0000-0000-0000F2360000}"/>
    <cellStyle name="20% - Accent1 2 6 2 2 2 3 2" xfId="14254" xr:uid="{00000000-0005-0000-0000-0000F3360000}"/>
    <cellStyle name="20% - Accent1 2 6 2 2 2 3 2 2" xfId="14255" xr:uid="{00000000-0005-0000-0000-0000F4360000}"/>
    <cellStyle name="20% - Accent1 2 6 2 2 2 3 2 2 2" xfId="14256" xr:uid="{00000000-0005-0000-0000-0000F5360000}"/>
    <cellStyle name="20% - Accent1 2 6 2 2 2 3 2 3" xfId="14257" xr:uid="{00000000-0005-0000-0000-0000F6360000}"/>
    <cellStyle name="20% - Accent1 2 6 2 2 2 3 3" xfId="14258" xr:uid="{00000000-0005-0000-0000-0000F7360000}"/>
    <cellStyle name="20% - Accent1 2 6 2 2 2 3 3 2" xfId="14259" xr:uid="{00000000-0005-0000-0000-0000F8360000}"/>
    <cellStyle name="20% - Accent1 2 6 2 2 2 3 4" xfId="14260" xr:uid="{00000000-0005-0000-0000-0000F9360000}"/>
    <cellStyle name="20% - Accent1 2 6 2 2 2 4" xfId="14261" xr:uid="{00000000-0005-0000-0000-0000FA360000}"/>
    <cellStyle name="20% - Accent1 2 6 2 2 2 4 2" xfId="14262" xr:uid="{00000000-0005-0000-0000-0000FB360000}"/>
    <cellStyle name="20% - Accent1 2 6 2 2 2 4 2 2" xfId="14263" xr:uid="{00000000-0005-0000-0000-0000FC360000}"/>
    <cellStyle name="20% - Accent1 2 6 2 2 2 4 2 2 2" xfId="14264" xr:uid="{00000000-0005-0000-0000-0000FD360000}"/>
    <cellStyle name="20% - Accent1 2 6 2 2 2 4 2 3" xfId="14265" xr:uid="{00000000-0005-0000-0000-0000FE360000}"/>
    <cellStyle name="20% - Accent1 2 6 2 2 2 4 3" xfId="14266" xr:uid="{00000000-0005-0000-0000-0000FF360000}"/>
    <cellStyle name="20% - Accent1 2 6 2 2 2 4 3 2" xfId="14267" xr:uid="{00000000-0005-0000-0000-000000370000}"/>
    <cellStyle name="20% - Accent1 2 6 2 2 2 4 4" xfId="14268" xr:uid="{00000000-0005-0000-0000-000001370000}"/>
    <cellStyle name="20% - Accent1 2 6 2 2 2 5" xfId="14269" xr:uid="{00000000-0005-0000-0000-000002370000}"/>
    <cellStyle name="20% - Accent1 2 6 2 2 2 5 2" xfId="14270" xr:uid="{00000000-0005-0000-0000-000003370000}"/>
    <cellStyle name="20% - Accent1 2 6 2 2 2 5 2 2" xfId="14271" xr:uid="{00000000-0005-0000-0000-000004370000}"/>
    <cellStyle name="20% - Accent1 2 6 2 2 2 5 3" xfId="14272" xr:uid="{00000000-0005-0000-0000-000005370000}"/>
    <cellStyle name="20% - Accent1 2 6 2 2 2 6" xfId="14273" xr:uid="{00000000-0005-0000-0000-000006370000}"/>
    <cellStyle name="20% - Accent1 2 6 2 2 2 6 2" xfId="14274" xr:uid="{00000000-0005-0000-0000-000007370000}"/>
    <cellStyle name="20% - Accent1 2 6 2 2 2 6 2 2" xfId="14275" xr:uid="{00000000-0005-0000-0000-000008370000}"/>
    <cellStyle name="20% - Accent1 2 6 2 2 2 6 3" xfId="14276" xr:uid="{00000000-0005-0000-0000-000009370000}"/>
    <cellStyle name="20% - Accent1 2 6 2 2 2 7" xfId="14277" xr:uid="{00000000-0005-0000-0000-00000A370000}"/>
    <cellStyle name="20% - Accent1 2 6 2 2 2 7 2" xfId="14278" xr:uid="{00000000-0005-0000-0000-00000B370000}"/>
    <cellStyle name="20% - Accent1 2 6 2 2 2 8" xfId="14279" xr:uid="{00000000-0005-0000-0000-00000C370000}"/>
    <cellStyle name="20% - Accent1 2 6 2 2 2 8 2" xfId="14280" xr:uid="{00000000-0005-0000-0000-00000D370000}"/>
    <cellStyle name="20% - Accent1 2 6 2 2 2 9" xfId="14281" xr:uid="{00000000-0005-0000-0000-00000E370000}"/>
    <cellStyle name="20% - Accent1 2 6 2 2 3" xfId="14282" xr:uid="{00000000-0005-0000-0000-00000F370000}"/>
    <cellStyle name="20% - Accent1 2 6 2 2 3 2" xfId="14283" xr:uid="{00000000-0005-0000-0000-000010370000}"/>
    <cellStyle name="20% - Accent1 2 6 2 2 3 2 2" xfId="14284" xr:uid="{00000000-0005-0000-0000-000011370000}"/>
    <cellStyle name="20% - Accent1 2 6 2 2 3 2 2 2" xfId="14285" xr:uid="{00000000-0005-0000-0000-000012370000}"/>
    <cellStyle name="20% - Accent1 2 6 2 2 3 2 2 2 2" xfId="14286" xr:uid="{00000000-0005-0000-0000-000013370000}"/>
    <cellStyle name="20% - Accent1 2 6 2 2 3 2 2 3" xfId="14287" xr:uid="{00000000-0005-0000-0000-000014370000}"/>
    <cellStyle name="20% - Accent1 2 6 2 2 3 2 3" xfId="14288" xr:uid="{00000000-0005-0000-0000-000015370000}"/>
    <cellStyle name="20% - Accent1 2 6 2 2 3 2 3 2" xfId="14289" xr:uid="{00000000-0005-0000-0000-000016370000}"/>
    <cellStyle name="20% - Accent1 2 6 2 2 3 2 4" xfId="14290" xr:uid="{00000000-0005-0000-0000-000017370000}"/>
    <cellStyle name="20% - Accent1 2 6 2 2 3 3" xfId="14291" xr:uid="{00000000-0005-0000-0000-000018370000}"/>
    <cellStyle name="20% - Accent1 2 6 2 2 3 3 2" xfId="14292" xr:uid="{00000000-0005-0000-0000-000019370000}"/>
    <cellStyle name="20% - Accent1 2 6 2 2 3 3 2 2" xfId="14293" xr:uid="{00000000-0005-0000-0000-00001A370000}"/>
    <cellStyle name="20% - Accent1 2 6 2 2 3 3 2 2 2" xfId="14294" xr:uid="{00000000-0005-0000-0000-00001B370000}"/>
    <cellStyle name="20% - Accent1 2 6 2 2 3 3 2 3" xfId="14295" xr:uid="{00000000-0005-0000-0000-00001C370000}"/>
    <cellStyle name="20% - Accent1 2 6 2 2 3 3 3" xfId="14296" xr:uid="{00000000-0005-0000-0000-00001D370000}"/>
    <cellStyle name="20% - Accent1 2 6 2 2 3 3 3 2" xfId="14297" xr:uid="{00000000-0005-0000-0000-00001E370000}"/>
    <cellStyle name="20% - Accent1 2 6 2 2 3 3 4" xfId="14298" xr:uid="{00000000-0005-0000-0000-00001F370000}"/>
    <cellStyle name="20% - Accent1 2 6 2 2 3 4" xfId="14299" xr:uid="{00000000-0005-0000-0000-000020370000}"/>
    <cellStyle name="20% - Accent1 2 6 2 2 3 4 2" xfId="14300" xr:uid="{00000000-0005-0000-0000-000021370000}"/>
    <cellStyle name="20% - Accent1 2 6 2 2 3 4 2 2" xfId="14301" xr:uid="{00000000-0005-0000-0000-000022370000}"/>
    <cellStyle name="20% - Accent1 2 6 2 2 3 4 2 2 2" xfId="14302" xr:uid="{00000000-0005-0000-0000-000023370000}"/>
    <cellStyle name="20% - Accent1 2 6 2 2 3 4 2 3" xfId="14303" xr:uid="{00000000-0005-0000-0000-000024370000}"/>
    <cellStyle name="20% - Accent1 2 6 2 2 3 4 3" xfId="14304" xr:uid="{00000000-0005-0000-0000-000025370000}"/>
    <cellStyle name="20% - Accent1 2 6 2 2 3 4 3 2" xfId="14305" xr:uid="{00000000-0005-0000-0000-000026370000}"/>
    <cellStyle name="20% - Accent1 2 6 2 2 3 4 4" xfId="14306" xr:uid="{00000000-0005-0000-0000-000027370000}"/>
    <cellStyle name="20% - Accent1 2 6 2 2 3 5" xfId="14307" xr:uid="{00000000-0005-0000-0000-000028370000}"/>
    <cellStyle name="20% - Accent1 2 6 2 2 3 5 2" xfId="14308" xr:uid="{00000000-0005-0000-0000-000029370000}"/>
    <cellStyle name="20% - Accent1 2 6 2 2 3 5 2 2" xfId="14309" xr:uid="{00000000-0005-0000-0000-00002A370000}"/>
    <cellStyle name="20% - Accent1 2 6 2 2 3 5 3" xfId="14310" xr:uid="{00000000-0005-0000-0000-00002B370000}"/>
    <cellStyle name="20% - Accent1 2 6 2 2 3 6" xfId="14311" xr:uid="{00000000-0005-0000-0000-00002C370000}"/>
    <cellStyle name="20% - Accent1 2 6 2 2 3 6 2" xfId="14312" xr:uid="{00000000-0005-0000-0000-00002D370000}"/>
    <cellStyle name="20% - Accent1 2 6 2 2 3 6 2 2" xfId="14313" xr:uid="{00000000-0005-0000-0000-00002E370000}"/>
    <cellStyle name="20% - Accent1 2 6 2 2 3 6 3" xfId="14314" xr:uid="{00000000-0005-0000-0000-00002F370000}"/>
    <cellStyle name="20% - Accent1 2 6 2 2 3 7" xfId="14315" xr:uid="{00000000-0005-0000-0000-000030370000}"/>
    <cellStyle name="20% - Accent1 2 6 2 2 3 7 2" xfId="14316" xr:uid="{00000000-0005-0000-0000-000031370000}"/>
    <cellStyle name="20% - Accent1 2 6 2 2 3 8" xfId="14317" xr:uid="{00000000-0005-0000-0000-000032370000}"/>
    <cellStyle name="20% - Accent1 2 6 2 2 3 8 2" xfId="14318" xr:uid="{00000000-0005-0000-0000-000033370000}"/>
    <cellStyle name="20% - Accent1 2 6 2 2 3 9" xfId="14319" xr:uid="{00000000-0005-0000-0000-000034370000}"/>
    <cellStyle name="20% - Accent1 2 6 2 2 4" xfId="14320" xr:uid="{00000000-0005-0000-0000-000035370000}"/>
    <cellStyle name="20% - Accent1 2 6 2 2 4 2" xfId="14321" xr:uid="{00000000-0005-0000-0000-000036370000}"/>
    <cellStyle name="20% - Accent1 2 6 2 2 4 2 2" xfId="14322" xr:uid="{00000000-0005-0000-0000-000037370000}"/>
    <cellStyle name="20% - Accent1 2 6 2 2 4 2 2 2" xfId="14323" xr:uid="{00000000-0005-0000-0000-000038370000}"/>
    <cellStyle name="20% - Accent1 2 6 2 2 4 2 3" xfId="14324" xr:uid="{00000000-0005-0000-0000-000039370000}"/>
    <cellStyle name="20% - Accent1 2 6 2 2 4 3" xfId="14325" xr:uid="{00000000-0005-0000-0000-00003A370000}"/>
    <cellStyle name="20% - Accent1 2 6 2 2 4 3 2" xfId="14326" xr:uid="{00000000-0005-0000-0000-00003B370000}"/>
    <cellStyle name="20% - Accent1 2 6 2 2 4 4" xfId="14327" xr:uid="{00000000-0005-0000-0000-00003C370000}"/>
    <cellStyle name="20% - Accent1 2 6 2 2 5" xfId="14328" xr:uid="{00000000-0005-0000-0000-00003D370000}"/>
    <cellStyle name="20% - Accent1 2 6 2 2 5 2" xfId="14329" xr:uid="{00000000-0005-0000-0000-00003E370000}"/>
    <cellStyle name="20% - Accent1 2 6 2 2 5 2 2" xfId="14330" xr:uid="{00000000-0005-0000-0000-00003F370000}"/>
    <cellStyle name="20% - Accent1 2 6 2 2 5 2 2 2" xfId="14331" xr:uid="{00000000-0005-0000-0000-000040370000}"/>
    <cellStyle name="20% - Accent1 2 6 2 2 5 2 3" xfId="14332" xr:uid="{00000000-0005-0000-0000-000041370000}"/>
    <cellStyle name="20% - Accent1 2 6 2 2 5 3" xfId="14333" xr:uid="{00000000-0005-0000-0000-000042370000}"/>
    <cellStyle name="20% - Accent1 2 6 2 2 5 3 2" xfId="14334" xr:uid="{00000000-0005-0000-0000-000043370000}"/>
    <cellStyle name="20% - Accent1 2 6 2 2 5 4" xfId="14335" xr:uid="{00000000-0005-0000-0000-000044370000}"/>
    <cellStyle name="20% - Accent1 2 6 2 2 6" xfId="14336" xr:uid="{00000000-0005-0000-0000-000045370000}"/>
    <cellStyle name="20% - Accent1 2 6 2 2 6 2" xfId="14337" xr:uid="{00000000-0005-0000-0000-000046370000}"/>
    <cellStyle name="20% - Accent1 2 6 2 2 6 2 2" xfId="14338" xr:uid="{00000000-0005-0000-0000-000047370000}"/>
    <cellStyle name="20% - Accent1 2 6 2 2 6 2 2 2" xfId="14339" xr:uid="{00000000-0005-0000-0000-000048370000}"/>
    <cellStyle name="20% - Accent1 2 6 2 2 6 2 3" xfId="14340" xr:uid="{00000000-0005-0000-0000-000049370000}"/>
    <cellStyle name="20% - Accent1 2 6 2 2 6 3" xfId="14341" xr:uid="{00000000-0005-0000-0000-00004A370000}"/>
    <cellStyle name="20% - Accent1 2 6 2 2 6 3 2" xfId="14342" xr:uid="{00000000-0005-0000-0000-00004B370000}"/>
    <cellStyle name="20% - Accent1 2 6 2 2 6 4" xfId="14343" xr:uid="{00000000-0005-0000-0000-00004C370000}"/>
    <cellStyle name="20% - Accent1 2 6 2 2 7" xfId="14344" xr:uid="{00000000-0005-0000-0000-00004D370000}"/>
    <cellStyle name="20% - Accent1 2 6 2 2 7 2" xfId="14345" xr:uid="{00000000-0005-0000-0000-00004E370000}"/>
    <cellStyle name="20% - Accent1 2 6 2 2 7 2 2" xfId="14346" xr:uid="{00000000-0005-0000-0000-00004F370000}"/>
    <cellStyle name="20% - Accent1 2 6 2 2 7 3" xfId="14347" xr:uid="{00000000-0005-0000-0000-000050370000}"/>
    <cellStyle name="20% - Accent1 2 6 2 2 8" xfId="14348" xr:uid="{00000000-0005-0000-0000-000051370000}"/>
    <cellStyle name="20% - Accent1 2 6 2 2 8 2" xfId="14349" xr:uid="{00000000-0005-0000-0000-000052370000}"/>
    <cellStyle name="20% - Accent1 2 6 2 2 8 2 2" xfId="14350" xr:uid="{00000000-0005-0000-0000-000053370000}"/>
    <cellStyle name="20% - Accent1 2 6 2 2 8 3" xfId="14351" xr:uid="{00000000-0005-0000-0000-000054370000}"/>
    <cellStyle name="20% - Accent1 2 6 2 2 9" xfId="14352" xr:uid="{00000000-0005-0000-0000-000055370000}"/>
    <cellStyle name="20% - Accent1 2 6 2 2 9 2" xfId="14353" xr:uid="{00000000-0005-0000-0000-000056370000}"/>
    <cellStyle name="20% - Accent1 2 6 2 3" xfId="14354" xr:uid="{00000000-0005-0000-0000-000057370000}"/>
    <cellStyle name="20% - Accent1 2 6 2 3 10" xfId="14355" xr:uid="{00000000-0005-0000-0000-000058370000}"/>
    <cellStyle name="20% - Accent1 2 6 2 3 10 2" xfId="14356" xr:uid="{00000000-0005-0000-0000-000059370000}"/>
    <cellStyle name="20% - Accent1 2 6 2 3 11" xfId="14357" xr:uid="{00000000-0005-0000-0000-00005A370000}"/>
    <cellStyle name="20% - Accent1 2 6 2 3 2" xfId="14358" xr:uid="{00000000-0005-0000-0000-00005B370000}"/>
    <cellStyle name="20% - Accent1 2 6 2 3 2 2" xfId="14359" xr:uid="{00000000-0005-0000-0000-00005C370000}"/>
    <cellStyle name="20% - Accent1 2 6 2 3 2 2 2" xfId="14360" xr:uid="{00000000-0005-0000-0000-00005D370000}"/>
    <cellStyle name="20% - Accent1 2 6 2 3 2 2 2 2" xfId="14361" xr:uid="{00000000-0005-0000-0000-00005E370000}"/>
    <cellStyle name="20% - Accent1 2 6 2 3 2 2 2 2 2" xfId="14362" xr:uid="{00000000-0005-0000-0000-00005F370000}"/>
    <cellStyle name="20% - Accent1 2 6 2 3 2 2 2 3" xfId="14363" xr:uid="{00000000-0005-0000-0000-000060370000}"/>
    <cellStyle name="20% - Accent1 2 6 2 3 2 2 3" xfId="14364" xr:uid="{00000000-0005-0000-0000-000061370000}"/>
    <cellStyle name="20% - Accent1 2 6 2 3 2 2 3 2" xfId="14365" xr:uid="{00000000-0005-0000-0000-000062370000}"/>
    <cellStyle name="20% - Accent1 2 6 2 3 2 2 4" xfId="14366" xr:uid="{00000000-0005-0000-0000-000063370000}"/>
    <cellStyle name="20% - Accent1 2 6 2 3 2 3" xfId="14367" xr:uid="{00000000-0005-0000-0000-000064370000}"/>
    <cellStyle name="20% - Accent1 2 6 2 3 2 3 2" xfId="14368" xr:uid="{00000000-0005-0000-0000-000065370000}"/>
    <cellStyle name="20% - Accent1 2 6 2 3 2 3 2 2" xfId="14369" xr:uid="{00000000-0005-0000-0000-000066370000}"/>
    <cellStyle name="20% - Accent1 2 6 2 3 2 3 2 2 2" xfId="14370" xr:uid="{00000000-0005-0000-0000-000067370000}"/>
    <cellStyle name="20% - Accent1 2 6 2 3 2 3 2 3" xfId="14371" xr:uid="{00000000-0005-0000-0000-000068370000}"/>
    <cellStyle name="20% - Accent1 2 6 2 3 2 3 3" xfId="14372" xr:uid="{00000000-0005-0000-0000-000069370000}"/>
    <cellStyle name="20% - Accent1 2 6 2 3 2 3 3 2" xfId="14373" xr:uid="{00000000-0005-0000-0000-00006A370000}"/>
    <cellStyle name="20% - Accent1 2 6 2 3 2 3 4" xfId="14374" xr:uid="{00000000-0005-0000-0000-00006B370000}"/>
    <cellStyle name="20% - Accent1 2 6 2 3 2 4" xfId="14375" xr:uid="{00000000-0005-0000-0000-00006C370000}"/>
    <cellStyle name="20% - Accent1 2 6 2 3 2 4 2" xfId="14376" xr:uid="{00000000-0005-0000-0000-00006D370000}"/>
    <cellStyle name="20% - Accent1 2 6 2 3 2 4 2 2" xfId="14377" xr:uid="{00000000-0005-0000-0000-00006E370000}"/>
    <cellStyle name="20% - Accent1 2 6 2 3 2 4 2 2 2" xfId="14378" xr:uid="{00000000-0005-0000-0000-00006F370000}"/>
    <cellStyle name="20% - Accent1 2 6 2 3 2 4 2 3" xfId="14379" xr:uid="{00000000-0005-0000-0000-000070370000}"/>
    <cellStyle name="20% - Accent1 2 6 2 3 2 4 3" xfId="14380" xr:uid="{00000000-0005-0000-0000-000071370000}"/>
    <cellStyle name="20% - Accent1 2 6 2 3 2 4 3 2" xfId="14381" xr:uid="{00000000-0005-0000-0000-000072370000}"/>
    <cellStyle name="20% - Accent1 2 6 2 3 2 4 4" xfId="14382" xr:uid="{00000000-0005-0000-0000-000073370000}"/>
    <cellStyle name="20% - Accent1 2 6 2 3 2 5" xfId="14383" xr:uid="{00000000-0005-0000-0000-000074370000}"/>
    <cellStyle name="20% - Accent1 2 6 2 3 2 5 2" xfId="14384" xr:uid="{00000000-0005-0000-0000-000075370000}"/>
    <cellStyle name="20% - Accent1 2 6 2 3 2 5 2 2" xfId="14385" xr:uid="{00000000-0005-0000-0000-000076370000}"/>
    <cellStyle name="20% - Accent1 2 6 2 3 2 5 3" xfId="14386" xr:uid="{00000000-0005-0000-0000-000077370000}"/>
    <cellStyle name="20% - Accent1 2 6 2 3 2 6" xfId="14387" xr:uid="{00000000-0005-0000-0000-000078370000}"/>
    <cellStyle name="20% - Accent1 2 6 2 3 2 6 2" xfId="14388" xr:uid="{00000000-0005-0000-0000-000079370000}"/>
    <cellStyle name="20% - Accent1 2 6 2 3 2 6 2 2" xfId="14389" xr:uid="{00000000-0005-0000-0000-00007A370000}"/>
    <cellStyle name="20% - Accent1 2 6 2 3 2 6 3" xfId="14390" xr:uid="{00000000-0005-0000-0000-00007B370000}"/>
    <cellStyle name="20% - Accent1 2 6 2 3 2 7" xfId="14391" xr:uid="{00000000-0005-0000-0000-00007C370000}"/>
    <cellStyle name="20% - Accent1 2 6 2 3 2 7 2" xfId="14392" xr:uid="{00000000-0005-0000-0000-00007D370000}"/>
    <cellStyle name="20% - Accent1 2 6 2 3 2 8" xfId="14393" xr:uid="{00000000-0005-0000-0000-00007E370000}"/>
    <cellStyle name="20% - Accent1 2 6 2 3 2 8 2" xfId="14394" xr:uid="{00000000-0005-0000-0000-00007F370000}"/>
    <cellStyle name="20% - Accent1 2 6 2 3 2 9" xfId="14395" xr:uid="{00000000-0005-0000-0000-000080370000}"/>
    <cellStyle name="20% - Accent1 2 6 2 3 3" xfId="14396" xr:uid="{00000000-0005-0000-0000-000081370000}"/>
    <cellStyle name="20% - Accent1 2 6 2 3 3 2" xfId="14397" xr:uid="{00000000-0005-0000-0000-000082370000}"/>
    <cellStyle name="20% - Accent1 2 6 2 3 3 2 2" xfId="14398" xr:uid="{00000000-0005-0000-0000-000083370000}"/>
    <cellStyle name="20% - Accent1 2 6 2 3 3 2 2 2" xfId="14399" xr:uid="{00000000-0005-0000-0000-000084370000}"/>
    <cellStyle name="20% - Accent1 2 6 2 3 3 2 2 2 2" xfId="14400" xr:uid="{00000000-0005-0000-0000-000085370000}"/>
    <cellStyle name="20% - Accent1 2 6 2 3 3 2 2 3" xfId="14401" xr:uid="{00000000-0005-0000-0000-000086370000}"/>
    <cellStyle name="20% - Accent1 2 6 2 3 3 2 3" xfId="14402" xr:uid="{00000000-0005-0000-0000-000087370000}"/>
    <cellStyle name="20% - Accent1 2 6 2 3 3 2 3 2" xfId="14403" xr:uid="{00000000-0005-0000-0000-000088370000}"/>
    <cellStyle name="20% - Accent1 2 6 2 3 3 2 4" xfId="14404" xr:uid="{00000000-0005-0000-0000-000089370000}"/>
    <cellStyle name="20% - Accent1 2 6 2 3 3 3" xfId="14405" xr:uid="{00000000-0005-0000-0000-00008A370000}"/>
    <cellStyle name="20% - Accent1 2 6 2 3 3 3 2" xfId="14406" xr:uid="{00000000-0005-0000-0000-00008B370000}"/>
    <cellStyle name="20% - Accent1 2 6 2 3 3 3 2 2" xfId="14407" xr:uid="{00000000-0005-0000-0000-00008C370000}"/>
    <cellStyle name="20% - Accent1 2 6 2 3 3 3 2 2 2" xfId="14408" xr:uid="{00000000-0005-0000-0000-00008D370000}"/>
    <cellStyle name="20% - Accent1 2 6 2 3 3 3 2 3" xfId="14409" xr:uid="{00000000-0005-0000-0000-00008E370000}"/>
    <cellStyle name="20% - Accent1 2 6 2 3 3 3 3" xfId="14410" xr:uid="{00000000-0005-0000-0000-00008F370000}"/>
    <cellStyle name="20% - Accent1 2 6 2 3 3 3 3 2" xfId="14411" xr:uid="{00000000-0005-0000-0000-000090370000}"/>
    <cellStyle name="20% - Accent1 2 6 2 3 3 3 4" xfId="14412" xr:uid="{00000000-0005-0000-0000-000091370000}"/>
    <cellStyle name="20% - Accent1 2 6 2 3 3 4" xfId="14413" xr:uid="{00000000-0005-0000-0000-000092370000}"/>
    <cellStyle name="20% - Accent1 2 6 2 3 3 4 2" xfId="14414" xr:uid="{00000000-0005-0000-0000-000093370000}"/>
    <cellStyle name="20% - Accent1 2 6 2 3 3 4 2 2" xfId="14415" xr:uid="{00000000-0005-0000-0000-000094370000}"/>
    <cellStyle name="20% - Accent1 2 6 2 3 3 4 2 2 2" xfId="14416" xr:uid="{00000000-0005-0000-0000-000095370000}"/>
    <cellStyle name="20% - Accent1 2 6 2 3 3 4 2 3" xfId="14417" xr:uid="{00000000-0005-0000-0000-000096370000}"/>
    <cellStyle name="20% - Accent1 2 6 2 3 3 4 3" xfId="14418" xr:uid="{00000000-0005-0000-0000-000097370000}"/>
    <cellStyle name="20% - Accent1 2 6 2 3 3 4 3 2" xfId="14419" xr:uid="{00000000-0005-0000-0000-000098370000}"/>
    <cellStyle name="20% - Accent1 2 6 2 3 3 4 4" xfId="14420" xr:uid="{00000000-0005-0000-0000-000099370000}"/>
    <cellStyle name="20% - Accent1 2 6 2 3 3 5" xfId="14421" xr:uid="{00000000-0005-0000-0000-00009A370000}"/>
    <cellStyle name="20% - Accent1 2 6 2 3 3 5 2" xfId="14422" xr:uid="{00000000-0005-0000-0000-00009B370000}"/>
    <cellStyle name="20% - Accent1 2 6 2 3 3 5 2 2" xfId="14423" xr:uid="{00000000-0005-0000-0000-00009C370000}"/>
    <cellStyle name="20% - Accent1 2 6 2 3 3 5 3" xfId="14424" xr:uid="{00000000-0005-0000-0000-00009D370000}"/>
    <cellStyle name="20% - Accent1 2 6 2 3 3 6" xfId="14425" xr:uid="{00000000-0005-0000-0000-00009E370000}"/>
    <cellStyle name="20% - Accent1 2 6 2 3 3 6 2" xfId="14426" xr:uid="{00000000-0005-0000-0000-00009F370000}"/>
    <cellStyle name="20% - Accent1 2 6 2 3 3 6 2 2" xfId="14427" xr:uid="{00000000-0005-0000-0000-0000A0370000}"/>
    <cellStyle name="20% - Accent1 2 6 2 3 3 6 3" xfId="14428" xr:uid="{00000000-0005-0000-0000-0000A1370000}"/>
    <cellStyle name="20% - Accent1 2 6 2 3 3 7" xfId="14429" xr:uid="{00000000-0005-0000-0000-0000A2370000}"/>
    <cellStyle name="20% - Accent1 2 6 2 3 3 7 2" xfId="14430" xr:uid="{00000000-0005-0000-0000-0000A3370000}"/>
    <cellStyle name="20% - Accent1 2 6 2 3 3 8" xfId="14431" xr:uid="{00000000-0005-0000-0000-0000A4370000}"/>
    <cellStyle name="20% - Accent1 2 6 2 3 3 8 2" xfId="14432" xr:uid="{00000000-0005-0000-0000-0000A5370000}"/>
    <cellStyle name="20% - Accent1 2 6 2 3 3 9" xfId="14433" xr:uid="{00000000-0005-0000-0000-0000A6370000}"/>
    <cellStyle name="20% - Accent1 2 6 2 3 4" xfId="14434" xr:uid="{00000000-0005-0000-0000-0000A7370000}"/>
    <cellStyle name="20% - Accent1 2 6 2 3 4 2" xfId="14435" xr:uid="{00000000-0005-0000-0000-0000A8370000}"/>
    <cellStyle name="20% - Accent1 2 6 2 3 4 2 2" xfId="14436" xr:uid="{00000000-0005-0000-0000-0000A9370000}"/>
    <cellStyle name="20% - Accent1 2 6 2 3 4 2 2 2" xfId="14437" xr:uid="{00000000-0005-0000-0000-0000AA370000}"/>
    <cellStyle name="20% - Accent1 2 6 2 3 4 2 3" xfId="14438" xr:uid="{00000000-0005-0000-0000-0000AB370000}"/>
    <cellStyle name="20% - Accent1 2 6 2 3 4 3" xfId="14439" xr:uid="{00000000-0005-0000-0000-0000AC370000}"/>
    <cellStyle name="20% - Accent1 2 6 2 3 4 3 2" xfId="14440" xr:uid="{00000000-0005-0000-0000-0000AD370000}"/>
    <cellStyle name="20% - Accent1 2 6 2 3 4 4" xfId="14441" xr:uid="{00000000-0005-0000-0000-0000AE370000}"/>
    <cellStyle name="20% - Accent1 2 6 2 3 5" xfId="14442" xr:uid="{00000000-0005-0000-0000-0000AF370000}"/>
    <cellStyle name="20% - Accent1 2 6 2 3 5 2" xfId="14443" xr:uid="{00000000-0005-0000-0000-0000B0370000}"/>
    <cellStyle name="20% - Accent1 2 6 2 3 5 2 2" xfId="14444" xr:uid="{00000000-0005-0000-0000-0000B1370000}"/>
    <cellStyle name="20% - Accent1 2 6 2 3 5 2 2 2" xfId="14445" xr:uid="{00000000-0005-0000-0000-0000B2370000}"/>
    <cellStyle name="20% - Accent1 2 6 2 3 5 2 3" xfId="14446" xr:uid="{00000000-0005-0000-0000-0000B3370000}"/>
    <cellStyle name="20% - Accent1 2 6 2 3 5 3" xfId="14447" xr:uid="{00000000-0005-0000-0000-0000B4370000}"/>
    <cellStyle name="20% - Accent1 2 6 2 3 5 3 2" xfId="14448" xr:uid="{00000000-0005-0000-0000-0000B5370000}"/>
    <cellStyle name="20% - Accent1 2 6 2 3 5 4" xfId="14449" xr:uid="{00000000-0005-0000-0000-0000B6370000}"/>
    <cellStyle name="20% - Accent1 2 6 2 3 6" xfId="14450" xr:uid="{00000000-0005-0000-0000-0000B7370000}"/>
    <cellStyle name="20% - Accent1 2 6 2 3 6 2" xfId="14451" xr:uid="{00000000-0005-0000-0000-0000B8370000}"/>
    <cellStyle name="20% - Accent1 2 6 2 3 6 2 2" xfId="14452" xr:uid="{00000000-0005-0000-0000-0000B9370000}"/>
    <cellStyle name="20% - Accent1 2 6 2 3 6 2 2 2" xfId="14453" xr:uid="{00000000-0005-0000-0000-0000BA370000}"/>
    <cellStyle name="20% - Accent1 2 6 2 3 6 2 3" xfId="14454" xr:uid="{00000000-0005-0000-0000-0000BB370000}"/>
    <cellStyle name="20% - Accent1 2 6 2 3 6 3" xfId="14455" xr:uid="{00000000-0005-0000-0000-0000BC370000}"/>
    <cellStyle name="20% - Accent1 2 6 2 3 6 3 2" xfId="14456" xr:uid="{00000000-0005-0000-0000-0000BD370000}"/>
    <cellStyle name="20% - Accent1 2 6 2 3 6 4" xfId="14457" xr:uid="{00000000-0005-0000-0000-0000BE370000}"/>
    <cellStyle name="20% - Accent1 2 6 2 3 7" xfId="14458" xr:uid="{00000000-0005-0000-0000-0000BF370000}"/>
    <cellStyle name="20% - Accent1 2 6 2 3 7 2" xfId="14459" xr:uid="{00000000-0005-0000-0000-0000C0370000}"/>
    <cellStyle name="20% - Accent1 2 6 2 3 7 2 2" xfId="14460" xr:uid="{00000000-0005-0000-0000-0000C1370000}"/>
    <cellStyle name="20% - Accent1 2 6 2 3 7 3" xfId="14461" xr:uid="{00000000-0005-0000-0000-0000C2370000}"/>
    <cellStyle name="20% - Accent1 2 6 2 3 8" xfId="14462" xr:uid="{00000000-0005-0000-0000-0000C3370000}"/>
    <cellStyle name="20% - Accent1 2 6 2 3 8 2" xfId="14463" xr:uid="{00000000-0005-0000-0000-0000C4370000}"/>
    <cellStyle name="20% - Accent1 2 6 2 3 8 2 2" xfId="14464" xr:uid="{00000000-0005-0000-0000-0000C5370000}"/>
    <cellStyle name="20% - Accent1 2 6 2 3 8 3" xfId="14465" xr:uid="{00000000-0005-0000-0000-0000C6370000}"/>
    <cellStyle name="20% - Accent1 2 6 2 3 9" xfId="14466" xr:uid="{00000000-0005-0000-0000-0000C7370000}"/>
    <cellStyle name="20% - Accent1 2 6 2 3 9 2" xfId="14467" xr:uid="{00000000-0005-0000-0000-0000C8370000}"/>
    <cellStyle name="20% - Accent1 2 6 2 4" xfId="14468" xr:uid="{00000000-0005-0000-0000-0000C9370000}"/>
    <cellStyle name="20% - Accent1 2 6 2 4 10" xfId="14469" xr:uid="{00000000-0005-0000-0000-0000CA370000}"/>
    <cellStyle name="20% - Accent1 2 6 2 4 10 2" xfId="14470" xr:uid="{00000000-0005-0000-0000-0000CB370000}"/>
    <cellStyle name="20% - Accent1 2 6 2 4 11" xfId="14471" xr:uid="{00000000-0005-0000-0000-0000CC370000}"/>
    <cellStyle name="20% - Accent1 2 6 2 4 2" xfId="14472" xr:uid="{00000000-0005-0000-0000-0000CD370000}"/>
    <cellStyle name="20% - Accent1 2 6 2 4 2 2" xfId="14473" xr:uid="{00000000-0005-0000-0000-0000CE370000}"/>
    <cellStyle name="20% - Accent1 2 6 2 4 2 2 2" xfId="14474" xr:uid="{00000000-0005-0000-0000-0000CF370000}"/>
    <cellStyle name="20% - Accent1 2 6 2 4 2 2 2 2" xfId="14475" xr:uid="{00000000-0005-0000-0000-0000D0370000}"/>
    <cellStyle name="20% - Accent1 2 6 2 4 2 2 2 2 2" xfId="14476" xr:uid="{00000000-0005-0000-0000-0000D1370000}"/>
    <cellStyle name="20% - Accent1 2 6 2 4 2 2 2 3" xfId="14477" xr:uid="{00000000-0005-0000-0000-0000D2370000}"/>
    <cellStyle name="20% - Accent1 2 6 2 4 2 2 3" xfId="14478" xr:uid="{00000000-0005-0000-0000-0000D3370000}"/>
    <cellStyle name="20% - Accent1 2 6 2 4 2 2 3 2" xfId="14479" xr:uid="{00000000-0005-0000-0000-0000D4370000}"/>
    <cellStyle name="20% - Accent1 2 6 2 4 2 2 4" xfId="14480" xr:uid="{00000000-0005-0000-0000-0000D5370000}"/>
    <cellStyle name="20% - Accent1 2 6 2 4 2 3" xfId="14481" xr:uid="{00000000-0005-0000-0000-0000D6370000}"/>
    <cellStyle name="20% - Accent1 2 6 2 4 2 3 2" xfId="14482" xr:uid="{00000000-0005-0000-0000-0000D7370000}"/>
    <cellStyle name="20% - Accent1 2 6 2 4 2 3 2 2" xfId="14483" xr:uid="{00000000-0005-0000-0000-0000D8370000}"/>
    <cellStyle name="20% - Accent1 2 6 2 4 2 3 2 2 2" xfId="14484" xr:uid="{00000000-0005-0000-0000-0000D9370000}"/>
    <cellStyle name="20% - Accent1 2 6 2 4 2 3 2 3" xfId="14485" xr:uid="{00000000-0005-0000-0000-0000DA370000}"/>
    <cellStyle name="20% - Accent1 2 6 2 4 2 3 3" xfId="14486" xr:uid="{00000000-0005-0000-0000-0000DB370000}"/>
    <cellStyle name="20% - Accent1 2 6 2 4 2 3 3 2" xfId="14487" xr:uid="{00000000-0005-0000-0000-0000DC370000}"/>
    <cellStyle name="20% - Accent1 2 6 2 4 2 3 4" xfId="14488" xr:uid="{00000000-0005-0000-0000-0000DD370000}"/>
    <cellStyle name="20% - Accent1 2 6 2 4 2 4" xfId="14489" xr:uid="{00000000-0005-0000-0000-0000DE370000}"/>
    <cellStyle name="20% - Accent1 2 6 2 4 2 4 2" xfId="14490" xr:uid="{00000000-0005-0000-0000-0000DF370000}"/>
    <cellStyle name="20% - Accent1 2 6 2 4 2 4 2 2" xfId="14491" xr:uid="{00000000-0005-0000-0000-0000E0370000}"/>
    <cellStyle name="20% - Accent1 2 6 2 4 2 4 2 2 2" xfId="14492" xr:uid="{00000000-0005-0000-0000-0000E1370000}"/>
    <cellStyle name="20% - Accent1 2 6 2 4 2 4 2 3" xfId="14493" xr:uid="{00000000-0005-0000-0000-0000E2370000}"/>
    <cellStyle name="20% - Accent1 2 6 2 4 2 4 3" xfId="14494" xr:uid="{00000000-0005-0000-0000-0000E3370000}"/>
    <cellStyle name="20% - Accent1 2 6 2 4 2 4 3 2" xfId="14495" xr:uid="{00000000-0005-0000-0000-0000E4370000}"/>
    <cellStyle name="20% - Accent1 2 6 2 4 2 4 4" xfId="14496" xr:uid="{00000000-0005-0000-0000-0000E5370000}"/>
    <cellStyle name="20% - Accent1 2 6 2 4 2 5" xfId="14497" xr:uid="{00000000-0005-0000-0000-0000E6370000}"/>
    <cellStyle name="20% - Accent1 2 6 2 4 2 5 2" xfId="14498" xr:uid="{00000000-0005-0000-0000-0000E7370000}"/>
    <cellStyle name="20% - Accent1 2 6 2 4 2 5 2 2" xfId="14499" xr:uid="{00000000-0005-0000-0000-0000E8370000}"/>
    <cellStyle name="20% - Accent1 2 6 2 4 2 5 3" xfId="14500" xr:uid="{00000000-0005-0000-0000-0000E9370000}"/>
    <cellStyle name="20% - Accent1 2 6 2 4 2 6" xfId="14501" xr:uid="{00000000-0005-0000-0000-0000EA370000}"/>
    <cellStyle name="20% - Accent1 2 6 2 4 2 6 2" xfId="14502" xr:uid="{00000000-0005-0000-0000-0000EB370000}"/>
    <cellStyle name="20% - Accent1 2 6 2 4 2 6 2 2" xfId="14503" xr:uid="{00000000-0005-0000-0000-0000EC370000}"/>
    <cellStyle name="20% - Accent1 2 6 2 4 2 6 3" xfId="14504" xr:uid="{00000000-0005-0000-0000-0000ED370000}"/>
    <cellStyle name="20% - Accent1 2 6 2 4 2 7" xfId="14505" xr:uid="{00000000-0005-0000-0000-0000EE370000}"/>
    <cellStyle name="20% - Accent1 2 6 2 4 2 7 2" xfId="14506" xr:uid="{00000000-0005-0000-0000-0000EF370000}"/>
    <cellStyle name="20% - Accent1 2 6 2 4 2 8" xfId="14507" xr:uid="{00000000-0005-0000-0000-0000F0370000}"/>
    <cellStyle name="20% - Accent1 2 6 2 4 2 8 2" xfId="14508" xr:uid="{00000000-0005-0000-0000-0000F1370000}"/>
    <cellStyle name="20% - Accent1 2 6 2 4 2 9" xfId="14509" xr:uid="{00000000-0005-0000-0000-0000F2370000}"/>
    <cellStyle name="20% - Accent1 2 6 2 4 3" xfId="14510" xr:uid="{00000000-0005-0000-0000-0000F3370000}"/>
    <cellStyle name="20% - Accent1 2 6 2 4 3 2" xfId="14511" xr:uid="{00000000-0005-0000-0000-0000F4370000}"/>
    <cellStyle name="20% - Accent1 2 6 2 4 3 2 2" xfId="14512" xr:uid="{00000000-0005-0000-0000-0000F5370000}"/>
    <cellStyle name="20% - Accent1 2 6 2 4 3 2 2 2" xfId="14513" xr:uid="{00000000-0005-0000-0000-0000F6370000}"/>
    <cellStyle name="20% - Accent1 2 6 2 4 3 2 2 2 2" xfId="14514" xr:uid="{00000000-0005-0000-0000-0000F7370000}"/>
    <cellStyle name="20% - Accent1 2 6 2 4 3 2 2 3" xfId="14515" xr:uid="{00000000-0005-0000-0000-0000F8370000}"/>
    <cellStyle name="20% - Accent1 2 6 2 4 3 2 3" xfId="14516" xr:uid="{00000000-0005-0000-0000-0000F9370000}"/>
    <cellStyle name="20% - Accent1 2 6 2 4 3 2 3 2" xfId="14517" xr:uid="{00000000-0005-0000-0000-0000FA370000}"/>
    <cellStyle name="20% - Accent1 2 6 2 4 3 2 4" xfId="14518" xr:uid="{00000000-0005-0000-0000-0000FB370000}"/>
    <cellStyle name="20% - Accent1 2 6 2 4 3 3" xfId="14519" xr:uid="{00000000-0005-0000-0000-0000FC370000}"/>
    <cellStyle name="20% - Accent1 2 6 2 4 3 3 2" xfId="14520" xr:uid="{00000000-0005-0000-0000-0000FD370000}"/>
    <cellStyle name="20% - Accent1 2 6 2 4 3 3 2 2" xfId="14521" xr:uid="{00000000-0005-0000-0000-0000FE370000}"/>
    <cellStyle name="20% - Accent1 2 6 2 4 3 3 2 2 2" xfId="14522" xr:uid="{00000000-0005-0000-0000-0000FF370000}"/>
    <cellStyle name="20% - Accent1 2 6 2 4 3 3 2 3" xfId="14523" xr:uid="{00000000-0005-0000-0000-000000380000}"/>
    <cellStyle name="20% - Accent1 2 6 2 4 3 3 3" xfId="14524" xr:uid="{00000000-0005-0000-0000-000001380000}"/>
    <cellStyle name="20% - Accent1 2 6 2 4 3 3 3 2" xfId="14525" xr:uid="{00000000-0005-0000-0000-000002380000}"/>
    <cellStyle name="20% - Accent1 2 6 2 4 3 3 4" xfId="14526" xr:uid="{00000000-0005-0000-0000-000003380000}"/>
    <cellStyle name="20% - Accent1 2 6 2 4 3 4" xfId="14527" xr:uid="{00000000-0005-0000-0000-000004380000}"/>
    <cellStyle name="20% - Accent1 2 6 2 4 3 4 2" xfId="14528" xr:uid="{00000000-0005-0000-0000-000005380000}"/>
    <cellStyle name="20% - Accent1 2 6 2 4 3 4 2 2" xfId="14529" xr:uid="{00000000-0005-0000-0000-000006380000}"/>
    <cellStyle name="20% - Accent1 2 6 2 4 3 4 2 2 2" xfId="14530" xr:uid="{00000000-0005-0000-0000-000007380000}"/>
    <cellStyle name="20% - Accent1 2 6 2 4 3 4 2 3" xfId="14531" xr:uid="{00000000-0005-0000-0000-000008380000}"/>
    <cellStyle name="20% - Accent1 2 6 2 4 3 4 3" xfId="14532" xr:uid="{00000000-0005-0000-0000-000009380000}"/>
    <cellStyle name="20% - Accent1 2 6 2 4 3 4 3 2" xfId="14533" xr:uid="{00000000-0005-0000-0000-00000A380000}"/>
    <cellStyle name="20% - Accent1 2 6 2 4 3 4 4" xfId="14534" xr:uid="{00000000-0005-0000-0000-00000B380000}"/>
    <cellStyle name="20% - Accent1 2 6 2 4 3 5" xfId="14535" xr:uid="{00000000-0005-0000-0000-00000C380000}"/>
    <cellStyle name="20% - Accent1 2 6 2 4 3 5 2" xfId="14536" xr:uid="{00000000-0005-0000-0000-00000D380000}"/>
    <cellStyle name="20% - Accent1 2 6 2 4 3 5 2 2" xfId="14537" xr:uid="{00000000-0005-0000-0000-00000E380000}"/>
    <cellStyle name="20% - Accent1 2 6 2 4 3 5 3" xfId="14538" xr:uid="{00000000-0005-0000-0000-00000F380000}"/>
    <cellStyle name="20% - Accent1 2 6 2 4 3 6" xfId="14539" xr:uid="{00000000-0005-0000-0000-000010380000}"/>
    <cellStyle name="20% - Accent1 2 6 2 4 3 6 2" xfId="14540" xr:uid="{00000000-0005-0000-0000-000011380000}"/>
    <cellStyle name="20% - Accent1 2 6 2 4 3 6 2 2" xfId="14541" xr:uid="{00000000-0005-0000-0000-000012380000}"/>
    <cellStyle name="20% - Accent1 2 6 2 4 3 6 3" xfId="14542" xr:uid="{00000000-0005-0000-0000-000013380000}"/>
    <cellStyle name="20% - Accent1 2 6 2 4 3 7" xfId="14543" xr:uid="{00000000-0005-0000-0000-000014380000}"/>
    <cellStyle name="20% - Accent1 2 6 2 4 3 7 2" xfId="14544" xr:uid="{00000000-0005-0000-0000-000015380000}"/>
    <cellStyle name="20% - Accent1 2 6 2 4 3 8" xfId="14545" xr:uid="{00000000-0005-0000-0000-000016380000}"/>
    <cellStyle name="20% - Accent1 2 6 2 4 3 8 2" xfId="14546" xr:uid="{00000000-0005-0000-0000-000017380000}"/>
    <cellStyle name="20% - Accent1 2 6 2 4 3 9" xfId="14547" xr:uid="{00000000-0005-0000-0000-000018380000}"/>
    <cellStyle name="20% - Accent1 2 6 2 4 4" xfId="14548" xr:uid="{00000000-0005-0000-0000-000019380000}"/>
    <cellStyle name="20% - Accent1 2 6 2 4 4 2" xfId="14549" xr:uid="{00000000-0005-0000-0000-00001A380000}"/>
    <cellStyle name="20% - Accent1 2 6 2 4 4 2 2" xfId="14550" xr:uid="{00000000-0005-0000-0000-00001B380000}"/>
    <cellStyle name="20% - Accent1 2 6 2 4 4 2 2 2" xfId="14551" xr:uid="{00000000-0005-0000-0000-00001C380000}"/>
    <cellStyle name="20% - Accent1 2 6 2 4 4 2 3" xfId="14552" xr:uid="{00000000-0005-0000-0000-00001D380000}"/>
    <cellStyle name="20% - Accent1 2 6 2 4 4 3" xfId="14553" xr:uid="{00000000-0005-0000-0000-00001E380000}"/>
    <cellStyle name="20% - Accent1 2 6 2 4 4 3 2" xfId="14554" xr:uid="{00000000-0005-0000-0000-00001F380000}"/>
    <cellStyle name="20% - Accent1 2 6 2 4 4 4" xfId="14555" xr:uid="{00000000-0005-0000-0000-000020380000}"/>
    <cellStyle name="20% - Accent1 2 6 2 4 5" xfId="14556" xr:uid="{00000000-0005-0000-0000-000021380000}"/>
    <cellStyle name="20% - Accent1 2 6 2 4 5 2" xfId="14557" xr:uid="{00000000-0005-0000-0000-000022380000}"/>
    <cellStyle name="20% - Accent1 2 6 2 4 5 2 2" xfId="14558" xr:uid="{00000000-0005-0000-0000-000023380000}"/>
    <cellStyle name="20% - Accent1 2 6 2 4 5 2 2 2" xfId="14559" xr:uid="{00000000-0005-0000-0000-000024380000}"/>
    <cellStyle name="20% - Accent1 2 6 2 4 5 2 3" xfId="14560" xr:uid="{00000000-0005-0000-0000-000025380000}"/>
    <cellStyle name="20% - Accent1 2 6 2 4 5 3" xfId="14561" xr:uid="{00000000-0005-0000-0000-000026380000}"/>
    <cellStyle name="20% - Accent1 2 6 2 4 5 3 2" xfId="14562" xr:uid="{00000000-0005-0000-0000-000027380000}"/>
    <cellStyle name="20% - Accent1 2 6 2 4 5 4" xfId="14563" xr:uid="{00000000-0005-0000-0000-000028380000}"/>
    <cellStyle name="20% - Accent1 2 6 2 4 6" xfId="14564" xr:uid="{00000000-0005-0000-0000-000029380000}"/>
    <cellStyle name="20% - Accent1 2 6 2 4 6 2" xfId="14565" xr:uid="{00000000-0005-0000-0000-00002A380000}"/>
    <cellStyle name="20% - Accent1 2 6 2 4 6 2 2" xfId="14566" xr:uid="{00000000-0005-0000-0000-00002B380000}"/>
    <cellStyle name="20% - Accent1 2 6 2 4 6 2 2 2" xfId="14567" xr:uid="{00000000-0005-0000-0000-00002C380000}"/>
    <cellStyle name="20% - Accent1 2 6 2 4 6 2 3" xfId="14568" xr:uid="{00000000-0005-0000-0000-00002D380000}"/>
    <cellStyle name="20% - Accent1 2 6 2 4 6 3" xfId="14569" xr:uid="{00000000-0005-0000-0000-00002E380000}"/>
    <cellStyle name="20% - Accent1 2 6 2 4 6 3 2" xfId="14570" xr:uid="{00000000-0005-0000-0000-00002F380000}"/>
    <cellStyle name="20% - Accent1 2 6 2 4 6 4" xfId="14571" xr:uid="{00000000-0005-0000-0000-000030380000}"/>
    <cellStyle name="20% - Accent1 2 6 2 4 7" xfId="14572" xr:uid="{00000000-0005-0000-0000-000031380000}"/>
    <cellStyle name="20% - Accent1 2 6 2 4 7 2" xfId="14573" xr:uid="{00000000-0005-0000-0000-000032380000}"/>
    <cellStyle name="20% - Accent1 2 6 2 4 7 2 2" xfId="14574" xr:uid="{00000000-0005-0000-0000-000033380000}"/>
    <cellStyle name="20% - Accent1 2 6 2 4 7 3" xfId="14575" xr:uid="{00000000-0005-0000-0000-000034380000}"/>
    <cellStyle name="20% - Accent1 2 6 2 4 8" xfId="14576" xr:uid="{00000000-0005-0000-0000-000035380000}"/>
    <cellStyle name="20% - Accent1 2 6 2 4 8 2" xfId="14577" xr:uid="{00000000-0005-0000-0000-000036380000}"/>
    <cellStyle name="20% - Accent1 2 6 2 4 8 2 2" xfId="14578" xr:uid="{00000000-0005-0000-0000-000037380000}"/>
    <cellStyle name="20% - Accent1 2 6 2 4 8 3" xfId="14579" xr:uid="{00000000-0005-0000-0000-000038380000}"/>
    <cellStyle name="20% - Accent1 2 6 2 4 9" xfId="14580" xr:uid="{00000000-0005-0000-0000-000039380000}"/>
    <cellStyle name="20% - Accent1 2 6 2 4 9 2" xfId="14581" xr:uid="{00000000-0005-0000-0000-00003A380000}"/>
    <cellStyle name="20% - Accent1 2 6 2 5" xfId="14582" xr:uid="{00000000-0005-0000-0000-00003B380000}"/>
    <cellStyle name="20% - Accent1 2 6 2 5 2" xfId="14583" xr:uid="{00000000-0005-0000-0000-00003C380000}"/>
    <cellStyle name="20% - Accent1 2 6 2 5 2 2" xfId="14584" xr:uid="{00000000-0005-0000-0000-00003D380000}"/>
    <cellStyle name="20% - Accent1 2 6 2 5 2 2 2" xfId="14585" xr:uid="{00000000-0005-0000-0000-00003E380000}"/>
    <cellStyle name="20% - Accent1 2 6 2 5 2 2 2 2" xfId="14586" xr:uid="{00000000-0005-0000-0000-00003F380000}"/>
    <cellStyle name="20% - Accent1 2 6 2 5 2 2 3" xfId="14587" xr:uid="{00000000-0005-0000-0000-000040380000}"/>
    <cellStyle name="20% - Accent1 2 6 2 5 2 3" xfId="14588" xr:uid="{00000000-0005-0000-0000-000041380000}"/>
    <cellStyle name="20% - Accent1 2 6 2 5 2 3 2" xfId="14589" xr:uid="{00000000-0005-0000-0000-000042380000}"/>
    <cellStyle name="20% - Accent1 2 6 2 5 2 4" xfId="14590" xr:uid="{00000000-0005-0000-0000-000043380000}"/>
    <cellStyle name="20% - Accent1 2 6 2 5 3" xfId="14591" xr:uid="{00000000-0005-0000-0000-000044380000}"/>
    <cellStyle name="20% - Accent1 2 6 2 5 3 2" xfId="14592" xr:uid="{00000000-0005-0000-0000-000045380000}"/>
    <cellStyle name="20% - Accent1 2 6 2 5 3 2 2" xfId="14593" xr:uid="{00000000-0005-0000-0000-000046380000}"/>
    <cellStyle name="20% - Accent1 2 6 2 5 3 2 2 2" xfId="14594" xr:uid="{00000000-0005-0000-0000-000047380000}"/>
    <cellStyle name="20% - Accent1 2 6 2 5 3 2 3" xfId="14595" xr:uid="{00000000-0005-0000-0000-000048380000}"/>
    <cellStyle name="20% - Accent1 2 6 2 5 3 3" xfId="14596" xr:uid="{00000000-0005-0000-0000-000049380000}"/>
    <cellStyle name="20% - Accent1 2 6 2 5 3 3 2" xfId="14597" xr:uid="{00000000-0005-0000-0000-00004A380000}"/>
    <cellStyle name="20% - Accent1 2 6 2 5 3 4" xfId="14598" xr:uid="{00000000-0005-0000-0000-00004B380000}"/>
    <cellStyle name="20% - Accent1 2 6 2 5 4" xfId="14599" xr:uid="{00000000-0005-0000-0000-00004C380000}"/>
    <cellStyle name="20% - Accent1 2 6 2 5 4 2" xfId="14600" xr:uid="{00000000-0005-0000-0000-00004D380000}"/>
    <cellStyle name="20% - Accent1 2 6 2 5 4 2 2" xfId="14601" xr:uid="{00000000-0005-0000-0000-00004E380000}"/>
    <cellStyle name="20% - Accent1 2 6 2 5 4 2 2 2" xfId="14602" xr:uid="{00000000-0005-0000-0000-00004F380000}"/>
    <cellStyle name="20% - Accent1 2 6 2 5 4 2 3" xfId="14603" xr:uid="{00000000-0005-0000-0000-000050380000}"/>
    <cellStyle name="20% - Accent1 2 6 2 5 4 3" xfId="14604" xr:uid="{00000000-0005-0000-0000-000051380000}"/>
    <cellStyle name="20% - Accent1 2 6 2 5 4 3 2" xfId="14605" xr:uid="{00000000-0005-0000-0000-000052380000}"/>
    <cellStyle name="20% - Accent1 2 6 2 5 4 4" xfId="14606" xr:uid="{00000000-0005-0000-0000-000053380000}"/>
    <cellStyle name="20% - Accent1 2 6 2 5 5" xfId="14607" xr:uid="{00000000-0005-0000-0000-000054380000}"/>
    <cellStyle name="20% - Accent1 2 6 2 5 5 2" xfId="14608" xr:uid="{00000000-0005-0000-0000-000055380000}"/>
    <cellStyle name="20% - Accent1 2 6 2 5 5 2 2" xfId="14609" xr:uid="{00000000-0005-0000-0000-000056380000}"/>
    <cellStyle name="20% - Accent1 2 6 2 5 5 3" xfId="14610" xr:uid="{00000000-0005-0000-0000-000057380000}"/>
    <cellStyle name="20% - Accent1 2 6 2 5 6" xfId="14611" xr:uid="{00000000-0005-0000-0000-000058380000}"/>
    <cellStyle name="20% - Accent1 2 6 2 5 6 2" xfId="14612" xr:uid="{00000000-0005-0000-0000-000059380000}"/>
    <cellStyle name="20% - Accent1 2 6 2 5 6 2 2" xfId="14613" xr:uid="{00000000-0005-0000-0000-00005A380000}"/>
    <cellStyle name="20% - Accent1 2 6 2 5 6 3" xfId="14614" xr:uid="{00000000-0005-0000-0000-00005B380000}"/>
    <cellStyle name="20% - Accent1 2 6 2 5 7" xfId="14615" xr:uid="{00000000-0005-0000-0000-00005C380000}"/>
    <cellStyle name="20% - Accent1 2 6 2 5 7 2" xfId="14616" xr:uid="{00000000-0005-0000-0000-00005D380000}"/>
    <cellStyle name="20% - Accent1 2 6 2 5 8" xfId="14617" xr:uid="{00000000-0005-0000-0000-00005E380000}"/>
    <cellStyle name="20% - Accent1 2 6 2 5 8 2" xfId="14618" xr:uid="{00000000-0005-0000-0000-00005F380000}"/>
    <cellStyle name="20% - Accent1 2 6 2 5 9" xfId="14619" xr:uid="{00000000-0005-0000-0000-000060380000}"/>
    <cellStyle name="20% - Accent1 2 6 2 6" xfId="14620" xr:uid="{00000000-0005-0000-0000-000061380000}"/>
    <cellStyle name="20% - Accent1 2 6 2 6 2" xfId="14621" xr:uid="{00000000-0005-0000-0000-000062380000}"/>
    <cellStyle name="20% - Accent1 2 6 2 6 2 2" xfId="14622" xr:uid="{00000000-0005-0000-0000-000063380000}"/>
    <cellStyle name="20% - Accent1 2 6 2 6 2 2 2" xfId="14623" xr:uid="{00000000-0005-0000-0000-000064380000}"/>
    <cellStyle name="20% - Accent1 2 6 2 6 2 2 2 2" xfId="14624" xr:uid="{00000000-0005-0000-0000-000065380000}"/>
    <cellStyle name="20% - Accent1 2 6 2 6 2 2 3" xfId="14625" xr:uid="{00000000-0005-0000-0000-000066380000}"/>
    <cellStyle name="20% - Accent1 2 6 2 6 2 3" xfId="14626" xr:uid="{00000000-0005-0000-0000-000067380000}"/>
    <cellStyle name="20% - Accent1 2 6 2 6 2 3 2" xfId="14627" xr:uid="{00000000-0005-0000-0000-000068380000}"/>
    <cellStyle name="20% - Accent1 2 6 2 6 2 4" xfId="14628" xr:uid="{00000000-0005-0000-0000-000069380000}"/>
    <cellStyle name="20% - Accent1 2 6 2 6 3" xfId="14629" xr:uid="{00000000-0005-0000-0000-00006A380000}"/>
    <cellStyle name="20% - Accent1 2 6 2 6 3 2" xfId="14630" xr:uid="{00000000-0005-0000-0000-00006B380000}"/>
    <cellStyle name="20% - Accent1 2 6 2 6 3 2 2" xfId="14631" xr:uid="{00000000-0005-0000-0000-00006C380000}"/>
    <cellStyle name="20% - Accent1 2 6 2 6 3 2 2 2" xfId="14632" xr:uid="{00000000-0005-0000-0000-00006D380000}"/>
    <cellStyle name="20% - Accent1 2 6 2 6 3 2 3" xfId="14633" xr:uid="{00000000-0005-0000-0000-00006E380000}"/>
    <cellStyle name="20% - Accent1 2 6 2 6 3 3" xfId="14634" xr:uid="{00000000-0005-0000-0000-00006F380000}"/>
    <cellStyle name="20% - Accent1 2 6 2 6 3 3 2" xfId="14635" xr:uid="{00000000-0005-0000-0000-000070380000}"/>
    <cellStyle name="20% - Accent1 2 6 2 6 3 4" xfId="14636" xr:uid="{00000000-0005-0000-0000-000071380000}"/>
    <cellStyle name="20% - Accent1 2 6 2 6 4" xfId="14637" xr:uid="{00000000-0005-0000-0000-000072380000}"/>
    <cellStyle name="20% - Accent1 2 6 2 6 4 2" xfId="14638" xr:uid="{00000000-0005-0000-0000-000073380000}"/>
    <cellStyle name="20% - Accent1 2 6 2 6 4 2 2" xfId="14639" xr:uid="{00000000-0005-0000-0000-000074380000}"/>
    <cellStyle name="20% - Accent1 2 6 2 6 4 2 2 2" xfId="14640" xr:uid="{00000000-0005-0000-0000-000075380000}"/>
    <cellStyle name="20% - Accent1 2 6 2 6 4 2 3" xfId="14641" xr:uid="{00000000-0005-0000-0000-000076380000}"/>
    <cellStyle name="20% - Accent1 2 6 2 6 4 3" xfId="14642" xr:uid="{00000000-0005-0000-0000-000077380000}"/>
    <cellStyle name="20% - Accent1 2 6 2 6 4 3 2" xfId="14643" xr:uid="{00000000-0005-0000-0000-000078380000}"/>
    <cellStyle name="20% - Accent1 2 6 2 6 4 4" xfId="14644" xr:uid="{00000000-0005-0000-0000-000079380000}"/>
    <cellStyle name="20% - Accent1 2 6 2 6 5" xfId="14645" xr:uid="{00000000-0005-0000-0000-00007A380000}"/>
    <cellStyle name="20% - Accent1 2 6 2 6 5 2" xfId="14646" xr:uid="{00000000-0005-0000-0000-00007B380000}"/>
    <cellStyle name="20% - Accent1 2 6 2 6 5 2 2" xfId="14647" xr:uid="{00000000-0005-0000-0000-00007C380000}"/>
    <cellStyle name="20% - Accent1 2 6 2 6 5 3" xfId="14648" xr:uid="{00000000-0005-0000-0000-00007D380000}"/>
    <cellStyle name="20% - Accent1 2 6 2 6 6" xfId="14649" xr:uid="{00000000-0005-0000-0000-00007E380000}"/>
    <cellStyle name="20% - Accent1 2 6 2 6 6 2" xfId="14650" xr:uid="{00000000-0005-0000-0000-00007F380000}"/>
    <cellStyle name="20% - Accent1 2 6 2 6 6 2 2" xfId="14651" xr:uid="{00000000-0005-0000-0000-000080380000}"/>
    <cellStyle name="20% - Accent1 2 6 2 6 6 3" xfId="14652" xr:uid="{00000000-0005-0000-0000-000081380000}"/>
    <cellStyle name="20% - Accent1 2 6 2 6 7" xfId="14653" xr:uid="{00000000-0005-0000-0000-000082380000}"/>
    <cellStyle name="20% - Accent1 2 6 2 6 7 2" xfId="14654" xr:uid="{00000000-0005-0000-0000-000083380000}"/>
    <cellStyle name="20% - Accent1 2 6 2 6 8" xfId="14655" xr:uid="{00000000-0005-0000-0000-000084380000}"/>
    <cellStyle name="20% - Accent1 2 6 2 6 8 2" xfId="14656" xr:uid="{00000000-0005-0000-0000-000085380000}"/>
    <cellStyle name="20% - Accent1 2 6 2 6 9" xfId="14657" xr:uid="{00000000-0005-0000-0000-000086380000}"/>
    <cellStyle name="20% - Accent1 2 6 2 7" xfId="14658" xr:uid="{00000000-0005-0000-0000-000087380000}"/>
    <cellStyle name="20% - Accent1 2 6 2 7 2" xfId="14659" xr:uid="{00000000-0005-0000-0000-000088380000}"/>
    <cellStyle name="20% - Accent1 2 6 2 7 2 2" xfId="14660" xr:uid="{00000000-0005-0000-0000-000089380000}"/>
    <cellStyle name="20% - Accent1 2 6 2 7 2 2 2" xfId="14661" xr:uid="{00000000-0005-0000-0000-00008A380000}"/>
    <cellStyle name="20% - Accent1 2 6 2 7 2 3" xfId="14662" xr:uid="{00000000-0005-0000-0000-00008B380000}"/>
    <cellStyle name="20% - Accent1 2 6 2 7 3" xfId="14663" xr:uid="{00000000-0005-0000-0000-00008C380000}"/>
    <cellStyle name="20% - Accent1 2 6 2 7 3 2" xfId="14664" xr:uid="{00000000-0005-0000-0000-00008D380000}"/>
    <cellStyle name="20% - Accent1 2 6 2 7 4" xfId="14665" xr:uid="{00000000-0005-0000-0000-00008E380000}"/>
    <cellStyle name="20% - Accent1 2 6 2 8" xfId="14666" xr:uid="{00000000-0005-0000-0000-00008F380000}"/>
    <cellStyle name="20% - Accent1 2 6 2 8 2" xfId="14667" xr:uid="{00000000-0005-0000-0000-000090380000}"/>
    <cellStyle name="20% - Accent1 2 6 2 8 2 2" xfId="14668" xr:uid="{00000000-0005-0000-0000-000091380000}"/>
    <cellStyle name="20% - Accent1 2 6 2 8 2 2 2" xfId="14669" xr:uid="{00000000-0005-0000-0000-000092380000}"/>
    <cellStyle name="20% - Accent1 2 6 2 8 2 3" xfId="14670" xr:uid="{00000000-0005-0000-0000-000093380000}"/>
    <cellStyle name="20% - Accent1 2 6 2 8 3" xfId="14671" xr:uid="{00000000-0005-0000-0000-000094380000}"/>
    <cellStyle name="20% - Accent1 2 6 2 8 3 2" xfId="14672" xr:uid="{00000000-0005-0000-0000-000095380000}"/>
    <cellStyle name="20% - Accent1 2 6 2 8 4" xfId="14673" xr:uid="{00000000-0005-0000-0000-000096380000}"/>
    <cellStyle name="20% - Accent1 2 6 2 9" xfId="14674" xr:uid="{00000000-0005-0000-0000-000097380000}"/>
    <cellStyle name="20% - Accent1 2 6 2 9 2" xfId="14675" xr:uid="{00000000-0005-0000-0000-000098380000}"/>
    <cellStyle name="20% - Accent1 2 6 2 9 2 2" xfId="14676" xr:uid="{00000000-0005-0000-0000-000099380000}"/>
    <cellStyle name="20% - Accent1 2 6 2 9 2 2 2" xfId="14677" xr:uid="{00000000-0005-0000-0000-00009A380000}"/>
    <cellStyle name="20% - Accent1 2 6 2 9 2 3" xfId="14678" xr:uid="{00000000-0005-0000-0000-00009B380000}"/>
    <cellStyle name="20% - Accent1 2 6 2 9 3" xfId="14679" xr:uid="{00000000-0005-0000-0000-00009C380000}"/>
    <cellStyle name="20% - Accent1 2 6 2 9 3 2" xfId="14680" xr:uid="{00000000-0005-0000-0000-00009D380000}"/>
    <cellStyle name="20% - Accent1 2 6 2 9 4" xfId="14681" xr:uid="{00000000-0005-0000-0000-00009E380000}"/>
    <cellStyle name="20% - Accent1 2 6 3" xfId="14682" xr:uid="{00000000-0005-0000-0000-00009F380000}"/>
    <cellStyle name="20% - Accent1 2 6 3 10" xfId="14683" xr:uid="{00000000-0005-0000-0000-0000A0380000}"/>
    <cellStyle name="20% - Accent1 2 6 3 10 2" xfId="14684" xr:uid="{00000000-0005-0000-0000-0000A1380000}"/>
    <cellStyle name="20% - Accent1 2 6 3 11" xfId="14685" xr:uid="{00000000-0005-0000-0000-0000A2380000}"/>
    <cellStyle name="20% - Accent1 2 6 3 2" xfId="14686" xr:uid="{00000000-0005-0000-0000-0000A3380000}"/>
    <cellStyle name="20% - Accent1 2 6 3 2 2" xfId="14687" xr:uid="{00000000-0005-0000-0000-0000A4380000}"/>
    <cellStyle name="20% - Accent1 2 6 3 2 2 2" xfId="14688" xr:uid="{00000000-0005-0000-0000-0000A5380000}"/>
    <cellStyle name="20% - Accent1 2 6 3 2 2 2 2" xfId="14689" xr:uid="{00000000-0005-0000-0000-0000A6380000}"/>
    <cellStyle name="20% - Accent1 2 6 3 2 2 2 2 2" xfId="14690" xr:uid="{00000000-0005-0000-0000-0000A7380000}"/>
    <cellStyle name="20% - Accent1 2 6 3 2 2 2 3" xfId="14691" xr:uid="{00000000-0005-0000-0000-0000A8380000}"/>
    <cellStyle name="20% - Accent1 2 6 3 2 2 3" xfId="14692" xr:uid="{00000000-0005-0000-0000-0000A9380000}"/>
    <cellStyle name="20% - Accent1 2 6 3 2 2 3 2" xfId="14693" xr:uid="{00000000-0005-0000-0000-0000AA380000}"/>
    <cellStyle name="20% - Accent1 2 6 3 2 2 4" xfId="14694" xr:uid="{00000000-0005-0000-0000-0000AB380000}"/>
    <cellStyle name="20% - Accent1 2 6 3 2 3" xfId="14695" xr:uid="{00000000-0005-0000-0000-0000AC380000}"/>
    <cellStyle name="20% - Accent1 2 6 3 2 3 2" xfId="14696" xr:uid="{00000000-0005-0000-0000-0000AD380000}"/>
    <cellStyle name="20% - Accent1 2 6 3 2 3 2 2" xfId="14697" xr:uid="{00000000-0005-0000-0000-0000AE380000}"/>
    <cellStyle name="20% - Accent1 2 6 3 2 3 2 2 2" xfId="14698" xr:uid="{00000000-0005-0000-0000-0000AF380000}"/>
    <cellStyle name="20% - Accent1 2 6 3 2 3 2 3" xfId="14699" xr:uid="{00000000-0005-0000-0000-0000B0380000}"/>
    <cellStyle name="20% - Accent1 2 6 3 2 3 3" xfId="14700" xr:uid="{00000000-0005-0000-0000-0000B1380000}"/>
    <cellStyle name="20% - Accent1 2 6 3 2 3 3 2" xfId="14701" xr:uid="{00000000-0005-0000-0000-0000B2380000}"/>
    <cellStyle name="20% - Accent1 2 6 3 2 3 4" xfId="14702" xr:uid="{00000000-0005-0000-0000-0000B3380000}"/>
    <cellStyle name="20% - Accent1 2 6 3 2 4" xfId="14703" xr:uid="{00000000-0005-0000-0000-0000B4380000}"/>
    <cellStyle name="20% - Accent1 2 6 3 2 4 2" xfId="14704" xr:uid="{00000000-0005-0000-0000-0000B5380000}"/>
    <cellStyle name="20% - Accent1 2 6 3 2 4 2 2" xfId="14705" xr:uid="{00000000-0005-0000-0000-0000B6380000}"/>
    <cellStyle name="20% - Accent1 2 6 3 2 4 2 2 2" xfId="14706" xr:uid="{00000000-0005-0000-0000-0000B7380000}"/>
    <cellStyle name="20% - Accent1 2 6 3 2 4 2 3" xfId="14707" xr:uid="{00000000-0005-0000-0000-0000B8380000}"/>
    <cellStyle name="20% - Accent1 2 6 3 2 4 3" xfId="14708" xr:uid="{00000000-0005-0000-0000-0000B9380000}"/>
    <cellStyle name="20% - Accent1 2 6 3 2 4 3 2" xfId="14709" xr:uid="{00000000-0005-0000-0000-0000BA380000}"/>
    <cellStyle name="20% - Accent1 2 6 3 2 4 4" xfId="14710" xr:uid="{00000000-0005-0000-0000-0000BB380000}"/>
    <cellStyle name="20% - Accent1 2 6 3 2 5" xfId="14711" xr:uid="{00000000-0005-0000-0000-0000BC380000}"/>
    <cellStyle name="20% - Accent1 2 6 3 2 5 2" xfId="14712" xr:uid="{00000000-0005-0000-0000-0000BD380000}"/>
    <cellStyle name="20% - Accent1 2 6 3 2 5 2 2" xfId="14713" xr:uid="{00000000-0005-0000-0000-0000BE380000}"/>
    <cellStyle name="20% - Accent1 2 6 3 2 5 3" xfId="14714" xr:uid="{00000000-0005-0000-0000-0000BF380000}"/>
    <cellStyle name="20% - Accent1 2 6 3 2 6" xfId="14715" xr:uid="{00000000-0005-0000-0000-0000C0380000}"/>
    <cellStyle name="20% - Accent1 2 6 3 2 6 2" xfId="14716" xr:uid="{00000000-0005-0000-0000-0000C1380000}"/>
    <cellStyle name="20% - Accent1 2 6 3 2 6 2 2" xfId="14717" xr:uid="{00000000-0005-0000-0000-0000C2380000}"/>
    <cellStyle name="20% - Accent1 2 6 3 2 6 3" xfId="14718" xr:uid="{00000000-0005-0000-0000-0000C3380000}"/>
    <cellStyle name="20% - Accent1 2 6 3 2 7" xfId="14719" xr:uid="{00000000-0005-0000-0000-0000C4380000}"/>
    <cellStyle name="20% - Accent1 2 6 3 2 7 2" xfId="14720" xr:uid="{00000000-0005-0000-0000-0000C5380000}"/>
    <cellStyle name="20% - Accent1 2 6 3 2 8" xfId="14721" xr:uid="{00000000-0005-0000-0000-0000C6380000}"/>
    <cellStyle name="20% - Accent1 2 6 3 2 8 2" xfId="14722" xr:uid="{00000000-0005-0000-0000-0000C7380000}"/>
    <cellStyle name="20% - Accent1 2 6 3 2 9" xfId="14723" xr:uid="{00000000-0005-0000-0000-0000C8380000}"/>
    <cellStyle name="20% - Accent1 2 6 3 3" xfId="14724" xr:uid="{00000000-0005-0000-0000-0000C9380000}"/>
    <cellStyle name="20% - Accent1 2 6 3 3 2" xfId="14725" xr:uid="{00000000-0005-0000-0000-0000CA380000}"/>
    <cellStyle name="20% - Accent1 2 6 3 3 2 2" xfId="14726" xr:uid="{00000000-0005-0000-0000-0000CB380000}"/>
    <cellStyle name="20% - Accent1 2 6 3 3 2 2 2" xfId="14727" xr:uid="{00000000-0005-0000-0000-0000CC380000}"/>
    <cellStyle name="20% - Accent1 2 6 3 3 2 2 2 2" xfId="14728" xr:uid="{00000000-0005-0000-0000-0000CD380000}"/>
    <cellStyle name="20% - Accent1 2 6 3 3 2 2 3" xfId="14729" xr:uid="{00000000-0005-0000-0000-0000CE380000}"/>
    <cellStyle name="20% - Accent1 2 6 3 3 2 3" xfId="14730" xr:uid="{00000000-0005-0000-0000-0000CF380000}"/>
    <cellStyle name="20% - Accent1 2 6 3 3 2 3 2" xfId="14731" xr:uid="{00000000-0005-0000-0000-0000D0380000}"/>
    <cellStyle name="20% - Accent1 2 6 3 3 2 4" xfId="14732" xr:uid="{00000000-0005-0000-0000-0000D1380000}"/>
    <cellStyle name="20% - Accent1 2 6 3 3 3" xfId="14733" xr:uid="{00000000-0005-0000-0000-0000D2380000}"/>
    <cellStyle name="20% - Accent1 2 6 3 3 3 2" xfId="14734" xr:uid="{00000000-0005-0000-0000-0000D3380000}"/>
    <cellStyle name="20% - Accent1 2 6 3 3 3 2 2" xfId="14735" xr:uid="{00000000-0005-0000-0000-0000D4380000}"/>
    <cellStyle name="20% - Accent1 2 6 3 3 3 2 2 2" xfId="14736" xr:uid="{00000000-0005-0000-0000-0000D5380000}"/>
    <cellStyle name="20% - Accent1 2 6 3 3 3 2 3" xfId="14737" xr:uid="{00000000-0005-0000-0000-0000D6380000}"/>
    <cellStyle name="20% - Accent1 2 6 3 3 3 3" xfId="14738" xr:uid="{00000000-0005-0000-0000-0000D7380000}"/>
    <cellStyle name="20% - Accent1 2 6 3 3 3 3 2" xfId="14739" xr:uid="{00000000-0005-0000-0000-0000D8380000}"/>
    <cellStyle name="20% - Accent1 2 6 3 3 3 4" xfId="14740" xr:uid="{00000000-0005-0000-0000-0000D9380000}"/>
    <cellStyle name="20% - Accent1 2 6 3 3 4" xfId="14741" xr:uid="{00000000-0005-0000-0000-0000DA380000}"/>
    <cellStyle name="20% - Accent1 2 6 3 3 4 2" xfId="14742" xr:uid="{00000000-0005-0000-0000-0000DB380000}"/>
    <cellStyle name="20% - Accent1 2 6 3 3 4 2 2" xfId="14743" xr:uid="{00000000-0005-0000-0000-0000DC380000}"/>
    <cellStyle name="20% - Accent1 2 6 3 3 4 2 2 2" xfId="14744" xr:uid="{00000000-0005-0000-0000-0000DD380000}"/>
    <cellStyle name="20% - Accent1 2 6 3 3 4 2 3" xfId="14745" xr:uid="{00000000-0005-0000-0000-0000DE380000}"/>
    <cellStyle name="20% - Accent1 2 6 3 3 4 3" xfId="14746" xr:uid="{00000000-0005-0000-0000-0000DF380000}"/>
    <cellStyle name="20% - Accent1 2 6 3 3 4 3 2" xfId="14747" xr:uid="{00000000-0005-0000-0000-0000E0380000}"/>
    <cellStyle name="20% - Accent1 2 6 3 3 4 4" xfId="14748" xr:uid="{00000000-0005-0000-0000-0000E1380000}"/>
    <cellStyle name="20% - Accent1 2 6 3 3 5" xfId="14749" xr:uid="{00000000-0005-0000-0000-0000E2380000}"/>
    <cellStyle name="20% - Accent1 2 6 3 3 5 2" xfId="14750" xr:uid="{00000000-0005-0000-0000-0000E3380000}"/>
    <cellStyle name="20% - Accent1 2 6 3 3 5 2 2" xfId="14751" xr:uid="{00000000-0005-0000-0000-0000E4380000}"/>
    <cellStyle name="20% - Accent1 2 6 3 3 5 3" xfId="14752" xr:uid="{00000000-0005-0000-0000-0000E5380000}"/>
    <cellStyle name="20% - Accent1 2 6 3 3 6" xfId="14753" xr:uid="{00000000-0005-0000-0000-0000E6380000}"/>
    <cellStyle name="20% - Accent1 2 6 3 3 6 2" xfId="14754" xr:uid="{00000000-0005-0000-0000-0000E7380000}"/>
    <cellStyle name="20% - Accent1 2 6 3 3 6 2 2" xfId="14755" xr:uid="{00000000-0005-0000-0000-0000E8380000}"/>
    <cellStyle name="20% - Accent1 2 6 3 3 6 3" xfId="14756" xr:uid="{00000000-0005-0000-0000-0000E9380000}"/>
    <cellStyle name="20% - Accent1 2 6 3 3 7" xfId="14757" xr:uid="{00000000-0005-0000-0000-0000EA380000}"/>
    <cellStyle name="20% - Accent1 2 6 3 3 7 2" xfId="14758" xr:uid="{00000000-0005-0000-0000-0000EB380000}"/>
    <cellStyle name="20% - Accent1 2 6 3 3 8" xfId="14759" xr:uid="{00000000-0005-0000-0000-0000EC380000}"/>
    <cellStyle name="20% - Accent1 2 6 3 3 8 2" xfId="14760" xr:uid="{00000000-0005-0000-0000-0000ED380000}"/>
    <cellStyle name="20% - Accent1 2 6 3 3 9" xfId="14761" xr:uid="{00000000-0005-0000-0000-0000EE380000}"/>
    <cellStyle name="20% - Accent1 2 6 3 4" xfId="14762" xr:uid="{00000000-0005-0000-0000-0000EF380000}"/>
    <cellStyle name="20% - Accent1 2 6 3 4 2" xfId="14763" xr:uid="{00000000-0005-0000-0000-0000F0380000}"/>
    <cellStyle name="20% - Accent1 2 6 3 4 2 2" xfId="14764" xr:uid="{00000000-0005-0000-0000-0000F1380000}"/>
    <cellStyle name="20% - Accent1 2 6 3 4 2 2 2" xfId="14765" xr:uid="{00000000-0005-0000-0000-0000F2380000}"/>
    <cellStyle name="20% - Accent1 2 6 3 4 2 3" xfId="14766" xr:uid="{00000000-0005-0000-0000-0000F3380000}"/>
    <cellStyle name="20% - Accent1 2 6 3 4 3" xfId="14767" xr:uid="{00000000-0005-0000-0000-0000F4380000}"/>
    <cellStyle name="20% - Accent1 2 6 3 4 3 2" xfId="14768" xr:uid="{00000000-0005-0000-0000-0000F5380000}"/>
    <cellStyle name="20% - Accent1 2 6 3 4 4" xfId="14769" xr:uid="{00000000-0005-0000-0000-0000F6380000}"/>
    <cellStyle name="20% - Accent1 2 6 3 5" xfId="14770" xr:uid="{00000000-0005-0000-0000-0000F7380000}"/>
    <cellStyle name="20% - Accent1 2 6 3 5 2" xfId="14771" xr:uid="{00000000-0005-0000-0000-0000F8380000}"/>
    <cellStyle name="20% - Accent1 2 6 3 5 2 2" xfId="14772" xr:uid="{00000000-0005-0000-0000-0000F9380000}"/>
    <cellStyle name="20% - Accent1 2 6 3 5 2 2 2" xfId="14773" xr:uid="{00000000-0005-0000-0000-0000FA380000}"/>
    <cellStyle name="20% - Accent1 2 6 3 5 2 3" xfId="14774" xr:uid="{00000000-0005-0000-0000-0000FB380000}"/>
    <cellStyle name="20% - Accent1 2 6 3 5 3" xfId="14775" xr:uid="{00000000-0005-0000-0000-0000FC380000}"/>
    <cellStyle name="20% - Accent1 2 6 3 5 3 2" xfId="14776" xr:uid="{00000000-0005-0000-0000-0000FD380000}"/>
    <cellStyle name="20% - Accent1 2 6 3 5 4" xfId="14777" xr:uid="{00000000-0005-0000-0000-0000FE380000}"/>
    <cellStyle name="20% - Accent1 2 6 3 6" xfId="14778" xr:uid="{00000000-0005-0000-0000-0000FF380000}"/>
    <cellStyle name="20% - Accent1 2 6 3 6 2" xfId="14779" xr:uid="{00000000-0005-0000-0000-000000390000}"/>
    <cellStyle name="20% - Accent1 2 6 3 6 2 2" xfId="14780" xr:uid="{00000000-0005-0000-0000-000001390000}"/>
    <cellStyle name="20% - Accent1 2 6 3 6 2 2 2" xfId="14781" xr:uid="{00000000-0005-0000-0000-000002390000}"/>
    <cellStyle name="20% - Accent1 2 6 3 6 2 3" xfId="14782" xr:uid="{00000000-0005-0000-0000-000003390000}"/>
    <cellStyle name="20% - Accent1 2 6 3 6 3" xfId="14783" xr:uid="{00000000-0005-0000-0000-000004390000}"/>
    <cellStyle name="20% - Accent1 2 6 3 6 3 2" xfId="14784" xr:uid="{00000000-0005-0000-0000-000005390000}"/>
    <cellStyle name="20% - Accent1 2 6 3 6 4" xfId="14785" xr:uid="{00000000-0005-0000-0000-000006390000}"/>
    <cellStyle name="20% - Accent1 2 6 3 7" xfId="14786" xr:uid="{00000000-0005-0000-0000-000007390000}"/>
    <cellStyle name="20% - Accent1 2 6 3 7 2" xfId="14787" xr:uid="{00000000-0005-0000-0000-000008390000}"/>
    <cellStyle name="20% - Accent1 2 6 3 7 2 2" xfId="14788" xr:uid="{00000000-0005-0000-0000-000009390000}"/>
    <cellStyle name="20% - Accent1 2 6 3 7 3" xfId="14789" xr:uid="{00000000-0005-0000-0000-00000A390000}"/>
    <cellStyle name="20% - Accent1 2 6 3 8" xfId="14790" xr:uid="{00000000-0005-0000-0000-00000B390000}"/>
    <cellStyle name="20% - Accent1 2 6 3 8 2" xfId="14791" xr:uid="{00000000-0005-0000-0000-00000C390000}"/>
    <cellStyle name="20% - Accent1 2 6 3 8 2 2" xfId="14792" xr:uid="{00000000-0005-0000-0000-00000D390000}"/>
    <cellStyle name="20% - Accent1 2 6 3 8 3" xfId="14793" xr:uid="{00000000-0005-0000-0000-00000E390000}"/>
    <cellStyle name="20% - Accent1 2 6 3 9" xfId="14794" xr:uid="{00000000-0005-0000-0000-00000F390000}"/>
    <cellStyle name="20% - Accent1 2 6 3 9 2" xfId="14795" xr:uid="{00000000-0005-0000-0000-000010390000}"/>
    <cellStyle name="20% - Accent1 2 6 4" xfId="14796" xr:uid="{00000000-0005-0000-0000-000011390000}"/>
    <cellStyle name="20% - Accent1 2 6 4 10" xfId="14797" xr:uid="{00000000-0005-0000-0000-000012390000}"/>
    <cellStyle name="20% - Accent1 2 6 4 10 2" xfId="14798" xr:uid="{00000000-0005-0000-0000-000013390000}"/>
    <cellStyle name="20% - Accent1 2 6 4 11" xfId="14799" xr:uid="{00000000-0005-0000-0000-000014390000}"/>
    <cellStyle name="20% - Accent1 2 6 4 2" xfId="14800" xr:uid="{00000000-0005-0000-0000-000015390000}"/>
    <cellStyle name="20% - Accent1 2 6 4 2 2" xfId="14801" xr:uid="{00000000-0005-0000-0000-000016390000}"/>
    <cellStyle name="20% - Accent1 2 6 4 2 2 2" xfId="14802" xr:uid="{00000000-0005-0000-0000-000017390000}"/>
    <cellStyle name="20% - Accent1 2 6 4 2 2 2 2" xfId="14803" xr:uid="{00000000-0005-0000-0000-000018390000}"/>
    <cellStyle name="20% - Accent1 2 6 4 2 2 2 2 2" xfId="14804" xr:uid="{00000000-0005-0000-0000-000019390000}"/>
    <cellStyle name="20% - Accent1 2 6 4 2 2 2 3" xfId="14805" xr:uid="{00000000-0005-0000-0000-00001A390000}"/>
    <cellStyle name="20% - Accent1 2 6 4 2 2 3" xfId="14806" xr:uid="{00000000-0005-0000-0000-00001B390000}"/>
    <cellStyle name="20% - Accent1 2 6 4 2 2 3 2" xfId="14807" xr:uid="{00000000-0005-0000-0000-00001C390000}"/>
    <cellStyle name="20% - Accent1 2 6 4 2 2 4" xfId="14808" xr:uid="{00000000-0005-0000-0000-00001D390000}"/>
    <cellStyle name="20% - Accent1 2 6 4 2 3" xfId="14809" xr:uid="{00000000-0005-0000-0000-00001E390000}"/>
    <cellStyle name="20% - Accent1 2 6 4 2 3 2" xfId="14810" xr:uid="{00000000-0005-0000-0000-00001F390000}"/>
    <cellStyle name="20% - Accent1 2 6 4 2 3 2 2" xfId="14811" xr:uid="{00000000-0005-0000-0000-000020390000}"/>
    <cellStyle name="20% - Accent1 2 6 4 2 3 2 2 2" xfId="14812" xr:uid="{00000000-0005-0000-0000-000021390000}"/>
    <cellStyle name="20% - Accent1 2 6 4 2 3 2 3" xfId="14813" xr:uid="{00000000-0005-0000-0000-000022390000}"/>
    <cellStyle name="20% - Accent1 2 6 4 2 3 3" xfId="14814" xr:uid="{00000000-0005-0000-0000-000023390000}"/>
    <cellStyle name="20% - Accent1 2 6 4 2 3 3 2" xfId="14815" xr:uid="{00000000-0005-0000-0000-000024390000}"/>
    <cellStyle name="20% - Accent1 2 6 4 2 3 4" xfId="14816" xr:uid="{00000000-0005-0000-0000-000025390000}"/>
    <cellStyle name="20% - Accent1 2 6 4 2 4" xfId="14817" xr:uid="{00000000-0005-0000-0000-000026390000}"/>
    <cellStyle name="20% - Accent1 2 6 4 2 4 2" xfId="14818" xr:uid="{00000000-0005-0000-0000-000027390000}"/>
    <cellStyle name="20% - Accent1 2 6 4 2 4 2 2" xfId="14819" xr:uid="{00000000-0005-0000-0000-000028390000}"/>
    <cellStyle name="20% - Accent1 2 6 4 2 4 2 2 2" xfId="14820" xr:uid="{00000000-0005-0000-0000-000029390000}"/>
    <cellStyle name="20% - Accent1 2 6 4 2 4 2 3" xfId="14821" xr:uid="{00000000-0005-0000-0000-00002A390000}"/>
    <cellStyle name="20% - Accent1 2 6 4 2 4 3" xfId="14822" xr:uid="{00000000-0005-0000-0000-00002B390000}"/>
    <cellStyle name="20% - Accent1 2 6 4 2 4 3 2" xfId="14823" xr:uid="{00000000-0005-0000-0000-00002C390000}"/>
    <cellStyle name="20% - Accent1 2 6 4 2 4 4" xfId="14824" xr:uid="{00000000-0005-0000-0000-00002D390000}"/>
    <cellStyle name="20% - Accent1 2 6 4 2 5" xfId="14825" xr:uid="{00000000-0005-0000-0000-00002E390000}"/>
    <cellStyle name="20% - Accent1 2 6 4 2 5 2" xfId="14826" xr:uid="{00000000-0005-0000-0000-00002F390000}"/>
    <cellStyle name="20% - Accent1 2 6 4 2 5 2 2" xfId="14827" xr:uid="{00000000-0005-0000-0000-000030390000}"/>
    <cellStyle name="20% - Accent1 2 6 4 2 5 3" xfId="14828" xr:uid="{00000000-0005-0000-0000-000031390000}"/>
    <cellStyle name="20% - Accent1 2 6 4 2 6" xfId="14829" xr:uid="{00000000-0005-0000-0000-000032390000}"/>
    <cellStyle name="20% - Accent1 2 6 4 2 6 2" xfId="14830" xr:uid="{00000000-0005-0000-0000-000033390000}"/>
    <cellStyle name="20% - Accent1 2 6 4 2 6 2 2" xfId="14831" xr:uid="{00000000-0005-0000-0000-000034390000}"/>
    <cellStyle name="20% - Accent1 2 6 4 2 6 3" xfId="14832" xr:uid="{00000000-0005-0000-0000-000035390000}"/>
    <cellStyle name="20% - Accent1 2 6 4 2 7" xfId="14833" xr:uid="{00000000-0005-0000-0000-000036390000}"/>
    <cellStyle name="20% - Accent1 2 6 4 2 7 2" xfId="14834" xr:uid="{00000000-0005-0000-0000-000037390000}"/>
    <cellStyle name="20% - Accent1 2 6 4 2 8" xfId="14835" xr:uid="{00000000-0005-0000-0000-000038390000}"/>
    <cellStyle name="20% - Accent1 2 6 4 2 8 2" xfId="14836" xr:uid="{00000000-0005-0000-0000-000039390000}"/>
    <cellStyle name="20% - Accent1 2 6 4 2 9" xfId="14837" xr:uid="{00000000-0005-0000-0000-00003A390000}"/>
    <cellStyle name="20% - Accent1 2 6 4 3" xfId="14838" xr:uid="{00000000-0005-0000-0000-00003B390000}"/>
    <cellStyle name="20% - Accent1 2 6 4 3 2" xfId="14839" xr:uid="{00000000-0005-0000-0000-00003C390000}"/>
    <cellStyle name="20% - Accent1 2 6 4 3 2 2" xfId="14840" xr:uid="{00000000-0005-0000-0000-00003D390000}"/>
    <cellStyle name="20% - Accent1 2 6 4 3 2 2 2" xfId="14841" xr:uid="{00000000-0005-0000-0000-00003E390000}"/>
    <cellStyle name="20% - Accent1 2 6 4 3 2 2 2 2" xfId="14842" xr:uid="{00000000-0005-0000-0000-00003F390000}"/>
    <cellStyle name="20% - Accent1 2 6 4 3 2 2 3" xfId="14843" xr:uid="{00000000-0005-0000-0000-000040390000}"/>
    <cellStyle name="20% - Accent1 2 6 4 3 2 3" xfId="14844" xr:uid="{00000000-0005-0000-0000-000041390000}"/>
    <cellStyle name="20% - Accent1 2 6 4 3 2 3 2" xfId="14845" xr:uid="{00000000-0005-0000-0000-000042390000}"/>
    <cellStyle name="20% - Accent1 2 6 4 3 2 4" xfId="14846" xr:uid="{00000000-0005-0000-0000-000043390000}"/>
    <cellStyle name="20% - Accent1 2 6 4 3 3" xfId="14847" xr:uid="{00000000-0005-0000-0000-000044390000}"/>
    <cellStyle name="20% - Accent1 2 6 4 3 3 2" xfId="14848" xr:uid="{00000000-0005-0000-0000-000045390000}"/>
    <cellStyle name="20% - Accent1 2 6 4 3 3 2 2" xfId="14849" xr:uid="{00000000-0005-0000-0000-000046390000}"/>
    <cellStyle name="20% - Accent1 2 6 4 3 3 2 2 2" xfId="14850" xr:uid="{00000000-0005-0000-0000-000047390000}"/>
    <cellStyle name="20% - Accent1 2 6 4 3 3 2 3" xfId="14851" xr:uid="{00000000-0005-0000-0000-000048390000}"/>
    <cellStyle name="20% - Accent1 2 6 4 3 3 3" xfId="14852" xr:uid="{00000000-0005-0000-0000-000049390000}"/>
    <cellStyle name="20% - Accent1 2 6 4 3 3 3 2" xfId="14853" xr:uid="{00000000-0005-0000-0000-00004A390000}"/>
    <cellStyle name="20% - Accent1 2 6 4 3 3 4" xfId="14854" xr:uid="{00000000-0005-0000-0000-00004B390000}"/>
    <cellStyle name="20% - Accent1 2 6 4 3 4" xfId="14855" xr:uid="{00000000-0005-0000-0000-00004C390000}"/>
    <cellStyle name="20% - Accent1 2 6 4 3 4 2" xfId="14856" xr:uid="{00000000-0005-0000-0000-00004D390000}"/>
    <cellStyle name="20% - Accent1 2 6 4 3 4 2 2" xfId="14857" xr:uid="{00000000-0005-0000-0000-00004E390000}"/>
    <cellStyle name="20% - Accent1 2 6 4 3 4 2 2 2" xfId="14858" xr:uid="{00000000-0005-0000-0000-00004F390000}"/>
    <cellStyle name="20% - Accent1 2 6 4 3 4 2 3" xfId="14859" xr:uid="{00000000-0005-0000-0000-000050390000}"/>
    <cellStyle name="20% - Accent1 2 6 4 3 4 3" xfId="14860" xr:uid="{00000000-0005-0000-0000-000051390000}"/>
    <cellStyle name="20% - Accent1 2 6 4 3 4 3 2" xfId="14861" xr:uid="{00000000-0005-0000-0000-000052390000}"/>
    <cellStyle name="20% - Accent1 2 6 4 3 4 4" xfId="14862" xr:uid="{00000000-0005-0000-0000-000053390000}"/>
    <cellStyle name="20% - Accent1 2 6 4 3 5" xfId="14863" xr:uid="{00000000-0005-0000-0000-000054390000}"/>
    <cellStyle name="20% - Accent1 2 6 4 3 5 2" xfId="14864" xr:uid="{00000000-0005-0000-0000-000055390000}"/>
    <cellStyle name="20% - Accent1 2 6 4 3 5 2 2" xfId="14865" xr:uid="{00000000-0005-0000-0000-000056390000}"/>
    <cellStyle name="20% - Accent1 2 6 4 3 5 3" xfId="14866" xr:uid="{00000000-0005-0000-0000-000057390000}"/>
    <cellStyle name="20% - Accent1 2 6 4 3 6" xfId="14867" xr:uid="{00000000-0005-0000-0000-000058390000}"/>
    <cellStyle name="20% - Accent1 2 6 4 3 6 2" xfId="14868" xr:uid="{00000000-0005-0000-0000-000059390000}"/>
    <cellStyle name="20% - Accent1 2 6 4 3 6 2 2" xfId="14869" xr:uid="{00000000-0005-0000-0000-00005A390000}"/>
    <cellStyle name="20% - Accent1 2 6 4 3 6 3" xfId="14870" xr:uid="{00000000-0005-0000-0000-00005B390000}"/>
    <cellStyle name="20% - Accent1 2 6 4 3 7" xfId="14871" xr:uid="{00000000-0005-0000-0000-00005C390000}"/>
    <cellStyle name="20% - Accent1 2 6 4 3 7 2" xfId="14872" xr:uid="{00000000-0005-0000-0000-00005D390000}"/>
    <cellStyle name="20% - Accent1 2 6 4 3 8" xfId="14873" xr:uid="{00000000-0005-0000-0000-00005E390000}"/>
    <cellStyle name="20% - Accent1 2 6 4 3 8 2" xfId="14874" xr:uid="{00000000-0005-0000-0000-00005F390000}"/>
    <cellStyle name="20% - Accent1 2 6 4 3 9" xfId="14875" xr:uid="{00000000-0005-0000-0000-000060390000}"/>
    <cellStyle name="20% - Accent1 2 6 4 4" xfId="14876" xr:uid="{00000000-0005-0000-0000-000061390000}"/>
    <cellStyle name="20% - Accent1 2 6 4 4 2" xfId="14877" xr:uid="{00000000-0005-0000-0000-000062390000}"/>
    <cellStyle name="20% - Accent1 2 6 4 4 2 2" xfId="14878" xr:uid="{00000000-0005-0000-0000-000063390000}"/>
    <cellStyle name="20% - Accent1 2 6 4 4 2 2 2" xfId="14879" xr:uid="{00000000-0005-0000-0000-000064390000}"/>
    <cellStyle name="20% - Accent1 2 6 4 4 2 3" xfId="14880" xr:uid="{00000000-0005-0000-0000-000065390000}"/>
    <cellStyle name="20% - Accent1 2 6 4 4 3" xfId="14881" xr:uid="{00000000-0005-0000-0000-000066390000}"/>
    <cellStyle name="20% - Accent1 2 6 4 4 3 2" xfId="14882" xr:uid="{00000000-0005-0000-0000-000067390000}"/>
    <cellStyle name="20% - Accent1 2 6 4 4 4" xfId="14883" xr:uid="{00000000-0005-0000-0000-000068390000}"/>
    <cellStyle name="20% - Accent1 2 6 4 5" xfId="14884" xr:uid="{00000000-0005-0000-0000-000069390000}"/>
    <cellStyle name="20% - Accent1 2 6 4 5 2" xfId="14885" xr:uid="{00000000-0005-0000-0000-00006A390000}"/>
    <cellStyle name="20% - Accent1 2 6 4 5 2 2" xfId="14886" xr:uid="{00000000-0005-0000-0000-00006B390000}"/>
    <cellStyle name="20% - Accent1 2 6 4 5 2 2 2" xfId="14887" xr:uid="{00000000-0005-0000-0000-00006C390000}"/>
    <cellStyle name="20% - Accent1 2 6 4 5 2 3" xfId="14888" xr:uid="{00000000-0005-0000-0000-00006D390000}"/>
    <cellStyle name="20% - Accent1 2 6 4 5 3" xfId="14889" xr:uid="{00000000-0005-0000-0000-00006E390000}"/>
    <cellStyle name="20% - Accent1 2 6 4 5 3 2" xfId="14890" xr:uid="{00000000-0005-0000-0000-00006F390000}"/>
    <cellStyle name="20% - Accent1 2 6 4 5 4" xfId="14891" xr:uid="{00000000-0005-0000-0000-000070390000}"/>
    <cellStyle name="20% - Accent1 2 6 4 6" xfId="14892" xr:uid="{00000000-0005-0000-0000-000071390000}"/>
    <cellStyle name="20% - Accent1 2 6 4 6 2" xfId="14893" xr:uid="{00000000-0005-0000-0000-000072390000}"/>
    <cellStyle name="20% - Accent1 2 6 4 6 2 2" xfId="14894" xr:uid="{00000000-0005-0000-0000-000073390000}"/>
    <cellStyle name="20% - Accent1 2 6 4 6 2 2 2" xfId="14895" xr:uid="{00000000-0005-0000-0000-000074390000}"/>
    <cellStyle name="20% - Accent1 2 6 4 6 2 3" xfId="14896" xr:uid="{00000000-0005-0000-0000-000075390000}"/>
    <cellStyle name="20% - Accent1 2 6 4 6 3" xfId="14897" xr:uid="{00000000-0005-0000-0000-000076390000}"/>
    <cellStyle name="20% - Accent1 2 6 4 6 3 2" xfId="14898" xr:uid="{00000000-0005-0000-0000-000077390000}"/>
    <cellStyle name="20% - Accent1 2 6 4 6 4" xfId="14899" xr:uid="{00000000-0005-0000-0000-000078390000}"/>
    <cellStyle name="20% - Accent1 2 6 4 7" xfId="14900" xr:uid="{00000000-0005-0000-0000-000079390000}"/>
    <cellStyle name="20% - Accent1 2 6 4 7 2" xfId="14901" xr:uid="{00000000-0005-0000-0000-00007A390000}"/>
    <cellStyle name="20% - Accent1 2 6 4 7 2 2" xfId="14902" xr:uid="{00000000-0005-0000-0000-00007B390000}"/>
    <cellStyle name="20% - Accent1 2 6 4 7 3" xfId="14903" xr:uid="{00000000-0005-0000-0000-00007C390000}"/>
    <cellStyle name="20% - Accent1 2 6 4 8" xfId="14904" xr:uid="{00000000-0005-0000-0000-00007D390000}"/>
    <cellStyle name="20% - Accent1 2 6 4 8 2" xfId="14905" xr:uid="{00000000-0005-0000-0000-00007E390000}"/>
    <cellStyle name="20% - Accent1 2 6 4 8 2 2" xfId="14906" xr:uid="{00000000-0005-0000-0000-00007F390000}"/>
    <cellStyle name="20% - Accent1 2 6 4 8 3" xfId="14907" xr:uid="{00000000-0005-0000-0000-000080390000}"/>
    <cellStyle name="20% - Accent1 2 6 4 9" xfId="14908" xr:uid="{00000000-0005-0000-0000-000081390000}"/>
    <cellStyle name="20% - Accent1 2 6 4 9 2" xfId="14909" xr:uid="{00000000-0005-0000-0000-000082390000}"/>
    <cellStyle name="20% - Accent1 2 6 5" xfId="14910" xr:uid="{00000000-0005-0000-0000-000083390000}"/>
    <cellStyle name="20% - Accent1 2 6 5 10" xfId="14911" xr:uid="{00000000-0005-0000-0000-000084390000}"/>
    <cellStyle name="20% - Accent1 2 6 5 10 2" xfId="14912" xr:uid="{00000000-0005-0000-0000-000085390000}"/>
    <cellStyle name="20% - Accent1 2 6 5 11" xfId="14913" xr:uid="{00000000-0005-0000-0000-000086390000}"/>
    <cellStyle name="20% - Accent1 2 6 5 2" xfId="14914" xr:uid="{00000000-0005-0000-0000-000087390000}"/>
    <cellStyle name="20% - Accent1 2 6 5 2 2" xfId="14915" xr:uid="{00000000-0005-0000-0000-000088390000}"/>
    <cellStyle name="20% - Accent1 2 6 5 2 2 2" xfId="14916" xr:uid="{00000000-0005-0000-0000-000089390000}"/>
    <cellStyle name="20% - Accent1 2 6 5 2 2 2 2" xfId="14917" xr:uid="{00000000-0005-0000-0000-00008A390000}"/>
    <cellStyle name="20% - Accent1 2 6 5 2 2 2 2 2" xfId="14918" xr:uid="{00000000-0005-0000-0000-00008B390000}"/>
    <cellStyle name="20% - Accent1 2 6 5 2 2 2 3" xfId="14919" xr:uid="{00000000-0005-0000-0000-00008C390000}"/>
    <cellStyle name="20% - Accent1 2 6 5 2 2 3" xfId="14920" xr:uid="{00000000-0005-0000-0000-00008D390000}"/>
    <cellStyle name="20% - Accent1 2 6 5 2 2 3 2" xfId="14921" xr:uid="{00000000-0005-0000-0000-00008E390000}"/>
    <cellStyle name="20% - Accent1 2 6 5 2 2 4" xfId="14922" xr:uid="{00000000-0005-0000-0000-00008F390000}"/>
    <cellStyle name="20% - Accent1 2 6 5 2 3" xfId="14923" xr:uid="{00000000-0005-0000-0000-000090390000}"/>
    <cellStyle name="20% - Accent1 2 6 5 2 3 2" xfId="14924" xr:uid="{00000000-0005-0000-0000-000091390000}"/>
    <cellStyle name="20% - Accent1 2 6 5 2 3 2 2" xfId="14925" xr:uid="{00000000-0005-0000-0000-000092390000}"/>
    <cellStyle name="20% - Accent1 2 6 5 2 3 2 2 2" xfId="14926" xr:uid="{00000000-0005-0000-0000-000093390000}"/>
    <cellStyle name="20% - Accent1 2 6 5 2 3 2 3" xfId="14927" xr:uid="{00000000-0005-0000-0000-000094390000}"/>
    <cellStyle name="20% - Accent1 2 6 5 2 3 3" xfId="14928" xr:uid="{00000000-0005-0000-0000-000095390000}"/>
    <cellStyle name="20% - Accent1 2 6 5 2 3 3 2" xfId="14929" xr:uid="{00000000-0005-0000-0000-000096390000}"/>
    <cellStyle name="20% - Accent1 2 6 5 2 3 4" xfId="14930" xr:uid="{00000000-0005-0000-0000-000097390000}"/>
    <cellStyle name="20% - Accent1 2 6 5 2 4" xfId="14931" xr:uid="{00000000-0005-0000-0000-000098390000}"/>
    <cellStyle name="20% - Accent1 2 6 5 2 4 2" xfId="14932" xr:uid="{00000000-0005-0000-0000-000099390000}"/>
    <cellStyle name="20% - Accent1 2 6 5 2 4 2 2" xfId="14933" xr:uid="{00000000-0005-0000-0000-00009A390000}"/>
    <cellStyle name="20% - Accent1 2 6 5 2 4 2 2 2" xfId="14934" xr:uid="{00000000-0005-0000-0000-00009B390000}"/>
    <cellStyle name="20% - Accent1 2 6 5 2 4 2 3" xfId="14935" xr:uid="{00000000-0005-0000-0000-00009C390000}"/>
    <cellStyle name="20% - Accent1 2 6 5 2 4 3" xfId="14936" xr:uid="{00000000-0005-0000-0000-00009D390000}"/>
    <cellStyle name="20% - Accent1 2 6 5 2 4 3 2" xfId="14937" xr:uid="{00000000-0005-0000-0000-00009E390000}"/>
    <cellStyle name="20% - Accent1 2 6 5 2 4 4" xfId="14938" xr:uid="{00000000-0005-0000-0000-00009F390000}"/>
    <cellStyle name="20% - Accent1 2 6 5 2 5" xfId="14939" xr:uid="{00000000-0005-0000-0000-0000A0390000}"/>
    <cellStyle name="20% - Accent1 2 6 5 2 5 2" xfId="14940" xr:uid="{00000000-0005-0000-0000-0000A1390000}"/>
    <cellStyle name="20% - Accent1 2 6 5 2 5 2 2" xfId="14941" xr:uid="{00000000-0005-0000-0000-0000A2390000}"/>
    <cellStyle name="20% - Accent1 2 6 5 2 5 3" xfId="14942" xr:uid="{00000000-0005-0000-0000-0000A3390000}"/>
    <cellStyle name="20% - Accent1 2 6 5 2 6" xfId="14943" xr:uid="{00000000-0005-0000-0000-0000A4390000}"/>
    <cellStyle name="20% - Accent1 2 6 5 2 6 2" xfId="14944" xr:uid="{00000000-0005-0000-0000-0000A5390000}"/>
    <cellStyle name="20% - Accent1 2 6 5 2 6 2 2" xfId="14945" xr:uid="{00000000-0005-0000-0000-0000A6390000}"/>
    <cellStyle name="20% - Accent1 2 6 5 2 6 3" xfId="14946" xr:uid="{00000000-0005-0000-0000-0000A7390000}"/>
    <cellStyle name="20% - Accent1 2 6 5 2 7" xfId="14947" xr:uid="{00000000-0005-0000-0000-0000A8390000}"/>
    <cellStyle name="20% - Accent1 2 6 5 2 7 2" xfId="14948" xr:uid="{00000000-0005-0000-0000-0000A9390000}"/>
    <cellStyle name="20% - Accent1 2 6 5 2 8" xfId="14949" xr:uid="{00000000-0005-0000-0000-0000AA390000}"/>
    <cellStyle name="20% - Accent1 2 6 5 2 8 2" xfId="14950" xr:uid="{00000000-0005-0000-0000-0000AB390000}"/>
    <cellStyle name="20% - Accent1 2 6 5 2 9" xfId="14951" xr:uid="{00000000-0005-0000-0000-0000AC390000}"/>
    <cellStyle name="20% - Accent1 2 6 5 3" xfId="14952" xr:uid="{00000000-0005-0000-0000-0000AD390000}"/>
    <cellStyle name="20% - Accent1 2 6 5 3 2" xfId="14953" xr:uid="{00000000-0005-0000-0000-0000AE390000}"/>
    <cellStyle name="20% - Accent1 2 6 5 3 2 2" xfId="14954" xr:uid="{00000000-0005-0000-0000-0000AF390000}"/>
    <cellStyle name="20% - Accent1 2 6 5 3 2 2 2" xfId="14955" xr:uid="{00000000-0005-0000-0000-0000B0390000}"/>
    <cellStyle name="20% - Accent1 2 6 5 3 2 2 2 2" xfId="14956" xr:uid="{00000000-0005-0000-0000-0000B1390000}"/>
    <cellStyle name="20% - Accent1 2 6 5 3 2 2 3" xfId="14957" xr:uid="{00000000-0005-0000-0000-0000B2390000}"/>
    <cellStyle name="20% - Accent1 2 6 5 3 2 3" xfId="14958" xr:uid="{00000000-0005-0000-0000-0000B3390000}"/>
    <cellStyle name="20% - Accent1 2 6 5 3 2 3 2" xfId="14959" xr:uid="{00000000-0005-0000-0000-0000B4390000}"/>
    <cellStyle name="20% - Accent1 2 6 5 3 2 4" xfId="14960" xr:uid="{00000000-0005-0000-0000-0000B5390000}"/>
    <cellStyle name="20% - Accent1 2 6 5 3 3" xfId="14961" xr:uid="{00000000-0005-0000-0000-0000B6390000}"/>
    <cellStyle name="20% - Accent1 2 6 5 3 3 2" xfId="14962" xr:uid="{00000000-0005-0000-0000-0000B7390000}"/>
    <cellStyle name="20% - Accent1 2 6 5 3 3 2 2" xfId="14963" xr:uid="{00000000-0005-0000-0000-0000B8390000}"/>
    <cellStyle name="20% - Accent1 2 6 5 3 3 2 2 2" xfId="14964" xr:uid="{00000000-0005-0000-0000-0000B9390000}"/>
    <cellStyle name="20% - Accent1 2 6 5 3 3 2 3" xfId="14965" xr:uid="{00000000-0005-0000-0000-0000BA390000}"/>
    <cellStyle name="20% - Accent1 2 6 5 3 3 3" xfId="14966" xr:uid="{00000000-0005-0000-0000-0000BB390000}"/>
    <cellStyle name="20% - Accent1 2 6 5 3 3 3 2" xfId="14967" xr:uid="{00000000-0005-0000-0000-0000BC390000}"/>
    <cellStyle name="20% - Accent1 2 6 5 3 3 4" xfId="14968" xr:uid="{00000000-0005-0000-0000-0000BD390000}"/>
    <cellStyle name="20% - Accent1 2 6 5 3 4" xfId="14969" xr:uid="{00000000-0005-0000-0000-0000BE390000}"/>
    <cellStyle name="20% - Accent1 2 6 5 3 4 2" xfId="14970" xr:uid="{00000000-0005-0000-0000-0000BF390000}"/>
    <cellStyle name="20% - Accent1 2 6 5 3 4 2 2" xfId="14971" xr:uid="{00000000-0005-0000-0000-0000C0390000}"/>
    <cellStyle name="20% - Accent1 2 6 5 3 4 2 2 2" xfId="14972" xr:uid="{00000000-0005-0000-0000-0000C1390000}"/>
    <cellStyle name="20% - Accent1 2 6 5 3 4 2 3" xfId="14973" xr:uid="{00000000-0005-0000-0000-0000C2390000}"/>
    <cellStyle name="20% - Accent1 2 6 5 3 4 3" xfId="14974" xr:uid="{00000000-0005-0000-0000-0000C3390000}"/>
    <cellStyle name="20% - Accent1 2 6 5 3 4 3 2" xfId="14975" xr:uid="{00000000-0005-0000-0000-0000C4390000}"/>
    <cellStyle name="20% - Accent1 2 6 5 3 4 4" xfId="14976" xr:uid="{00000000-0005-0000-0000-0000C5390000}"/>
    <cellStyle name="20% - Accent1 2 6 5 3 5" xfId="14977" xr:uid="{00000000-0005-0000-0000-0000C6390000}"/>
    <cellStyle name="20% - Accent1 2 6 5 3 5 2" xfId="14978" xr:uid="{00000000-0005-0000-0000-0000C7390000}"/>
    <cellStyle name="20% - Accent1 2 6 5 3 5 2 2" xfId="14979" xr:uid="{00000000-0005-0000-0000-0000C8390000}"/>
    <cellStyle name="20% - Accent1 2 6 5 3 5 3" xfId="14980" xr:uid="{00000000-0005-0000-0000-0000C9390000}"/>
    <cellStyle name="20% - Accent1 2 6 5 3 6" xfId="14981" xr:uid="{00000000-0005-0000-0000-0000CA390000}"/>
    <cellStyle name="20% - Accent1 2 6 5 3 6 2" xfId="14982" xr:uid="{00000000-0005-0000-0000-0000CB390000}"/>
    <cellStyle name="20% - Accent1 2 6 5 3 6 2 2" xfId="14983" xr:uid="{00000000-0005-0000-0000-0000CC390000}"/>
    <cellStyle name="20% - Accent1 2 6 5 3 6 3" xfId="14984" xr:uid="{00000000-0005-0000-0000-0000CD390000}"/>
    <cellStyle name="20% - Accent1 2 6 5 3 7" xfId="14985" xr:uid="{00000000-0005-0000-0000-0000CE390000}"/>
    <cellStyle name="20% - Accent1 2 6 5 3 7 2" xfId="14986" xr:uid="{00000000-0005-0000-0000-0000CF390000}"/>
    <cellStyle name="20% - Accent1 2 6 5 3 8" xfId="14987" xr:uid="{00000000-0005-0000-0000-0000D0390000}"/>
    <cellStyle name="20% - Accent1 2 6 5 3 8 2" xfId="14988" xr:uid="{00000000-0005-0000-0000-0000D1390000}"/>
    <cellStyle name="20% - Accent1 2 6 5 3 9" xfId="14989" xr:uid="{00000000-0005-0000-0000-0000D2390000}"/>
    <cellStyle name="20% - Accent1 2 6 5 4" xfId="14990" xr:uid="{00000000-0005-0000-0000-0000D3390000}"/>
    <cellStyle name="20% - Accent1 2 6 5 4 2" xfId="14991" xr:uid="{00000000-0005-0000-0000-0000D4390000}"/>
    <cellStyle name="20% - Accent1 2 6 5 4 2 2" xfId="14992" xr:uid="{00000000-0005-0000-0000-0000D5390000}"/>
    <cellStyle name="20% - Accent1 2 6 5 4 2 2 2" xfId="14993" xr:uid="{00000000-0005-0000-0000-0000D6390000}"/>
    <cellStyle name="20% - Accent1 2 6 5 4 2 3" xfId="14994" xr:uid="{00000000-0005-0000-0000-0000D7390000}"/>
    <cellStyle name="20% - Accent1 2 6 5 4 3" xfId="14995" xr:uid="{00000000-0005-0000-0000-0000D8390000}"/>
    <cellStyle name="20% - Accent1 2 6 5 4 3 2" xfId="14996" xr:uid="{00000000-0005-0000-0000-0000D9390000}"/>
    <cellStyle name="20% - Accent1 2 6 5 4 4" xfId="14997" xr:uid="{00000000-0005-0000-0000-0000DA390000}"/>
    <cellStyle name="20% - Accent1 2 6 5 5" xfId="14998" xr:uid="{00000000-0005-0000-0000-0000DB390000}"/>
    <cellStyle name="20% - Accent1 2 6 5 5 2" xfId="14999" xr:uid="{00000000-0005-0000-0000-0000DC390000}"/>
    <cellStyle name="20% - Accent1 2 6 5 5 2 2" xfId="15000" xr:uid="{00000000-0005-0000-0000-0000DD390000}"/>
    <cellStyle name="20% - Accent1 2 6 5 5 2 2 2" xfId="15001" xr:uid="{00000000-0005-0000-0000-0000DE390000}"/>
    <cellStyle name="20% - Accent1 2 6 5 5 2 3" xfId="15002" xr:uid="{00000000-0005-0000-0000-0000DF390000}"/>
    <cellStyle name="20% - Accent1 2 6 5 5 3" xfId="15003" xr:uid="{00000000-0005-0000-0000-0000E0390000}"/>
    <cellStyle name="20% - Accent1 2 6 5 5 3 2" xfId="15004" xr:uid="{00000000-0005-0000-0000-0000E1390000}"/>
    <cellStyle name="20% - Accent1 2 6 5 5 4" xfId="15005" xr:uid="{00000000-0005-0000-0000-0000E2390000}"/>
    <cellStyle name="20% - Accent1 2 6 5 6" xfId="15006" xr:uid="{00000000-0005-0000-0000-0000E3390000}"/>
    <cellStyle name="20% - Accent1 2 6 5 6 2" xfId="15007" xr:uid="{00000000-0005-0000-0000-0000E4390000}"/>
    <cellStyle name="20% - Accent1 2 6 5 6 2 2" xfId="15008" xr:uid="{00000000-0005-0000-0000-0000E5390000}"/>
    <cellStyle name="20% - Accent1 2 6 5 6 2 2 2" xfId="15009" xr:uid="{00000000-0005-0000-0000-0000E6390000}"/>
    <cellStyle name="20% - Accent1 2 6 5 6 2 3" xfId="15010" xr:uid="{00000000-0005-0000-0000-0000E7390000}"/>
    <cellStyle name="20% - Accent1 2 6 5 6 3" xfId="15011" xr:uid="{00000000-0005-0000-0000-0000E8390000}"/>
    <cellStyle name="20% - Accent1 2 6 5 6 3 2" xfId="15012" xr:uid="{00000000-0005-0000-0000-0000E9390000}"/>
    <cellStyle name="20% - Accent1 2 6 5 6 4" xfId="15013" xr:uid="{00000000-0005-0000-0000-0000EA390000}"/>
    <cellStyle name="20% - Accent1 2 6 5 7" xfId="15014" xr:uid="{00000000-0005-0000-0000-0000EB390000}"/>
    <cellStyle name="20% - Accent1 2 6 5 7 2" xfId="15015" xr:uid="{00000000-0005-0000-0000-0000EC390000}"/>
    <cellStyle name="20% - Accent1 2 6 5 7 2 2" xfId="15016" xr:uid="{00000000-0005-0000-0000-0000ED390000}"/>
    <cellStyle name="20% - Accent1 2 6 5 7 3" xfId="15017" xr:uid="{00000000-0005-0000-0000-0000EE390000}"/>
    <cellStyle name="20% - Accent1 2 6 5 8" xfId="15018" xr:uid="{00000000-0005-0000-0000-0000EF390000}"/>
    <cellStyle name="20% - Accent1 2 6 5 8 2" xfId="15019" xr:uid="{00000000-0005-0000-0000-0000F0390000}"/>
    <cellStyle name="20% - Accent1 2 6 5 8 2 2" xfId="15020" xr:uid="{00000000-0005-0000-0000-0000F1390000}"/>
    <cellStyle name="20% - Accent1 2 6 5 8 3" xfId="15021" xr:uid="{00000000-0005-0000-0000-0000F2390000}"/>
    <cellStyle name="20% - Accent1 2 6 5 9" xfId="15022" xr:uid="{00000000-0005-0000-0000-0000F3390000}"/>
    <cellStyle name="20% - Accent1 2 6 5 9 2" xfId="15023" xr:uid="{00000000-0005-0000-0000-0000F4390000}"/>
    <cellStyle name="20% - Accent1 2 6 6" xfId="15024" xr:uid="{00000000-0005-0000-0000-0000F5390000}"/>
    <cellStyle name="20% - Accent1 2 6 6 2" xfId="15025" xr:uid="{00000000-0005-0000-0000-0000F6390000}"/>
    <cellStyle name="20% - Accent1 2 6 6 2 2" xfId="15026" xr:uid="{00000000-0005-0000-0000-0000F7390000}"/>
    <cellStyle name="20% - Accent1 2 6 6 2 2 2" xfId="15027" xr:uid="{00000000-0005-0000-0000-0000F8390000}"/>
    <cellStyle name="20% - Accent1 2 6 6 2 2 2 2" xfId="15028" xr:uid="{00000000-0005-0000-0000-0000F9390000}"/>
    <cellStyle name="20% - Accent1 2 6 6 2 2 3" xfId="15029" xr:uid="{00000000-0005-0000-0000-0000FA390000}"/>
    <cellStyle name="20% - Accent1 2 6 6 2 3" xfId="15030" xr:uid="{00000000-0005-0000-0000-0000FB390000}"/>
    <cellStyle name="20% - Accent1 2 6 6 2 3 2" xfId="15031" xr:uid="{00000000-0005-0000-0000-0000FC390000}"/>
    <cellStyle name="20% - Accent1 2 6 6 2 4" xfId="15032" xr:uid="{00000000-0005-0000-0000-0000FD390000}"/>
    <cellStyle name="20% - Accent1 2 6 6 3" xfId="15033" xr:uid="{00000000-0005-0000-0000-0000FE390000}"/>
    <cellStyle name="20% - Accent1 2 6 6 3 2" xfId="15034" xr:uid="{00000000-0005-0000-0000-0000FF390000}"/>
    <cellStyle name="20% - Accent1 2 6 6 3 2 2" xfId="15035" xr:uid="{00000000-0005-0000-0000-0000003A0000}"/>
    <cellStyle name="20% - Accent1 2 6 6 3 2 2 2" xfId="15036" xr:uid="{00000000-0005-0000-0000-0000013A0000}"/>
    <cellStyle name="20% - Accent1 2 6 6 3 2 3" xfId="15037" xr:uid="{00000000-0005-0000-0000-0000023A0000}"/>
    <cellStyle name="20% - Accent1 2 6 6 3 3" xfId="15038" xr:uid="{00000000-0005-0000-0000-0000033A0000}"/>
    <cellStyle name="20% - Accent1 2 6 6 3 3 2" xfId="15039" xr:uid="{00000000-0005-0000-0000-0000043A0000}"/>
    <cellStyle name="20% - Accent1 2 6 6 3 4" xfId="15040" xr:uid="{00000000-0005-0000-0000-0000053A0000}"/>
    <cellStyle name="20% - Accent1 2 6 6 4" xfId="15041" xr:uid="{00000000-0005-0000-0000-0000063A0000}"/>
    <cellStyle name="20% - Accent1 2 6 6 4 2" xfId="15042" xr:uid="{00000000-0005-0000-0000-0000073A0000}"/>
    <cellStyle name="20% - Accent1 2 6 6 4 2 2" xfId="15043" xr:uid="{00000000-0005-0000-0000-0000083A0000}"/>
    <cellStyle name="20% - Accent1 2 6 6 4 2 2 2" xfId="15044" xr:uid="{00000000-0005-0000-0000-0000093A0000}"/>
    <cellStyle name="20% - Accent1 2 6 6 4 2 3" xfId="15045" xr:uid="{00000000-0005-0000-0000-00000A3A0000}"/>
    <cellStyle name="20% - Accent1 2 6 6 4 3" xfId="15046" xr:uid="{00000000-0005-0000-0000-00000B3A0000}"/>
    <cellStyle name="20% - Accent1 2 6 6 4 3 2" xfId="15047" xr:uid="{00000000-0005-0000-0000-00000C3A0000}"/>
    <cellStyle name="20% - Accent1 2 6 6 4 4" xfId="15048" xr:uid="{00000000-0005-0000-0000-00000D3A0000}"/>
    <cellStyle name="20% - Accent1 2 6 6 5" xfId="15049" xr:uid="{00000000-0005-0000-0000-00000E3A0000}"/>
    <cellStyle name="20% - Accent1 2 6 6 5 2" xfId="15050" xr:uid="{00000000-0005-0000-0000-00000F3A0000}"/>
    <cellStyle name="20% - Accent1 2 6 6 5 2 2" xfId="15051" xr:uid="{00000000-0005-0000-0000-0000103A0000}"/>
    <cellStyle name="20% - Accent1 2 6 6 5 3" xfId="15052" xr:uid="{00000000-0005-0000-0000-0000113A0000}"/>
    <cellStyle name="20% - Accent1 2 6 6 6" xfId="15053" xr:uid="{00000000-0005-0000-0000-0000123A0000}"/>
    <cellStyle name="20% - Accent1 2 6 6 6 2" xfId="15054" xr:uid="{00000000-0005-0000-0000-0000133A0000}"/>
    <cellStyle name="20% - Accent1 2 6 6 6 2 2" xfId="15055" xr:uid="{00000000-0005-0000-0000-0000143A0000}"/>
    <cellStyle name="20% - Accent1 2 6 6 6 3" xfId="15056" xr:uid="{00000000-0005-0000-0000-0000153A0000}"/>
    <cellStyle name="20% - Accent1 2 6 6 7" xfId="15057" xr:uid="{00000000-0005-0000-0000-0000163A0000}"/>
    <cellStyle name="20% - Accent1 2 6 6 7 2" xfId="15058" xr:uid="{00000000-0005-0000-0000-0000173A0000}"/>
    <cellStyle name="20% - Accent1 2 6 6 8" xfId="15059" xr:uid="{00000000-0005-0000-0000-0000183A0000}"/>
    <cellStyle name="20% - Accent1 2 6 6 8 2" xfId="15060" xr:uid="{00000000-0005-0000-0000-0000193A0000}"/>
    <cellStyle name="20% - Accent1 2 6 6 9" xfId="15061" xr:uid="{00000000-0005-0000-0000-00001A3A0000}"/>
    <cellStyle name="20% - Accent1 2 6 7" xfId="15062" xr:uid="{00000000-0005-0000-0000-00001B3A0000}"/>
    <cellStyle name="20% - Accent1 2 6 7 2" xfId="15063" xr:uid="{00000000-0005-0000-0000-00001C3A0000}"/>
    <cellStyle name="20% - Accent1 2 6 7 2 2" xfId="15064" xr:uid="{00000000-0005-0000-0000-00001D3A0000}"/>
    <cellStyle name="20% - Accent1 2 6 7 2 2 2" xfId="15065" xr:uid="{00000000-0005-0000-0000-00001E3A0000}"/>
    <cellStyle name="20% - Accent1 2 6 7 2 2 2 2" xfId="15066" xr:uid="{00000000-0005-0000-0000-00001F3A0000}"/>
    <cellStyle name="20% - Accent1 2 6 7 2 2 3" xfId="15067" xr:uid="{00000000-0005-0000-0000-0000203A0000}"/>
    <cellStyle name="20% - Accent1 2 6 7 2 3" xfId="15068" xr:uid="{00000000-0005-0000-0000-0000213A0000}"/>
    <cellStyle name="20% - Accent1 2 6 7 2 3 2" xfId="15069" xr:uid="{00000000-0005-0000-0000-0000223A0000}"/>
    <cellStyle name="20% - Accent1 2 6 7 2 4" xfId="15070" xr:uid="{00000000-0005-0000-0000-0000233A0000}"/>
    <cellStyle name="20% - Accent1 2 6 7 3" xfId="15071" xr:uid="{00000000-0005-0000-0000-0000243A0000}"/>
    <cellStyle name="20% - Accent1 2 6 7 3 2" xfId="15072" xr:uid="{00000000-0005-0000-0000-0000253A0000}"/>
    <cellStyle name="20% - Accent1 2 6 7 3 2 2" xfId="15073" xr:uid="{00000000-0005-0000-0000-0000263A0000}"/>
    <cellStyle name="20% - Accent1 2 6 7 3 2 2 2" xfId="15074" xr:uid="{00000000-0005-0000-0000-0000273A0000}"/>
    <cellStyle name="20% - Accent1 2 6 7 3 2 3" xfId="15075" xr:uid="{00000000-0005-0000-0000-0000283A0000}"/>
    <cellStyle name="20% - Accent1 2 6 7 3 3" xfId="15076" xr:uid="{00000000-0005-0000-0000-0000293A0000}"/>
    <cellStyle name="20% - Accent1 2 6 7 3 3 2" xfId="15077" xr:uid="{00000000-0005-0000-0000-00002A3A0000}"/>
    <cellStyle name="20% - Accent1 2 6 7 3 4" xfId="15078" xr:uid="{00000000-0005-0000-0000-00002B3A0000}"/>
    <cellStyle name="20% - Accent1 2 6 7 4" xfId="15079" xr:uid="{00000000-0005-0000-0000-00002C3A0000}"/>
    <cellStyle name="20% - Accent1 2 6 7 4 2" xfId="15080" xr:uid="{00000000-0005-0000-0000-00002D3A0000}"/>
    <cellStyle name="20% - Accent1 2 6 7 4 2 2" xfId="15081" xr:uid="{00000000-0005-0000-0000-00002E3A0000}"/>
    <cellStyle name="20% - Accent1 2 6 7 4 2 2 2" xfId="15082" xr:uid="{00000000-0005-0000-0000-00002F3A0000}"/>
    <cellStyle name="20% - Accent1 2 6 7 4 2 3" xfId="15083" xr:uid="{00000000-0005-0000-0000-0000303A0000}"/>
    <cellStyle name="20% - Accent1 2 6 7 4 3" xfId="15084" xr:uid="{00000000-0005-0000-0000-0000313A0000}"/>
    <cellStyle name="20% - Accent1 2 6 7 4 3 2" xfId="15085" xr:uid="{00000000-0005-0000-0000-0000323A0000}"/>
    <cellStyle name="20% - Accent1 2 6 7 4 4" xfId="15086" xr:uid="{00000000-0005-0000-0000-0000333A0000}"/>
    <cellStyle name="20% - Accent1 2 6 7 5" xfId="15087" xr:uid="{00000000-0005-0000-0000-0000343A0000}"/>
    <cellStyle name="20% - Accent1 2 6 7 5 2" xfId="15088" xr:uid="{00000000-0005-0000-0000-0000353A0000}"/>
    <cellStyle name="20% - Accent1 2 6 7 5 2 2" xfId="15089" xr:uid="{00000000-0005-0000-0000-0000363A0000}"/>
    <cellStyle name="20% - Accent1 2 6 7 5 3" xfId="15090" xr:uid="{00000000-0005-0000-0000-0000373A0000}"/>
    <cellStyle name="20% - Accent1 2 6 7 6" xfId="15091" xr:uid="{00000000-0005-0000-0000-0000383A0000}"/>
    <cellStyle name="20% - Accent1 2 6 7 6 2" xfId="15092" xr:uid="{00000000-0005-0000-0000-0000393A0000}"/>
    <cellStyle name="20% - Accent1 2 6 7 6 2 2" xfId="15093" xr:uid="{00000000-0005-0000-0000-00003A3A0000}"/>
    <cellStyle name="20% - Accent1 2 6 7 6 3" xfId="15094" xr:uid="{00000000-0005-0000-0000-00003B3A0000}"/>
    <cellStyle name="20% - Accent1 2 6 7 7" xfId="15095" xr:uid="{00000000-0005-0000-0000-00003C3A0000}"/>
    <cellStyle name="20% - Accent1 2 6 7 7 2" xfId="15096" xr:uid="{00000000-0005-0000-0000-00003D3A0000}"/>
    <cellStyle name="20% - Accent1 2 6 7 8" xfId="15097" xr:uid="{00000000-0005-0000-0000-00003E3A0000}"/>
    <cellStyle name="20% - Accent1 2 6 7 8 2" xfId="15098" xr:uid="{00000000-0005-0000-0000-00003F3A0000}"/>
    <cellStyle name="20% - Accent1 2 6 7 9" xfId="15099" xr:uid="{00000000-0005-0000-0000-0000403A0000}"/>
    <cellStyle name="20% - Accent1 2 6 8" xfId="15100" xr:uid="{00000000-0005-0000-0000-0000413A0000}"/>
    <cellStyle name="20% - Accent1 2 6 8 2" xfId="15101" xr:uid="{00000000-0005-0000-0000-0000423A0000}"/>
    <cellStyle name="20% - Accent1 2 6 8 2 2" xfId="15102" xr:uid="{00000000-0005-0000-0000-0000433A0000}"/>
    <cellStyle name="20% - Accent1 2 6 8 2 2 2" xfId="15103" xr:uid="{00000000-0005-0000-0000-0000443A0000}"/>
    <cellStyle name="20% - Accent1 2 6 8 2 3" xfId="15104" xr:uid="{00000000-0005-0000-0000-0000453A0000}"/>
    <cellStyle name="20% - Accent1 2 6 8 3" xfId="15105" xr:uid="{00000000-0005-0000-0000-0000463A0000}"/>
    <cellStyle name="20% - Accent1 2 6 8 3 2" xfId="15106" xr:uid="{00000000-0005-0000-0000-0000473A0000}"/>
    <cellStyle name="20% - Accent1 2 6 8 4" xfId="15107" xr:uid="{00000000-0005-0000-0000-0000483A0000}"/>
    <cellStyle name="20% - Accent1 2 6 9" xfId="15108" xr:uid="{00000000-0005-0000-0000-0000493A0000}"/>
    <cellStyle name="20% - Accent1 2 6 9 2" xfId="15109" xr:uid="{00000000-0005-0000-0000-00004A3A0000}"/>
    <cellStyle name="20% - Accent1 2 6 9 2 2" xfId="15110" xr:uid="{00000000-0005-0000-0000-00004B3A0000}"/>
    <cellStyle name="20% - Accent1 2 6 9 2 2 2" xfId="15111" xr:uid="{00000000-0005-0000-0000-00004C3A0000}"/>
    <cellStyle name="20% - Accent1 2 6 9 2 3" xfId="15112" xr:uid="{00000000-0005-0000-0000-00004D3A0000}"/>
    <cellStyle name="20% - Accent1 2 6 9 3" xfId="15113" xr:uid="{00000000-0005-0000-0000-00004E3A0000}"/>
    <cellStyle name="20% - Accent1 2 6 9 3 2" xfId="15114" xr:uid="{00000000-0005-0000-0000-00004F3A0000}"/>
    <cellStyle name="20% - Accent1 2 6 9 4" xfId="15115" xr:uid="{00000000-0005-0000-0000-0000503A0000}"/>
    <cellStyle name="20% - Accent1 2 7" xfId="15116" xr:uid="{00000000-0005-0000-0000-0000513A0000}"/>
    <cellStyle name="20% - Accent1 2 7 10" xfId="15117" xr:uid="{00000000-0005-0000-0000-0000523A0000}"/>
    <cellStyle name="20% - Accent1 2 7 10 2" xfId="15118" xr:uid="{00000000-0005-0000-0000-0000533A0000}"/>
    <cellStyle name="20% - Accent1 2 7 10 2 2" xfId="15119" xr:uid="{00000000-0005-0000-0000-0000543A0000}"/>
    <cellStyle name="20% - Accent1 2 7 10 3" xfId="15120" xr:uid="{00000000-0005-0000-0000-0000553A0000}"/>
    <cellStyle name="20% - Accent1 2 7 11" xfId="15121" xr:uid="{00000000-0005-0000-0000-0000563A0000}"/>
    <cellStyle name="20% - Accent1 2 7 11 2" xfId="15122" xr:uid="{00000000-0005-0000-0000-0000573A0000}"/>
    <cellStyle name="20% - Accent1 2 7 11 2 2" xfId="15123" xr:uid="{00000000-0005-0000-0000-0000583A0000}"/>
    <cellStyle name="20% - Accent1 2 7 11 3" xfId="15124" xr:uid="{00000000-0005-0000-0000-0000593A0000}"/>
    <cellStyle name="20% - Accent1 2 7 12" xfId="15125" xr:uid="{00000000-0005-0000-0000-00005A3A0000}"/>
    <cellStyle name="20% - Accent1 2 7 12 2" xfId="15126" xr:uid="{00000000-0005-0000-0000-00005B3A0000}"/>
    <cellStyle name="20% - Accent1 2 7 13" xfId="15127" xr:uid="{00000000-0005-0000-0000-00005C3A0000}"/>
    <cellStyle name="20% - Accent1 2 7 13 2" xfId="15128" xr:uid="{00000000-0005-0000-0000-00005D3A0000}"/>
    <cellStyle name="20% - Accent1 2 7 14" xfId="15129" xr:uid="{00000000-0005-0000-0000-00005E3A0000}"/>
    <cellStyle name="20% - Accent1 2 7 2" xfId="15130" xr:uid="{00000000-0005-0000-0000-00005F3A0000}"/>
    <cellStyle name="20% - Accent1 2 7 2 10" xfId="15131" xr:uid="{00000000-0005-0000-0000-0000603A0000}"/>
    <cellStyle name="20% - Accent1 2 7 2 10 2" xfId="15132" xr:uid="{00000000-0005-0000-0000-0000613A0000}"/>
    <cellStyle name="20% - Accent1 2 7 2 11" xfId="15133" xr:uid="{00000000-0005-0000-0000-0000623A0000}"/>
    <cellStyle name="20% - Accent1 2 7 2 2" xfId="15134" xr:uid="{00000000-0005-0000-0000-0000633A0000}"/>
    <cellStyle name="20% - Accent1 2 7 2 2 2" xfId="15135" xr:uid="{00000000-0005-0000-0000-0000643A0000}"/>
    <cellStyle name="20% - Accent1 2 7 2 2 2 2" xfId="15136" xr:uid="{00000000-0005-0000-0000-0000653A0000}"/>
    <cellStyle name="20% - Accent1 2 7 2 2 2 2 2" xfId="15137" xr:uid="{00000000-0005-0000-0000-0000663A0000}"/>
    <cellStyle name="20% - Accent1 2 7 2 2 2 2 2 2" xfId="15138" xr:uid="{00000000-0005-0000-0000-0000673A0000}"/>
    <cellStyle name="20% - Accent1 2 7 2 2 2 2 3" xfId="15139" xr:uid="{00000000-0005-0000-0000-0000683A0000}"/>
    <cellStyle name="20% - Accent1 2 7 2 2 2 3" xfId="15140" xr:uid="{00000000-0005-0000-0000-0000693A0000}"/>
    <cellStyle name="20% - Accent1 2 7 2 2 2 3 2" xfId="15141" xr:uid="{00000000-0005-0000-0000-00006A3A0000}"/>
    <cellStyle name="20% - Accent1 2 7 2 2 2 4" xfId="15142" xr:uid="{00000000-0005-0000-0000-00006B3A0000}"/>
    <cellStyle name="20% - Accent1 2 7 2 2 3" xfId="15143" xr:uid="{00000000-0005-0000-0000-00006C3A0000}"/>
    <cellStyle name="20% - Accent1 2 7 2 2 3 2" xfId="15144" xr:uid="{00000000-0005-0000-0000-00006D3A0000}"/>
    <cellStyle name="20% - Accent1 2 7 2 2 3 2 2" xfId="15145" xr:uid="{00000000-0005-0000-0000-00006E3A0000}"/>
    <cellStyle name="20% - Accent1 2 7 2 2 3 2 2 2" xfId="15146" xr:uid="{00000000-0005-0000-0000-00006F3A0000}"/>
    <cellStyle name="20% - Accent1 2 7 2 2 3 2 3" xfId="15147" xr:uid="{00000000-0005-0000-0000-0000703A0000}"/>
    <cellStyle name="20% - Accent1 2 7 2 2 3 3" xfId="15148" xr:uid="{00000000-0005-0000-0000-0000713A0000}"/>
    <cellStyle name="20% - Accent1 2 7 2 2 3 3 2" xfId="15149" xr:uid="{00000000-0005-0000-0000-0000723A0000}"/>
    <cellStyle name="20% - Accent1 2 7 2 2 3 4" xfId="15150" xr:uid="{00000000-0005-0000-0000-0000733A0000}"/>
    <cellStyle name="20% - Accent1 2 7 2 2 4" xfId="15151" xr:uid="{00000000-0005-0000-0000-0000743A0000}"/>
    <cellStyle name="20% - Accent1 2 7 2 2 4 2" xfId="15152" xr:uid="{00000000-0005-0000-0000-0000753A0000}"/>
    <cellStyle name="20% - Accent1 2 7 2 2 4 2 2" xfId="15153" xr:uid="{00000000-0005-0000-0000-0000763A0000}"/>
    <cellStyle name="20% - Accent1 2 7 2 2 4 2 2 2" xfId="15154" xr:uid="{00000000-0005-0000-0000-0000773A0000}"/>
    <cellStyle name="20% - Accent1 2 7 2 2 4 2 3" xfId="15155" xr:uid="{00000000-0005-0000-0000-0000783A0000}"/>
    <cellStyle name="20% - Accent1 2 7 2 2 4 3" xfId="15156" xr:uid="{00000000-0005-0000-0000-0000793A0000}"/>
    <cellStyle name="20% - Accent1 2 7 2 2 4 3 2" xfId="15157" xr:uid="{00000000-0005-0000-0000-00007A3A0000}"/>
    <cellStyle name="20% - Accent1 2 7 2 2 4 4" xfId="15158" xr:uid="{00000000-0005-0000-0000-00007B3A0000}"/>
    <cellStyle name="20% - Accent1 2 7 2 2 5" xfId="15159" xr:uid="{00000000-0005-0000-0000-00007C3A0000}"/>
    <cellStyle name="20% - Accent1 2 7 2 2 5 2" xfId="15160" xr:uid="{00000000-0005-0000-0000-00007D3A0000}"/>
    <cellStyle name="20% - Accent1 2 7 2 2 5 2 2" xfId="15161" xr:uid="{00000000-0005-0000-0000-00007E3A0000}"/>
    <cellStyle name="20% - Accent1 2 7 2 2 5 3" xfId="15162" xr:uid="{00000000-0005-0000-0000-00007F3A0000}"/>
    <cellStyle name="20% - Accent1 2 7 2 2 6" xfId="15163" xr:uid="{00000000-0005-0000-0000-0000803A0000}"/>
    <cellStyle name="20% - Accent1 2 7 2 2 6 2" xfId="15164" xr:uid="{00000000-0005-0000-0000-0000813A0000}"/>
    <cellStyle name="20% - Accent1 2 7 2 2 6 2 2" xfId="15165" xr:uid="{00000000-0005-0000-0000-0000823A0000}"/>
    <cellStyle name="20% - Accent1 2 7 2 2 6 3" xfId="15166" xr:uid="{00000000-0005-0000-0000-0000833A0000}"/>
    <cellStyle name="20% - Accent1 2 7 2 2 7" xfId="15167" xr:uid="{00000000-0005-0000-0000-0000843A0000}"/>
    <cellStyle name="20% - Accent1 2 7 2 2 7 2" xfId="15168" xr:uid="{00000000-0005-0000-0000-0000853A0000}"/>
    <cellStyle name="20% - Accent1 2 7 2 2 8" xfId="15169" xr:uid="{00000000-0005-0000-0000-0000863A0000}"/>
    <cellStyle name="20% - Accent1 2 7 2 2 8 2" xfId="15170" xr:uid="{00000000-0005-0000-0000-0000873A0000}"/>
    <cellStyle name="20% - Accent1 2 7 2 2 9" xfId="15171" xr:uid="{00000000-0005-0000-0000-0000883A0000}"/>
    <cellStyle name="20% - Accent1 2 7 2 3" xfId="15172" xr:uid="{00000000-0005-0000-0000-0000893A0000}"/>
    <cellStyle name="20% - Accent1 2 7 2 3 2" xfId="15173" xr:uid="{00000000-0005-0000-0000-00008A3A0000}"/>
    <cellStyle name="20% - Accent1 2 7 2 3 2 2" xfId="15174" xr:uid="{00000000-0005-0000-0000-00008B3A0000}"/>
    <cellStyle name="20% - Accent1 2 7 2 3 2 2 2" xfId="15175" xr:uid="{00000000-0005-0000-0000-00008C3A0000}"/>
    <cellStyle name="20% - Accent1 2 7 2 3 2 2 2 2" xfId="15176" xr:uid="{00000000-0005-0000-0000-00008D3A0000}"/>
    <cellStyle name="20% - Accent1 2 7 2 3 2 2 3" xfId="15177" xr:uid="{00000000-0005-0000-0000-00008E3A0000}"/>
    <cellStyle name="20% - Accent1 2 7 2 3 2 3" xfId="15178" xr:uid="{00000000-0005-0000-0000-00008F3A0000}"/>
    <cellStyle name="20% - Accent1 2 7 2 3 2 3 2" xfId="15179" xr:uid="{00000000-0005-0000-0000-0000903A0000}"/>
    <cellStyle name="20% - Accent1 2 7 2 3 2 4" xfId="15180" xr:uid="{00000000-0005-0000-0000-0000913A0000}"/>
    <cellStyle name="20% - Accent1 2 7 2 3 3" xfId="15181" xr:uid="{00000000-0005-0000-0000-0000923A0000}"/>
    <cellStyle name="20% - Accent1 2 7 2 3 3 2" xfId="15182" xr:uid="{00000000-0005-0000-0000-0000933A0000}"/>
    <cellStyle name="20% - Accent1 2 7 2 3 3 2 2" xfId="15183" xr:uid="{00000000-0005-0000-0000-0000943A0000}"/>
    <cellStyle name="20% - Accent1 2 7 2 3 3 2 2 2" xfId="15184" xr:uid="{00000000-0005-0000-0000-0000953A0000}"/>
    <cellStyle name="20% - Accent1 2 7 2 3 3 2 3" xfId="15185" xr:uid="{00000000-0005-0000-0000-0000963A0000}"/>
    <cellStyle name="20% - Accent1 2 7 2 3 3 3" xfId="15186" xr:uid="{00000000-0005-0000-0000-0000973A0000}"/>
    <cellStyle name="20% - Accent1 2 7 2 3 3 3 2" xfId="15187" xr:uid="{00000000-0005-0000-0000-0000983A0000}"/>
    <cellStyle name="20% - Accent1 2 7 2 3 3 4" xfId="15188" xr:uid="{00000000-0005-0000-0000-0000993A0000}"/>
    <cellStyle name="20% - Accent1 2 7 2 3 4" xfId="15189" xr:uid="{00000000-0005-0000-0000-00009A3A0000}"/>
    <cellStyle name="20% - Accent1 2 7 2 3 4 2" xfId="15190" xr:uid="{00000000-0005-0000-0000-00009B3A0000}"/>
    <cellStyle name="20% - Accent1 2 7 2 3 4 2 2" xfId="15191" xr:uid="{00000000-0005-0000-0000-00009C3A0000}"/>
    <cellStyle name="20% - Accent1 2 7 2 3 4 2 2 2" xfId="15192" xr:uid="{00000000-0005-0000-0000-00009D3A0000}"/>
    <cellStyle name="20% - Accent1 2 7 2 3 4 2 3" xfId="15193" xr:uid="{00000000-0005-0000-0000-00009E3A0000}"/>
    <cellStyle name="20% - Accent1 2 7 2 3 4 3" xfId="15194" xr:uid="{00000000-0005-0000-0000-00009F3A0000}"/>
    <cellStyle name="20% - Accent1 2 7 2 3 4 3 2" xfId="15195" xr:uid="{00000000-0005-0000-0000-0000A03A0000}"/>
    <cellStyle name="20% - Accent1 2 7 2 3 4 4" xfId="15196" xr:uid="{00000000-0005-0000-0000-0000A13A0000}"/>
    <cellStyle name="20% - Accent1 2 7 2 3 5" xfId="15197" xr:uid="{00000000-0005-0000-0000-0000A23A0000}"/>
    <cellStyle name="20% - Accent1 2 7 2 3 5 2" xfId="15198" xr:uid="{00000000-0005-0000-0000-0000A33A0000}"/>
    <cellStyle name="20% - Accent1 2 7 2 3 5 2 2" xfId="15199" xr:uid="{00000000-0005-0000-0000-0000A43A0000}"/>
    <cellStyle name="20% - Accent1 2 7 2 3 5 3" xfId="15200" xr:uid="{00000000-0005-0000-0000-0000A53A0000}"/>
    <cellStyle name="20% - Accent1 2 7 2 3 6" xfId="15201" xr:uid="{00000000-0005-0000-0000-0000A63A0000}"/>
    <cellStyle name="20% - Accent1 2 7 2 3 6 2" xfId="15202" xr:uid="{00000000-0005-0000-0000-0000A73A0000}"/>
    <cellStyle name="20% - Accent1 2 7 2 3 6 2 2" xfId="15203" xr:uid="{00000000-0005-0000-0000-0000A83A0000}"/>
    <cellStyle name="20% - Accent1 2 7 2 3 6 3" xfId="15204" xr:uid="{00000000-0005-0000-0000-0000A93A0000}"/>
    <cellStyle name="20% - Accent1 2 7 2 3 7" xfId="15205" xr:uid="{00000000-0005-0000-0000-0000AA3A0000}"/>
    <cellStyle name="20% - Accent1 2 7 2 3 7 2" xfId="15206" xr:uid="{00000000-0005-0000-0000-0000AB3A0000}"/>
    <cellStyle name="20% - Accent1 2 7 2 3 8" xfId="15207" xr:uid="{00000000-0005-0000-0000-0000AC3A0000}"/>
    <cellStyle name="20% - Accent1 2 7 2 3 8 2" xfId="15208" xr:uid="{00000000-0005-0000-0000-0000AD3A0000}"/>
    <cellStyle name="20% - Accent1 2 7 2 3 9" xfId="15209" xr:uid="{00000000-0005-0000-0000-0000AE3A0000}"/>
    <cellStyle name="20% - Accent1 2 7 2 4" xfId="15210" xr:uid="{00000000-0005-0000-0000-0000AF3A0000}"/>
    <cellStyle name="20% - Accent1 2 7 2 4 2" xfId="15211" xr:uid="{00000000-0005-0000-0000-0000B03A0000}"/>
    <cellStyle name="20% - Accent1 2 7 2 4 2 2" xfId="15212" xr:uid="{00000000-0005-0000-0000-0000B13A0000}"/>
    <cellStyle name="20% - Accent1 2 7 2 4 2 2 2" xfId="15213" xr:uid="{00000000-0005-0000-0000-0000B23A0000}"/>
    <cellStyle name="20% - Accent1 2 7 2 4 2 3" xfId="15214" xr:uid="{00000000-0005-0000-0000-0000B33A0000}"/>
    <cellStyle name="20% - Accent1 2 7 2 4 3" xfId="15215" xr:uid="{00000000-0005-0000-0000-0000B43A0000}"/>
    <cellStyle name="20% - Accent1 2 7 2 4 3 2" xfId="15216" xr:uid="{00000000-0005-0000-0000-0000B53A0000}"/>
    <cellStyle name="20% - Accent1 2 7 2 4 4" xfId="15217" xr:uid="{00000000-0005-0000-0000-0000B63A0000}"/>
    <cellStyle name="20% - Accent1 2 7 2 5" xfId="15218" xr:uid="{00000000-0005-0000-0000-0000B73A0000}"/>
    <cellStyle name="20% - Accent1 2 7 2 5 2" xfId="15219" xr:uid="{00000000-0005-0000-0000-0000B83A0000}"/>
    <cellStyle name="20% - Accent1 2 7 2 5 2 2" xfId="15220" xr:uid="{00000000-0005-0000-0000-0000B93A0000}"/>
    <cellStyle name="20% - Accent1 2 7 2 5 2 2 2" xfId="15221" xr:uid="{00000000-0005-0000-0000-0000BA3A0000}"/>
    <cellStyle name="20% - Accent1 2 7 2 5 2 3" xfId="15222" xr:uid="{00000000-0005-0000-0000-0000BB3A0000}"/>
    <cellStyle name="20% - Accent1 2 7 2 5 3" xfId="15223" xr:uid="{00000000-0005-0000-0000-0000BC3A0000}"/>
    <cellStyle name="20% - Accent1 2 7 2 5 3 2" xfId="15224" xr:uid="{00000000-0005-0000-0000-0000BD3A0000}"/>
    <cellStyle name="20% - Accent1 2 7 2 5 4" xfId="15225" xr:uid="{00000000-0005-0000-0000-0000BE3A0000}"/>
    <cellStyle name="20% - Accent1 2 7 2 6" xfId="15226" xr:uid="{00000000-0005-0000-0000-0000BF3A0000}"/>
    <cellStyle name="20% - Accent1 2 7 2 6 2" xfId="15227" xr:uid="{00000000-0005-0000-0000-0000C03A0000}"/>
    <cellStyle name="20% - Accent1 2 7 2 6 2 2" xfId="15228" xr:uid="{00000000-0005-0000-0000-0000C13A0000}"/>
    <cellStyle name="20% - Accent1 2 7 2 6 2 2 2" xfId="15229" xr:uid="{00000000-0005-0000-0000-0000C23A0000}"/>
    <cellStyle name="20% - Accent1 2 7 2 6 2 3" xfId="15230" xr:uid="{00000000-0005-0000-0000-0000C33A0000}"/>
    <cellStyle name="20% - Accent1 2 7 2 6 3" xfId="15231" xr:uid="{00000000-0005-0000-0000-0000C43A0000}"/>
    <cellStyle name="20% - Accent1 2 7 2 6 3 2" xfId="15232" xr:uid="{00000000-0005-0000-0000-0000C53A0000}"/>
    <cellStyle name="20% - Accent1 2 7 2 6 4" xfId="15233" xr:uid="{00000000-0005-0000-0000-0000C63A0000}"/>
    <cellStyle name="20% - Accent1 2 7 2 7" xfId="15234" xr:uid="{00000000-0005-0000-0000-0000C73A0000}"/>
    <cellStyle name="20% - Accent1 2 7 2 7 2" xfId="15235" xr:uid="{00000000-0005-0000-0000-0000C83A0000}"/>
    <cellStyle name="20% - Accent1 2 7 2 7 2 2" xfId="15236" xr:uid="{00000000-0005-0000-0000-0000C93A0000}"/>
    <cellStyle name="20% - Accent1 2 7 2 7 3" xfId="15237" xr:uid="{00000000-0005-0000-0000-0000CA3A0000}"/>
    <cellStyle name="20% - Accent1 2 7 2 8" xfId="15238" xr:uid="{00000000-0005-0000-0000-0000CB3A0000}"/>
    <cellStyle name="20% - Accent1 2 7 2 8 2" xfId="15239" xr:uid="{00000000-0005-0000-0000-0000CC3A0000}"/>
    <cellStyle name="20% - Accent1 2 7 2 8 2 2" xfId="15240" xr:uid="{00000000-0005-0000-0000-0000CD3A0000}"/>
    <cellStyle name="20% - Accent1 2 7 2 8 3" xfId="15241" xr:uid="{00000000-0005-0000-0000-0000CE3A0000}"/>
    <cellStyle name="20% - Accent1 2 7 2 9" xfId="15242" xr:uid="{00000000-0005-0000-0000-0000CF3A0000}"/>
    <cellStyle name="20% - Accent1 2 7 2 9 2" xfId="15243" xr:uid="{00000000-0005-0000-0000-0000D03A0000}"/>
    <cellStyle name="20% - Accent1 2 7 3" xfId="15244" xr:uid="{00000000-0005-0000-0000-0000D13A0000}"/>
    <cellStyle name="20% - Accent1 2 7 3 10" xfId="15245" xr:uid="{00000000-0005-0000-0000-0000D23A0000}"/>
    <cellStyle name="20% - Accent1 2 7 3 10 2" xfId="15246" xr:uid="{00000000-0005-0000-0000-0000D33A0000}"/>
    <cellStyle name="20% - Accent1 2 7 3 11" xfId="15247" xr:uid="{00000000-0005-0000-0000-0000D43A0000}"/>
    <cellStyle name="20% - Accent1 2 7 3 2" xfId="15248" xr:uid="{00000000-0005-0000-0000-0000D53A0000}"/>
    <cellStyle name="20% - Accent1 2 7 3 2 2" xfId="15249" xr:uid="{00000000-0005-0000-0000-0000D63A0000}"/>
    <cellStyle name="20% - Accent1 2 7 3 2 2 2" xfId="15250" xr:uid="{00000000-0005-0000-0000-0000D73A0000}"/>
    <cellStyle name="20% - Accent1 2 7 3 2 2 2 2" xfId="15251" xr:uid="{00000000-0005-0000-0000-0000D83A0000}"/>
    <cellStyle name="20% - Accent1 2 7 3 2 2 2 2 2" xfId="15252" xr:uid="{00000000-0005-0000-0000-0000D93A0000}"/>
    <cellStyle name="20% - Accent1 2 7 3 2 2 2 3" xfId="15253" xr:uid="{00000000-0005-0000-0000-0000DA3A0000}"/>
    <cellStyle name="20% - Accent1 2 7 3 2 2 3" xfId="15254" xr:uid="{00000000-0005-0000-0000-0000DB3A0000}"/>
    <cellStyle name="20% - Accent1 2 7 3 2 2 3 2" xfId="15255" xr:uid="{00000000-0005-0000-0000-0000DC3A0000}"/>
    <cellStyle name="20% - Accent1 2 7 3 2 2 4" xfId="15256" xr:uid="{00000000-0005-0000-0000-0000DD3A0000}"/>
    <cellStyle name="20% - Accent1 2 7 3 2 3" xfId="15257" xr:uid="{00000000-0005-0000-0000-0000DE3A0000}"/>
    <cellStyle name="20% - Accent1 2 7 3 2 3 2" xfId="15258" xr:uid="{00000000-0005-0000-0000-0000DF3A0000}"/>
    <cellStyle name="20% - Accent1 2 7 3 2 3 2 2" xfId="15259" xr:uid="{00000000-0005-0000-0000-0000E03A0000}"/>
    <cellStyle name="20% - Accent1 2 7 3 2 3 2 2 2" xfId="15260" xr:uid="{00000000-0005-0000-0000-0000E13A0000}"/>
    <cellStyle name="20% - Accent1 2 7 3 2 3 2 3" xfId="15261" xr:uid="{00000000-0005-0000-0000-0000E23A0000}"/>
    <cellStyle name="20% - Accent1 2 7 3 2 3 3" xfId="15262" xr:uid="{00000000-0005-0000-0000-0000E33A0000}"/>
    <cellStyle name="20% - Accent1 2 7 3 2 3 3 2" xfId="15263" xr:uid="{00000000-0005-0000-0000-0000E43A0000}"/>
    <cellStyle name="20% - Accent1 2 7 3 2 3 4" xfId="15264" xr:uid="{00000000-0005-0000-0000-0000E53A0000}"/>
    <cellStyle name="20% - Accent1 2 7 3 2 4" xfId="15265" xr:uid="{00000000-0005-0000-0000-0000E63A0000}"/>
    <cellStyle name="20% - Accent1 2 7 3 2 4 2" xfId="15266" xr:uid="{00000000-0005-0000-0000-0000E73A0000}"/>
    <cellStyle name="20% - Accent1 2 7 3 2 4 2 2" xfId="15267" xr:uid="{00000000-0005-0000-0000-0000E83A0000}"/>
    <cellStyle name="20% - Accent1 2 7 3 2 4 2 2 2" xfId="15268" xr:uid="{00000000-0005-0000-0000-0000E93A0000}"/>
    <cellStyle name="20% - Accent1 2 7 3 2 4 2 3" xfId="15269" xr:uid="{00000000-0005-0000-0000-0000EA3A0000}"/>
    <cellStyle name="20% - Accent1 2 7 3 2 4 3" xfId="15270" xr:uid="{00000000-0005-0000-0000-0000EB3A0000}"/>
    <cellStyle name="20% - Accent1 2 7 3 2 4 3 2" xfId="15271" xr:uid="{00000000-0005-0000-0000-0000EC3A0000}"/>
    <cellStyle name="20% - Accent1 2 7 3 2 4 4" xfId="15272" xr:uid="{00000000-0005-0000-0000-0000ED3A0000}"/>
    <cellStyle name="20% - Accent1 2 7 3 2 5" xfId="15273" xr:uid="{00000000-0005-0000-0000-0000EE3A0000}"/>
    <cellStyle name="20% - Accent1 2 7 3 2 5 2" xfId="15274" xr:uid="{00000000-0005-0000-0000-0000EF3A0000}"/>
    <cellStyle name="20% - Accent1 2 7 3 2 5 2 2" xfId="15275" xr:uid="{00000000-0005-0000-0000-0000F03A0000}"/>
    <cellStyle name="20% - Accent1 2 7 3 2 5 3" xfId="15276" xr:uid="{00000000-0005-0000-0000-0000F13A0000}"/>
    <cellStyle name="20% - Accent1 2 7 3 2 6" xfId="15277" xr:uid="{00000000-0005-0000-0000-0000F23A0000}"/>
    <cellStyle name="20% - Accent1 2 7 3 2 6 2" xfId="15278" xr:uid="{00000000-0005-0000-0000-0000F33A0000}"/>
    <cellStyle name="20% - Accent1 2 7 3 2 6 2 2" xfId="15279" xr:uid="{00000000-0005-0000-0000-0000F43A0000}"/>
    <cellStyle name="20% - Accent1 2 7 3 2 6 3" xfId="15280" xr:uid="{00000000-0005-0000-0000-0000F53A0000}"/>
    <cellStyle name="20% - Accent1 2 7 3 2 7" xfId="15281" xr:uid="{00000000-0005-0000-0000-0000F63A0000}"/>
    <cellStyle name="20% - Accent1 2 7 3 2 7 2" xfId="15282" xr:uid="{00000000-0005-0000-0000-0000F73A0000}"/>
    <cellStyle name="20% - Accent1 2 7 3 2 8" xfId="15283" xr:uid="{00000000-0005-0000-0000-0000F83A0000}"/>
    <cellStyle name="20% - Accent1 2 7 3 2 8 2" xfId="15284" xr:uid="{00000000-0005-0000-0000-0000F93A0000}"/>
    <cellStyle name="20% - Accent1 2 7 3 2 9" xfId="15285" xr:uid="{00000000-0005-0000-0000-0000FA3A0000}"/>
    <cellStyle name="20% - Accent1 2 7 3 3" xfId="15286" xr:uid="{00000000-0005-0000-0000-0000FB3A0000}"/>
    <cellStyle name="20% - Accent1 2 7 3 3 2" xfId="15287" xr:uid="{00000000-0005-0000-0000-0000FC3A0000}"/>
    <cellStyle name="20% - Accent1 2 7 3 3 2 2" xfId="15288" xr:uid="{00000000-0005-0000-0000-0000FD3A0000}"/>
    <cellStyle name="20% - Accent1 2 7 3 3 2 2 2" xfId="15289" xr:uid="{00000000-0005-0000-0000-0000FE3A0000}"/>
    <cellStyle name="20% - Accent1 2 7 3 3 2 2 2 2" xfId="15290" xr:uid="{00000000-0005-0000-0000-0000FF3A0000}"/>
    <cellStyle name="20% - Accent1 2 7 3 3 2 2 3" xfId="15291" xr:uid="{00000000-0005-0000-0000-0000003B0000}"/>
    <cellStyle name="20% - Accent1 2 7 3 3 2 3" xfId="15292" xr:uid="{00000000-0005-0000-0000-0000013B0000}"/>
    <cellStyle name="20% - Accent1 2 7 3 3 2 3 2" xfId="15293" xr:uid="{00000000-0005-0000-0000-0000023B0000}"/>
    <cellStyle name="20% - Accent1 2 7 3 3 2 4" xfId="15294" xr:uid="{00000000-0005-0000-0000-0000033B0000}"/>
    <cellStyle name="20% - Accent1 2 7 3 3 3" xfId="15295" xr:uid="{00000000-0005-0000-0000-0000043B0000}"/>
    <cellStyle name="20% - Accent1 2 7 3 3 3 2" xfId="15296" xr:uid="{00000000-0005-0000-0000-0000053B0000}"/>
    <cellStyle name="20% - Accent1 2 7 3 3 3 2 2" xfId="15297" xr:uid="{00000000-0005-0000-0000-0000063B0000}"/>
    <cellStyle name="20% - Accent1 2 7 3 3 3 2 2 2" xfId="15298" xr:uid="{00000000-0005-0000-0000-0000073B0000}"/>
    <cellStyle name="20% - Accent1 2 7 3 3 3 2 3" xfId="15299" xr:uid="{00000000-0005-0000-0000-0000083B0000}"/>
    <cellStyle name="20% - Accent1 2 7 3 3 3 3" xfId="15300" xr:uid="{00000000-0005-0000-0000-0000093B0000}"/>
    <cellStyle name="20% - Accent1 2 7 3 3 3 3 2" xfId="15301" xr:uid="{00000000-0005-0000-0000-00000A3B0000}"/>
    <cellStyle name="20% - Accent1 2 7 3 3 3 4" xfId="15302" xr:uid="{00000000-0005-0000-0000-00000B3B0000}"/>
    <cellStyle name="20% - Accent1 2 7 3 3 4" xfId="15303" xr:uid="{00000000-0005-0000-0000-00000C3B0000}"/>
    <cellStyle name="20% - Accent1 2 7 3 3 4 2" xfId="15304" xr:uid="{00000000-0005-0000-0000-00000D3B0000}"/>
    <cellStyle name="20% - Accent1 2 7 3 3 4 2 2" xfId="15305" xr:uid="{00000000-0005-0000-0000-00000E3B0000}"/>
    <cellStyle name="20% - Accent1 2 7 3 3 4 2 2 2" xfId="15306" xr:uid="{00000000-0005-0000-0000-00000F3B0000}"/>
    <cellStyle name="20% - Accent1 2 7 3 3 4 2 3" xfId="15307" xr:uid="{00000000-0005-0000-0000-0000103B0000}"/>
    <cellStyle name="20% - Accent1 2 7 3 3 4 3" xfId="15308" xr:uid="{00000000-0005-0000-0000-0000113B0000}"/>
    <cellStyle name="20% - Accent1 2 7 3 3 4 3 2" xfId="15309" xr:uid="{00000000-0005-0000-0000-0000123B0000}"/>
    <cellStyle name="20% - Accent1 2 7 3 3 4 4" xfId="15310" xr:uid="{00000000-0005-0000-0000-0000133B0000}"/>
    <cellStyle name="20% - Accent1 2 7 3 3 5" xfId="15311" xr:uid="{00000000-0005-0000-0000-0000143B0000}"/>
    <cellStyle name="20% - Accent1 2 7 3 3 5 2" xfId="15312" xr:uid="{00000000-0005-0000-0000-0000153B0000}"/>
    <cellStyle name="20% - Accent1 2 7 3 3 5 2 2" xfId="15313" xr:uid="{00000000-0005-0000-0000-0000163B0000}"/>
    <cellStyle name="20% - Accent1 2 7 3 3 5 3" xfId="15314" xr:uid="{00000000-0005-0000-0000-0000173B0000}"/>
    <cellStyle name="20% - Accent1 2 7 3 3 6" xfId="15315" xr:uid="{00000000-0005-0000-0000-0000183B0000}"/>
    <cellStyle name="20% - Accent1 2 7 3 3 6 2" xfId="15316" xr:uid="{00000000-0005-0000-0000-0000193B0000}"/>
    <cellStyle name="20% - Accent1 2 7 3 3 6 2 2" xfId="15317" xr:uid="{00000000-0005-0000-0000-00001A3B0000}"/>
    <cellStyle name="20% - Accent1 2 7 3 3 6 3" xfId="15318" xr:uid="{00000000-0005-0000-0000-00001B3B0000}"/>
    <cellStyle name="20% - Accent1 2 7 3 3 7" xfId="15319" xr:uid="{00000000-0005-0000-0000-00001C3B0000}"/>
    <cellStyle name="20% - Accent1 2 7 3 3 7 2" xfId="15320" xr:uid="{00000000-0005-0000-0000-00001D3B0000}"/>
    <cellStyle name="20% - Accent1 2 7 3 3 8" xfId="15321" xr:uid="{00000000-0005-0000-0000-00001E3B0000}"/>
    <cellStyle name="20% - Accent1 2 7 3 3 8 2" xfId="15322" xr:uid="{00000000-0005-0000-0000-00001F3B0000}"/>
    <cellStyle name="20% - Accent1 2 7 3 3 9" xfId="15323" xr:uid="{00000000-0005-0000-0000-0000203B0000}"/>
    <cellStyle name="20% - Accent1 2 7 3 4" xfId="15324" xr:uid="{00000000-0005-0000-0000-0000213B0000}"/>
    <cellStyle name="20% - Accent1 2 7 3 4 2" xfId="15325" xr:uid="{00000000-0005-0000-0000-0000223B0000}"/>
    <cellStyle name="20% - Accent1 2 7 3 4 2 2" xfId="15326" xr:uid="{00000000-0005-0000-0000-0000233B0000}"/>
    <cellStyle name="20% - Accent1 2 7 3 4 2 2 2" xfId="15327" xr:uid="{00000000-0005-0000-0000-0000243B0000}"/>
    <cellStyle name="20% - Accent1 2 7 3 4 2 3" xfId="15328" xr:uid="{00000000-0005-0000-0000-0000253B0000}"/>
    <cellStyle name="20% - Accent1 2 7 3 4 3" xfId="15329" xr:uid="{00000000-0005-0000-0000-0000263B0000}"/>
    <cellStyle name="20% - Accent1 2 7 3 4 3 2" xfId="15330" xr:uid="{00000000-0005-0000-0000-0000273B0000}"/>
    <cellStyle name="20% - Accent1 2 7 3 4 4" xfId="15331" xr:uid="{00000000-0005-0000-0000-0000283B0000}"/>
    <cellStyle name="20% - Accent1 2 7 3 5" xfId="15332" xr:uid="{00000000-0005-0000-0000-0000293B0000}"/>
    <cellStyle name="20% - Accent1 2 7 3 5 2" xfId="15333" xr:uid="{00000000-0005-0000-0000-00002A3B0000}"/>
    <cellStyle name="20% - Accent1 2 7 3 5 2 2" xfId="15334" xr:uid="{00000000-0005-0000-0000-00002B3B0000}"/>
    <cellStyle name="20% - Accent1 2 7 3 5 2 2 2" xfId="15335" xr:uid="{00000000-0005-0000-0000-00002C3B0000}"/>
    <cellStyle name="20% - Accent1 2 7 3 5 2 3" xfId="15336" xr:uid="{00000000-0005-0000-0000-00002D3B0000}"/>
    <cellStyle name="20% - Accent1 2 7 3 5 3" xfId="15337" xr:uid="{00000000-0005-0000-0000-00002E3B0000}"/>
    <cellStyle name="20% - Accent1 2 7 3 5 3 2" xfId="15338" xr:uid="{00000000-0005-0000-0000-00002F3B0000}"/>
    <cellStyle name="20% - Accent1 2 7 3 5 4" xfId="15339" xr:uid="{00000000-0005-0000-0000-0000303B0000}"/>
    <cellStyle name="20% - Accent1 2 7 3 6" xfId="15340" xr:uid="{00000000-0005-0000-0000-0000313B0000}"/>
    <cellStyle name="20% - Accent1 2 7 3 6 2" xfId="15341" xr:uid="{00000000-0005-0000-0000-0000323B0000}"/>
    <cellStyle name="20% - Accent1 2 7 3 6 2 2" xfId="15342" xr:uid="{00000000-0005-0000-0000-0000333B0000}"/>
    <cellStyle name="20% - Accent1 2 7 3 6 2 2 2" xfId="15343" xr:uid="{00000000-0005-0000-0000-0000343B0000}"/>
    <cellStyle name="20% - Accent1 2 7 3 6 2 3" xfId="15344" xr:uid="{00000000-0005-0000-0000-0000353B0000}"/>
    <cellStyle name="20% - Accent1 2 7 3 6 3" xfId="15345" xr:uid="{00000000-0005-0000-0000-0000363B0000}"/>
    <cellStyle name="20% - Accent1 2 7 3 6 3 2" xfId="15346" xr:uid="{00000000-0005-0000-0000-0000373B0000}"/>
    <cellStyle name="20% - Accent1 2 7 3 6 4" xfId="15347" xr:uid="{00000000-0005-0000-0000-0000383B0000}"/>
    <cellStyle name="20% - Accent1 2 7 3 7" xfId="15348" xr:uid="{00000000-0005-0000-0000-0000393B0000}"/>
    <cellStyle name="20% - Accent1 2 7 3 7 2" xfId="15349" xr:uid="{00000000-0005-0000-0000-00003A3B0000}"/>
    <cellStyle name="20% - Accent1 2 7 3 7 2 2" xfId="15350" xr:uid="{00000000-0005-0000-0000-00003B3B0000}"/>
    <cellStyle name="20% - Accent1 2 7 3 7 3" xfId="15351" xr:uid="{00000000-0005-0000-0000-00003C3B0000}"/>
    <cellStyle name="20% - Accent1 2 7 3 8" xfId="15352" xr:uid="{00000000-0005-0000-0000-00003D3B0000}"/>
    <cellStyle name="20% - Accent1 2 7 3 8 2" xfId="15353" xr:uid="{00000000-0005-0000-0000-00003E3B0000}"/>
    <cellStyle name="20% - Accent1 2 7 3 8 2 2" xfId="15354" xr:uid="{00000000-0005-0000-0000-00003F3B0000}"/>
    <cellStyle name="20% - Accent1 2 7 3 8 3" xfId="15355" xr:uid="{00000000-0005-0000-0000-0000403B0000}"/>
    <cellStyle name="20% - Accent1 2 7 3 9" xfId="15356" xr:uid="{00000000-0005-0000-0000-0000413B0000}"/>
    <cellStyle name="20% - Accent1 2 7 3 9 2" xfId="15357" xr:uid="{00000000-0005-0000-0000-0000423B0000}"/>
    <cellStyle name="20% - Accent1 2 7 4" xfId="15358" xr:uid="{00000000-0005-0000-0000-0000433B0000}"/>
    <cellStyle name="20% - Accent1 2 7 4 10" xfId="15359" xr:uid="{00000000-0005-0000-0000-0000443B0000}"/>
    <cellStyle name="20% - Accent1 2 7 4 10 2" xfId="15360" xr:uid="{00000000-0005-0000-0000-0000453B0000}"/>
    <cellStyle name="20% - Accent1 2 7 4 11" xfId="15361" xr:uid="{00000000-0005-0000-0000-0000463B0000}"/>
    <cellStyle name="20% - Accent1 2 7 4 2" xfId="15362" xr:uid="{00000000-0005-0000-0000-0000473B0000}"/>
    <cellStyle name="20% - Accent1 2 7 4 2 2" xfId="15363" xr:uid="{00000000-0005-0000-0000-0000483B0000}"/>
    <cellStyle name="20% - Accent1 2 7 4 2 2 2" xfId="15364" xr:uid="{00000000-0005-0000-0000-0000493B0000}"/>
    <cellStyle name="20% - Accent1 2 7 4 2 2 2 2" xfId="15365" xr:uid="{00000000-0005-0000-0000-00004A3B0000}"/>
    <cellStyle name="20% - Accent1 2 7 4 2 2 2 2 2" xfId="15366" xr:uid="{00000000-0005-0000-0000-00004B3B0000}"/>
    <cellStyle name="20% - Accent1 2 7 4 2 2 2 3" xfId="15367" xr:uid="{00000000-0005-0000-0000-00004C3B0000}"/>
    <cellStyle name="20% - Accent1 2 7 4 2 2 3" xfId="15368" xr:uid="{00000000-0005-0000-0000-00004D3B0000}"/>
    <cellStyle name="20% - Accent1 2 7 4 2 2 3 2" xfId="15369" xr:uid="{00000000-0005-0000-0000-00004E3B0000}"/>
    <cellStyle name="20% - Accent1 2 7 4 2 2 4" xfId="15370" xr:uid="{00000000-0005-0000-0000-00004F3B0000}"/>
    <cellStyle name="20% - Accent1 2 7 4 2 3" xfId="15371" xr:uid="{00000000-0005-0000-0000-0000503B0000}"/>
    <cellStyle name="20% - Accent1 2 7 4 2 3 2" xfId="15372" xr:uid="{00000000-0005-0000-0000-0000513B0000}"/>
    <cellStyle name="20% - Accent1 2 7 4 2 3 2 2" xfId="15373" xr:uid="{00000000-0005-0000-0000-0000523B0000}"/>
    <cellStyle name="20% - Accent1 2 7 4 2 3 2 2 2" xfId="15374" xr:uid="{00000000-0005-0000-0000-0000533B0000}"/>
    <cellStyle name="20% - Accent1 2 7 4 2 3 2 3" xfId="15375" xr:uid="{00000000-0005-0000-0000-0000543B0000}"/>
    <cellStyle name="20% - Accent1 2 7 4 2 3 3" xfId="15376" xr:uid="{00000000-0005-0000-0000-0000553B0000}"/>
    <cellStyle name="20% - Accent1 2 7 4 2 3 3 2" xfId="15377" xr:uid="{00000000-0005-0000-0000-0000563B0000}"/>
    <cellStyle name="20% - Accent1 2 7 4 2 3 4" xfId="15378" xr:uid="{00000000-0005-0000-0000-0000573B0000}"/>
    <cellStyle name="20% - Accent1 2 7 4 2 4" xfId="15379" xr:uid="{00000000-0005-0000-0000-0000583B0000}"/>
    <cellStyle name="20% - Accent1 2 7 4 2 4 2" xfId="15380" xr:uid="{00000000-0005-0000-0000-0000593B0000}"/>
    <cellStyle name="20% - Accent1 2 7 4 2 4 2 2" xfId="15381" xr:uid="{00000000-0005-0000-0000-00005A3B0000}"/>
    <cellStyle name="20% - Accent1 2 7 4 2 4 2 2 2" xfId="15382" xr:uid="{00000000-0005-0000-0000-00005B3B0000}"/>
    <cellStyle name="20% - Accent1 2 7 4 2 4 2 3" xfId="15383" xr:uid="{00000000-0005-0000-0000-00005C3B0000}"/>
    <cellStyle name="20% - Accent1 2 7 4 2 4 3" xfId="15384" xr:uid="{00000000-0005-0000-0000-00005D3B0000}"/>
    <cellStyle name="20% - Accent1 2 7 4 2 4 3 2" xfId="15385" xr:uid="{00000000-0005-0000-0000-00005E3B0000}"/>
    <cellStyle name="20% - Accent1 2 7 4 2 4 4" xfId="15386" xr:uid="{00000000-0005-0000-0000-00005F3B0000}"/>
    <cellStyle name="20% - Accent1 2 7 4 2 5" xfId="15387" xr:uid="{00000000-0005-0000-0000-0000603B0000}"/>
    <cellStyle name="20% - Accent1 2 7 4 2 5 2" xfId="15388" xr:uid="{00000000-0005-0000-0000-0000613B0000}"/>
    <cellStyle name="20% - Accent1 2 7 4 2 5 2 2" xfId="15389" xr:uid="{00000000-0005-0000-0000-0000623B0000}"/>
    <cellStyle name="20% - Accent1 2 7 4 2 5 3" xfId="15390" xr:uid="{00000000-0005-0000-0000-0000633B0000}"/>
    <cellStyle name="20% - Accent1 2 7 4 2 6" xfId="15391" xr:uid="{00000000-0005-0000-0000-0000643B0000}"/>
    <cellStyle name="20% - Accent1 2 7 4 2 6 2" xfId="15392" xr:uid="{00000000-0005-0000-0000-0000653B0000}"/>
    <cellStyle name="20% - Accent1 2 7 4 2 6 2 2" xfId="15393" xr:uid="{00000000-0005-0000-0000-0000663B0000}"/>
    <cellStyle name="20% - Accent1 2 7 4 2 6 3" xfId="15394" xr:uid="{00000000-0005-0000-0000-0000673B0000}"/>
    <cellStyle name="20% - Accent1 2 7 4 2 7" xfId="15395" xr:uid="{00000000-0005-0000-0000-0000683B0000}"/>
    <cellStyle name="20% - Accent1 2 7 4 2 7 2" xfId="15396" xr:uid="{00000000-0005-0000-0000-0000693B0000}"/>
    <cellStyle name="20% - Accent1 2 7 4 2 8" xfId="15397" xr:uid="{00000000-0005-0000-0000-00006A3B0000}"/>
    <cellStyle name="20% - Accent1 2 7 4 2 8 2" xfId="15398" xr:uid="{00000000-0005-0000-0000-00006B3B0000}"/>
    <cellStyle name="20% - Accent1 2 7 4 2 9" xfId="15399" xr:uid="{00000000-0005-0000-0000-00006C3B0000}"/>
    <cellStyle name="20% - Accent1 2 7 4 3" xfId="15400" xr:uid="{00000000-0005-0000-0000-00006D3B0000}"/>
    <cellStyle name="20% - Accent1 2 7 4 3 2" xfId="15401" xr:uid="{00000000-0005-0000-0000-00006E3B0000}"/>
    <cellStyle name="20% - Accent1 2 7 4 3 2 2" xfId="15402" xr:uid="{00000000-0005-0000-0000-00006F3B0000}"/>
    <cellStyle name="20% - Accent1 2 7 4 3 2 2 2" xfId="15403" xr:uid="{00000000-0005-0000-0000-0000703B0000}"/>
    <cellStyle name="20% - Accent1 2 7 4 3 2 2 2 2" xfId="15404" xr:uid="{00000000-0005-0000-0000-0000713B0000}"/>
    <cellStyle name="20% - Accent1 2 7 4 3 2 2 3" xfId="15405" xr:uid="{00000000-0005-0000-0000-0000723B0000}"/>
    <cellStyle name="20% - Accent1 2 7 4 3 2 3" xfId="15406" xr:uid="{00000000-0005-0000-0000-0000733B0000}"/>
    <cellStyle name="20% - Accent1 2 7 4 3 2 3 2" xfId="15407" xr:uid="{00000000-0005-0000-0000-0000743B0000}"/>
    <cellStyle name="20% - Accent1 2 7 4 3 2 4" xfId="15408" xr:uid="{00000000-0005-0000-0000-0000753B0000}"/>
    <cellStyle name="20% - Accent1 2 7 4 3 3" xfId="15409" xr:uid="{00000000-0005-0000-0000-0000763B0000}"/>
    <cellStyle name="20% - Accent1 2 7 4 3 3 2" xfId="15410" xr:uid="{00000000-0005-0000-0000-0000773B0000}"/>
    <cellStyle name="20% - Accent1 2 7 4 3 3 2 2" xfId="15411" xr:uid="{00000000-0005-0000-0000-0000783B0000}"/>
    <cellStyle name="20% - Accent1 2 7 4 3 3 2 2 2" xfId="15412" xr:uid="{00000000-0005-0000-0000-0000793B0000}"/>
    <cellStyle name="20% - Accent1 2 7 4 3 3 2 3" xfId="15413" xr:uid="{00000000-0005-0000-0000-00007A3B0000}"/>
    <cellStyle name="20% - Accent1 2 7 4 3 3 3" xfId="15414" xr:uid="{00000000-0005-0000-0000-00007B3B0000}"/>
    <cellStyle name="20% - Accent1 2 7 4 3 3 3 2" xfId="15415" xr:uid="{00000000-0005-0000-0000-00007C3B0000}"/>
    <cellStyle name="20% - Accent1 2 7 4 3 3 4" xfId="15416" xr:uid="{00000000-0005-0000-0000-00007D3B0000}"/>
    <cellStyle name="20% - Accent1 2 7 4 3 4" xfId="15417" xr:uid="{00000000-0005-0000-0000-00007E3B0000}"/>
    <cellStyle name="20% - Accent1 2 7 4 3 4 2" xfId="15418" xr:uid="{00000000-0005-0000-0000-00007F3B0000}"/>
    <cellStyle name="20% - Accent1 2 7 4 3 4 2 2" xfId="15419" xr:uid="{00000000-0005-0000-0000-0000803B0000}"/>
    <cellStyle name="20% - Accent1 2 7 4 3 4 2 2 2" xfId="15420" xr:uid="{00000000-0005-0000-0000-0000813B0000}"/>
    <cellStyle name="20% - Accent1 2 7 4 3 4 2 3" xfId="15421" xr:uid="{00000000-0005-0000-0000-0000823B0000}"/>
    <cellStyle name="20% - Accent1 2 7 4 3 4 3" xfId="15422" xr:uid="{00000000-0005-0000-0000-0000833B0000}"/>
    <cellStyle name="20% - Accent1 2 7 4 3 4 3 2" xfId="15423" xr:uid="{00000000-0005-0000-0000-0000843B0000}"/>
    <cellStyle name="20% - Accent1 2 7 4 3 4 4" xfId="15424" xr:uid="{00000000-0005-0000-0000-0000853B0000}"/>
    <cellStyle name="20% - Accent1 2 7 4 3 5" xfId="15425" xr:uid="{00000000-0005-0000-0000-0000863B0000}"/>
    <cellStyle name="20% - Accent1 2 7 4 3 5 2" xfId="15426" xr:uid="{00000000-0005-0000-0000-0000873B0000}"/>
    <cellStyle name="20% - Accent1 2 7 4 3 5 2 2" xfId="15427" xr:uid="{00000000-0005-0000-0000-0000883B0000}"/>
    <cellStyle name="20% - Accent1 2 7 4 3 5 3" xfId="15428" xr:uid="{00000000-0005-0000-0000-0000893B0000}"/>
    <cellStyle name="20% - Accent1 2 7 4 3 6" xfId="15429" xr:uid="{00000000-0005-0000-0000-00008A3B0000}"/>
    <cellStyle name="20% - Accent1 2 7 4 3 6 2" xfId="15430" xr:uid="{00000000-0005-0000-0000-00008B3B0000}"/>
    <cellStyle name="20% - Accent1 2 7 4 3 6 2 2" xfId="15431" xr:uid="{00000000-0005-0000-0000-00008C3B0000}"/>
    <cellStyle name="20% - Accent1 2 7 4 3 6 3" xfId="15432" xr:uid="{00000000-0005-0000-0000-00008D3B0000}"/>
    <cellStyle name="20% - Accent1 2 7 4 3 7" xfId="15433" xr:uid="{00000000-0005-0000-0000-00008E3B0000}"/>
    <cellStyle name="20% - Accent1 2 7 4 3 7 2" xfId="15434" xr:uid="{00000000-0005-0000-0000-00008F3B0000}"/>
    <cellStyle name="20% - Accent1 2 7 4 3 8" xfId="15435" xr:uid="{00000000-0005-0000-0000-0000903B0000}"/>
    <cellStyle name="20% - Accent1 2 7 4 3 8 2" xfId="15436" xr:uid="{00000000-0005-0000-0000-0000913B0000}"/>
    <cellStyle name="20% - Accent1 2 7 4 3 9" xfId="15437" xr:uid="{00000000-0005-0000-0000-0000923B0000}"/>
    <cellStyle name="20% - Accent1 2 7 4 4" xfId="15438" xr:uid="{00000000-0005-0000-0000-0000933B0000}"/>
    <cellStyle name="20% - Accent1 2 7 4 4 2" xfId="15439" xr:uid="{00000000-0005-0000-0000-0000943B0000}"/>
    <cellStyle name="20% - Accent1 2 7 4 4 2 2" xfId="15440" xr:uid="{00000000-0005-0000-0000-0000953B0000}"/>
    <cellStyle name="20% - Accent1 2 7 4 4 2 2 2" xfId="15441" xr:uid="{00000000-0005-0000-0000-0000963B0000}"/>
    <cellStyle name="20% - Accent1 2 7 4 4 2 3" xfId="15442" xr:uid="{00000000-0005-0000-0000-0000973B0000}"/>
    <cellStyle name="20% - Accent1 2 7 4 4 3" xfId="15443" xr:uid="{00000000-0005-0000-0000-0000983B0000}"/>
    <cellStyle name="20% - Accent1 2 7 4 4 3 2" xfId="15444" xr:uid="{00000000-0005-0000-0000-0000993B0000}"/>
    <cellStyle name="20% - Accent1 2 7 4 4 4" xfId="15445" xr:uid="{00000000-0005-0000-0000-00009A3B0000}"/>
    <cellStyle name="20% - Accent1 2 7 4 5" xfId="15446" xr:uid="{00000000-0005-0000-0000-00009B3B0000}"/>
    <cellStyle name="20% - Accent1 2 7 4 5 2" xfId="15447" xr:uid="{00000000-0005-0000-0000-00009C3B0000}"/>
    <cellStyle name="20% - Accent1 2 7 4 5 2 2" xfId="15448" xr:uid="{00000000-0005-0000-0000-00009D3B0000}"/>
    <cellStyle name="20% - Accent1 2 7 4 5 2 2 2" xfId="15449" xr:uid="{00000000-0005-0000-0000-00009E3B0000}"/>
    <cellStyle name="20% - Accent1 2 7 4 5 2 3" xfId="15450" xr:uid="{00000000-0005-0000-0000-00009F3B0000}"/>
    <cellStyle name="20% - Accent1 2 7 4 5 3" xfId="15451" xr:uid="{00000000-0005-0000-0000-0000A03B0000}"/>
    <cellStyle name="20% - Accent1 2 7 4 5 3 2" xfId="15452" xr:uid="{00000000-0005-0000-0000-0000A13B0000}"/>
    <cellStyle name="20% - Accent1 2 7 4 5 4" xfId="15453" xr:uid="{00000000-0005-0000-0000-0000A23B0000}"/>
    <cellStyle name="20% - Accent1 2 7 4 6" xfId="15454" xr:uid="{00000000-0005-0000-0000-0000A33B0000}"/>
    <cellStyle name="20% - Accent1 2 7 4 6 2" xfId="15455" xr:uid="{00000000-0005-0000-0000-0000A43B0000}"/>
    <cellStyle name="20% - Accent1 2 7 4 6 2 2" xfId="15456" xr:uid="{00000000-0005-0000-0000-0000A53B0000}"/>
    <cellStyle name="20% - Accent1 2 7 4 6 2 2 2" xfId="15457" xr:uid="{00000000-0005-0000-0000-0000A63B0000}"/>
    <cellStyle name="20% - Accent1 2 7 4 6 2 3" xfId="15458" xr:uid="{00000000-0005-0000-0000-0000A73B0000}"/>
    <cellStyle name="20% - Accent1 2 7 4 6 3" xfId="15459" xr:uid="{00000000-0005-0000-0000-0000A83B0000}"/>
    <cellStyle name="20% - Accent1 2 7 4 6 3 2" xfId="15460" xr:uid="{00000000-0005-0000-0000-0000A93B0000}"/>
    <cellStyle name="20% - Accent1 2 7 4 6 4" xfId="15461" xr:uid="{00000000-0005-0000-0000-0000AA3B0000}"/>
    <cellStyle name="20% - Accent1 2 7 4 7" xfId="15462" xr:uid="{00000000-0005-0000-0000-0000AB3B0000}"/>
    <cellStyle name="20% - Accent1 2 7 4 7 2" xfId="15463" xr:uid="{00000000-0005-0000-0000-0000AC3B0000}"/>
    <cellStyle name="20% - Accent1 2 7 4 7 2 2" xfId="15464" xr:uid="{00000000-0005-0000-0000-0000AD3B0000}"/>
    <cellStyle name="20% - Accent1 2 7 4 7 3" xfId="15465" xr:uid="{00000000-0005-0000-0000-0000AE3B0000}"/>
    <cellStyle name="20% - Accent1 2 7 4 8" xfId="15466" xr:uid="{00000000-0005-0000-0000-0000AF3B0000}"/>
    <cellStyle name="20% - Accent1 2 7 4 8 2" xfId="15467" xr:uid="{00000000-0005-0000-0000-0000B03B0000}"/>
    <cellStyle name="20% - Accent1 2 7 4 8 2 2" xfId="15468" xr:uid="{00000000-0005-0000-0000-0000B13B0000}"/>
    <cellStyle name="20% - Accent1 2 7 4 8 3" xfId="15469" xr:uid="{00000000-0005-0000-0000-0000B23B0000}"/>
    <cellStyle name="20% - Accent1 2 7 4 9" xfId="15470" xr:uid="{00000000-0005-0000-0000-0000B33B0000}"/>
    <cellStyle name="20% - Accent1 2 7 4 9 2" xfId="15471" xr:uid="{00000000-0005-0000-0000-0000B43B0000}"/>
    <cellStyle name="20% - Accent1 2 7 5" xfId="15472" xr:uid="{00000000-0005-0000-0000-0000B53B0000}"/>
    <cellStyle name="20% - Accent1 2 7 5 2" xfId="15473" xr:uid="{00000000-0005-0000-0000-0000B63B0000}"/>
    <cellStyle name="20% - Accent1 2 7 5 2 2" xfId="15474" xr:uid="{00000000-0005-0000-0000-0000B73B0000}"/>
    <cellStyle name="20% - Accent1 2 7 5 2 2 2" xfId="15475" xr:uid="{00000000-0005-0000-0000-0000B83B0000}"/>
    <cellStyle name="20% - Accent1 2 7 5 2 2 2 2" xfId="15476" xr:uid="{00000000-0005-0000-0000-0000B93B0000}"/>
    <cellStyle name="20% - Accent1 2 7 5 2 2 3" xfId="15477" xr:uid="{00000000-0005-0000-0000-0000BA3B0000}"/>
    <cellStyle name="20% - Accent1 2 7 5 2 3" xfId="15478" xr:uid="{00000000-0005-0000-0000-0000BB3B0000}"/>
    <cellStyle name="20% - Accent1 2 7 5 2 3 2" xfId="15479" xr:uid="{00000000-0005-0000-0000-0000BC3B0000}"/>
    <cellStyle name="20% - Accent1 2 7 5 2 4" xfId="15480" xr:uid="{00000000-0005-0000-0000-0000BD3B0000}"/>
    <cellStyle name="20% - Accent1 2 7 5 3" xfId="15481" xr:uid="{00000000-0005-0000-0000-0000BE3B0000}"/>
    <cellStyle name="20% - Accent1 2 7 5 3 2" xfId="15482" xr:uid="{00000000-0005-0000-0000-0000BF3B0000}"/>
    <cellStyle name="20% - Accent1 2 7 5 3 2 2" xfId="15483" xr:uid="{00000000-0005-0000-0000-0000C03B0000}"/>
    <cellStyle name="20% - Accent1 2 7 5 3 2 2 2" xfId="15484" xr:uid="{00000000-0005-0000-0000-0000C13B0000}"/>
    <cellStyle name="20% - Accent1 2 7 5 3 2 3" xfId="15485" xr:uid="{00000000-0005-0000-0000-0000C23B0000}"/>
    <cellStyle name="20% - Accent1 2 7 5 3 3" xfId="15486" xr:uid="{00000000-0005-0000-0000-0000C33B0000}"/>
    <cellStyle name="20% - Accent1 2 7 5 3 3 2" xfId="15487" xr:uid="{00000000-0005-0000-0000-0000C43B0000}"/>
    <cellStyle name="20% - Accent1 2 7 5 3 4" xfId="15488" xr:uid="{00000000-0005-0000-0000-0000C53B0000}"/>
    <cellStyle name="20% - Accent1 2 7 5 4" xfId="15489" xr:uid="{00000000-0005-0000-0000-0000C63B0000}"/>
    <cellStyle name="20% - Accent1 2 7 5 4 2" xfId="15490" xr:uid="{00000000-0005-0000-0000-0000C73B0000}"/>
    <cellStyle name="20% - Accent1 2 7 5 4 2 2" xfId="15491" xr:uid="{00000000-0005-0000-0000-0000C83B0000}"/>
    <cellStyle name="20% - Accent1 2 7 5 4 2 2 2" xfId="15492" xr:uid="{00000000-0005-0000-0000-0000C93B0000}"/>
    <cellStyle name="20% - Accent1 2 7 5 4 2 3" xfId="15493" xr:uid="{00000000-0005-0000-0000-0000CA3B0000}"/>
    <cellStyle name="20% - Accent1 2 7 5 4 3" xfId="15494" xr:uid="{00000000-0005-0000-0000-0000CB3B0000}"/>
    <cellStyle name="20% - Accent1 2 7 5 4 3 2" xfId="15495" xr:uid="{00000000-0005-0000-0000-0000CC3B0000}"/>
    <cellStyle name="20% - Accent1 2 7 5 4 4" xfId="15496" xr:uid="{00000000-0005-0000-0000-0000CD3B0000}"/>
    <cellStyle name="20% - Accent1 2 7 5 5" xfId="15497" xr:uid="{00000000-0005-0000-0000-0000CE3B0000}"/>
    <cellStyle name="20% - Accent1 2 7 5 5 2" xfId="15498" xr:uid="{00000000-0005-0000-0000-0000CF3B0000}"/>
    <cellStyle name="20% - Accent1 2 7 5 5 2 2" xfId="15499" xr:uid="{00000000-0005-0000-0000-0000D03B0000}"/>
    <cellStyle name="20% - Accent1 2 7 5 5 3" xfId="15500" xr:uid="{00000000-0005-0000-0000-0000D13B0000}"/>
    <cellStyle name="20% - Accent1 2 7 5 6" xfId="15501" xr:uid="{00000000-0005-0000-0000-0000D23B0000}"/>
    <cellStyle name="20% - Accent1 2 7 5 6 2" xfId="15502" xr:uid="{00000000-0005-0000-0000-0000D33B0000}"/>
    <cellStyle name="20% - Accent1 2 7 5 6 2 2" xfId="15503" xr:uid="{00000000-0005-0000-0000-0000D43B0000}"/>
    <cellStyle name="20% - Accent1 2 7 5 6 3" xfId="15504" xr:uid="{00000000-0005-0000-0000-0000D53B0000}"/>
    <cellStyle name="20% - Accent1 2 7 5 7" xfId="15505" xr:uid="{00000000-0005-0000-0000-0000D63B0000}"/>
    <cellStyle name="20% - Accent1 2 7 5 7 2" xfId="15506" xr:uid="{00000000-0005-0000-0000-0000D73B0000}"/>
    <cellStyle name="20% - Accent1 2 7 5 8" xfId="15507" xr:uid="{00000000-0005-0000-0000-0000D83B0000}"/>
    <cellStyle name="20% - Accent1 2 7 5 8 2" xfId="15508" xr:uid="{00000000-0005-0000-0000-0000D93B0000}"/>
    <cellStyle name="20% - Accent1 2 7 5 9" xfId="15509" xr:uid="{00000000-0005-0000-0000-0000DA3B0000}"/>
    <cellStyle name="20% - Accent1 2 7 6" xfId="15510" xr:uid="{00000000-0005-0000-0000-0000DB3B0000}"/>
    <cellStyle name="20% - Accent1 2 7 6 2" xfId="15511" xr:uid="{00000000-0005-0000-0000-0000DC3B0000}"/>
    <cellStyle name="20% - Accent1 2 7 6 2 2" xfId="15512" xr:uid="{00000000-0005-0000-0000-0000DD3B0000}"/>
    <cellStyle name="20% - Accent1 2 7 6 2 2 2" xfId="15513" xr:uid="{00000000-0005-0000-0000-0000DE3B0000}"/>
    <cellStyle name="20% - Accent1 2 7 6 2 2 2 2" xfId="15514" xr:uid="{00000000-0005-0000-0000-0000DF3B0000}"/>
    <cellStyle name="20% - Accent1 2 7 6 2 2 3" xfId="15515" xr:uid="{00000000-0005-0000-0000-0000E03B0000}"/>
    <cellStyle name="20% - Accent1 2 7 6 2 3" xfId="15516" xr:uid="{00000000-0005-0000-0000-0000E13B0000}"/>
    <cellStyle name="20% - Accent1 2 7 6 2 3 2" xfId="15517" xr:uid="{00000000-0005-0000-0000-0000E23B0000}"/>
    <cellStyle name="20% - Accent1 2 7 6 2 4" xfId="15518" xr:uid="{00000000-0005-0000-0000-0000E33B0000}"/>
    <cellStyle name="20% - Accent1 2 7 6 3" xfId="15519" xr:uid="{00000000-0005-0000-0000-0000E43B0000}"/>
    <cellStyle name="20% - Accent1 2 7 6 3 2" xfId="15520" xr:uid="{00000000-0005-0000-0000-0000E53B0000}"/>
    <cellStyle name="20% - Accent1 2 7 6 3 2 2" xfId="15521" xr:uid="{00000000-0005-0000-0000-0000E63B0000}"/>
    <cellStyle name="20% - Accent1 2 7 6 3 2 2 2" xfId="15522" xr:uid="{00000000-0005-0000-0000-0000E73B0000}"/>
    <cellStyle name="20% - Accent1 2 7 6 3 2 3" xfId="15523" xr:uid="{00000000-0005-0000-0000-0000E83B0000}"/>
    <cellStyle name="20% - Accent1 2 7 6 3 3" xfId="15524" xr:uid="{00000000-0005-0000-0000-0000E93B0000}"/>
    <cellStyle name="20% - Accent1 2 7 6 3 3 2" xfId="15525" xr:uid="{00000000-0005-0000-0000-0000EA3B0000}"/>
    <cellStyle name="20% - Accent1 2 7 6 3 4" xfId="15526" xr:uid="{00000000-0005-0000-0000-0000EB3B0000}"/>
    <cellStyle name="20% - Accent1 2 7 6 4" xfId="15527" xr:uid="{00000000-0005-0000-0000-0000EC3B0000}"/>
    <cellStyle name="20% - Accent1 2 7 6 4 2" xfId="15528" xr:uid="{00000000-0005-0000-0000-0000ED3B0000}"/>
    <cellStyle name="20% - Accent1 2 7 6 4 2 2" xfId="15529" xr:uid="{00000000-0005-0000-0000-0000EE3B0000}"/>
    <cellStyle name="20% - Accent1 2 7 6 4 2 2 2" xfId="15530" xr:uid="{00000000-0005-0000-0000-0000EF3B0000}"/>
    <cellStyle name="20% - Accent1 2 7 6 4 2 3" xfId="15531" xr:uid="{00000000-0005-0000-0000-0000F03B0000}"/>
    <cellStyle name="20% - Accent1 2 7 6 4 3" xfId="15532" xr:uid="{00000000-0005-0000-0000-0000F13B0000}"/>
    <cellStyle name="20% - Accent1 2 7 6 4 3 2" xfId="15533" xr:uid="{00000000-0005-0000-0000-0000F23B0000}"/>
    <cellStyle name="20% - Accent1 2 7 6 4 4" xfId="15534" xr:uid="{00000000-0005-0000-0000-0000F33B0000}"/>
    <cellStyle name="20% - Accent1 2 7 6 5" xfId="15535" xr:uid="{00000000-0005-0000-0000-0000F43B0000}"/>
    <cellStyle name="20% - Accent1 2 7 6 5 2" xfId="15536" xr:uid="{00000000-0005-0000-0000-0000F53B0000}"/>
    <cellStyle name="20% - Accent1 2 7 6 5 2 2" xfId="15537" xr:uid="{00000000-0005-0000-0000-0000F63B0000}"/>
    <cellStyle name="20% - Accent1 2 7 6 5 3" xfId="15538" xr:uid="{00000000-0005-0000-0000-0000F73B0000}"/>
    <cellStyle name="20% - Accent1 2 7 6 6" xfId="15539" xr:uid="{00000000-0005-0000-0000-0000F83B0000}"/>
    <cellStyle name="20% - Accent1 2 7 6 6 2" xfId="15540" xr:uid="{00000000-0005-0000-0000-0000F93B0000}"/>
    <cellStyle name="20% - Accent1 2 7 6 6 2 2" xfId="15541" xr:uid="{00000000-0005-0000-0000-0000FA3B0000}"/>
    <cellStyle name="20% - Accent1 2 7 6 6 3" xfId="15542" xr:uid="{00000000-0005-0000-0000-0000FB3B0000}"/>
    <cellStyle name="20% - Accent1 2 7 6 7" xfId="15543" xr:uid="{00000000-0005-0000-0000-0000FC3B0000}"/>
    <cellStyle name="20% - Accent1 2 7 6 7 2" xfId="15544" xr:uid="{00000000-0005-0000-0000-0000FD3B0000}"/>
    <cellStyle name="20% - Accent1 2 7 6 8" xfId="15545" xr:uid="{00000000-0005-0000-0000-0000FE3B0000}"/>
    <cellStyle name="20% - Accent1 2 7 6 8 2" xfId="15546" xr:uid="{00000000-0005-0000-0000-0000FF3B0000}"/>
    <cellStyle name="20% - Accent1 2 7 6 9" xfId="15547" xr:uid="{00000000-0005-0000-0000-0000003C0000}"/>
    <cellStyle name="20% - Accent1 2 7 7" xfId="15548" xr:uid="{00000000-0005-0000-0000-0000013C0000}"/>
    <cellStyle name="20% - Accent1 2 7 7 2" xfId="15549" xr:uid="{00000000-0005-0000-0000-0000023C0000}"/>
    <cellStyle name="20% - Accent1 2 7 7 2 2" xfId="15550" xr:uid="{00000000-0005-0000-0000-0000033C0000}"/>
    <cellStyle name="20% - Accent1 2 7 7 2 2 2" xfId="15551" xr:uid="{00000000-0005-0000-0000-0000043C0000}"/>
    <cellStyle name="20% - Accent1 2 7 7 2 3" xfId="15552" xr:uid="{00000000-0005-0000-0000-0000053C0000}"/>
    <cellStyle name="20% - Accent1 2 7 7 3" xfId="15553" xr:uid="{00000000-0005-0000-0000-0000063C0000}"/>
    <cellStyle name="20% - Accent1 2 7 7 3 2" xfId="15554" xr:uid="{00000000-0005-0000-0000-0000073C0000}"/>
    <cellStyle name="20% - Accent1 2 7 7 4" xfId="15555" xr:uid="{00000000-0005-0000-0000-0000083C0000}"/>
    <cellStyle name="20% - Accent1 2 7 8" xfId="15556" xr:uid="{00000000-0005-0000-0000-0000093C0000}"/>
    <cellStyle name="20% - Accent1 2 7 8 2" xfId="15557" xr:uid="{00000000-0005-0000-0000-00000A3C0000}"/>
    <cellStyle name="20% - Accent1 2 7 8 2 2" xfId="15558" xr:uid="{00000000-0005-0000-0000-00000B3C0000}"/>
    <cellStyle name="20% - Accent1 2 7 8 2 2 2" xfId="15559" xr:uid="{00000000-0005-0000-0000-00000C3C0000}"/>
    <cellStyle name="20% - Accent1 2 7 8 2 3" xfId="15560" xr:uid="{00000000-0005-0000-0000-00000D3C0000}"/>
    <cellStyle name="20% - Accent1 2 7 8 3" xfId="15561" xr:uid="{00000000-0005-0000-0000-00000E3C0000}"/>
    <cellStyle name="20% - Accent1 2 7 8 3 2" xfId="15562" xr:uid="{00000000-0005-0000-0000-00000F3C0000}"/>
    <cellStyle name="20% - Accent1 2 7 8 4" xfId="15563" xr:uid="{00000000-0005-0000-0000-0000103C0000}"/>
    <cellStyle name="20% - Accent1 2 7 9" xfId="15564" xr:uid="{00000000-0005-0000-0000-0000113C0000}"/>
    <cellStyle name="20% - Accent1 2 7 9 2" xfId="15565" xr:uid="{00000000-0005-0000-0000-0000123C0000}"/>
    <cellStyle name="20% - Accent1 2 7 9 2 2" xfId="15566" xr:uid="{00000000-0005-0000-0000-0000133C0000}"/>
    <cellStyle name="20% - Accent1 2 7 9 2 2 2" xfId="15567" xr:uid="{00000000-0005-0000-0000-0000143C0000}"/>
    <cellStyle name="20% - Accent1 2 7 9 2 3" xfId="15568" xr:uid="{00000000-0005-0000-0000-0000153C0000}"/>
    <cellStyle name="20% - Accent1 2 7 9 3" xfId="15569" xr:uid="{00000000-0005-0000-0000-0000163C0000}"/>
    <cellStyle name="20% - Accent1 2 7 9 3 2" xfId="15570" xr:uid="{00000000-0005-0000-0000-0000173C0000}"/>
    <cellStyle name="20% - Accent1 2 7 9 4" xfId="15571" xr:uid="{00000000-0005-0000-0000-0000183C0000}"/>
    <cellStyle name="20% - Accent1 2 8" xfId="15572" xr:uid="{00000000-0005-0000-0000-0000193C0000}"/>
    <cellStyle name="20% - Accent1 2 8 10" xfId="15573" xr:uid="{00000000-0005-0000-0000-00001A3C0000}"/>
    <cellStyle name="20% - Accent1 2 8 10 2" xfId="15574" xr:uid="{00000000-0005-0000-0000-00001B3C0000}"/>
    <cellStyle name="20% - Accent1 2 8 11" xfId="15575" xr:uid="{00000000-0005-0000-0000-00001C3C0000}"/>
    <cellStyle name="20% - Accent1 2 8 11 2" xfId="15576" xr:uid="{00000000-0005-0000-0000-00001D3C0000}"/>
    <cellStyle name="20% - Accent1 2 8 12" xfId="15577" xr:uid="{00000000-0005-0000-0000-00001E3C0000}"/>
    <cellStyle name="20% - Accent1 2 8 2" xfId="15578" xr:uid="{00000000-0005-0000-0000-00001F3C0000}"/>
    <cellStyle name="20% - Accent1 2 8 2 10" xfId="15579" xr:uid="{00000000-0005-0000-0000-0000203C0000}"/>
    <cellStyle name="20% - Accent1 2 8 2 10 2" xfId="15580" xr:uid="{00000000-0005-0000-0000-0000213C0000}"/>
    <cellStyle name="20% - Accent1 2 8 2 11" xfId="15581" xr:uid="{00000000-0005-0000-0000-0000223C0000}"/>
    <cellStyle name="20% - Accent1 2 8 2 2" xfId="15582" xr:uid="{00000000-0005-0000-0000-0000233C0000}"/>
    <cellStyle name="20% - Accent1 2 8 2 2 2" xfId="15583" xr:uid="{00000000-0005-0000-0000-0000243C0000}"/>
    <cellStyle name="20% - Accent1 2 8 2 2 2 2" xfId="15584" xr:uid="{00000000-0005-0000-0000-0000253C0000}"/>
    <cellStyle name="20% - Accent1 2 8 2 2 2 2 2" xfId="15585" xr:uid="{00000000-0005-0000-0000-0000263C0000}"/>
    <cellStyle name="20% - Accent1 2 8 2 2 2 2 2 2" xfId="15586" xr:uid="{00000000-0005-0000-0000-0000273C0000}"/>
    <cellStyle name="20% - Accent1 2 8 2 2 2 2 3" xfId="15587" xr:uid="{00000000-0005-0000-0000-0000283C0000}"/>
    <cellStyle name="20% - Accent1 2 8 2 2 2 3" xfId="15588" xr:uid="{00000000-0005-0000-0000-0000293C0000}"/>
    <cellStyle name="20% - Accent1 2 8 2 2 2 3 2" xfId="15589" xr:uid="{00000000-0005-0000-0000-00002A3C0000}"/>
    <cellStyle name="20% - Accent1 2 8 2 2 2 4" xfId="15590" xr:uid="{00000000-0005-0000-0000-00002B3C0000}"/>
    <cellStyle name="20% - Accent1 2 8 2 2 3" xfId="15591" xr:uid="{00000000-0005-0000-0000-00002C3C0000}"/>
    <cellStyle name="20% - Accent1 2 8 2 2 3 2" xfId="15592" xr:uid="{00000000-0005-0000-0000-00002D3C0000}"/>
    <cellStyle name="20% - Accent1 2 8 2 2 3 2 2" xfId="15593" xr:uid="{00000000-0005-0000-0000-00002E3C0000}"/>
    <cellStyle name="20% - Accent1 2 8 2 2 3 2 2 2" xfId="15594" xr:uid="{00000000-0005-0000-0000-00002F3C0000}"/>
    <cellStyle name="20% - Accent1 2 8 2 2 3 2 3" xfId="15595" xr:uid="{00000000-0005-0000-0000-0000303C0000}"/>
    <cellStyle name="20% - Accent1 2 8 2 2 3 3" xfId="15596" xr:uid="{00000000-0005-0000-0000-0000313C0000}"/>
    <cellStyle name="20% - Accent1 2 8 2 2 3 3 2" xfId="15597" xr:uid="{00000000-0005-0000-0000-0000323C0000}"/>
    <cellStyle name="20% - Accent1 2 8 2 2 3 4" xfId="15598" xr:uid="{00000000-0005-0000-0000-0000333C0000}"/>
    <cellStyle name="20% - Accent1 2 8 2 2 4" xfId="15599" xr:uid="{00000000-0005-0000-0000-0000343C0000}"/>
    <cellStyle name="20% - Accent1 2 8 2 2 4 2" xfId="15600" xr:uid="{00000000-0005-0000-0000-0000353C0000}"/>
    <cellStyle name="20% - Accent1 2 8 2 2 4 2 2" xfId="15601" xr:uid="{00000000-0005-0000-0000-0000363C0000}"/>
    <cellStyle name="20% - Accent1 2 8 2 2 4 2 2 2" xfId="15602" xr:uid="{00000000-0005-0000-0000-0000373C0000}"/>
    <cellStyle name="20% - Accent1 2 8 2 2 4 2 3" xfId="15603" xr:uid="{00000000-0005-0000-0000-0000383C0000}"/>
    <cellStyle name="20% - Accent1 2 8 2 2 4 3" xfId="15604" xr:uid="{00000000-0005-0000-0000-0000393C0000}"/>
    <cellStyle name="20% - Accent1 2 8 2 2 4 3 2" xfId="15605" xr:uid="{00000000-0005-0000-0000-00003A3C0000}"/>
    <cellStyle name="20% - Accent1 2 8 2 2 4 4" xfId="15606" xr:uid="{00000000-0005-0000-0000-00003B3C0000}"/>
    <cellStyle name="20% - Accent1 2 8 2 2 5" xfId="15607" xr:uid="{00000000-0005-0000-0000-00003C3C0000}"/>
    <cellStyle name="20% - Accent1 2 8 2 2 5 2" xfId="15608" xr:uid="{00000000-0005-0000-0000-00003D3C0000}"/>
    <cellStyle name="20% - Accent1 2 8 2 2 5 2 2" xfId="15609" xr:uid="{00000000-0005-0000-0000-00003E3C0000}"/>
    <cellStyle name="20% - Accent1 2 8 2 2 5 3" xfId="15610" xr:uid="{00000000-0005-0000-0000-00003F3C0000}"/>
    <cellStyle name="20% - Accent1 2 8 2 2 6" xfId="15611" xr:uid="{00000000-0005-0000-0000-0000403C0000}"/>
    <cellStyle name="20% - Accent1 2 8 2 2 6 2" xfId="15612" xr:uid="{00000000-0005-0000-0000-0000413C0000}"/>
    <cellStyle name="20% - Accent1 2 8 2 2 6 2 2" xfId="15613" xr:uid="{00000000-0005-0000-0000-0000423C0000}"/>
    <cellStyle name="20% - Accent1 2 8 2 2 6 3" xfId="15614" xr:uid="{00000000-0005-0000-0000-0000433C0000}"/>
    <cellStyle name="20% - Accent1 2 8 2 2 7" xfId="15615" xr:uid="{00000000-0005-0000-0000-0000443C0000}"/>
    <cellStyle name="20% - Accent1 2 8 2 2 7 2" xfId="15616" xr:uid="{00000000-0005-0000-0000-0000453C0000}"/>
    <cellStyle name="20% - Accent1 2 8 2 2 8" xfId="15617" xr:uid="{00000000-0005-0000-0000-0000463C0000}"/>
    <cellStyle name="20% - Accent1 2 8 2 2 8 2" xfId="15618" xr:uid="{00000000-0005-0000-0000-0000473C0000}"/>
    <cellStyle name="20% - Accent1 2 8 2 2 9" xfId="15619" xr:uid="{00000000-0005-0000-0000-0000483C0000}"/>
    <cellStyle name="20% - Accent1 2 8 2 3" xfId="15620" xr:uid="{00000000-0005-0000-0000-0000493C0000}"/>
    <cellStyle name="20% - Accent1 2 8 2 3 2" xfId="15621" xr:uid="{00000000-0005-0000-0000-00004A3C0000}"/>
    <cellStyle name="20% - Accent1 2 8 2 3 2 2" xfId="15622" xr:uid="{00000000-0005-0000-0000-00004B3C0000}"/>
    <cellStyle name="20% - Accent1 2 8 2 3 2 2 2" xfId="15623" xr:uid="{00000000-0005-0000-0000-00004C3C0000}"/>
    <cellStyle name="20% - Accent1 2 8 2 3 2 2 2 2" xfId="15624" xr:uid="{00000000-0005-0000-0000-00004D3C0000}"/>
    <cellStyle name="20% - Accent1 2 8 2 3 2 2 3" xfId="15625" xr:uid="{00000000-0005-0000-0000-00004E3C0000}"/>
    <cellStyle name="20% - Accent1 2 8 2 3 2 3" xfId="15626" xr:uid="{00000000-0005-0000-0000-00004F3C0000}"/>
    <cellStyle name="20% - Accent1 2 8 2 3 2 3 2" xfId="15627" xr:uid="{00000000-0005-0000-0000-0000503C0000}"/>
    <cellStyle name="20% - Accent1 2 8 2 3 2 4" xfId="15628" xr:uid="{00000000-0005-0000-0000-0000513C0000}"/>
    <cellStyle name="20% - Accent1 2 8 2 3 3" xfId="15629" xr:uid="{00000000-0005-0000-0000-0000523C0000}"/>
    <cellStyle name="20% - Accent1 2 8 2 3 3 2" xfId="15630" xr:uid="{00000000-0005-0000-0000-0000533C0000}"/>
    <cellStyle name="20% - Accent1 2 8 2 3 3 2 2" xfId="15631" xr:uid="{00000000-0005-0000-0000-0000543C0000}"/>
    <cellStyle name="20% - Accent1 2 8 2 3 3 2 2 2" xfId="15632" xr:uid="{00000000-0005-0000-0000-0000553C0000}"/>
    <cellStyle name="20% - Accent1 2 8 2 3 3 2 3" xfId="15633" xr:uid="{00000000-0005-0000-0000-0000563C0000}"/>
    <cellStyle name="20% - Accent1 2 8 2 3 3 3" xfId="15634" xr:uid="{00000000-0005-0000-0000-0000573C0000}"/>
    <cellStyle name="20% - Accent1 2 8 2 3 3 3 2" xfId="15635" xr:uid="{00000000-0005-0000-0000-0000583C0000}"/>
    <cellStyle name="20% - Accent1 2 8 2 3 3 4" xfId="15636" xr:uid="{00000000-0005-0000-0000-0000593C0000}"/>
    <cellStyle name="20% - Accent1 2 8 2 3 4" xfId="15637" xr:uid="{00000000-0005-0000-0000-00005A3C0000}"/>
    <cellStyle name="20% - Accent1 2 8 2 3 4 2" xfId="15638" xr:uid="{00000000-0005-0000-0000-00005B3C0000}"/>
    <cellStyle name="20% - Accent1 2 8 2 3 4 2 2" xfId="15639" xr:uid="{00000000-0005-0000-0000-00005C3C0000}"/>
    <cellStyle name="20% - Accent1 2 8 2 3 4 2 2 2" xfId="15640" xr:uid="{00000000-0005-0000-0000-00005D3C0000}"/>
    <cellStyle name="20% - Accent1 2 8 2 3 4 2 3" xfId="15641" xr:uid="{00000000-0005-0000-0000-00005E3C0000}"/>
    <cellStyle name="20% - Accent1 2 8 2 3 4 3" xfId="15642" xr:uid="{00000000-0005-0000-0000-00005F3C0000}"/>
    <cellStyle name="20% - Accent1 2 8 2 3 4 3 2" xfId="15643" xr:uid="{00000000-0005-0000-0000-0000603C0000}"/>
    <cellStyle name="20% - Accent1 2 8 2 3 4 4" xfId="15644" xr:uid="{00000000-0005-0000-0000-0000613C0000}"/>
    <cellStyle name="20% - Accent1 2 8 2 3 5" xfId="15645" xr:uid="{00000000-0005-0000-0000-0000623C0000}"/>
    <cellStyle name="20% - Accent1 2 8 2 3 5 2" xfId="15646" xr:uid="{00000000-0005-0000-0000-0000633C0000}"/>
    <cellStyle name="20% - Accent1 2 8 2 3 5 2 2" xfId="15647" xr:uid="{00000000-0005-0000-0000-0000643C0000}"/>
    <cellStyle name="20% - Accent1 2 8 2 3 5 3" xfId="15648" xr:uid="{00000000-0005-0000-0000-0000653C0000}"/>
    <cellStyle name="20% - Accent1 2 8 2 3 6" xfId="15649" xr:uid="{00000000-0005-0000-0000-0000663C0000}"/>
    <cellStyle name="20% - Accent1 2 8 2 3 6 2" xfId="15650" xr:uid="{00000000-0005-0000-0000-0000673C0000}"/>
    <cellStyle name="20% - Accent1 2 8 2 3 6 2 2" xfId="15651" xr:uid="{00000000-0005-0000-0000-0000683C0000}"/>
    <cellStyle name="20% - Accent1 2 8 2 3 6 3" xfId="15652" xr:uid="{00000000-0005-0000-0000-0000693C0000}"/>
    <cellStyle name="20% - Accent1 2 8 2 3 7" xfId="15653" xr:uid="{00000000-0005-0000-0000-00006A3C0000}"/>
    <cellStyle name="20% - Accent1 2 8 2 3 7 2" xfId="15654" xr:uid="{00000000-0005-0000-0000-00006B3C0000}"/>
    <cellStyle name="20% - Accent1 2 8 2 3 8" xfId="15655" xr:uid="{00000000-0005-0000-0000-00006C3C0000}"/>
    <cellStyle name="20% - Accent1 2 8 2 3 8 2" xfId="15656" xr:uid="{00000000-0005-0000-0000-00006D3C0000}"/>
    <cellStyle name="20% - Accent1 2 8 2 3 9" xfId="15657" xr:uid="{00000000-0005-0000-0000-00006E3C0000}"/>
    <cellStyle name="20% - Accent1 2 8 2 4" xfId="15658" xr:uid="{00000000-0005-0000-0000-00006F3C0000}"/>
    <cellStyle name="20% - Accent1 2 8 2 4 2" xfId="15659" xr:uid="{00000000-0005-0000-0000-0000703C0000}"/>
    <cellStyle name="20% - Accent1 2 8 2 4 2 2" xfId="15660" xr:uid="{00000000-0005-0000-0000-0000713C0000}"/>
    <cellStyle name="20% - Accent1 2 8 2 4 2 2 2" xfId="15661" xr:uid="{00000000-0005-0000-0000-0000723C0000}"/>
    <cellStyle name="20% - Accent1 2 8 2 4 2 3" xfId="15662" xr:uid="{00000000-0005-0000-0000-0000733C0000}"/>
    <cellStyle name="20% - Accent1 2 8 2 4 3" xfId="15663" xr:uid="{00000000-0005-0000-0000-0000743C0000}"/>
    <cellStyle name="20% - Accent1 2 8 2 4 3 2" xfId="15664" xr:uid="{00000000-0005-0000-0000-0000753C0000}"/>
    <cellStyle name="20% - Accent1 2 8 2 4 4" xfId="15665" xr:uid="{00000000-0005-0000-0000-0000763C0000}"/>
    <cellStyle name="20% - Accent1 2 8 2 5" xfId="15666" xr:uid="{00000000-0005-0000-0000-0000773C0000}"/>
    <cellStyle name="20% - Accent1 2 8 2 5 2" xfId="15667" xr:uid="{00000000-0005-0000-0000-0000783C0000}"/>
    <cellStyle name="20% - Accent1 2 8 2 5 2 2" xfId="15668" xr:uid="{00000000-0005-0000-0000-0000793C0000}"/>
    <cellStyle name="20% - Accent1 2 8 2 5 2 2 2" xfId="15669" xr:uid="{00000000-0005-0000-0000-00007A3C0000}"/>
    <cellStyle name="20% - Accent1 2 8 2 5 2 3" xfId="15670" xr:uid="{00000000-0005-0000-0000-00007B3C0000}"/>
    <cellStyle name="20% - Accent1 2 8 2 5 3" xfId="15671" xr:uid="{00000000-0005-0000-0000-00007C3C0000}"/>
    <cellStyle name="20% - Accent1 2 8 2 5 3 2" xfId="15672" xr:uid="{00000000-0005-0000-0000-00007D3C0000}"/>
    <cellStyle name="20% - Accent1 2 8 2 5 4" xfId="15673" xr:uid="{00000000-0005-0000-0000-00007E3C0000}"/>
    <cellStyle name="20% - Accent1 2 8 2 6" xfId="15674" xr:uid="{00000000-0005-0000-0000-00007F3C0000}"/>
    <cellStyle name="20% - Accent1 2 8 2 6 2" xfId="15675" xr:uid="{00000000-0005-0000-0000-0000803C0000}"/>
    <cellStyle name="20% - Accent1 2 8 2 6 2 2" xfId="15676" xr:uid="{00000000-0005-0000-0000-0000813C0000}"/>
    <cellStyle name="20% - Accent1 2 8 2 6 2 2 2" xfId="15677" xr:uid="{00000000-0005-0000-0000-0000823C0000}"/>
    <cellStyle name="20% - Accent1 2 8 2 6 2 3" xfId="15678" xr:uid="{00000000-0005-0000-0000-0000833C0000}"/>
    <cellStyle name="20% - Accent1 2 8 2 6 3" xfId="15679" xr:uid="{00000000-0005-0000-0000-0000843C0000}"/>
    <cellStyle name="20% - Accent1 2 8 2 6 3 2" xfId="15680" xr:uid="{00000000-0005-0000-0000-0000853C0000}"/>
    <cellStyle name="20% - Accent1 2 8 2 6 4" xfId="15681" xr:uid="{00000000-0005-0000-0000-0000863C0000}"/>
    <cellStyle name="20% - Accent1 2 8 2 7" xfId="15682" xr:uid="{00000000-0005-0000-0000-0000873C0000}"/>
    <cellStyle name="20% - Accent1 2 8 2 7 2" xfId="15683" xr:uid="{00000000-0005-0000-0000-0000883C0000}"/>
    <cellStyle name="20% - Accent1 2 8 2 7 2 2" xfId="15684" xr:uid="{00000000-0005-0000-0000-0000893C0000}"/>
    <cellStyle name="20% - Accent1 2 8 2 7 3" xfId="15685" xr:uid="{00000000-0005-0000-0000-00008A3C0000}"/>
    <cellStyle name="20% - Accent1 2 8 2 8" xfId="15686" xr:uid="{00000000-0005-0000-0000-00008B3C0000}"/>
    <cellStyle name="20% - Accent1 2 8 2 8 2" xfId="15687" xr:uid="{00000000-0005-0000-0000-00008C3C0000}"/>
    <cellStyle name="20% - Accent1 2 8 2 8 2 2" xfId="15688" xr:uid="{00000000-0005-0000-0000-00008D3C0000}"/>
    <cellStyle name="20% - Accent1 2 8 2 8 3" xfId="15689" xr:uid="{00000000-0005-0000-0000-00008E3C0000}"/>
    <cellStyle name="20% - Accent1 2 8 2 9" xfId="15690" xr:uid="{00000000-0005-0000-0000-00008F3C0000}"/>
    <cellStyle name="20% - Accent1 2 8 2 9 2" xfId="15691" xr:uid="{00000000-0005-0000-0000-0000903C0000}"/>
    <cellStyle name="20% - Accent1 2 8 3" xfId="15692" xr:uid="{00000000-0005-0000-0000-0000913C0000}"/>
    <cellStyle name="20% - Accent1 2 8 3 2" xfId="15693" xr:uid="{00000000-0005-0000-0000-0000923C0000}"/>
    <cellStyle name="20% - Accent1 2 8 3 2 2" xfId="15694" xr:uid="{00000000-0005-0000-0000-0000933C0000}"/>
    <cellStyle name="20% - Accent1 2 8 3 2 2 2" xfId="15695" xr:uid="{00000000-0005-0000-0000-0000943C0000}"/>
    <cellStyle name="20% - Accent1 2 8 3 2 2 2 2" xfId="15696" xr:uid="{00000000-0005-0000-0000-0000953C0000}"/>
    <cellStyle name="20% - Accent1 2 8 3 2 2 3" xfId="15697" xr:uid="{00000000-0005-0000-0000-0000963C0000}"/>
    <cellStyle name="20% - Accent1 2 8 3 2 3" xfId="15698" xr:uid="{00000000-0005-0000-0000-0000973C0000}"/>
    <cellStyle name="20% - Accent1 2 8 3 2 3 2" xfId="15699" xr:uid="{00000000-0005-0000-0000-0000983C0000}"/>
    <cellStyle name="20% - Accent1 2 8 3 2 4" xfId="15700" xr:uid="{00000000-0005-0000-0000-0000993C0000}"/>
    <cellStyle name="20% - Accent1 2 8 3 3" xfId="15701" xr:uid="{00000000-0005-0000-0000-00009A3C0000}"/>
    <cellStyle name="20% - Accent1 2 8 3 3 2" xfId="15702" xr:uid="{00000000-0005-0000-0000-00009B3C0000}"/>
    <cellStyle name="20% - Accent1 2 8 3 3 2 2" xfId="15703" xr:uid="{00000000-0005-0000-0000-00009C3C0000}"/>
    <cellStyle name="20% - Accent1 2 8 3 3 2 2 2" xfId="15704" xr:uid="{00000000-0005-0000-0000-00009D3C0000}"/>
    <cellStyle name="20% - Accent1 2 8 3 3 2 3" xfId="15705" xr:uid="{00000000-0005-0000-0000-00009E3C0000}"/>
    <cellStyle name="20% - Accent1 2 8 3 3 3" xfId="15706" xr:uid="{00000000-0005-0000-0000-00009F3C0000}"/>
    <cellStyle name="20% - Accent1 2 8 3 3 3 2" xfId="15707" xr:uid="{00000000-0005-0000-0000-0000A03C0000}"/>
    <cellStyle name="20% - Accent1 2 8 3 3 4" xfId="15708" xr:uid="{00000000-0005-0000-0000-0000A13C0000}"/>
    <cellStyle name="20% - Accent1 2 8 3 4" xfId="15709" xr:uid="{00000000-0005-0000-0000-0000A23C0000}"/>
    <cellStyle name="20% - Accent1 2 8 3 4 2" xfId="15710" xr:uid="{00000000-0005-0000-0000-0000A33C0000}"/>
    <cellStyle name="20% - Accent1 2 8 3 4 2 2" xfId="15711" xr:uid="{00000000-0005-0000-0000-0000A43C0000}"/>
    <cellStyle name="20% - Accent1 2 8 3 4 2 2 2" xfId="15712" xr:uid="{00000000-0005-0000-0000-0000A53C0000}"/>
    <cellStyle name="20% - Accent1 2 8 3 4 2 3" xfId="15713" xr:uid="{00000000-0005-0000-0000-0000A63C0000}"/>
    <cellStyle name="20% - Accent1 2 8 3 4 3" xfId="15714" xr:uid="{00000000-0005-0000-0000-0000A73C0000}"/>
    <cellStyle name="20% - Accent1 2 8 3 4 3 2" xfId="15715" xr:uid="{00000000-0005-0000-0000-0000A83C0000}"/>
    <cellStyle name="20% - Accent1 2 8 3 4 4" xfId="15716" xr:uid="{00000000-0005-0000-0000-0000A93C0000}"/>
    <cellStyle name="20% - Accent1 2 8 3 5" xfId="15717" xr:uid="{00000000-0005-0000-0000-0000AA3C0000}"/>
    <cellStyle name="20% - Accent1 2 8 3 5 2" xfId="15718" xr:uid="{00000000-0005-0000-0000-0000AB3C0000}"/>
    <cellStyle name="20% - Accent1 2 8 3 5 2 2" xfId="15719" xr:uid="{00000000-0005-0000-0000-0000AC3C0000}"/>
    <cellStyle name="20% - Accent1 2 8 3 5 3" xfId="15720" xr:uid="{00000000-0005-0000-0000-0000AD3C0000}"/>
    <cellStyle name="20% - Accent1 2 8 3 6" xfId="15721" xr:uid="{00000000-0005-0000-0000-0000AE3C0000}"/>
    <cellStyle name="20% - Accent1 2 8 3 6 2" xfId="15722" xr:uid="{00000000-0005-0000-0000-0000AF3C0000}"/>
    <cellStyle name="20% - Accent1 2 8 3 6 2 2" xfId="15723" xr:uid="{00000000-0005-0000-0000-0000B03C0000}"/>
    <cellStyle name="20% - Accent1 2 8 3 6 3" xfId="15724" xr:uid="{00000000-0005-0000-0000-0000B13C0000}"/>
    <cellStyle name="20% - Accent1 2 8 3 7" xfId="15725" xr:uid="{00000000-0005-0000-0000-0000B23C0000}"/>
    <cellStyle name="20% - Accent1 2 8 3 7 2" xfId="15726" xr:uid="{00000000-0005-0000-0000-0000B33C0000}"/>
    <cellStyle name="20% - Accent1 2 8 3 8" xfId="15727" xr:uid="{00000000-0005-0000-0000-0000B43C0000}"/>
    <cellStyle name="20% - Accent1 2 8 3 8 2" xfId="15728" xr:uid="{00000000-0005-0000-0000-0000B53C0000}"/>
    <cellStyle name="20% - Accent1 2 8 3 9" xfId="15729" xr:uid="{00000000-0005-0000-0000-0000B63C0000}"/>
    <cellStyle name="20% - Accent1 2 8 4" xfId="15730" xr:uid="{00000000-0005-0000-0000-0000B73C0000}"/>
    <cellStyle name="20% - Accent1 2 8 4 2" xfId="15731" xr:uid="{00000000-0005-0000-0000-0000B83C0000}"/>
    <cellStyle name="20% - Accent1 2 8 4 2 2" xfId="15732" xr:uid="{00000000-0005-0000-0000-0000B93C0000}"/>
    <cellStyle name="20% - Accent1 2 8 4 2 2 2" xfId="15733" xr:uid="{00000000-0005-0000-0000-0000BA3C0000}"/>
    <cellStyle name="20% - Accent1 2 8 4 2 2 2 2" xfId="15734" xr:uid="{00000000-0005-0000-0000-0000BB3C0000}"/>
    <cellStyle name="20% - Accent1 2 8 4 2 2 3" xfId="15735" xr:uid="{00000000-0005-0000-0000-0000BC3C0000}"/>
    <cellStyle name="20% - Accent1 2 8 4 2 3" xfId="15736" xr:uid="{00000000-0005-0000-0000-0000BD3C0000}"/>
    <cellStyle name="20% - Accent1 2 8 4 2 3 2" xfId="15737" xr:uid="{00000000-0005-0000-0000-0000BE3C0000}"/>
    <cellStyle name="20% - Accent1 2 8 4 2 4" xfId="15738" xr:uid="{00000000-0005-0000-0000-0000BF3C0000}"/>
    <cellStyle name="20% - Accent1 2 8 4 3" xfId="15739" xr:uid="{00000000-0005-0000-0000-0000C03C0000}"/>
    <cellStyle name="20% - Accent1 2 8 4 3 2" xfId="15740" xr:uid="{00000000-0005-0000-0000-0000C13C0000}"/>
    <cellStyle name="20% - Accent1 2 8 4 3 2 2" xfId="15741" xr:uid="{00000000-0005-0000-0000-0000C23C0000}"/>
    <cellStyle name="20% - Accent1 2 8 4 3 2 2 2" xfId="15742" xr:uid="{00000000-0005-0000-0000-0000C33C0000}"/>
    <cellStyle name="20% - Accent1 2 8 4 3 2 3" xfId="15743" xr:uid="{00000000-0005-0000-0000-0000C43C0000}"/>
    <cellStyle name="20% - Accent1 2 8 4 3 3" xfId="15744" xr:uid="{00000000-0005-0000-0000-0000C53C0000}"/>
    <cellStyle name="20% - Accent1 2 8 4 3 3 2" xfId="15745" xr:uid="{00000000-0005-0000-0000-0000C63C0000}"/>
    <cellStyle name="20% - Accent1 2 8 4 3 4" xfId="15746" xr:uid="{00000000-0005-0000-0000-0000C73C0000}"/>
    <cellStyle name="20% - Accent1 2 8 4 4" xfId="15747" xr:uid="{00000000-0005-0000-0000-0000C83C0000}"/>
    <cellStyle name="20% - Accent1 2 8 4 4 2" xfId="15748" xr:uid="{00000000-0005-0000-0000-0000C93C0000}"/>
    <cellStyle name="20% - Accent1 2 8 4 4 2 2" xfId="15749" xr:uid="{00000000-0005-0000-0000-0000CA3C0000}"/>
    <cellStyle name="20% - Accent1 2 8 4 4 2 2 2" xfId="15750" xr:uid="{00000000-0005-0000-0000-0000CB3C0000}"/>
    <cellStyle name="20% - Accent1 2 8 4 4 2 3" xfId="15751" xr:uid="{00000000-0005-0000-0000-0000CC3C0000}"/>
    <cellStyle name="20% - Accent1 2 8 4 4 3" xfId="15752" xr:uid="{00000000-0005-0000-0000-0000CD3C0000}"/>
    <cellStyle name="20% - Accent1 2 8 4 4 3 2" xfId="15753" xr:uid="{00000000-0005-0000-0000-0000CE3C0000}"/>
    <cellStyle name="20% - Accent1 2 8 4 4 4" xfId="15754" xr:uid="{00000000-0005-0000-0000-0000CF3C0000}"/>
    <cellStyle name="20% - Accent1 2 8 4 5" xfId="15755" xr:uid="{00000000-0005-0000-0000-0000D03C0000}"/>
    <cellStyle name="20% - Accent1 2 8 4 5 2" xfId="15756" xr:uid="{00000000-0005-0000-0000-0000D13C0000}"/>
    <cellStyle name="20% - Accent1 2 8 4 5 2 2" xfId="15757" xr:uid="{00000000-0005-0000-0000-0000D23C0000}"/>
    <cellStyle name="20% - Accent1 2 8 4 5 3" xfId="15758" xr:uid="{00000000-0005-0000-0000-0000D33C0000}"/>
    <cellStyle name="20% - Accent1 2 8 4 6" xfId="15759" xr:uid="{00000000-0005-0000-0000-0000D43C0000}"/>
    <cellStyle name="20% - Accent1 2 8 4 6 2" xfId="15760" xr:uid="{00000000-0005-0000-0000-0000D53C0000}"/>
    <cellStyle name="20% - Accent1 2 8 4 6 2 2" xfId="15761" xr:uid="{00000000-0005-0000-0000-0000D63C0000}"/>
    <cellStyle name="20% - Accent1 2 8 4 6 3" xfId="15762" xr:uid="{00000000-0005-0000-0000-0000D73C0000}"/>
    <cellStyle name="20% - Accent1 2 8 4 7" xfId="15763" xr:uid="{00000000-0005-0000-0000-0000D83C0000}"/>
    <cellStyle name="20% - Accent1 2 8 4 7 2" xfId="15764" xr:uid="{00000000-0005-0000-0000-0000D93C0000}"/>
    <cellStyle name="20% - Accent1 2 8 4 8" xfId="15765" xr:uid="{00000000-0005-0000-0000-0000DA3C0000}"/>
    <cellStyle name="20% - Accent1 2 8 4 8 2" xfId="15766" xr:uid="{00000000-0005-0000-0000-0000DB3C0000}"/>
    <cellStyle name="20% - Accent1 2 8 4 9" xfId="15767" xr:uid="{00000000-0005-0000-0000-0000DC3C0000}"/>
    <cellStyle name="20% - Accent1 2 8 5" xfId="15768" xr:uid="{00000000-0005-0000-0000-0000DD3C0000}"/>
    <cellStyle name="20% - Accent1 2 8 5 2" xfId="15769" xr:uid="{00000000-0005-0000-0000-0000DE3C0000}"/>
    <cellStyle name="20% - Accent1 2 8 5 2 2" xfId="15770" xr:uid="{00000000-0005-0000-0000-0000DF3C0000}"/>
    <cellStyle name="20% - Accent1 2 8 5 2 2 2" xfId="15771" xr:uid="{00000000-0005-0000-0000-0000E03C0000}"/>
    <cellStyle name="20% - Accent1 2 8 5 2 3" xfId="15772" xr:uid="{00000000-0005-0000-0000-0000E13C0000}"/>
    <cellStyle name="20% - Accent1 2 8 5 3" xfId="15773" xr:uid="{00000000-0005-0000-0000-0000E23C0000}"/>
    <cellStyle name="20% - Accent1 2 8 5 3 2" xfId="15774" xr:uid="{00000000-0005-0000-0000-0000E33C0000}"/>
    <cellStyle name="20% - Accent1 2 8 5 4" xfId="15775" xr:uid="{00000000-0005-0000-0000-0000E43C0000}"/>
    <cellStyle name="20% - Accent1 2 8 6" xfId="15776" xr:uid="{00000000-0005-0000-0000-0000E53C0000}"/>
    <cellStyle name="20% - Accent1 2 8 6 2" xfId="15777" xr:uid="{00000000-0005-0000-0000-0000E63C0000}"/>
    <cellStyle name="20% - Accent1 2 8 6 2 2" xfId="15778" xr:uid="{00000000-0005-0000-0000-0000E73C0000}"/>
    <cellStyle name="20% - Accent1 2 8 6 2 2 2" xfId="15779" xr:uid="{00000000-0005-0000-0000-0000E83C0000}"/>
    <cellStyle name="20% - Accent1 2 8 6 2 3" xfId="15780" xr:uid="{00000000-0005-0000-0000-0000E93C0000}"/>
    <cellStyle name="20% - Accent1 2 8 6 3" xfId="15781" xr:uid="{00000000-0005-0000-0000-0000EA3C0000}"/>
    <cellStyle name="20% - Accent1 2 8 6 3 2" xfId="15782" xr:uid="{00000000-0005-0000-0000-0000EB3C0000}"/>
    <cellStyle name="20% - Accent1 2 8 6 4" xfId="15783" xr:uid="{00000000-0005-0000-0000-0000EC3C0000}"/>
    <cellStyle name="20% - Accent1 2 8 7" xfId="15784" xr:uid="{00000000-0005-0000-0000-0000ED3C0000}"/>
    <cellStyle name="20% - Accent1 2 8 7 2" xfId="15785" xr:uid="{00000000-0005-0000-0000-0000EE3C0000}"/>
    <cellStyle name="20% - Accent1 2 8 7 2 2" xfId="15786" xr:uid="{00000000-0005-0000-0000-0000EF3C0000}"/>
    <cellStyle name="20% - Accent1 2 8 7 2 2 2" xfId="15787" xr:uid="{00000000-0005-0000-0000-0000F03C0000}"/>
    <cellStyle name="20% - Accent1 2 8 7 2 3" xfId="15788" xr:uid="{00000000-0005-0000-0000-0000F13C0000}"/>
    <cellStyle name="20% - Accent1 2 8 7 3" xfId="15789" xr:uid="{00000000-0005-0000-0000-0000F23C0000}"/>
    <cellStyle name="20% - Accent1 2 8 7 3 2" xfId="15790" xr:uid="{00000000-0005-0000-0000-0000F33C0000}"/>
    <cellStyle name="20% - Accent1 2 8 7 4" xfId="15791" xr:uid="{00000000-0005-0000-0000-0000F43C0000}"/>
    <cellStyle name="20% - Accent1 2 8 8" xfId="15792" xr:uid="{00000000-0005-0000-0000-0000F53C0000}"/>
    <cellStyle name="20% - Accent1 2 8 8 2" xfId="15793" xr:uid="{00000000-0005-0000-0000-0000F63C0000}"/>
    <cellStyle name="20% - Accent1 2 8 8 2 2" xfId="15794" xr:uid="{00000000-0005-0000-0000-0000F73C0000}"/>
    <cellStyle name="20% - Accent1 2 8 8 3" xfId="15795" xr:uid="{00000000-0005-0000-0000-0000F83C0000}"/>
    <cellStyle name="20% - Accent1 2 8 9" xfId="15796" xr:uid="{00000000-0005-0000-0000-0000F93C0000}"/>
    <cellStyle name="20% - Accent1 2 8 9 2" xfId="15797" xr:uid="{00000000-0005-0000-0000-0000FA3C0000}"/>
    <cellStyle name="20% - Accent1 2 8 9 2 2" xfId="15798" xr:uid="{00000000-0005-0000-0000-0000FB3C0000}"/>
    <cellStyle name="20% - Accent1 2 8 9 3" xfId="15799" xr:uid="{00000000-0005-0000-0000-0000FC3C0000}"/>
    <cellStyle name="20% - Accent1 2 9" xfId="15800" xr:uid="{00000000-0005-0000-0000-0000FD3C0000}"/>
    <cellStyle name="20% - Accent1 2 9 10" xfId="15801" xr:uid="{00000000-0005-0000-0000-0000FE3C0000}"/>
    <cellStyle name="20% - Accent1 2 9 10 2" xfId="15802" xr:uid="{00000000-0005-0000-0000-0000FF3C0000}"/>
    <cellStyle name="20% - Accent1 2 9 11" xfId="15803" xr:uid="{00000000-0005-0000-0000-0000003D0000}"/>
    <cellStyle name="20% - Accent1 2 9 2" xfId="15804" xr:uid="{00000000-0005-0000-0000-0000013D0000}"/>
    <cellStyle name="20% - Accent1 2 9 2 2" xfId="15805" xr:uid="{00000000-0005-0000-0000-0000023D0000}"/>
    <cellStyle name="20% - Accent1 2 9 2 2 2" xfId="15806" xr:uid="{00000000-0005-0000-0000-0000033D0000}"/>
    <cellStyle name="20% - Accent1 2 9 2 2 2 2" xfId="15807" xr:uid="{00000000-0005-0000-0000-0000043D0000}"/>
    <cellStyle name="20% - Accent1 2 9 2 2 2 2 2" xfId="15808" xr:uid="{00000000-0005-0000-0000-0000053D0000}"/>
    <cellStyle name="20% - Accent1 2 9 2 2 2 3" xfId="15809" xr:uid="{00000000-0005-0000-0000-0000063D0000}"/>
    <cellStyle name="20% - Accent1 2 9 2 2 3" xfId="15810" xr:uid="{00000000-0005-0000-0000-0000073D0000}"/>
    <cellStyle name="20% - Accent1 2 9 2 2 3 2" xfId="15811" xr:uid="{00000000-0005-0000-0000-0000083D0000}"/>
    <cellStyle name="20% - Accent1 2 9 2 2 4" xfId="15812" xr:uid="{00000000-0005-0000-0000-0000093D0000}"/>
    <cellStyle name="20% - Accent1 2 9 2 3" xfId="15813" xr:uid="{00000000-0005-0000-0000-00000A3D0000}"/>
    <cellStyle name="20% - Accent1 2 9 2 3 2" xfId="15814" xr:uid="{00000000-0005-0000-0000-00000B3D0000}"/>
    <cellStyle name="20% - Accent1 2 9 2 3 2 2" xfId="15815" xr:uid="{00000000-0005-0000-0000-00000C3D0000}"/>
    <cellStyle name="20% - Accent1 2 9 2 3 2 2 2" xfId="15816" xr:uid="{00000000-0005-0000-0000-00000D3D0000}"/>
    <cellStyle name="20% - Accent1 2 9 2 3 2 3" xfId="15817" xr:uid="{00000000-0005-0000-0000-00000E3D0000}"/>
    <cellStyle name="20% - Accent1 2 9 2 3 3" xfId="15818" xr:uid="{00000000-0005-0000-0000-00000F3D0000}"/>
    <cellStyle name="20% - Accent1 2 9 2 3 3 2" xfId="15819" xr:uid="{00000000-0005-0000-0000-0000103D0000}"/>
    <cellStyle name="20% - Accent1 2 9 2 3 4" xfId="15820" xr:uid="{00000000-0005-0000-0000-0000113D0000}"/>
    <cellStyle name="20% - Accent1 2 9 2 4" xfId="15821" xr:uid="{00000000-0005-0000-0000-0000123D0000}"/>
    <cellStyle name="20% - Accent1 2 9 2 4 2" xfId="15822" xr:uid="{00000000-0005-0000-0000-0000133D0000}"/>
    <cellStyle name="20% - Accent1 2 9 2 4 2 2" xfId="15823" xr:uid="{00000000-0005-0000-0000-0000143D0000}"/>
    <cellStyle name="20% - Accent1 2 9 2 4 2 2 2" xfId="15824" xr:uid="{00000000-0005-0000-0000-0000153D0000}"/>
    <cellStyle name="20% - Accent1 2 9 2 4 2 3" xfId="15825" xr:uid="{00000000-0005-0000-0000-0000163D0000}"/>
    <cellStyle name="20% - Accent1 2 9 2 4 3" xfId="15826" xr:uid="{00000000-0005-0000-0000-0000173D0000}"/>
    <cellStyle name="20% - Accent1 2 9 2 4 3 2" xfId="15827" xr:uid="{00000000-0005-0000-0000-0000183D0000}"/>
    <cellStyle name="20% - Accent1 2 9 2 4 4" xfId="15828" xr:uid="{00000000-0005-0000-0000-0000193D0000}"/>
    <cellStyle name="20% - Accent1 2 9 2 5" xfId="15829" xr:uid="{00000000-0005-0000-0000-00001A3D0000}"/>
    <cellStyle name="20% - Accent1 2 9 2 5 2" xfId="15830" xr:uid="{00000000-0005-0000-0000-00001B3D0000}"/>
    <cellStyle name="20% - Accent1 2 9 2 5 2 2" xfId="15831" xr:uid="{00000000-0005-0000-0000-00001C3D0000}"/>
    <cellStyle name="20% - Accent1 2 9 2 5 3" xfId="15832" xr:uid="{00000000-0005-0000-0000-00001D3D0000}"/>
    <cellStyle name="20% - Accent1 2 9 2 6" xfId="15833" xr:uid="{00000000-0005-0000-0000-00001E3D0000}"/>
    <cellStyle name="20% - Accent1 2 9 2 6 2" xfId="15834" xr:uid="{00000000-0005-0000-0000-00001F3D0000}"/>
    <cellStyle name="20% - Accent1 2 9 2 6 2 2" xfId="15835" xr:uid="{00000000-0005-0000-0000-0000203D0000}"/>
    <cellStyle name="20% - Accent1 2 9 2 6 3" xfId="15836" xr:uid="{00000000-0005-0000-0000-0000213D0000}"/>
    <cellStyle name="20% - Accent1 2 9 2 7" xfId="15837" xr:uid="{00000000-0005-0000-0000-0000223D0000}"/>
    <cellStyle name="20% - Accent1 2 9 2 7 2" xfId="15838" xr:uid="{00000000-0005-0000-0000-0000233D0000}"/>
    <cellStyle name="20% - Accent1 2 9 2 8" xfId="15839" xr:uid="{00000000-0005-0000-0000-0000243D0000}"/>
    <cellStyle name="20% - Accent1 2 9 2 8 2" xfId="15840" xr:uid="{00000000-0005-0000-0000-0000253D0000}"/>
    <cellStyle name="20% - Accent1 2 9 2 9" xfId="15841" xr:uid="{00000000-0005-0000-0000-0000263D0000}"/>
    <cellStyle name="20% - Accent1 2 9 3" xfId="15842" xr:uid="{00000000-0005-0000-0000-0000273D0000}"/>
    <cellStyle name="20% - Accent1 2 9 3 2" xfId="15843" xr:uid="{00000000-0005-0000-0000-0000283D0000}"/>
    <cellStyle name="20% - Accent1 2 9 3 2 2" xfId="15844" xr:uid="{00000000-0005-0000-0000-0000293D0000}"/>
    <cellStyle name="20% - Accent1 2 9 3 2 2 2" xfId="15845" xr:uid="{00000000-0005-0000-0000-00002A3D0000}"/>
    <cellStyle name="20% - Accent1 2 9 3 2 2 2 2" xfId="15846" xr:uid="{00000000-0005-0000-0000-00002B3D0000}"/>
    <cellStyle name="20% - Accent1 2 9 3 2 2 3" xfId="15847" xr:uid="{00000000-0005-0000-0000-00002C3D0000}"/>
    <cellStyle name="20% - Accent1 2 9 3 2 3" xfId="15848" xr:uid="{00000000-0005-0000-0000-00002D3D0000}"/>
    <cellStyle name="20% - Accent1 2 9 3 2 3 2" xfId="15849" xr:uid="{00000000-0005-0000-0000-00002E3D0000}"/>
    <cellStyle name="20% - Accent1 2 9 3 2 4" xfId="15850" xr:uid="{00000000-0005-0000-0000-00002F3D0000}"/>
    <cellStyle name="20% - Accent1 2 9 3 3" xfId="15851" xr:uid="{00000000-0005-0000-0000-0000303D0000}"/>
    <cellStyle name="20% - Accent1 2 9 3 3 2" xfId="15852" xr:uid="{00000000-0005-0000-0000-0000313D0000}"/>
    <cellStyle name="20% - Accent1 2 9 3 3 2 2" xfId="15853" xr:uid="{00000000-0005-0000-0000-0000323D0000}"/>
    <cellStyle name="20% - Accent1 2 9 3 3 2 2 2" xfId="15854" xr:uid="{00000000-0005-0000-0000-0000333D0000}"/>
    <cellStyle name="20% - Accent1 2 9 3 3 2 3" xfId="15855" xr:uid="{00000000-0005-0000-0000-0000343D0000}"/>
    <cellStyle name="20% - Accent1 2 9 3 3 3" xfId="15856" xr:uid="{00000000-0005-0000-0000-0000353D0000}"/>
    <cellStyle name="20% - Accent1 2 9 3 3 3 2" xfId="15857" xr:uid="{00000000-0005-0000-0000-0000363D0000}"/>
    <cellStyle name="20% - Accent1 2 9 3 3 4" xfId="15858" xr:uid="{00000000-0005-0000-0000-0000373D0000}"/>
    <cellStyle name="20% - Accent1 2 9 3 4" xfId="15859" xr:uid="{00000000-0005-0000-0000-0000383D0000}"/>
    <cellStyle name="20% - Accent1 2 9 3 4 2" xfId="15860" xr:uid="{00000000-0005-0000-0000-0000393D0000}"/>
    <cellStyle name="20% - Accent1 2 9 3 4 2 2" xfId="15861" xr:uid="{00000000-0005-0000-0000-00003A3D0000}"/>
    <cellStyle name="20% - Accent1 2 9 3 4 2 2 2" xfId="15862" xr:uid="{00000000-0005-0000-0000-00003B3D0000}"/>
    <cellStyle name="20% - Accent1 2 9 3 4 2 3" xfId="15863" xr:uid="{00000000-0005-0000-0000-00003C3D0000}"/>
    <cellStyle name="20% - Accent1 2 9 3 4 3" xfId="15864" xr:uid="{00000000-0005-0000-0000-00003D3D0000}"/>
    <cellStyle name="20% - Accent1 2 9 3 4 3 2" xfId="15865" xr:uid="{00000000-0005-0000-0000-00003E3D0000}"/>
    <cellStyle name="20% - Accent1 2 9 3 4 4" xfId="15866" xr:uid="{00000000-0005-0000-0000-00003F3D0000}"/>
    <cellStyle name="20% - Accent1 2 9 3 5" xfId="15867" xr:uid="{00000000-0005-0000-0000-0000403D0000}"/>
    <cellStyle name="20% - Accent1 2 9 3 5 2" xfId="15868" xr:uid="{00000000-0005-0000-0000-0000413D0000}"/>
    <cellStyle name="20% - Accent1 2 9 3 5 2 2" xfId="15869" xr:uid="{00000000-0005-0000-0000-0000423D0000}"/>
    <cellStyle name="20% - Accent1 2 9 3 5 3" xfId="15870" xr:uid="{00000000-0005-0000-0000-0000433D0000}"/>
    <cellStyle name="20% - Accent1 2 9 3 6" xfId="15871" xr:uid="{00000000-0005-0000-0000-0000443D0000}"/>
    <cellStyle name="20% - Accent1 2 9 3 6 2" xfId="15872" xr:uid="{00000000-0005-0000-0000-0000453D0000}"/>
    <cellStyle name="20% - Accent1 2 9 3 6 2 2" xfId="15873" xr:uid="{00000000-0005-0000-0000-0000463D0000}"/>
    <cellStyle name="20% - Accent1 2 9 3 6 3" xfId="15874" xr:uid="{00000000-0005-0000-0000-0000473D0000}"/>
    <cellStyle name="20% - Accent1 2 9 3 7" xfId="15875" xr:uid="{00000000-0005-0000-0000-0000483D0000}"/>
    <cellStyle name="20% - Accent1 2 9 3 7 2" xfId="15876" xr:uid="{00000000-0005-0000-0000-0000493D0000}"/>
    <cellStyle name="20% - Accent1 2 9 3 8" xfId="15877" xr:uid="{00000000-0005-0000-0000-00004A3D0000}"/>
    <cellStyle name="20% - Accent1 2 9 3 8 2" xfId="15878" xr:uid="{00000000-0005-0000-0000-00004B3D0000}"/>
    <cellStyle name="20% - Accent1 2 9 3 9" xfId="15879" xr:uid="{00000000-0005-0000-0000-00004C3D0000}"/>
    <cellStyle name="20% - Accent1 2 9 4" xfId="15880" xr:uid="{00000000-0005-0000-0000-00004D3D0000}"/>
    <cellStyle name="20% - Accent1 2 9 4 2" xfId="15881" xr:uid="{00000000-0005-0000-0000-00004E3D0000}"/>
    <cellStyle name="20% - Accent1 2 9 4 2 2" xfId="15882" xr:uid="{00000000-0005-0000-0000-00004F3D0000}"/>
    <cellStyle name="20% - Accent1 2 9 4 2 2 2" xfId="15883" xr:uid="{00000000-0005-0000-0000-0000503D0000}"/>
    <cellStyle name="20% - Accent1 2 9 4 2 3" xfId="15884" xr:uid="{00000000-0005-0000-0000-0000513D0000}"/>
    <cellStyle name="20% - Accent1 2 9 4 3" xfId="15885" xr:uid="{00000000-0005-0000-0000-0000523D0000}"/>
    <cellStyle name="20% - Accent1 2 9 4 3 2" xfId="15886" xr:uid="{00000000-0005-0000-0000-0000533D0000}"/>
    <cellStyle name="20% - Accent1 2 9 4 4" xfId="15887" xr:uid="{00000000-0005-0000-0000-0000543D0000}"/>
    <cellStyle name="20% - Accent1 2 9 5" xfId="15888" xr:uid="{00000000-0005-0000-0000-0000553D0000}"/>
    <cellStyle name="20% - Accent1 2 9 5 2" xfId="15889" xr:uid="{00000000-0005-0000-0000-0000563D0000}"/>
    <cellStyle name="20% - Accent1 2 9 5 2 2" xfId="15890" xr:uid="{00000000-0005-0000-0000-0000573D0000}"/>
    <cellStyle name="20% - Accent1 2 9 5 2 2 2" xfId="15891" xr:uid="{00000000-0005-0000-0000-0000583D0000}"/>
    <cellStyle name="20% - Accent1 2 9 5 2 3" xfId="15892" xr:uid="{00000000-0005-0000-0000-0000593D0000}"/>
    <cellStyle name="20% - Accent1 2 9 5 3" xfId="15893" xr:uid="{00000000-0005-0000-0000-00005A3D0000}"/>
    <cellStyle name="20% - Accent1 2 9 5 3 2" xfId="15894" xr:uid="{00000000-0005-0000-0000-00005B3D0000}"/>
    <cellStyle name="20% - Accent1 2 9 5 4" xfId="15895" xr:uid="{00000000-0005-0000-0000-00005C3D0000}"/>
    <cellStyle name="20% - Accent1 2 9 6" xfId="15896" xr:uid="{00000000-0005-0000-0000-00005D3D0000}"/>
    <cellStyle name="20% - Accent1 2 9 6 2" xfId="15897" xr:uid="{00000000-0005-0000-0000-00005E3D0000}"/>
    <cellStyle name="20% - Accent1 2 9 6 2 2" xfId="15898" xr:uid="{00000000-0005-0000-0000-00005F3D0000}"/>
    <cellStyle name="20% - Accent1 2 9 6 2 2 2" xfId="15899" xr:uid="{00000000-0005-0000-0000-0000603D0000}"/>
    <cellStyle name="20% - Accent1 2 9 6 2 3" xfId="15900" xr:uid="{00000000-0005-0000-0000-0000613D0000}"/>
    <cellStyle name="20% - Accent1 2 9 6 3" xfId="15901" xr:uid="{00000000-0005-0000-0000-0000623D0000}"/>
    <cellStyle name="20% - Accent1 2 9 6 3 2" xfId="15902" xr:uid="{00000000-0005-0000-0000-0000633D0000}"/>
    <cellStyle name="20% - Accent1 2 9 6 4" xfId="15903" xr:uid="{00000000-0005-0000-0000-0000643D0000}"/>
    <cellStyle name="20% - Accent1 2 9 7" xfId="15904" xr:uid="{00000000-0005-0000-0000-0000653D0000}"/>
    <cellStyle name="20% - Accent1 2 9 7 2" xfId="15905" xr:uid="{00000000-0005-0000-0000-0000663D0000}"/>
    <cellStyle name="20% - Accent1 2 9 7 2 2" xfId="15906" xr:uid="{00000000-0005-0000-0000-0000673D0000}"/>
    <cellStyle name="20% - Accent1 2 9 7 3" xfId="15907" xr:uid="{00000000-0005-0000-0000-0000683D0000}"/>
    <cellStyle name="20% - Accent1 2 9 8" xfId="15908" xr:uid="{00000000-0005-0000-0000-0000693D0000}"/>
    <cellStyle name="20% - Accent1 2 9 8 2" xfId="15909" xr:uid="{00000000-0005-0000-0000-00006A3D0000}"/>
    <cellStyle name="20% - Accent1 2 9 8 2 2" xfId="15910" xr:uid="{00000000-0005-0000-0000-00006B3D0000}"/>
    <cellStyle name="20% - Accent1 2 9 8 3" xfId="15911" xr:uid="{00000000-0005-0000-0000-00006C3D0000}"/>
    <cellStyle name="20% - Accent1 2 9 9" xfId="15912" xr:uid="{00000000-0005-0000-0000-00006D3D0000}"/>
    <cellStyle name="20% - Accent1 2 9 9 2" xfId="15913" xr:uid="{00000000-0005-0000-0000-00006E3D0000}"/>
    <cellStyle name="20% - Accent1 20" xfId="15914" xr:uid="{00000000-0005-0000-0000-00006F3D0000}"/>
    <cellStyle name="20% - Accent1 20 2" xfId="15915" xr:uid="{00000000-0005-0000-0000-0000703D0000}"/>
    <cellStyle name="20% - Accent1 20 2 2" xfId="15916" xr:uid="{00000000-0005-0000-0000-0000713D0000}"/>
    <cellStyle name="20% - Accent1 20 3" xfId="15917" xr:uid="{00000000-0005-0000-0000-0000723D0000}"/>
    <cellStyle name="20% - Accent1 21" xfId="15918" xr:uid="{00000000-0005-0000-0000-0000733D0000}"/>
    <cellStyle name="20% - Accent1 21 2" xfId="15919" xr:uid="{00000000-0005-0000-0000-0000743D0000}"/>
    <cellStyle name="20% - Accent1 22" xfId="15920" xr:uid="{00000000-0005-0000-0000-0000753D0000}"/>
    <cellStyle name="20% - Accent1 22 2" xfId="15921" xr:uid="{00000000-0005-0000-0000-0000763D0000}"/>
    <cellStyle name="20% - Accent1 23" xfId="15922" xr:uid="{00000000-0005-0000-0000-0000773D0000}"/>
    <cellStyle name="20% - Accent1 3" xfId="115" xr:uid="{00000000-0005-0000-0000-0000783D0000}"/>
    <cellStyle name="20% - Accent1 3 10" xfId="15923" xr:uid="{00000000-0005-0000-0000-0000793D0000}"/>
    <cellStyle name="20% - Accent1 3 10 10" xfId="15924" xr:uid="{00000000-0005-0000-0000-00007A3D0000}"/>
    <cellStyle name="20% - Accent1 3 10 10 2" xfId="15925" xr:uid="{00000000-0005-0000-0000-00007B3D0000}"/>
    <cellStyle name="20% - Accent1 3 10 11" xfId="15926" xr:uid="{00000000-0005-0000-0000-00007C3D0000}"/>
    <cellStyle name="20% - Accent1 3 10 2" xfId="15927" xr:uid="{00000000-0005-0000-0000-00007D3D0000}"/>
    <cellStyle name="20% - Accent1 3 10 2 2" xfId="15928" xr:uid="{00000000-0005-0000-0000-00007E3D0000}"/>
    <cellStyle name="20% - Accent1 3 10 2 2 2" xfId="15929" xr:uid="{00000000-0005-0000-0000-00007F3D0000}"/>
    <cellStyle name="20% - Accent1 3 10 2 2 2 2" xfId="15930" xr:uid="{00000000-0005-0000-0000-0000803D0000}"/>
    <cellStyle name="20% - Accent1 3 10 2 2 2 2 2" xfId="15931" xr:uid="{00000000-0005-0000-0000-0000813D0000}"/>
    <cellStyle name="20% - Accent1 3 10 2 2 2 3" xfId="15932" xr:uid="{00000000-0005-0000-0000-0000823D0000}"/>
    <cellStyle name="20% - Accent1 3 10 2 2 3" xfId="15933" xr:uid="{00000000-0005-0000-0000-0000833D0000}"/>
    <cellStyle name="20% - Accent1 3 10 2 2 3 2" xfId="15934" xr:uid="{00000000-0005-0000-0000-0000843D0000}"/>
    <cellStyle name="20% - Accent1 3 10 2 2 4" xfId="15935" xr:uid="{00000000-0005-0000-0000-0000853D0000}"/>
    <cellStyle name="20% - Accent1 3 10 2 3" xfId="15936" xr:uid="{00000000-0005-0000-0000-0000863D0000}"/>
    <cellStyle name="20% - Accent1 3 10 2 3 2" xfId="15937" xr:uid="{00000000-0005-0000-0000-0000873D0000}"/>
    <cellStyle name="20% - Accent1 3 10 2 3 2 2" xfId="15938" xr:uid="{00000000-0005-0000-0000-0000883D0000}"/>
    <cellStyle name="20% - Accent1 3 10 2 3 2 2 2" xfId="15939" xr:uid="{00000000-0005-0000-0000-0000893D0000}"/>
    <cellStyle name="20% - Accent1 3 10 2 3 2 3" xfId="15940" xr:uid="{00000000-0005-0000-0000-00008A3D0000}"/>
    <cellStyle name="20% - Accent1 3 10 2 3 3" xfId="15941" xr:uid="{00000000-0005-0000-0000-00008B3D0000}"/>
    <cellStyle name="20% - Accent1 3 10 2 3 3 2" xfId="15942" xr:uid="{00000000-0005-0000-0000-00008C3D0000}"/>
    <cellStyle name="20% - Accent1 3 10 2 3 4" xfId="15943" xr:uid="{00000000-0005-0000-0000-00008D3D0000}"/>
    <cellStyle name="20% - Accent1 3 10 2 4" xfId="15944" xr:uid="{00000000-0005-0000-0000-00008E3D0000}"/>
    <cellStyle name="20% - Accent1 3 10 2 4 2" xfId="15945" xr:uid="{00000000-0005-0000-0000-00008F3D0000}"/>
    <cellStyle name="20% - Accent1 3 10 2 4 2 2" xfId="15946" xr:uid="{00000000-0005-0000-0000-0000903D0000}"/>
    <cellStyle name="20% - Accent1 3 10 2 4 2 2 2" xfId="15947" xr:uid="{00000000-0005-0000-0000-0000913D0000}"/>
    <cellStyle name="20% - Accent1 3 10 2 4 2 3" xfId="15948" xr:uid="{00000000-0005-0000-0000-0000923D0000}"/>
    <cellStyle name="20% - Accent1 3 10 2 4 3" xfId="15949" xr:uid="{00000000-0005-0000-0000-0000933D0000}"/>
    <cellStyle name="20% - Accent1 3 10 2 4 3 2" xfId="15950" xr:uid="{00000000-0005-0000-0000-0000943D0000}"/>
    <cellStyle name="20% - Accent1 3 10 2 4 4" xfId="15951" xr:uid="{00000000-0005-0000-0000-0000953D0000}"/>
    <cellStyle name="20% - Accent1 3 10 2 5" xfId="15952" xr:uid="{00000000-0005-0000-0000-0000963D0000}"/>
    <cellStyle name="20% - Accent1 3 10 2 5 2" xfId="15953" xr:uid="{00000000-0005-0000-0000-0000973D0000}"/>
    <cellStyle name="20% - Accent1 3 10 2 5 2 2" xfId="15954" xr:uid="{00000000-0005-0000-0000-0000983D0000}"/>
    <cellStyle name="20% - Accent1 3 10 2 5 3" xfId="15955" xr:uid="{00000000-0005-0000-0000-0000993D0000}"/>
    <cellStyle name="20% - Accent1 3 10 2 6" xfId="15956" xr:uid="{00000000-0005-0000-0000-00009A3D0000}"/>
    <cellStyle name="20% - Accent1 3 10 2 6 2" xfId="15957" xr:uid="{00000000-0005-0000-0000-00009B3D0000}"/>
    <cellStyle name="20% - Accent1 3 10 2 6 2 2" xfId="15958" xr:uid="{00000000-0005-0000-0000-00009C3D0000}"/>
    <cellStyle name="20% - Accent1 3 10 2 6 3" xfId="15959" xr:uid="{00000000-0005-0000-0000-00009D3D0000}"/>
    <cellStyle name="20% - Accent1 3 10 2 7" xfId="15960" xr:uid="{00000000-0005-0000-0000-00009E3D0000}"/>
    <cellStyle name="20% - Accent1 3 10 2 7 2" xfId="15961" xr:uid="{00000000-0005-0000-0000-00009F3D0000}"/>
    <cellStyle name="20% - Accent1 3 10 2 8" xfId="15962" xr:uid="{00000000-0005-0000-0000-0000A03D0000}"/>
    <cellStyle name="20% - Accent1 3 10 2 8 2" xfId="15963" xr:uid="{00000000-0005-0000-0000-0000A13D0000}"/>
    <cellStyle name="20% - Accent1 3 10 2 9" xfId="15964" xr:uid="{00000000-0005-0000-0000-0000A23D0000}"/>
    <cellStyle name="20% - Accent1 3 10 3" xfId="15965" xr:uid="{00000000-0005-0000-0000-0000A33D0000}"/>
    <cellStyle name="20% - Accent1 3 10 3 2" xfId="15966" xr:uid="{00000000-0005-0000-0000-0000A43D0000}"/>
    <cellStyle name="20% - Accent1 3 10 3 2 2" xfId="15967" xr:uid="{00000000-0005-0000-0000-0000A53D0000}"/>
    <cellStyle name="20% - Accent1 3 10 3 2 2 2" xfId="15968" xr:uid="{00000000-0005-0000-0000-0000A63D0000}"/>
    <cellStyle name="20% - Accent1 3 10 3 2 2 2 2" xfId="15969" xr:uid="{00000000-0005-0000-0000-0000A73D0000}"/>
    <cellStyle name="20% - Accent1 3 10 3 2 2 3" xfId="15970" xr:uid="{00000000-0005-0000-0000-0000A83D0000}"/>
    <cellStyle name="20% - Accent1 3 10 3 2 3" xfId="15971" xr:uid="{00000000-0005-0000-0000-0000A93D0000}"/>
    <cellStyle name="20% - Accent1 3 10 3 2 3 2" xfId="15972" xr:uid="{00000000-0005-0000-0000-0000AA3D0000}"/>
    <cellStyle name="20% - Accent1 3 10 3 2 4" xfId="15973" xr:uid="{00000000-0005-0000-0000-0000AB3D0000}"/>
    <cellStyle name="20% - Accent1 3 10 3 3" xfId="15974" xr:uid="{00000000-0005-0000-0000-0000AC3D0000}"/>
    <cellStyle name="20% - Accent1 3 10 3 3 2" xfId="15975" xr:uid="{00000000-0005-0000-0000-0000AD3D0000}"/>
    <cellStyle name="20% - Accent1 3 10 3 3 2 2" xfId="15976" xr:uid="{00000000-0005-0000-0000-0000AE3D0000}"/>
    <cellStyle name="20% - Accent1 3 10 3 3 2 2 2" xfId="15977" xr:uid="{00000000-0005-0000-0000-0000AF3D0000}"/>
    <cellStyle name="20% - Accent1 3 10 3 3 2 3" xfId="15978" xr:uid="{00000000-0005-0000-0000-0000B03D0000}"/>
    <cellStyle name="20% - Accent1 3 10 3 3 3" xfId="15979" xr:uid="{00000000-0005-0000-0000-0000B13D0000}"/>
    <cellStyle name="20% - Accent1 3 10 3 3 3 2" xfId="15980" xr:uid="{00000000-0005-0000-0000-0000B23D0000}"/>
    <cellStyle name="20% - Accent1 3 10 3 3 4" xfId="15981" xr:uid="{00000000-0005-0000-0000-0000B33D0000}"/>
    <cellStyle name="20% - Accent1 3 10 3 4" xfId="15982" xr:uid="{00000000-0005-0000-0000-0000B43D0000}"/>
    <cellStyle name="20% - Accent1 3 10 3 4 2" xfId="15983" xr:uid="{00000000-0005-0000-0000-0000B53D0000}"/>
    <cellStyle name="20% - Accent1 3 10 3 4 2 2" xfId="15984" xr:uid="{00000000-0005-0000-0000-0000B63D0000}"/>
    <cellStyle name="20% - Accent1 3 10 3 4 2 2 2" xfId="15985" xr:uid="{00000000-0005-0000-0000-0000B73D0000}"/>
    <cellStyle name="20% - Accent1 3 10 3 4 2 3" xfId="15986" xr:uid="{00000000-0005-0000-0000-0000B83D0000}"/>
    <cellStyle name="20% - Accent1 3 10 3 4 3" xfId="15987" xr:uid="{00000000-0005-0000-0000-0000B93D0000}"/>
    <cellStyle name="20% - Accent1 3 10 3 4 3 2" xfId="15988" xr:uid="{00000000-0005-0000-0000-0000BA3D0000}"/>
    <cellStyle name="20% - Accent1 3 10 3 4 4" xfId="15989" xr:uid="{00000000-0005-0000-0000-0000BB3D0000}"/>
    <cellStyle name="20% - Accent1 3 10 3 5" xfId="15990" xr:uid="{00000000-0005-0000-0000-0000BC3D0000}"/>
    <cellStyle name="20% - Accent1 3 10 3 5 2" xfId="15991" xr:uid="{00000000-0005-0000-0000-0000BD3D0000}"/>
    <cellStyle name="20% - Accent1 3 10 3 5 2 2" xfId="15992" xr:uid="{00000000-0005-0000-0000-0000BE3D0000}"/>
    <cellStyle name="20% - Accent1 3 10 3 5 3" xfId="15993" xr:uid="{00000000-0005-0000-0000-0000BF3D0000}"/>
    <cellStyle name="20% - Accent1 3 10 3 6" xfId="15994" xr:uid="{00000000-0005-0000-0000-0000C03D0000}"/>
    <cellStyle name="20% - Accent1 3 10 3 6 2" xfId="15995" xr:uid="{00000000-0005-0000-0000-0000C13D0000}"/>
    <cellStyle name="20% - Accent1 3 10 3 6 2 2" xfId="15996" xr:uid="{00000000-0005-0000-0000-0000C23D0000}"/>
    <cellStyle name="20% - Accent1 3 10 3 6 3" xfId="15997" xr:uid="{00000000-0005-0000-0000-0000C33D0000}"/>
    <cellStyle name="20% - Accent1 3 10 3 7" xfId="15998" xr:uid="{00000000-0005-0000-0000-0000C43D0000}"/>
    <cellStyle name="20% - Accent1 3 10 3 7 2" xfId="15999" xr:uid="{00000000-0005-0000-0000-0000C53D0000}"/>
    <cellStyle name="20% - Accent1 3 10 3 8" xfId="16000" xr:uid="{00000000-0005-0000-0000-0000C63D0000}"/>
    <cellStyle name="20% - Accent1 3 10 3 8 2" xfId="16001" xr:uid="{00000000-0005-0000-0000-0000C73D0000}"/>
    <cellStyle name="20% - Accent1 3 10 3 9" xfId="16002" xr:uid="{00000000-0005-0000-0000-0000C83D0000}"/>
    <cellStyle name="20% - Accent1 3 10 4" xfId="16003" xr:uid="{00000000-0005-0000-0000-0000C93D0000}"/>
    <cellStyle name="20% - Accent1 3 10 4 2" xfId="16004" xr:uid="{00000000-0005-0000-0000-0000CA3D0000}"/>
    <cellStyle name="20% - Accent1 3 10 4 2 2" xfId="16005" xr:uid="{00000000-0005-0000-0000-0000CB3D0000}"/>
    <cellStyle name="20% - Accent1 3 10 4 2 2 2" xfId="16006" xr:uid="{00000000-0005-0000-0000-0000CC3D0000}"/>
    <cellStyle name="20% - Accent1 3 10 4 2 3" xfId="16007" xr:uid="{00000000-0005-0000-0000-0000CD3D0000}"/>
    <cellStyle name="20% - Accent1 3 10 4 3" xfId="16008" xr:uid="{00000000-0005-0000-0000-0000CE3D0000}"/>
    <cellStyle name="20% - Accent1 3 10 4 3 2" xfId="16009" xr:uid="{00000000-0005-0000-0000-0000CF3D0000}"/>
    <cellStyle name="20% - Accent1 3 10 4 4" xfId="16010" xr:uid="{00000000-0005-0000-0000-0000D03D0000}"/>
    <cellStyle name="20% - Accent1 3 10 5" xfId="16011" xr:uid="{00000000-0005-0000-0000-0000D13D0000}"/>
    <cellStyle name="20% - Accent1 3 10 5 2" xfId="16012" xr:uid="{00000000-0005-0000-0000-0000D23D0000}"/>
    <cellStyle name="20% - Accent1 3 10 5 2 2" xfId="16013" xr:uid="{00000000-0005-0000-0000-0000D33D0000}"/>
    <cellStyle name="20% - Accent1 3 10 5 2 2 2" xfId="16014" xr:uid="{00000000-0005-0000-0000-0000D43D0000}"/>
    <cellStyle name="20% - Accent1 3 10 5 2 3" xfId="16015" xr:uid="{00000000-0005-0000-0000-0000D53D0000}"/>
    <cellStyle name="20% - Accent1 3 10 5 3" xfId="16016" xr:uid="{00000000-0005-0000-0000-0000D63D0000}"/>
    <cellStyle name="20% - Accent1 3 10 5 3 2" xfId="16017" xr:uid="{00000000-0005-0000-0000-0000D73D0000}"/>
    <cellStyle name="20% - Accent1 3 10 5 4" xfId="16018" xr:uid="{00000000-0005-0000-0000-0000D83D0000}"/>
    <cellStyle name="20% - Accent1 3 10 6" xfId="16019" xr:uid="{00000000-0005-0000-0000-0000D93D0000}"/>
    <cellStyle name="20% - Accent1 3 10 6 2" xfId="16020" xr:uid="{00000000-0005-0000-0000-0000DA3D0000}"/>
    <cellStyle name="20% - Accent1 3 10 6 2 2" xfId="16021" xr:uid="{00000000-0005-0000-0000-0000DB3D0000}"/>
    <cellStyle name="20% - Accent1 3 10 6 2 2 2" xfId="16022" xr:uid="{00000000-0005-0000-0000-0000DC3D0000}"/>
    <cellStyle name="20% - Accent1 3 10 6 2 3" xfId="16023" xr:uid="{00000000-0005-0000-0000-0000DD3D0000}"/>
    <cellStyle name="20% - Accent1 3 10 6 3" xfId="16024" xr:uid="{00000000-0005-0000-0000-0000DE3D0000}"/>
    <cellStyle name="20% - Accent1 3 10 6 3 2" xfId="16025" xr:uid="{00000000-0005-0000-0000-0000DF3D0000}"/>
    <cellStyle name="20% - Accent1 3 10 6 4" xfId="16026" xr:uid="{00000000-0005-0000-0000-0000E03D0000}"/>
    <cellStyle name="20% - Accent1 3 10 7" xfId="16027" xr:uid="{00000000-0005-0000-0000-0000E13D0000}"/>
    <cellStyle name="20% - Accent1 3 10 7 2" xfId="16028" xr:uid="{00000000-0005-0000-0000-0000E23D0000}"/>
    <cellStyle name="20% - Accent1 3 10 7 2 2" xfId="16029" xr:uid="{00000000-0005-0000-0000-0000E33D0000}"/>
    <cellStyle name="20% - Accent1 3 10 7 3" xfId="16030" xr:uid="{00000000-0005-0000-0000-0000E43D0000}"/>
    <cellStyle name="20% - Accent1 3 10 8" xfId="16031" xr:uid="{00000000-0005-0000-0000-0000E53D0000}"/>
    <cellStyle name="20% - Accent1 3 10 8 2" xfId="16032" xr:uid="{00000000-0005-0000-0000-0000E63D0000}"/>
    <cellStyle name="20% - Accent1 3 10 8 2 2" xfId="16033" xr:uid="{00000000-0005-0000-0000-0000E73D0000}"/>
    <cellStyle name="20% - Accent1 3 10 8 3" xfId="16034" xr:uid="{00000000-0005-0000-0000-0000E83D0000}"/>
    <cellStyle name="20% - Accent1 3 10 9" xfId="16035" xr:uid="{00000000-0005-0000-0000-0000E93D0000}"/>
    <cellStyle name="20% - Accent1 3 10 9 2" xfId="16036" xr:uid="{00000000-0005-0000-0000-0000EA3D0000}"/>
    <cellStyle name="20% - Accent1 3 11" xfId="116" xr:uid="{00000000-0005-0000-0000-0000EB3D0000}"/>
    <cellStyle name="20% - Accent1 3 11 10" xfId="16037" xr:uid="{00000000-0005-0000-0000-0000EC3D0000}"/>
    <cellStyle name="20% - Accent1 3 11 10 2" xfId="16038" xr:uid="{00000000-0005-0000-0000-0000ED3D0000}"/>
    <cellStyle name="20% - Accent1 3 11 11" xfId="16039" xr:uid="{00000000-0005-0000-0000-0000EE3D0000}"/>
    <cellStyle name="20% - Accent1 3 11 12" xfId="16040" xr:uid="{00000000-0005-0000-0000-0000EF3D0000}"/>
    <cellStyle name="20% - Accent1 3 11 2" xfId="117" xr:uid="{00000000-0005-0000-0000-0000F03D0000}"/>
    <cellStyle name="20% - Accent1 3 11 2 2" xfId="16041" xr:uid="{00000000-0005-0000-0000-0000F13D0000}"/>
    <cellStyle name="20% - Accent1 3 11 2 2 2" xfId="16042" xr:uid="{00000000-0005-0000-0000-0000F23D0000}"/>
    <cellStyle name="20% - Accent1 3 11 2 2 2 2" xfId="16043" xr:uid="{00000000-0005-0000-0000-0000F33D0000}"/>
    <cellStyle name="20% - Accent1 3 11 2 2 2 2 2" xfId="16044" xr:uid="{00000000-0005-0000-0000-0000F43D0000}"/>
    <cellStyle name="20% - Accent1 3 11 2 2 2 3" xfId="16045" xr:uid="{00000000-0005-0000-0000-0000F53D0000}"/>
    <cellStyle name="20% - Accent1 3 11 2 2 3" xfId="16046" xr:uid="{00000000-0005-0000-0000-0000F63D0000}"/>
    <cellStyle name="20% - Accent1 3 11 2 2 3 2" xfId="16047" xr:uid="{00000000-0005-0000-0000-0000F73D0000}"/>
    <cellStyle name="20% - Accent1 3 11 2 2 4" xfId="16048" xr:uid="{00000000-0005-0000-0000-0000F83D0000}"/>
    <cellStyle name="20% - Accent1 3 11 2 3" xfId="16049" xr:uid="{00000000-0005-0000-0000-0000F93D0000}"/>
    <cellStyle name="20% - Accent1 3 11 2 3 2" xfId="16050" xr:uid="{00000000-0005-0000-0000-0000FA3D0000}"/>
    <cellStyle name="20% - Accent1 3 11 2 3 2 2" xfId="16051" xr:uid="{00000000-0005-0000-0000-0000FB3D0000}"/>
    <cellStyle name="20% - Accent1 3 11 2 3 2 2 2" xfId="16052" xr:uid="{00000000-0005-0000-0000-0000FC3D0000}"/>
    <cellStyle name="20% - Accent1 3 11 2 3 2 3" xfId="16053" xr:uid="{00000000-0005-0000-0000-0000FD3D0000}"/>
    <cellStyle name="20% - Accent1 3 11 2 3 3" xfId="16054" xr:uid="{00000000-0005-0000-0000-0000FE3D0000}"/>
    <cellStyle name="20% - Accent1 3 11 2 3 3 2" xfId="16055" xr:uid="{00000000-0005-0000-0000-0000FF3D0000}"/>
    <cellStyle name="20% - Accent1 3 11 2 3 4" xfId="16056" xr:uid="{00000000-0005-0000-0000-0000003E0000}"/>
    <cellStyle name="20% - Accent1 3 11 2 4" xfId="16057" xr:uid="{00000000-0005-0000-0000-0000013E0000}"/>
    <cellStyle name="20% - Accent1 3 11 2 4 2" xfId="16058" xr:uid="{00000000-0005-0000-0000-0000023E0000}"/>
    <cellStyle name="20% - Accent1 3 11 2 4 2 2" xfId="16059" xr:uid="{00000000-0005-0000-0000-0000033E0000}"/>
    <cellStyle name="20% - Accent1 3 11 2 4 2 2 2" xfId="16060" xr:uid="{00000000-0005-0000-0000-0000043E0000}"/>
    <cellStyle name="20% - Accent1 3 11 2 4 2 3" xfId="16061" xr:uid="{00000000-0005-0000-0000-0000053E0000}"/>
    <cellStyle name="20% - Accent1 3 11 2 4 3" xfId="16062" xr:uid="{00000000-0005-0000-0000-0000063E0000}"/>
    <cellStyle name="20% - Accent1 3 11 2 4 3 2" xfId="16063" xr:uid="{00000000-0005-0000-0000-0000073E0000}"/>
    <cellStyle name="20% - Accent1 3 11 2 4 4" xfId="16064" xr:uid="{00000000-0005-0000-0000-0000083E0000}"/>
    <cellStyle name="20% - Accent1 3 11 2 5" xfId="16065" xr:uid="{00000000-0005-0000-0000-0000093E0000}"/>
    <cellStyle name="20% - Accent1 3 11 2 5 2" xfId="16066" xr:uid="{00000000-0005-0000-0000-00000A3E0000}"/>
    <cellStyle name="20% - Accent1 3 11 2 5 2 2" xfId="16067" xr:uid="{00000000-0005-0000-0000-00000B3E0000}"/>
    <cellStyle name="20% - Accent1 3 11 2 5 3" xfId="16068" xr:uid="{00000000-0005-0000-0000-00000C3E0000}"/>
    <cellStyle name="20% - Accent1 3 11 2 6" xfId="16069" xr:uid="{00000000-0005-0000-0000-00000D3E0000}"/>
    <cellStyle name="20% - Accent1 3 11 2 6 2" xfId="16070" xr:uid="{00000000-0005-0000-0000-00000E3E0000}"/>
    <cellStyle name="20% - Accent1 3 11 2 6 2 2" xfId="16071" xr:uid="{00000000-0005-0000-0000-00000F3E0000}"/>
    <cellStyle name="20% - Accent1 3 11 2 6 3" xfId="16072" xr:uid="{00000000-0005-0000-0000-0000103E0000}"/>
    <cellStyle name="20% - Accent1 3 11 2 7" xfId="16073" xr:uid="{00000000-0005-0000-0000-0000113E0000}"/>
    <cellStyle name="20% - Accent1 3 11 2 7 2" xfId="16074" xr:uid="{00000000-0005-0000-0000-0000123E0000}"/>
    <cellStyle name="20% - Accent1 3 11 2 8" xfId="16075" xr:uid="{00000000-0005-0000-0000-0000133E0000}"/>
    <cellStyle name="20% - Accent1 3 11 2 8 2" xfId="16076" xr:uid="{00000000-0005-0000-0000-0000143E0000}"/>
    <cellStyle name="20% - Accent1 3 11 2 9" xfId="16077" xr:uid="{00000000-0005-0000-0000-0000153E0000}"/>
    <cellStyle name="20% - Accent1 3 11 3" xfId="118" xr:uid="{00000000-0005-0000-0000-0000163E0000}"/>
    <cellStyle name="20% - Accent1 3 11 3 2" xfId="16078" xr:uid="{00000000-0005-0000-0000-0000173E0000}"/>
    <cellStyle name="20% - Accent1 3 11 3 2 2" xfId="16079" xr:uid="{00000000-0005-0000-0000-0000183E0000}"/>
    <cellStyle name="20% - Accent1 3 11 3 2 2 2" xfId="16080" xr:uid="{00000000-0005-0000-0000-0000193E0000}"/>
    <cellStyle name="20% - Accent1 3 11 3 2 2 2 2" xfId="16081" xr:uid="{00000000-0005-0000-0000-00001A3E0000}"/>
    <cellStyle name="20% - Accent1 3 11 3 2 2 3" xfId="16082" xr:uid="{00000000-0005-0000-0000-00001B3E0000}"/>
    <cellStyle name="20% - Accent1 3 11 3 2 3" xfId="16083" xr:uid="{00000000-0005-0000-0000-00001C3E0000}"/>
    <cellStyle name="20% - Accent1 3 11 3 2 3 2" xfId="16084" xr:uid="{00000000-0005-0000-0000-00001D3E0000}"/>
    <cellStyle name="20% - Accent1 3 11 3 2 4" xfId="16085" xr:uid="{00000000-0005-0000-0000-00001E3E0000}"/>
    <cellStyle name="20% - Accent1 3 11 3 3" xfId="16086" xr:uid="{00000000-0005-0000-0000-00001F3E0000}"/>
    <cellStyle name="20% - Accent1 3 11 3 3 2" xfId="16087" xr:uid="{00000000-0005-0000-0000-0000203E0000}"/>
    <cellStyle name="20% - Accent1 3 11 3 3 2 2" xfId="16088" xr:uid="{00000000-0005-0000-0000-0000213E0000}"/>
    <cellStyle name="20% - Accent1 3 11 3 3 2 2 2" xfId="16089" xr:uid="{00000000-0005-0000-0000-0000223E0000}"/>
    <cellStyle name="20% - Accent1 3 11 3 3 2 3" xfId="16090" xr:uid="{00000000-0005-0000-0000-0000233E0000}"/>
    <cellStyle name="20% - Accent1 3 11 3 3 3" xfId="16091" xr:uid="{00000000-0005-0000-0000-0000243E0000}"/>
    <cellStyle name="20% - Accent1 3 11 3 3 3 2" xfId="16092" xr:uid="{00000000-0005-0000-0000-0000253E0000}"/>
    <cellStyle name="20% - Accent1 3 11 3 3 4" xfId="16093" xr:uid="{00000000-0005-0000-0000-0000263E0000}"/>
    <cellStyle name="20% - Accent1 3 11 3 4" xfId="16094" xr:uid="{00000000-0005-0000-0000-0000273E0000}"/>
    <cellStyle name="20% - Accent1 3 11 3 4 2" xfId="16095" xr:uid="{00000000-0005-0000-0000-0000283E0000}"/>
    <cellStyle name="20% - Accent1 3 11 3 4 2 2" xfId="16096" xr:uid="{00000000-0005-0000-0000-0000293E0000}"/>
    <cellStyle name="20% - Accent1 3 11 3 4 2 2 2" xfId="16097" xr:uid="{00000000-0005-0000-0000-00002A3E0000}"/>
    <cellStyle name="20% - Accent1 3 11 3 4 2 3" xfId="16098" xr:uid="{00000000-0005-0000-0000-00002B3E0000}"/>
    <cellStyle name="20% - Accent1 3 11 3 4 3" xfId="16099" xr:uid="{00000000-0005-0000-0000-00002C3E0000}"/>
    <cellStyle name="20% - Accent1 3 11 3 4 3 2" xfId="16100" xr:uid="{00000000-0005-0000-0000-00002D3E0000}"/>
    <cellStyle name="20% - Accent1 3 11 3 4 4" xfId="16101" xr:uid="{00000000-0005-0000-0000-00002E3E0000}"/>
    <cellStyle name="20% - Accent1 3 11 3 5" xfId="16102" xr:uid="{00000000-0005-0000-0000-00002F3E0000}"/>
    <cellStyle name="20% - Accent1 3 11 3 5 2" xfId="16103" xr:uid="{00000000-0005-0000-0000-0000303E0000}"/>
    <cellStyle name="20% - Accent1 3 11 3 5 2 2" xfId="16104" xr:uid="{00000000-0005-0000-0000-0000313E0000}"/>
    <cellStyle name="20% - Accent1 3 11 3 5 3" xfId="16105" xr:uid="{00000000-0005-0000-0000-0000323E0000}"/>
    <cellStyle name="20% - Accent1 3 11 3 6" xfId="16106" xr:uid="{00000000-0005-0000-0000-0000333E0000}"/>
    <cellStyle name="20% - Accent1 3 11 3 6 2" xfId="16107" xr:uid="{00000000-0005-0000-0000-0000343E0000}"/>
    <cellStyle name="20% - Accent1 3 11 3 6 2 2" xfId="16108" xr:uid="{00000000-0005-0000-0000-0000353E0000}"/>
    <cellStyle name="20% - Accent1 3 11 3 6 3" xfId="16109" xr:uid="{00000000-0005-0000-0000-0000363E0000}"/>
    <cellStyle name="20% - Accent1 3 11 3 7" xfId="16110" xr:uid="{00000000-0005-0000-0000-0000373E0000}"/>
    <cellStyle name="20% - Accent1 3 11 3 7 2" xfId="16111" xr:uid="{00000000-0005-0000-0000-0000383E0000}"/>
    <cellStyle name="20% - Accent1 3 11 3 8" xfId="16112" xr:uid="{00000000-0005-0000-0000-0000393E0000}"/>
    <cellStyle name="20% - Accent1 3 11 3 8 2" xfId="16113" xr:uid="{00000000-0005-0000-0000-00003A3E0000}"/>
    <cellStyle name="20% - Accent1 3 11 3 9" xfId="16114" xr:uid="{00000000-0005-0000-0000-00003B3E0000}"/>
    <cellStyle name="20% - Accent1 3 11 4" xfId="16115" xr:uid="{00000000-0005-0000-0000-00003C3E0000}"/>
    <cellStyle name="20% - Accent1 3 11 4 2" xfId="16116" xr:uid="{00000000-0005-0000-0000-00003D3E0000}"/>
    <cellStyle name="20% - Accent1 3 11 4 2 2" xfId="16117" xr:uid="{00000000-0005-0000-0000-00003E3E0000}"/>
    <cellStyle name="20% - Accent1 3 11 4 2 2 2" xfId="16118" xr:uid="{00000000-0005-0000-0000-00003F3E0000}"/>
    <cellStyle name="20% - Accent1 3 11 4 2 3" xfId="16119" xr:uid="{00000000-0005-0000-0000-0000403E0000}"/>
    <cellStyle name="20% - Accent1 3 11 4 3" xfId="16120" xr:uid="{00000000-0005-0000-0000-0000413E0000}"/>
    <cellStyle name="20% - Accent1 3 11 4 3 2" xfId="16121" xr:uid="{00000000-0005-0000-0000-0000423E0000}"/>
    <cellStyle name="20% - Accent1 3 11 4 4" xfId="16122" xr:uid="{00000000-0005-0000-0000-0000433E0000}"/>
    <cellStyle name="20% - Accent1 3 11 5" xfId="16123" xr:uid="{00000000-0005-0000-0000-0000443E0000}"/>
    <cellStyle name="20% - Accent1 3 11 5 2" xfId="16124" xr:uid="{00000000-0005-0000-0000-0000453E0000}"/>
    <cellStyle name="20% - Accent1 3 11 5 2 2" xfId="16125" xr:uid="{00000000-0005-0000-0000-0000463E0000}"/>
    <cellStyle name="20% - Accent1 3 11 5 2 2 2" xfId="16126" xr:uid="{00000000-0005-0000-0000-0000473E0000}"/>
    <cellStyle name="20% - Accent1 3 11 5 2 3" xfId="16127" xr:uid="{00000000-0005-0000-0000-0000483E0000}"/>
    <cellStyle name="20% - Accent1 3 11 5 3" xfId="16128" xr:uid="{00000000-0005-0000-0000-0000493E0000}"/>
    <cellStyle name="20% - Accent1 3 11 5 3 2" xfId="16129" xr:uid="{00000000-0005-0000-0000-00004A3E0000}"/>
    <cellStyle name="20% - Accent1 3 11 5 4" xfId="16130" xr:uid="{00000000-0005-0000-0000-00004B3E0000}"/>
    <cellStyle name="20% - Accent1 3 11 6" xfId="16131" xr:uid="{00000000-0005-0000-0000-00004C3E0000}"/>
    <cellStyle name="20% - Accent1 3 11 6 2" xfId="16132" xr:uid="{00000000-0005-0000-0000-00004D3E0000}"/>
    <cellStyle name="20% - Accent1 3 11 6 2 2" xfId="16133" xr:uid="{00000000-0005-0000-0000-00004E3E0000}"/>
    <cellStyle name="20% - Accent1 3 11 6 2 2 2" xfId="16134" xr:uid="{00000000-0005-0000-0000-00004F3E0000}"/>
    <cellStyle name="20% - Accent1 3 11 6 2 3" xfId="16135" xr:uid="{00000000-0005-0000-0000-0000503E0000}"/>
    <cellStyle name="20% - Accent1 3 11 6 3" xfId="16136" xr:uid="{00000000-0005-0000-0000-0000513E0000}"/>
    <cellStyle name="20% - Accent1 3 11 6 3 2" xfId="16137" xr:uid="{00000000-0005-0000-0000-0000523E0000}"/>
    <cellStyle name="20% - Accent1 3 11 6 4" xfId="16138" xr:uid="{00000000-0005-0000-0000-0000533E0000}"/>
    <cellStyle name="20% - Accent1 3 11 7" xfId="16139" xr:uid="{00000000-0005-0000-0000-0000543E0000}"/>
    <cellStyle name="20% - Accent1 3 11 7 2" xfId="16140" xr:uid="{00000000-0005-0000-0000-0000553E0000}"/>
    <cellStyle name="20% - Accent1 3 11 7 2 2" xfId="16141" xr:uid="{00000000-0005-0000-0000-0000563E0000}"/>
    <cellStyle name="20% - Accent1 3 11 7 3" xfId="16142" xr:uid="{00000000-0005-0000-0000-0000573E0000}"/>
    <cellStyle name="20% - Accent1 3 11 8" xfId="16143" xr:uid="{00000000-0005-0000-0000-0000583E0000}"/>
    <cellStyle name="20% - Accent1 3 11 8 2" xfId="16144" xr:uid="{00000000-0005-0000-0000-0000593E0000}"/>
    <cellStyle name="20% - Accent1 3 11 8 2 2" xfId="16145" xr:uid="{00000000-0005-0000-0000-00005A3E0000}"/>
    <cellStyle name="20% - Accent1 3 11 8 3" xfId="16146" xr:uid="{00000000-0005-0000-0000-00005B3E0000}"/>
    <cellStyle name="20% - Accent1 3 11 9" xfId="16147" xr:uid="{00000000-0005-0000-0000-00005C3E0000}"/>
    <cellStyle name="20% - Accent1 3 11 9 2" xfId="16148" xr:uid="{00000000-0005-0000-0000-00005D3E0000}"/>
    <cellStyle name="20% - Accent1 3 12" xfId="16149" xr:uid="{00000000-0005-0000-0000-00005E3E0000}"/>
    <cellStyle name="20% - Accent1 3 12 2" xfId="16150" xr:uid="{00000000-0005-0000-0000-00005F3E0000}"/>
    <cellStyle name="20% - Accent1 3 12 2 2" xfId="16151" xr:uid="{00000000-0005-0000-0000-0000603E0000}"/>
    <cellStyle name="20% - Accent1 3 12 2 2 2" xfId="16152" xr:uid="{00000000-0005-0000-0000-0000613E0000}"/>
    <cellStyle name="20% - Accent1 3 12 2 2 2 2" xfId="16153" xr:uid="{00000000-0005-0000-0000-0000623E0000}"/>
    <cellStyle name="20% - Accent1 3 12 2 2 3" xfId="16154" xr:uid="{00000000-0005-0000-0000-0000633E0000}"/>
    <cellStyle name="20% - Accent1 3 12 2 3" xfId="16155" xr:uid="{00000000-0005-0000-0000-0000643E0000}"/>
    <cellStyle name="20% - Accent1 3 12 2 3 2" xfId="16156" xr:uid="{00000000-0005-0000-0000-0000653E0000}"/>
    <cellStyle name="20% - Accent1 3 12 2 4" xfId="16157" xr:uid="{00000000-0005-0000-0000-0000663E0000}"/>
    <cellStyle name="20% - Accent1 3 12 3" xfId="16158" xr:uid="{00000000-0005-0000-0000-0000673E0000}"/>
    <cellStyle name="20% - Accent1 3 12 3 2" xfId="16159" xr:uid="{00000000-0005-0000-0000-0000683E0000}"/>
    <cellStyle name="20% - Accent1 3 12 3 2 2" xfId="16160" xr:uid="{00000000-0005-0000-0000-0000693E0000}"/>
    <cellStyle name="20% - Accent1 3 12 3 2 2 2" xfId="16161" xr:uid="{00000000-0005-0000-0000-00006A3E0000}"/>
    <cellStyle name="20% - Accent1 3 12 3 2 3" xfId="16162" xr:uid="{00000000-0005-0000-0000-00006B3E0000}"/>
    <cellStyle name="20% - Accent1 3 12 3 3" xfId="16163" xr:uid="{00000000-0005-0000-0000-00006C3E0000}"/>
    <cellStyle name="20% - Accent1 3 12 3 3 2" xfId="16164" xr:uid="{00000000-0005-0000-0000-00006D3E0000}"/>
    <cellStyle name="20% - Accent1 3 12 3 4" xfId="16165" xr:uid="{00000000-0005-0000-0000-00006E3E0000}"/>
    <cellStyle name="20% - Accent1 3 12 4" xfId="16166" xr:uid="{00000000-0005-0000-0000-00006F3E0000}"/>
    <cellStyle name="20% - Accent1 3 12 4 2" xfId="16167" xr:uid="{00000000-0005-0000-0000-0000703E0000}"/>
    <cellStyle name="20% - Accent1 3 12 4 2 2" xfId="16168" xr:uid="{00000000-0005-0000-0000-0000713E0000}"/>
    <cellStyle name="20% - Accent1 3 12 4 2 2 2" xfId="16169" xr:uid="{00000000-0005-0000-0000-0000723E0000}"/>
    <cellStyle name="20% - Accent1 3 12 4 2 3" xfId="16170" xr:uid="{00000000-0005-0000-0000-0000733E0000}"/>
    <cellStyle name="20% - Accent1 3 12 4 3" xfId="16171" xr:uid="{00000000-0005-0000-0000-0000743E0000}"/>
    <cellStyle name="20% - Accent1 3 12 4 3 2" xfId="16172" xr:uid="{00000000-0005-0000-0000-0000753E0000}"/>
    <cellStyle name="20% - Accent1 3 12 4 4" xfId="16173" xr:uid="{00000000-0005-0000-0000-0000763E0000}"/>
    <cellStyle name="20% - Accent1 3 12 5" xfId="16174" xr:uid="{00000000-0005-0000-0000-0000773E0000}"/>
    <cellStyle name="20% - Accent1 3 12 5 2" xfId="16175" xr:uid="{00000000-0005-0000-0000-0000783E0000}"/>
    <cellStyle name="20% - Accent1 3 12 5 2 2" xfId="16176" xr:uid="{00000000-0005-0000-0000-0000793E0000}"/>
    <cellStyle name="20% - Accent1 3 12 5 3" xfId="16177" xr:uid="{00000000-0005-0000-0000-00007A3E0000}"/>
    <cellStyle name="20% - Accent1 3 12 6" xfId="16178" xr:uid="{00000000-0005-0000-0000-00007B3E0000}"/>
    <cellStyle name="20% - Accent1 3 12 6 2" xfId="16179" xr:uid="{00000000-0005-0000-0000-00007C3E0000}"/>
    <cellStyle name="20% - Accent1 3 12 6 2 2" xfId="16180" xr:uid="{00000000-0005-0000-0000-00007D3E0000}"/>
    <cellStyle name="20% - Accent1 3 12 6 3" xfId="16181" xr:uid="{00000000-0005-0000-0000-00007E3E0000}"/>
    <cellStyle name="20% - Accent1 3 12 7" xfId="16182" xr:uid="{00000000-0005-0000-0000-00007F3E0000}"/>
    <cellStyle name="20% - Accent1 3 12 7 2" xfId="16183" xr:uid="{00000000-0005-0000-0000-0000803E0000}"/>
    <cellStyle name="20% - Accent1 3 12 8" xfId="16184" xr:uid="{00000000-0005-0000-0000-0000813E0000}"/>
    <cellStyle name="20% - Accent1 3 12 8 2" xfId="16185" xr:uid="{00000000-0005-0000-0000-0000823E0000}"/>
    <cellStyle name="20% - Accent1 3 12 9" xfId="16186" xr:uid="{00000000-0005-0000-0000-0000833E0000}"/>
    <cellStyle name="20% - Accent1 3 13" xfId="16187" xr:uid="{00000000-0005-0000-0000-0000843E0000}"/>
    <cellStyle name="20% - Accent1 3 13 2" xfId="16188" xr:uid="{00000000-0005-0000-0000-0000853E0000}"/>
    <cellStyle name="20% - Accent1 3 13 2 2" xfId="16189" xr:uid="{00000000-0005-0000-0000-0000863E0000}"/>
    <cellStyle name="20% - Accent1 3 13 2 2 2" xfId="16190" xr:uid="{00000000-0005-0000-0000-0000873E0000}"/>
    <cellStyle name="20% - Accent1 3 13 2 2 2 2" xfId="16191" xr:uid="{00000000-0005-0000-0000-0000883E0000}"/>
    <cellStyle name="20% - Accent1 3 13 2 2 3" xfId="16192" xr:uid="{00000000-0005-0000-0000-0000893E0000}"/>
    <cellStyle name="20% - Accent1 3 13 2 3" xfId="16193" xr:uid="{00000000-0005-0000-0000-00008A3E0000}"/>
    <cellStyle name="20% - Accent1 3 13 2 3 2" xfId="16194" xr:uid="{00000000-0005-0000-0000-00008B3E0000}"/>
    <cellStyle name="20% - Accent1 3 13 2 4" xfId="16195" xr:uid="{00000000-0005-0000-0000-00008C3E0000}"/>
    <cellStyle name="20% - Accent1 3 13 3" xfId="16196" xr:uid="{00000000-0005-0000-0000-00008D3E0000}"/>
    <cellStyle name="20% - Accent1 3 13 3 2" xfId="16197" xr:uid="{00000000-0005-0000-0000-00008E3E0000}"/>
    <cellStyle name="20% - Accent1 3 13 3 2 2" xfId="16198" xr:uid="{00000000-0005-0000-0000-00008F3E0000}"/>
    <cellStyle name="20% - Accent1 3 13 3 2 2 2" xfId="16199" xr:uid="{00000000-0005-0000-0000-0000903E0000}"/>
    <cellStyle name="20% - Accent1 3 13 3 2 3" xfId="16200" xr:uid="{00000000-0005-0000-0000-0000913E0000}"/>
    <cellStyle name="20% - Accent1 3 13 3 3" xfId="16201" xr:uid="{00000000-0005-0000-0000-0000923E0000}"/>
    <cellStyle name="20% - Accent1 3 13 3 3 2" xfId="16202" xr:uid="{00000000-0005-0000-0000-0000933E0000}"/>
    <cellStyle name="20% - Accent1 3 13 3 4" xfId="16203" xr:uid="{00000000-0005-0000-0000-0000943E0000}"/>
    <cellStyle name="20% - Accent1 3 13 4" xfId="16204" xr:uid="{00000000-0005-0000-0000-0000953E0000}"/>
    <cellStyle name="20% - Accent1 3 13 4 2" xfId="16205" xr:uid="{00000000-0005-0000-0000-0000963E0000}"/>
    <cellStyle name="20% - Accent1 3 13 4 2 2" xfId="16206" xr:uid="{00000000-0005-0000-0000-0000973E0000}"/>
    <cellStyle name="20% - Accent1 3 13 4 2 2 2" xfId="16207" xr:uid="{00000000-0005-0000-0000-0000983E0000}"/>
    <cellStyle name="20% - Accent1 3 13 4 2 3" xfId="16208" xr:uid="{00000000-0005-0000-0000-0000993E0000}"/>
    <cellStyle name="20% - Accent1 3 13 4 3" xfId="16209" xr:uid="{00000000-0005-0000-0000-00009A3E0000}"/>
    <cellStyle name="20% - Accent1 3 13 4 3 2" xfId="16210" xr:uid="{00000000-0005-0000-0000-00009B3E0000}"/>
    <cellStyle name="20% - Accent1 3 13 4 4" xfId="16211" xr:uid="{00000000-0005-0000-0000-00009C3E0000}"/>
    <cellStyle name="20% - Accent1 3 13 5" xfId="16212" xr:uid="{00000000-0005-0000-0000-00009D3E0000}"/>
    <cellStyle name="20% - Accent1 3 13 5 2" xfId="16213" xr:uid="{00000000-0005-0000-0000-00009E3E0000}"/>
    <cellStyle name="20% - Accent1 3 13 5 2 2" xfId="16214" xr:uid="{00000000-0005-0000-0000-00009F3E0000}"/>
    <cellStyle name="20% - Accent1 3 13 5 3" xfId="16215" xr:uid="{00000000-0005-0000-0000-0000A03E0000}"/>
    <cellStyle name="20% - Accent1 3 13 6" xfId="16216" xr:uid="{00000000-0005-0000-0000-0000A13E0000}"/>
    <cellStyle name="20% - Accent1 3 13 6 2" xfId="16217" xr:uid="{00000000-0005-0000-0000-0000A23E0000}"/>
    <cellStyle name="20% - Accent1 3 13 6 2 2" xfId="16218" xr:uid="{00000000-0005-0000-0000-0000A33E0000}"/>
    <cellStyle name="20% - Accent1 3 13 6 3" xfId="16219" xr:uid="{00000000-0005-0000-0000-0000A43E0000}"/>
    <cellStyle name="20% - Accent1 3 13 7" xfId="16220" xr:uid="{00000000-0005-0000-0000-0000A53E0000}"/>
    <cellStyle name="20% - Accent1 3 13 7 2" xfId="16221" xr:uid="{00000000-0005-0000-0000-0000A63E0000}"/>
    <cellStyle name="20% - Accent1 3 13 8" xfId="16222" xr:uid="{00000000-0005-0000-0000-0000A73E0000}"/>
    <cellStyle name="20% - Accent1 3 13 8 2" xfId="16223" xr:uid="{00000000-0005-0000-0000-0000A83E0000}"/>
    <cellStyle name="20% - Accent1 3 13 9" xfId="16224" xr:uid="{00000000-0005-0000-0000-0000A93E0000}"/>
    <cellStyle name="20% - Accent1 3 14" xfId="16225" xr:uid="{00000000-0005-0000-0000-0000AA3E0000}"/>
    <cellStyle name="20% - Accent1 3 14 2" xfId="16226" xr:uid="{00000000-0005-0000-0000-0000AB3E0000}"/>
    <cellStyle name="20% - Accent1 3 14 2 2" xfId="16227" xr:uid="{00000000-0005-0000-0000-0000AC3E0000}"/>
    <cellStyle name="20% - Accent1 3 14 2 2 2" xfId="16228" xr:uid="{00000000-0005-0000-0000-0000AD3E0000}"/>
    <cellStyle name="20% - Accent1 3 14 2 3" xfId="16229" xr:uid="{00000000-0005-0000-0000-0000AE3E0000}"/>
    <cellStyle name="20% - Accent1 3 14 3" xfId="16230" xr:uid="{00000000-0005-0000-0000-0000AF3E0000}"/>
    <cellStyle name="20% - Accent1 3 14 3 2" xfId="16231" xr:uid="{00000000-0005-0000-0000-0000B03E0000}"/>
    <cellStyle name="20% - Accent1 3 14 4" xfId="16232" xr:uid="{00000000-0005-0000-0000-0000B13E0000}"/>
    <cellStyle name="20% - Accent1 3 15" xfId="16233" xr:uid="{00000000-0005-0000-0000-0000B23E0000}"/>
    <cellStyle name="20% - Accent1 3 15 2" xfId="16234" xr:uid="{00000000-0005-0000-0000-0000B33E0000}"/>
    <cellStyle name="20% - Accent1 3 15 2 2" xfId="16235" xr:uid="{00000000-0005-0000-0000-0000B43E0000}"/>
    <cellStyle name="20% - Accent1 3 15 2 2 2" xfId="16236" xr:uid="{00000000-0005-0000-0000-0000B53E0000}"/>
    <cellStyle name="20% - Accent1 3 15 2 3" xfId="16237" xr:uid="{00000000-0005-0000-0000-0000B63E0000}"/>
    <cellStyle name="20% - Accent1 3 15 3" xfId="16238" xr:uid="{00000000-0005-0000-0000-0000B73E0000}"/>
    <cellStyle name="20% - Accent1 3 15 3 2" xfId="16239" xr:uid="{00000000-0005-0000-0000-0000B83E0000}"/>
    <cellStyle name="20% - Accent1 3 15 4" xfId="16240" xr:uid="{00000000-0005-0000-0000-0000B93E0000}"/>
    <cellStyle name="20% - Accent1 3 16" xfId="16241" xr:uid="{00000000-0005-0000-0000-0000BA3E0000}"/>
    <cellStyle name="20% - Accent1 3 16 2" xfId="16242" xr:uid="{00000000-0005-0000-0000-0000BB3E0000}"/>
    <cellStyle name="20% - Accent1 3 16 2 2" xfId="16243" xr:uid="{00000000-0005-0000-0000-0000BC3E0000}"/>
    <cellStyle name="20% - Accent1 3 16 2 2 2" xfId="16244" xr:uid="{00000000-0005-0000-0000-0000BD3E0000}"/>
    <cellStyle name="20% - Accent1 3 16 2 3" xfId="16245" xr:uid="{00000000-0005-0000-0000-0000BE3E0000}"/>
    <cellStyle name="20% - Accent1 3 16 3" xfId="16246" xr:uid="{00000000-0005-0000-0000-0000BF3E0000}"/>
    <cellStyle name="20% - Accent1 3 16 3 2" xfId="16247" xr:uid="{00000000-0005-0000-0000-0000C03E0000}"/>
    <cellStyle name="20% - Accent1 3 16 4" xfId="16248" xr:uid="{00000000-0005-0000-0000-0000C13E0000}"/>
    <cellStyle name="20% - Accent1 3 17" xfId="16249" xr:uid="{00000000-0005-0000-0000-0000C23E0000}"/>
    <cellStyle name="20% - Accent1 3 17 2" xfId="16250" xr:uid="{00000000-0005-0000-0000-0000C33E0000}"/>
    <cellStyle name="20% - Accent1 3 17 2 2" xfId="16251" xr:uid="{00000000-0005-0000-0000-0000C43E0000}"/>
    <cellStyle name="20% - Accent1 3 17 3" xfId="16252" xr:uid="{00000000-0005-0000-0000-0000C53E0000}"/>
    <cellStyle name="20% - Accent1 3 18" xfId="16253" xr:uid="{00000000-0005-0000-0000-0000C63E0000}"/>
    <cellStyle name="20% - Accent1 3 18 2" xfId="16254" xr:uid="{00000000-0005-0000-0000-0000C73E0000}"/>
    <cellStyle name="20% - Accent1 3 18 2 2" xfId="16255" xr:uid="{00000000-0005-0000-0000-0000C83E0000}"/>
    <cellStyle name="20% - Accent1 3 18 3" xfId="16256" xr:uid="{00000000-0005-0000-0000-0000C93E0000}"/>
    <cellStyle name="20% - Accent1 3 19" xfId="16257" xr:uid="{00000000-0005-0000-0000-0000CA3E0000}"/>
    <cellStyle name="20% - Accent1 3 19 2" xfId="16258" xr:uid="{00000000-0005-0000-0000-0000CB3E0000}"/>
    <cellStyle name="20% - Accent1 3 2" xfId="16259" xr:uid="{00000000-0005-0000-0000-0000CC3E0000}"/>
    <cellStyle name="20% - Accent1 3 2 10" xfId="16260" xr:uid="{00000000-0005-0000-0000-0000CD3E0000}"/>
    <cellStyle name="20% - Accent1 3 2 10 10" xfId="16261" xr:uid="{00000000-0005-0000-0000-0000CE3E0000}"/>
    <cellStyle name="20% - Accent1 3 2 10 10 2" xfId="16262" xr:uid="{00000000-0005-0000-0000-0000CF3E0000}"/>
    <cellStyle name="20% - Accent1 3 2 10 11" xfId="16263" xr:uid="{00000000-0005-0000-0000-0000D03E0000}"/>
    <cellStyle name="20% - Accent1 3 2 10 2" xfId="16264" xr:uid="{00000000-0005-0000-0000-0000D13E0000}"/>
    <cellStyle name="20% - Accent1 3 2 10 2 2" xfId="16265" xr:uid="{00000000-0005-0000-0000-0000D23E0000}"/>
    <cellStyle name="20% - Accent1 3 2 10 2 2 2" xfId="16266" xr:uid="{00000000-0005-0000-0000-0000D33E0000}"/>
    <cellStyle name="20% - Accent1 3 2 10 2 2 2 2" xfId="16267" xr:uid="{00000000-0005-0000-0000-0000D43E0000}"/>
    <cellStyle name="20% - Accent1 3 2 10 2 2 2 2 2" xfId="16268" xr:uid="{00000000-0005-0000-0000-0000D53E0000}"/>
    <cellStyle name="20% - Accent1 3 2 10 2 2 2 3" xfId="16269" xr:uid="{00000000-0005-0000-0000-0000D63E0000}"/>
    <cellStyle name="20% - Accent1 3 2 10 2 2 3" xfId="16270" xr:uid="{00000000-0005-0000-0000-0000D73E0000}"/>
    <cellStyle name="20% - Accent1 3 2 10 2 2 3 2" xfId="16271" xr:uid="{00000000-0005-0000-0000-0000D83E0000}"/>
    <cellStyle name="20% - Accent1 3 2 10 2 2 4" xfId="16272" xr:uid="{00000000-0005-0000-0000-0000D93E0000}"/>
    <cellStyle name="20% - Accent1 3 2 10 2 3" xfId="16273" xr:uid="{00000000-0005-0000-0000-0000DA3E0000}"/>
    <cellStyle name="20% - Accent1 3 2 10 2 3 2" xfId="16274" xr:uid="{00000000-0005-0000-0000-0000DB3E0000}"/>
    <cellStyle name="20% - Accent1 3 2 10 2 3 2 2" xfId="16275" xr:uid="{00000000-0005-0000-0000-0000DC3E0000}"/>
    <cellStyle name="20% - Accent1 3 2 10 2 3 2 2 2" xfId="16276" xr:uid="{00000000-0005-0000-0000-0000DD3E0000}"/>
    <cellStyle name="20% - Accent1 3 2 10 2 3 2 3" xfId="16277" xr:uid="{00000000-0005-0000-0000-0000DE3E0000}"/>
    <cellStyle name="20% - Accent1 3 2 10 2 3 3" xfId="16278" xr:uid="{00000000-0005-0000-0000-0000DF3E0000}"/>
    <cellStyle name="20% - Accent1 3 2 10 2 3 3 2" xfId="16279" xr:uid="{00000000-0005-0000-0000-0000E03E0000}"/>
    <cellStyle name="20% - Accent1 3 2 10 2 3 4" xfId="16280" xr:uid="{00000000-0005-0000-0000-0000E13E0000}"/>
    <cellStyle name="20% - Accent1 3 2 10 2 4" xfId="16281" xr:uid="{00000000-0005-0000-0000-0000E23E0000}"/>
    <cellStyle name="20% - Accent1 3 2 10 2 4 2" xfId="16282" xr:uid="{00000000-0005-0000-0000-0000E33E0000}"/>
    <cellStyle name="20% - Accent1 3 2 10 2 4 2 2" xfId="16283" xr:uid="{00000000-0005-0000-0000-0000E43E0000}"/>
    <cellStyle name="20% - Accent1 3 2 10 2 4 2 2 2" xfId="16284" xr:uid="{00000000-0005-0000-0000-0000E53E0000}"/>
    <cellStyle name="20% - Accent1 3 2 10 2 4 2 3" xfId="16285" xr:uid="{00000000-0005-0000-0000-0000E63E0000}"/>
    <cellStyle name="20% - Accent1 3 2 10 2 4 3" xfId="16286" xr:uid="{00000000-0005-0000-0000-0000E73E0000}"/>
    <cellStyle name="20% - Accent1 3 2 10 2 4 3 2" xfId="16287" xr:uid="{00000000-0005-0000-0000-0000E83E0000}"/>
    <cellStyle name="20% - Accent1 3 2 10 2 4 4" xfId="16288" xr:uid="{00000000-0005-0000-0000-0000E93E0000}"/>
    <cellStyle name="20% - Accent1 3 2 10 2 5" xfId="16289" xr:uid="{00000000-0005-0000-0000-0000EA3E0000}"/>
    <cellStyle name="20% - Accent1 3 2 10 2 5 2" xfId="16290" xr:uid="{00000000-0005-0000-0000-0000EB3E0000}"/>
    <cellStyle name="20% - Accent1 3 2 10 2 5 2 2" xfId="16291" xr:uid="{00000000-0005-0000-0000-0000EC3E0000}"/>
    <cellStyle name="20% - Accent1 3 2 10 2 5 3" xfId="16292" xr:uid="{00000000-0005-0000-0000-0000ED3E0000}"/>
    <cellStyle name="20% - Accent1 3 2 10 2 6" xfId="16293" xr:uid="{00000000-0005-0000-0000-0000EE3E0000}"/>
    <cellStyle name="20% - Accent1 3 2 10 2 6 2" xfId="16294" xr:uid="{00000000-0005-0000-0000-0000EF3E0000}"/>
    <cellStyle name="20% - Accent1 3 2 10 2 6 2 2" xfId="16295" xr:uid="{00000000-0005-0000-0000-0000F03E0000}"/>
    <cellStyle name="20% - Accent1 3 2 10 2 6 3" xfId="16296" xr:uid="{00000000-0005-0000-0000-0000F13E0000}"/>
    <cellStyle name="20% - Accent1 3 2 10 2 7" xfId="16297" xr:uid="{00000000-0005-0000-0000-0000F23E0000}"/>
    <cellStyle name="20% - Accent1 3 2 10 2 7 2" xfId="16298" xr:uid="{00000000-0005-0000-0000-0000F33E0000}"/>
    <cellStyle name="20% - Accent1 3 2 10 2 8" xfId="16299" xr:uid="{00000000-0005-0000-0000-0000F43E0000}"/>
    <cellStyle name="20% - Accent1 3 2 10 2 8 2" xfId="16300" xr:uid="{00000000-0005-0000-0000-0000F53E0000}"/>
    <cellStyle name="20% - Accent1 3 2 10 2 9" xfId="16301" xr:uid="{00000000-0005-0000-0000-0000F63E0000}"/>
    <cellStyle name="20% - Accent1 3 2 10 3" xfId="16302" xr:uid="{00000000-0005-0000-0000-0000F73E0000}"/>
    <cellStyle name="20% - Accent1 3 2 10 3 2" xfId="16303" xr:uid="{00000000-0005-0000-0000-0000F83E0000}"/>
    <cellStyle name="20% - Accent1 3 2 10 3 2 2" xfId="16304" xr:uid="{00000000-0005-0000-0000-0000F93E0000}"/>
    <cellStyle name="20% - Accent1 3 2 10 3 2 2 2" xfId="16305" xr:uid="{00000000-0005-0000-0000-0000FA3E0000}"/>
    <cellStyle name="20% - Accent1 3 2 10 3 2 2 2 2" xfId="16306" xr:uid="{00000000-0005-0000-0000-0000FB3E0000}"/>
    <cellStyle name="20% - Accent1 3 2 10 3 2 2 3" xfId="16307" xr:uid="{00000000-0005-0000-0000-0000FC3E0000}"/>
    <cellStyle name="20% - Accent1 3 2 10 3 2 3" xfId="16308" xr:uid="{00000000-0005-0000-0000-0000FD3E0000}"/>
    <cellStyle name="20% - Accent1 3 2 10 3 2 3 2" xfId="16309" xr:uid="{00000000-0005-0000-0000-0000FE3E0000}"/>
    <cellStyle name="20% - Accent1 3 2 10 3 2 4" xfId="16310" xr:uid="{00000000-0005-0000-0000-0000FF3E0000}"/>
    <cellStyle name="20% - Accent1 3 2 10 3 3" xfId="16311" xr:uid="{00000000-0005-0000-0000-0000003F0000}"/>
    <cellStyle name="20% - Accent1 3 2 10 3 3 2" xfId="16312" xr:uid="{00000000-0005-0000-0000-0000013F0000}"/>
    <cellStyle name="20% - Accent1 3 2 10 3 3 2 2" xfId="16313" xr:uid="{00000000-0005-0000-0000-0000023F0000}"/>
    <cellStyle name="20% - Accent1 3 2 10 3 3 2 2 2" xfId="16314" xr:uid="{00000000-0005-0000-0000-0000033F0000}"/>
    <cellStyle name="20% - Accent1 3 2 10 3 3 2 3" xfId="16315" xr:uid="{00000000-0005-0000-0000-0000043F0000}"/>
    <cellStyle name="20% - Accent1 3 2 10 3 3 3" xfId="16316" xr:uid="{00000000-0005-0000-0000-0000053F0000}"/>
    <cellStyle name="20% - Accent1 3 2 10 3 3 3 2" xfId="16317" xr:uid="{00000000-0005-0000-0000-0000063F0000}"/>
    <cellStyle name="20% - Accent1 3 2 10 3 3 4" xfId="16318" xr:uid="{00000000-0005-0000-0000-0000073F0000}"/>
    <cellStyle name="20% - Accent1 3 2 10 3 4" xfId="16319" xr:uid="{00000000-0005-0000-0000-0000083F0000}"/>
    <cellStyle name="20% - Accent1 3 2 10 3 4 2" xfId="16320" xr:uid="{00000000-0005-0000-0000-0000093F0000}"/>
    <cellStyle name="20% - Accent1 3 2 10 3 4 2 2" xfId="16321" xr:uid="{00000000-0005-0000-0000-00000A3F0000}"/>
    <cellStyle name="20% - Accent1 3 2 10 3 4 2 2 2" xfId="16322" xr:uid="{00000000-0005-0000-0000-00000B3F0000}"/>
    <cellStyle name="20% - Accent1 3 2 10 3 4 2 3" xfId="16323" xr:uid="{00000000-0005-0000-0000-00000C3F0000}"/>
    <cellStyle name="20% - Accent1 3 2 10 3 4 3" xfId="16324" xr:uid="{00000000-0005-0000-0000-00000D3F0000}"/>
    <cellStyle name="20% - Accent1 3 2 10 3 4 3 2" xfId="16325" xr:uid="{00000000-0005-0000-0000-00000E3F0000}"/>
    <cellStyle name="20% - Accent1 3 2 10 3 4 4" xfId="16326" xr:uid="{00000000-0005-0000-0000-00000F3F0000}"/>
    <cellStyle name="20% - Accent1 3 2 10 3 5" xfId="16327" xr:uid="{00000000-0005-0000-0000-0000103F0000}"/>
    <cellStyle name="20% - Accent1 3 2 10 3 5 2" xfId="16328" xr:uid="{00000000-0005-0000-0000-0000113F0000}"/>
    <cellStyle name="20% - Accent1 3 2 10 3 5 2 2" xfId="16329" xr:uid="{00000000-0005-0000-0000-0000123F0000}"/>
    <cellStyle name="20% - Accent1 3 2 10 3 5 3" xfId="16330" xr:uid="{00000000-0005-0000-0000-0000133F0000}"/>
    <cellStyle name="20% - Accent1 3 2 10 3 6" xfId="16331" xr:uid="{00000000-0005-0000-0000-0000143F0000}"/>
    <cellStyle name="20% - Accent1 3 2 10 3 6 2" xfId="16332" xr:uid="{00000000-0005-0000-0000-0000153F0000}"/>
    <cellStyle name="20% - Accent1 3 2 10 3 6 2 2" xfId="16333" xr:uid="{00000000-0005-0000-0000-0000163F0000}"/>
    <cellStyle name="20% - Accent1 3 2 10 3 6 3" xfId="16334" xr:uid="{00000000-0005-0000-0000-0000173F0000}"/>
    <cellStyle name="20% - Accent1 3 2 10 3 7" xfId="16335" xr:uid="{00000000-0005-0000-0000-0000183F0000}"/>
    <cellStyle name="20% - Accent1 3 2 10 3 7 2" xfId="16336" xr:uid="{00000000-0005-0000-0000-0000193F0000}"/>
    <cellStyle name="20% - Accent1 3 2 10 3 8" xfId="16337" xr:uid="{00000000-0005-0000-0000-00001A3F0000}"/>
    <cellStyle name="20% - Accent1 3 2 10 3 8 2" xfId="16338" xr:uid="{00000000-0005-0000-0000-00001B3F0000}"/>
    <cellStyle name="20% - Accent1 3 2 10 3 9" xfId="16339" xr:uid="{00000000-0005-0000-0000-00001C3F0000}"/>
    <cellStyle name="20% - Accent1 3 2 10 4" xfId="16340" xr:uid="{00000000-0005-0000-0000-00001D3F0000}"/>
    <cellStyle name="20% - Accent1 3 2 10 4 2" xfId="16341" xr:uid="{00000000-0005-0000-0000-00001E3F0000}"/>
    <cellStyle name="20% - Accent1 3 2 10 4 2 2" xfId="16342" xr:uid="{00000000-0005-0000-0000-00001F3F0000}"/>
    <cellStyle name="20% - Accent1 3 2 10 4 2 2 2" xfId="16343" xr:uid="{00000000-0005-0000-0000-0000203F0000}"/>
    <cellStyle name="20% - Accent1 3 2 10 4 2 3" xfId="16344" xr:uid="{00000000-0005-0000-0000-0000213F0000}"/>
    <cellStyle name="20% - Accent1 3 2 10 4 3" xfId="16345" xr:uid="{00000000-0005-0000-0000-0000223F0000}"/>
    <cellStyle name="20% - Accent1 3 2 10 4 3 2" xfId="16346" xr:uid="{00000000-0005-0000-0000-0000233F0000}"/>
    <cellStyle name="20% - Accent1 3 2 10 4 4" xfId="16347" xr:uid="{00000000-0005-0000-0000-0000243F0000}"/>
    <cellStyle name="20% - Accent1 3 2 10 5" xfId="16348" xr:uid="{00000000-0005-0000-0000-0000253F0000}"/>
    <cellStyle name="20% - Accent1 3 2 10 5 2" xfId="16349" xr:uid="{00000000-0005-0000-0000-0000263F0000}"/>
    <cellStyle name="20% - Accent1 3 2 10 5 2 2" xfId="16350" xr:uid="{00000000-0005-0000-0000-0000273F0000}"/>
    <cellStyle name="20% - Accent1 3 2 10 5 2 2 2" xfId="16351" xr:uid="{00000000-0005-0000-0000-0000283F0000}"/>
    <cellStyle name="20% - Accent1 3 2 10 5 2 3" xfId="16352" xr:uid="{00000000-0005-0000-0000-0000293F0000}"/>
    <cellStyle name="20% - Accent1 3 2 10 5 3" xfId="16353" xr:uid="{00000000-0005-0000-0000-00002A3F0000}"/>
    <cellStyle name="20% - Accent1 3 2 10 5 3 2" xfId="16354" xr:uid="{00000000-0005-0000-0000-00002B3F0000}"/>
    <cellStyle name="20% - Accent1 3 2 10 5 4" xfId="16355" xr:uid="{00000000-0005-0000-0000-00002C3F0000}"/>
    <cellStyle name="20% - Accent1 3 2 10 6" xfId="16356" xr:uid="{00000000-0005-0000-0000-00002D3F0000}"/>
    <cellStyle name="20% - Accent1 3 2 10 6 2" xfId="16357" xr:uid="{00000000-0005-0000-0000-00002E3F0000}"/>
    <cellStyle name="20% - Accent1 3 2 10 6 2 2" xfId="16358" xr:uid="{00000000-0005-0000-0000-00002F3F0000}"/>
    <cellStyle name="20% - Accent1 3 2 10 6 2 2 2" xfId="16359" xr:uid="{00000000-0005-0000-0000-0000303F0000}"/>
    <cellStyle name="20% - Accent1 3 2 10 6 2 3" xfId="16360" xr:uid="{00000000-0005-0000-0000-0000313F0000}"/>
    <cellStyle name="20% - Accent1 3 2 10 6 3" xfId="16361" xr:uid="{00000000-0005-0000-0000-0000323F0000}"/>
    <cellStyle name="20% - Accent1 3 2 10 6 3 2" xfId="16362" xr:uid="{00000000-0005-0000-0000-0000333F0000}"/>
    <cellStyle name="20% - Accent1 3 2 10 6 4" xfId="16363" xr:uid="{00000000-0005-0000-0000-0000343F0000}"/>
    <cellStyle name="20% - Accent1 3 2 10 7" xfId="16364" xr:uid="{00000000-0005-0000-0000-0000353F0000}"/>
    <cellStyle name="20% - Accent1 3 2 10 7 2" xfId="16365" xr:uid="{00000000-0005-0000-0000-0000363F0000}"/>
    <cellStyle name="20% - Accent1 3 2 10 7 2 2" xfId="16366" xr:uid="{00000000-0005-0000-0000-0000373F0000}"/>
    <cellStyle name="20% - Accent1 3 2 10 7 3" xfId="16367" xr:uid="{00000000-0005-0000-0000-0000383F0000}"/>
    <cellStyle name="20% - Accent1 3 2 10 8" xfId="16368" xr:uid="{00000000-0005-0000-0000-0000393F0000}"/>
    <cellStyle name="20% - Accent1 3 2 10 8 2" xfId="16369" xr:uid="{00000000-0005-0000-0000-00003A3F0000}"/>
    <cellStyle name="20% - Accent1 3 2 10 8 2 2" xfId="16370" xr:uid="{00000000-0005-0000-0000-00003B3F0000}"/>
    <cellStyle name="20% - Accent1 3 2 10 8 3" xfId="16371" xr:uid="{00000000-0005-0000-0000-00003C3F0000}"/>
    <cellStyle name="20% - Accent1 3 2 10 9" xfId="16372" xr:uid="{00000000-0005-0000-0000-00003D3F0000}"/>
    <cellStyle name="20% - Accent1 3 2 10 9 2" xfId="16373" xr:uid="{00000000-0005-0000-0000-00003E3F0000}"/>
    <cellStyle name="20% - Accent1 3 2 11" xfId="16374" xr:uid="{00000000-0005-0000-0000-00003F3F0000}"/>
    <cellStyle name="20% - Accent1 3 2 11 2" xfId="16375" xr:uid="{00000000-0005-0000-0000-0000403F0000}"/>
    <cellStyle name="20% - Accent1 3 2 11 2 2" xfId="16376" xr:uid="{00000000-0005-0000-0000-0000413F0000}"/>
    <cellStyle name="20% - Accent1 3 2 11 2 2 2" xfId="16377" xr:uid="{00000000-0005-0000-0000-0000423F0000}"/>
    <cellStyle name="20% - Accent1 3 2 11 2 2 2 2" xfId="16378" xr:uid="{00000000-0005-0000-0000-0000433F0000}"/>
    <cellStyle name="20% - Accent1 3 2 11 2 2 3" xfId="16379" xr:uid="{00000000-0005-0000-0000-0000443F0000}"/>
    <cellStyle name="20% - Accent1 3 2 11 2 3" xfId="16380" xr:uid="{00000000-0005-0000-0000-0000453F0000}"/>
    <cellStyle name="20% - Accent1 3 2 11 2 3 2" xfId="16381" xr:uid="{00000000-0005-0000-0000-0000463F0000}"/>
    <cellStyle name="20% - Accent1 3 2 11 2 4" xfId="16382" xr:uid="{00000000-0005-0000-0000-0000473F0000}"/>
    <cellStyle name="20% - Accent1 3 2 11 3" xfId="16383" xr:uid="{00000000-0005-0000-0000-0000483F0000}"/>
    <cellStyle name="20% - Accent1 3 2 11 3 2" xfId="16384" xr:uid="{00000000-0005-0000-0000-0000493F0000}"/>
    <cellStyle name="20% - Accent1 3 2 11 3 2 2" xfId="16385" xr:uid="{00000000-0005-0000-0000-00004A3F0000}"/>
    <cellStyle name="20% - Accent1 3 2 11 3 2 2 2" xfId="16386" xr:uid="{00000000-0005-0000-0000-00004B3F0000}"/>
    <cellStyle name="20% - Accent1 3 2 11 3 2 3" xfId="16387" xr:uid="{00000000-0005-0000-0000-00004C3F0000}"/>
    <cellStyle name="20% - Accent1 3 2 11 3 3" xfId="16388" xr:uid="{00000000-0005-0000-0000-00004D3F0000}"/>
    <cellStyle name="20% - Accent1 3 2 11 3 3 2" xfId="16389" xr:uid="{00000000-0005-0000-0000-00004E3F0000}"/>
    <cellStyle name="20% - Accent1 3 2 11 3 4" xfId="16390" xr:uid="{00000000-0005-0000-0000-00004F3F0000}"/>
    <cellStyle name="20% - Accent1 3 2 11 4" xfId="16391" xr:uid="{00000000-0005-0000-0000-0000503F0000}"/>
    <cellStyle name="20% - Accent1 3 2 11 4 2" xfId="16392" xr:uid="{00000000-0005-0000-0000-0000513F0000}"/>
    <cellStyle name="20% - Accent1 3 2 11 4 2 2" xfId="16393" xr:uid="{00000000-0005-0000-0000-0000523F0000}"/>
    <cellStyle name="20% - Accent1 3 2 11 4 2 2 2" xfId="16394" xr:uid="{00000000-0005-0000-0000-0000533F0000}"/>
    <cellStyle name="20% - Accent1 3 2 11 4 2 3" xfId="16395" xr:uid="{00000000-0005-0000-0000-0000543F0000}"/>
    <cellStyle name="20% - Accent1 3 2 11 4 3" xfId="16396" xr:uid="{00000000-0005-0000-0000-0000553F0000}"/>
    <cellStyle name="20% - Accent1 3 2 11 4 3 2" xfId="16397" xr:uid="{00000000-0005-0000-0000-0000563F0000}"/>
    <cellStyle name="20% - Accent1 3 2 11 4 4" xfId="16398" xr:uid="{00000000-0005-0000-0000-0000573F0000}"/>
    <cellStyle name="20% - Accent1 3 2 11 5" xfId="16399" xr:uid="{00000000-0005-0000-0000-0000583F0000}"/>
    <cellStyle name="20% - Accent1 3 2 11 5 2" xfId="16400" xr:uid="{00000000-0005-0000-0000-0000593F0000}"/>
    <cellStyle name="20% - Accent1 3 2 11 5 2 2" xfId="16401" xr:uid="{00000000-0005-0000-0000-00005A3F0000}"/>
    <cellStyle name="20% - Accent1 3 2 11 5 3" xfId="16402" xr:uid="{00000000-0005-0000-0000-00005B3F0000}"/>
    <cellStyle name="20% - Accent1 3 2 11 6" xfId="16403" xr:uid="{00000000-0005-0000-0000-00005C3F0000}"/>
    <cellStyle name="20% - Accent1 3 2 11 6 2" xfId="16404" xr:uid="{00000000-0005-0000-0000-00005D3F0000}"/>
    <cellStyle name="20% - Accent1 3 2 11 6 2 2" xfId="16405" xr:uid="{00000000-0005-0000-0000-00005E3F0000}"/>
    <cellStyle name="20% - Accent1 3 2 11 6 3" xfId="16406" xr:uid="{00000000-0005-0000-0000-00005F3F0000}"/>
    <cellStyle name="20% - Accent1 3 2 11 7" xfId="16407" xr:uid="{00000000-0005-0000-0000-0000603F0000}"/>
    <cellStyle name="20% - Accent1 3 2 11 7 2" xfId="16408" xr:uid="{00000000-0005-0000-0000-0000613F0000}"/>
    <cellStyle name="20% - Accent1 3 2 11 8" xfId="16409" xr:uid="{00000000-0005-0000-0000-0000623F0000}"/>
    <cellStyle name="20% - Accent1 3 2 11 8 2" xfId="16410" xr:uid="{00000000-0005-0000-0000-0000633F0000}"/>
    <cellStyle name="20% - Accent1 3 2 11 9" xfId="16411" xr:uid="{00000000-0005-0000-0000-0000643F0000}"/>
    <cellStyle name="20% - Accent1 3 2 12" xfId="16412" xr:uid="{00000000-0005-0000-0000-0000653F0000}"/>
    <cellStyle name="20% - Accent1 3 2 12 2" xfId="16413" xr:uid="{00000000-0005-0000-0000-0000663F0000}"/>
    <cellStyle name="20% - Accent1 3 2 12 2 2" xfId="16414" xr:uid="{00000000-0005-0000-0000-0000673F0000}"/>
    <cellStyle name="20% - Accent1 3 2 12 2 2 2" xfId="16415" xr:uid="{00000000-0005-0000-0000-0000683F0000}"/>
    <cellStyle name="20% - Accent1 3 2 12 2 2 2 2" xfId="16416" xr:uid="{00000000-0005-0000-0000-0000693F0000}"/>
    <cellStyle name="20% - Accent1 3 2 12 2 2 3" xfId="16417" xr:uid="{00000000-0005-0000-0000-00006A3F0000}"/>
    <cellStyle name="20% - Accent1 3 2 12 2 3" xfId="16418" xr:uid="{00000000-0005-0000-0000-00006B3F0000}"/>
    <cellStyle name="20% - Accent1 3 2 12 2 3 2" xfId="16419" xr:uid="{00000000-0005-0000-0000-00006C3F0000}"/>
    <cellStyle name="20% - Accent1 3 2 12 2 4" xfId="16420" xr:uid="{00000000-0005-0000-0000-00006D3F0000}"/>
    <cellStyle name="20% - Accent1 3 2 12 3" xfId="16421" xr:uid="{00000000-0005-0000-0000-00006E3F0000}"/>
    <cellStyle name="20% - Accent1 3 2 12 3 2" xfId="16422" xr:uid="{00000000-0005-0000-0000-00006F3F0000}"/>
    <cellStyle name="20% - Accent1 3 2 12 3 2 2" xfId="16423" xr:uid="{00000000-0005-0000-0000-0000703F0000}"/>
    <cellStyle name="20% - Accent1 3 2 12 3 2 2 2" xfId="16424" xr:uid="{00000000-0005-0000-0000-0000713F0000}"/>
    <cellStyle name="20% - Accent1 3 2 12 3 2 3" xfId="16425" xr:uid="{00000000-0005-0000-0000-0000723F0000}"/>
    <cellStyle name="20% - Accent1 3 2 12 3 3" xfId="16426" xr:uid="{00000000-0005-0000-0000-0000733F0000}"/>
    <cellStyle name="20% - Accent1 3 2 12 3 3 2" xfId="16427" xr:uid="{00000000-0005-0000-0000-0000743F0000}"/>
    <cellStyle name="20% - Accent1 3 2 12 3 4" xfId="16428" xr:uid="{00000000-0005-0000-0000-0000753F0000}"/>
    <cellStyle name="20% - Accent1 3 2 12 4" xfId="16429" xr:uid="{00000000-0005-0000-0000-0000763F0000}"/>
    <cellStyle name="20% - Accent1 3 2 12 4 2" xfId="16430" xr:uid="{00000000-0005-0000-0000-0000773F0000}"/>
    <cellStyle name="20% - Accent1 3 2 12 4 2 2" xfId="16431" xr:uid="{00000000-0005-0000-0000-0000783F0000}"/>
    <cellStyle name="20% - Accent1 3 2 12 4 2 2 2" xfId="16432" xr:uid="{00000000-0005-0000-0000-0000793F0000}"/>
    <cellStyle name="20% - Accent1 3 2 12 4 2 3" xfId="16433" xr:uid="{00000000-0005-0000-0000-00007A3F0000}"/>
    <cellStyle name="20% - Accent1 3 2 12 4 3" xfId="16434" xr:uid="{00000000-0005-0000-0000-00007B3F0000}"/>
    <cellStyle name="20% - Accent1 3 2 12 4 3 2" xfId="16435" xr:uid="{00000000-0005-0000-0000-00007C3F0000}"/>
    <cellStyle name="20% - Accent1 3 2 12 4 4" xfId="16436" xr:uid="{00000000-0005-0000-0000-00007D3F0000}"/>
    <cellStyle name="20% - Accent1 3 2 12 5" xfId="16437" xr:uid="{00000000-0005-0000-0000-00007E3F0000}"/>
    <cellStyle name="20% - Accent1 3 2 12 5 2" xfId="16438" xr:uid="{00000000-0005-0000-0000-00007F3F0000}"/>
    <cellStyle name="20% - Accent1 3 2 12 5 2 2" xfId="16439" xr:uid="{00000000-0005-0000-0000-0000803F0000}"/>
    <cellStyle name="20% - Accent1 3 2 12 5 3" xfId="16440" xr:uid="{00000000-0005-0000-0000-0000813F0000}"/>
    <cellStyle name="20% - Accent1 3 2 12 6" xfId="16441" xr:uid="{00000000-0005-0000-0000-0000823F0000}"/>
    <cellStyle name="20% - Accent1 3 2 12 6 2" xfId="16442" xr:uid="{00000000-0005-0000-0000-0000833F0000}"/>
    <cellStyle name="20% - Accent1 3 2 12 6 2 2" xfId="16443" xr:uid="{00000000-0005-0000-0000-0000843F0000}"/>
    <cellStyle name="20% - Accent1 3 2 12 6 3" xfId="16444" xr:uid="{00000000-0005-0000-0000-0000853F0000}"/>
    <cellStyle name="20% - Accent1 3 2 12 7" xfId="16445" xr:uid="{00000000-0005-0000-0000-0000863F0000}"/>
    <cellStyle name="20% - Accent1 3 2 12 7 2" xfId="16446" xr:uid="{00000000-0005-0000-0000-0000873F0000}"/>
    <cellStyle name="20% - Accent1 3 2 12 8" xfId="16447" xr:uid="{00000000-0005-0000-0000-0000883F0000}"/>
    <cellStyle name="20% - Accent1 3 2 12 8 2" xfId="16448" xr:uid="{00000000-0005-0000-0000-0000893F0000}"/>
    <cellStyle name="20% - Accent1 3 2 12 9" xfId="16449" xr:uid="{00000000-0005-0000-0000-00008A3F0000}"/>
    <cellStyle name="20% - Accent1 3 2 13" xfId="16450" xr:uid="{00000000-0005-0000-0000-00008B3F0000}"/>
    <cellStyle name="20% - Accent1 3 2 13 2" xfId="16451" xr:uid="{00000000-0005-0000-0000-00008C3F0000}"/>
    <cellStyle name="20% - Accent1 3 2 13 2 2" xfId="16452" xr:uid="{00000000-0005-0000-0000-00008D3F0000}"/>
    <cellStyle name="20% - Accent1 3 2 13 2 2 2" xfId="16453" xr:uid="{00000000-0005-0000-0000-00008E3F0000}"/>
    <cellStyle name="20% - Accent1 3 2 13 2 3" xfId="16454" xr:uid="{00000000-0005-0000-0000-00008F3F0000}"/>
    <cellStyle name="20% - Accent1 3 2 13 3" xfId="16455" xr:uid="{00000000-0005-0000-0000-0000903F0000}"/>
    <cellStyle name="20% - Accent1 3 2 13 3 2" xfId="16456" xr:uid="{00000000-0005-0000-0000-0000913F0000}"/>
    <cellStyle name="20% - Accent1 3 2 13 4" xfId="16457" xr:uid="{00000000-0005-0000-0000-0000923F0000}"/>
    <cellStyle name="20% - Accent1 3 2 14" xfId="16458" xr:uid="{00000000-0005-0000-0000-0000933F0000}"/>
    <cellStyle name="20% - Accent1 3 2 14 2" xfId="16459" xr:uid="{00000000-0005-0000-0000-0000943F0000}"/>
    <cellStyle name="20% - Accent1 3 2 14 2 2" xfId="16460" xr:uid="{00000000-0005-0000-0000-0000953F0000}"/>
    <cellStyle name="20% - Accent1 3 2 14 2 2 2" xfId="16461" xr:uid="{00000000-0005-0000-0000-0000963F0000}"/>
    <cellStyle name="20% - Accent1 3 2 14 2 3" xfId="16462" xr:uid="{00000000-0005-0000-0000-0000973F0000}"/>
    <cellStyle name="20% - Accent1 3 2 14 3" xfId="16463" xr:uid="{00000000-0005-0000-0000-0000983F0000}"/>
    <cellStyle name="20% - Accent1 3 2 14 3 2" xfId="16464" xr:uid="{00000000-0005-0000-0000-0000993F0000}"/>
    <cellStyle name="20% - Accent1 3 2 14 4" xfId="16465" xr:uid="{00000000-0005-0000-0000-00009A3F0000}"/>
    <cellStyle name="20% - Accent1 3 2 15" xfId="16466" xr:uid="{00000000-0005-0000-0000-00009B3F0000}"/>
    <cellStyle name="20% - Accent1 3 2 15 2" xfId="16467" xr:uid="{00000000-0005-0000-0000-00009C3F0000}"/>
    <cellStyle name="20% - Accent1 3 2 15 2 2" xfId="16468" xr:uid="{00000000-0005-0000-0000-00009D3F0000}"/>
    <cellStyle name="20% - Accent1 3 2 15 2 2 2" xfId="16469" xr:uid="{00000000-0005-0000-0000-00009E3F0000}"/>
    <cellStyle name="20% - Accent1 3 2 15 2 3" xfId="16470" xr:uid="{00000000-0005-0000-0000-00009F3F0000}"/>
    <cellStyle name="20% - Accent1 3 2 15 3" xfId="16471" xr:uid="{00000000-0005-0000-0000-0000A03F0000}"/>
    <cellStyle name="20% - Accent1 3 2 15 3 2" xfId="16472" xr:uid="{00000000-0005-0000-0000-0000A13F0000}"/>
    <cellStyle name="20% - Accent1 3 2 15 4" xfId="16473" xr:uid="{00000000-0005-0000-0000-0000A23F0000}"/>
    <cellStyle name="20% - Accent1 3 2 16" xfId="16474" xr:uid="{00000000-0005-0000-0000-0000A33F0000}"/>
    <cellStyle name="20% - Accent1 3 2 16 2" xfId="16475" xr:uid="{00000000-0005-0000-0000-0000A43F0000}"/>
    <cellStyle name="20% - Accent1 3 2 16 2 2" xfId="16476" xr:uid="{00000000-0005-0000-0000-0000A53F0000}"/>
    <cellStyle name="20% - Accent1 3 2 16 3" xfId="16477" xr:uid="{00000000-0005-0000-0000-0000A63F0000}"/>
    <cellStyle name="20% - Accent1 3 2 17" xfId="16478" xr:uid="{00000000-0005-0000-0000-0000A73F0000}"/>
    <cellStyle name="20% - Accent1 3 2 17 2" xfId="16479" xr:uid="{00000000-0005-0000-0000-0000A83F0000}"/>
    <cellStyle name="20% - Accent1 3 2 17 2 2" xfId="16480" xr:uid="{00000000-0005-0000-0000-0000A93F0000}"/>
    <cellStyle name="20% - Accent1 3 2 17 3" xfId="16481" xr:uid="{00000000-0005-0000-0000-0000AA3F0000}"/>
    <cellStyle name="20% - Accent1 3 2 18" xfId="16482" xr:uid="{00000000-0005-0000-0000-0000AB3F0000}"/>
    <cellStyle name="20% - Accent1 3 2 18 2" xfId="16483" xr:uid="{00000000-0005-0000-0000-0000AC3F0000}"/>
    <cellStyle name="20% - Accent1 3 2 19" xfId="16484" xr:uid="{00000000-0005-0000-0000-0000AD3F0000}"/>
    <cellStyle name="20% - Accent1 3 2 19 2" xfId="16485" xr:uid="{00000000-0005-0000-0000-0000AE3F0000}"/>
    <cellStyle name="20% - Accent1 3 2 2" xfId="16486" xr:uid="{00000000-0005-0000-0000-0000AF3F0000}"/>
    <cellStyle name="20% - Accent1 3 2 2 10" xfId="16487" xr:uid="{00000000-0005-0000-0000-0000B03F0000}"/>
    <cellStyle name="20% - Accent1 3 2 2 10 2" xfId="16488" xr:uid="{00000000-0005-0000-0000-0000B13F0000}"/>
    <cellStyle name="20% - Accent1 3 2 2 10 2 2" xfId="16489" xr:uid="{00000000-0005-0000-0000-0000B23F0000}"/>
    <cellStyle name="20% - Accent1 3 2 2 10 2 2 2" xfId="16490" xr:uid="{00000000-0005-0000-0000-0000B33F0000}"/>
    <cellStyle name="20% - Accent1 3 2 2 10 2 3" xfId="16491" xr:uid="{00000000-0005-0000-0000-0000B43F0000}"/>
    <cellStyle name="20% - Accent1 3 2 2 10 3" xfId="16492" xr:uid="{00000000-0005-0000-0000-0000B53F0000}"/>
    <cellStyle name="20% - Accent1 3 2 2 10 3 2" xfId="16493" xr:uid="{00000000-0005-0000-0000-0000B63F0000}"/>
    <cellStyle name="20% - Accent1 3 2 2 10 4" xfId="16494" xr:uid="{00000000-0005-0000-0000-0000B73F0000}"/>
    <cellStyle name="20% - Accent1 3 2 2 11" xfId="16495" xr:uid="{00000000-0005-0000-0000-0000B83F0000}"/>
    <cellStyle name="20% - Accent1 3 2 2 11 2" xfId="16496" xr:uid="{00000000-0005-0000-0000-0000B93F0000}"/>
    <cellStyle name="20% - Accent1 3 2 2 11 2 2" xfId="16497" xr:uid="{00000000-0005-0000-0000-0000BA3F0000}"/>
    <cellStyle name="20% - Accent1 3 2 2 11 2 2 2" xfId="16498" xr:uid="{00000000-0005-0000-0000-0000BB3F0000}"/>
    <cellStyle name="20% - Accent1 3 2 2 11 2 3" xfId="16499" xr:uid="{00000000-0005-0000-0000-0000BC3F0000}"/>
    <cellStyle name="20% - Accent1 3 2 2 11 3" xfId="16500" xr:uid="{00000000-0005-0000-0000-0000BD3F0000}"/>
    <cellStyle name="20% - Accent1 3 2 2 11 3 2" xfId="16501" xr:uid="{00000000-0005-0000-0000-0000BE3F0000}"/>
    <cellStyle name="20% - Accent1 3 2 2 11 4" xfId="16502" xr:uid="{00000000-0005-0000-0000-0000BF3F0000}"/>
    <cellStyle name="20% - Accent1 3 2 2 12" xfId="16503" xr:uid="{00000000-0005-0000-0000-0000C03F0000}"/>
    <cellStyle name="20% - Accent1 3 2 2 12 2" xfId="16504" xr:uid="{00000000-0005-0000-0000-0000C13F0000}"/>
    <cellStyle name="20% - Accent1 3 2 2 12 2 2" xfId="16505" xr:uid="{00000000-0005-0000-0000-0000C23F0000}"/>
    <cellStyle name="20% - Accent1 3 2 2 12 3" xfId="16506" xr:uid="{00000000-0005-0000-0000-0000C33F0000}"/>
    <cellStyle name="20% - Accent1 3 2 2 13" xfId="16507" xr:uid="{00000000-0005-0000-0000-0000C43F0000}"/>
    <cellStyle name="20% - Accent1 3 2 2 13 2" xfId="16508" xr:uid="{00000000-0005-0000-0000-0000C53F0000}"/>
    <cellStyle name="20% - Accent1 3 2 2 13 2 2" xfId="16509" xr:uid="{00000000-0005-0000-0000-0000C63F0000}"/>
    <cellStyle name="20% - Accent1 3 2 2 13 3" xfId="16510" xr:uid="{00000000-0005-0000-0000-0000C73F0000}"/>
    <cellStyle name="20% - Accent1 3 2 2 14" xfId="16511" xr:uid="{00000000-0005-0000-0000-0000C83F0000}"/>
    <cellStyle name="20% - Accent1 3 2 2 14 2" xfId="16512" xr:uid="{00000000-0005-0000-0000-0000C93F0000}"/>
    <cellStyle name="20% - Accent1 3 2 2 15" xfId="16513" xr:uid="{00000000-0005-0000-0000-0000CA3F0000}"/>
    <cellStyle name="20% - Accent1 3 2 2 15 2" xfId="16514" xr:uid="{00000000-0005-0000-0000-0000CB3F0000}"/>
    <cellStyle name="20% - Accent1 3 2 2 16" xfId="16515" xr:uid="{00000000-0005-0000-0000-0000CC3F0000}"/>
    <cellStyle name="20% - Accent1 3 2 2 2" xfId="16516" xr:uid="{00000000-0005-0000-0000-0000CD3F0000}"/>
    <cellStyle name="20% - Accent1 3 2 2 2 10" xfId="16517" xr:uid="{00000000-0005-0000-0000-0000CE3F0000}"/>
    <cellStyle name="20% - Accent1 3 2 2 2 10 2" xfId="16518" xr:uid="{00000000-0005-0000-0000-0000CF3F0000}"/>
    <cellStyle name="20% - Accent1 3 2 2 2 10 2 2" xfId="16519" xr:uid="{00000000-0005-0000-0000-0000D03F0000}"/>
    <cellStyle name="20% - Accent1 3 2 2 2 10 2 2 2" xfId="16520" xr:uid="{00000000-0005-0000-0000-0000D13F0000}"/>
    <cellStyle name="20% - Accent1 3 2 2 2 10 2 3" xfId="16521" xr:uid="{00000000-0005-0000-0000-0000D23F0000}"/>
    <cellStyle name="20% - Accent1 3 2 2 2 10 3" xfId="16522" xr:uid="{00000000-0005-0000-0000-0000D33F0000}"/>
    <cellStyle name="20% - Accent1 3 2 2 2 10 3 2" xfId="16523" xr:uid="{00000000-0005-0000-0000-0000D43F0000}"/>
    <cellStyle name="20% - Accent1 3 2 2 2 10 4" xfId="16524" xr:uid="{00000000-0005-0000-0000-0000D53F0000}"/>
    <cellStyle name="20% - Accent1 3 2 2 2 11" xfId="16525" xr:uid="{00000000-0005-0000-0000-0000D63F0000}"/>
    <cellStyle name="20% - Accent1 3 2 2 2 11 2" xfId="16526" xr:uid="{00000000-0005-0000-0000-0000D73F0000}"/>
    <cellStyle name="20% - Accent1 3 2 2 2 11 2 2" xfId="16527" xr:uid="{00000000-0005-0000-0000-0000D83F0000}"/>
    <cellStyle name="20% - Accent1 3 2 2 2 11 3" xfId="16528" xr:uid="{00000000-0005-0000-0000-0000D93F0000}"/>
    <cellStyle name="20% - Accent1 3 2 2 2 12" xfId="16529" xr:uid="{00000000-0005-0000-0000-0000DA3F0000}"/>
    <cellStyle name="20% - Accent1 3 2 2 2 12 2" xfId="16530" xr:uid="{00000000-0005-0000-0000-0000DB3F0000}"/>
    <cellStyle name="20% - Accent1 3 2 2 2 12 2 2" xfId="16531" xr:uid="{00000000-0005-0000-0000-0000DC3F0000}"/>
    <cellStyle name="20% - Accent1 3 2 2 2 12 3" xfId="16532" xr:uid="{00000000-0005-0000-0000-0000DD3F0000}"/>
    <cellStyle name="20% - Accent1 3 2 2 2 13" xfId="16533" xr:uid="{00000000-0005-0000-0000-0000DE3F0000}"/>
    <cellStyle name="20% - Accent1 3 2 2 2 13 2" xfId="16534" xr:uid="{00000000-0005-0000-0000-0000DF3F0000}"/>
    <cellStyle name="20% - Accent1 3 2 2 2 14" xfId="16535" xr:uid="{00000000-0005-0000-0000-0000E03F0000}"/>
    <cellStyle name="20% - Accent1 3 2 2 2 14 2" xfId="16536" xr:uid="{00000000-0005-0000-0000-0000E13F0000}"/>
    <cellStyle name="20% - Accent1 3 2 2 2 15" xfId="16537" xr:uid="{00000000-0005-0000-0000-0000E23F0000}"/>
    <cellStyle name="20% - Accent1 3 2 2 2 2" xfId="16538" xr:uid="{00000000-0005-0000-0000-0000E33F0000}"/>
    <cellStyle name="20% - Accent1 3 2 2 2 2 10" xfId="16539" xr:uid="{00000000-0005-0000-0000-0000E43F0000}"/>
    <cellStyle name="20% - Accent1 3 2 2 2 2 10 2" xfId="16540" xr:uid="{00000000-0005-0000-0000-0000E53F0000}"/>
    <cellStyle name="20% - Accent1 3 2 2 2 2 10 2 2" xfId="16541" xr:uid="{00000000-0005-0000-0000-0000E63F0000}"/>
    <cellStyle name="20% - Accent1 3 2 2 2 2 10 3" xfId="16542" xr:uid="{00000000-0005-0000-0000-0000E73F0000}"/>
    <cellStyle name="20% - Accent1 3 2 2 2 2 11" xfId="16543" xr:uid="{00000000-0005-0000-0000-0000E83F0000}"/>
    <cellStyle name="20% - Accent1 3 2 2 2 2 11 2" xfId="16544" xr:uid="{00000000-0005-0000-0000-0000E93F0000}"/>
    <cellStyle name="20% - Accent1 3 2 2 2 2 11 2 2" xfId="16545" xr:uid="{00000000-0005-0000-0000-0000EA3F0000}"/>
    <cellStyle name="20% - Accent1 3 2 2 2 2 11 3" xfId="16546" xr:uid="{00000000-0005-0000-0000-0000EB3F0000}"/>
    <cellStyle name="20% - Accent1 3 2 2 2 2 12" xfId="16547" xr:uid="{00000000-0005-0000-0000-0000EC3F0000}"/>
    <cellStyle name="20% - Accent1 3 2 2 2 2 12 2" xfId="16548" xr:uid="{00000000-0005-0000-0000-0000ED3F0000}"/>
    <cellStyle name="20% - Accent1 3 2 2 2 2 13" xfId="16549" xr:uid="{00000000-0005-0000-0000-0000EE3F0000}"/>
    <cellStyle name="20% - Accent1 3 2 2 2 2 13 2" xfId="16550" xr:uid="{00000000-0005-0000-0000-0000EF3F0000}"/>
    <cellStyle name="20% - Accent1 3 2 2 2 2 14" xfId="16551" xr:uid="{00000000-0005-0000-0000-0000F03F0000}"/>
    <cellStyle name="20% - Accent1 3 2 2 2 2 2" xfId="16552" xr:uid="{00000000-0005-0000-0000-0000F13F0000}"/>
    <cellStyle name="20% - Accent1 3 2 2 2 2 2 10" xfId="16553" xr:uid="{00000000-0005-0000-0000-0000F23F0000}"/>
    <cellStyle name="20% - Accent1 3 2 2 2 2 2 10 2" xfId="16554" xr:uid="{00000000-0005-0000-0000-0000F33F0000}"/>
    <cellStyle name="20% - Accent1 3 2 2 2 2 2 11" xfId="16555" xr:uid="{00000000-0005-0000-0000-0000F43F0000}"/>
    <cellStyle name="20% - Accent1 3 2 2 2 2 2 2" xfId="16556" xr:uid="{00000000-0005-0000-0000-0000F53F0000}"/>
    <cellStyle name="20% - Accent1 3 2 2 2 2 2 2 2" xfId="16557" xr:uid="{00000000-0005-0000-0000-0000F63F0000}"/>
    <cellStyle name="20% - Accent1 3 2 2 2 2 2 2 2 2" xfId="16558" xr:uid="{00000000-0005-0000-0000-0000F73F0000}"/>
    <cellStyle name="20% - Accent1 3 2 2 2 2 2 2 2 2 2" xfId="16559" xr:uid="{00000000-0005-0000-0000-0000F83F0000}"/>
    <cellStyle name="20% - Accent1 3 2 2 2 2 2 2 2 2 2 2" xfId="16560" xr:uid="{00000000-0005-0000-0000-0000F93F0000}"/>
    <cellStyle name="20% - Accent1 3 2 2 2 2 2 2 2 2 3" xfId="16561" xr:uid="{00000000-0005-0000-0000-0000FA3F0000}"/>
    <cellStyle name="20% - Accent1 3 2 2 2 2 2 2 2 3" xfId="16562" xr:uid="{00000000-0005-0000-0000-0000FB3F0000}"/>
    <cellStyle name="20% - Accent1 3 2 2 2 2 2 2 2 3 2" xfId="16563" xr:uid="{00000000-0005-0000-0000-0000FC3F0000}"/>
    <cellStyle name="20% - Accent1 3 2 2 2 2 2 2 2 4" xfId="16564" xr:uid="{00000000-0005-0000-0000-0000FD3F0000}"/>
    <cellStyle name="20% - Accent1 3 2 2 2 2 2 2 3" xfId="16565" xr:uid="{00000000-0005-0000-0000-0000FE3F0000}"/>
    <cellStyle name="20% - Accent1 3 2 2 2 2 2 2 3 2" xfId="16566" xr:uid="{00000000-0005-0000-0000-0000FF3F0000}"/>
    <cellStyle name="20% - Accent1 3 2 2 2 2 2 2 3 2 2" xfId="16567" xr:uid="{00000000-0005-0000-0000-000000400000}"/>
    <cellStyle name="20% - Accent1 3 2 2 2 2 2 2 3 2 2 2" xfId="16568" xr:uid="{00000000-0005-0000-0000-000001400000}"/>
    <cellStyle name="20% - Accent1 3 2 2 2 2 2 2 3 2 3" xfId="16569" xr:uid="{00000000-0005-0000-0000-000002400000}"/>
    <cellStyle name="20% - Accent1 3 2 2 2 2 2 2 3 3" xfId="16570" xr:uid="{00000000-0005-0000-0000-000003400000}"/>
    <cellStyle name="20% - Accent1 3 2 2 2 2 2 2 3 3 2" xfId="16571" xr:uid="{00000000-0005-0000-0000-000004400000}"/>
    <cellStyle name="20% - Accent1 3 2 2 2 2 2 2 3 4" xfId="16572" xr:uid="{00000000-0005-0000-0000-000005400000}"/>
    <cellStyle name="20% - Accent1 3 2 2 2 2 2 2 4" xfId="16573" xr:uid="{00000000-0005-0000-0000-000006400000}"/>
    <cellStyle name="20% - Accent1 3 2 2 2 2 2 2 4 2" xfId="16574" xr:uid="{00000000-0005-0000-0000-000007400000}"/>
    <cellStyle name="20% - Accent1 3 2 2 2 2 2 2 4 2 2" xfId="16575" xr:uid="{00000000-0005-0000-0000-000008400000}"/>
    <cellStyle name="20% - Accent1 3 2 2 2 2 2 2 4 2 2 2" xfId="16576" xr:uid="{00000000-0005-0000-0000-000009400000}"/>
    <cellStyle name="20% - Accent1 3 2 2 2 2 2 2 4 2 3" xfId="16577" xr:uid="{00000000-0005-0000-0000-00000A400000}"/>
    <cellStyle name="20% - Accent1 3 2 2 2 2 2 2 4 3" xfId="16578" xr:uid="{00000000-0005-0000-0000-00000B400000}"/>
    <cellStyle name="20% - Accent1 3 2 2 2 2 2 2 4 3 2" xfId="16579" xr:uid="{00000000-0005-0000-0000-00000C400000}"/>
    <cellStyle name="20% - Accent1 3 2 2 2 2 2 2 4 4" xfId="16580" xr:uid="{00000000-0005-0000-0000-00000D400000}"/>
    <cellStyle name="20% - Accent1 3 2 2 2 2 2 2 5" xfId="16581" xr:uid="{00000000-0005-0000-0000-00000E400000}"/>
    <cellStyle name="20% - Accent1 3 2 2 2 2 2 2 5 2" xfId="16582" xr:uid="{00000000-0005-0000-0000-00000F400000}"/>
    <cellStyle name="20% - Accent1 3 2 2 2 2 2 2 5 2 2" xfId="16583" xr:uid="{00000000-0005-0000-0000-000010400000}"/>
    <cellStyle name="20% - Accent1 3 2 2 2 2 2 2 5 3" xfId="16584" xr:uid="{00000000-0005-0000-0000-000011400000}"/>
    <cellStyle name="20% - Accent1 3 2 2 2 2 2 2 6" xfId="16585" xr:uid="{00000000-0005-0000-0000-000012400000}"/>
    <cellStyle name="20% - Accent1 3 2 2 2 2 2 2 6 2" xfId="16586" xr:uid="{00000000-0005-0000-0000-000013400000}"/>
    <cellStyle name="20% - Accent1 3 2 2 2 2 2 2 6 2 2" xfId="16587" xr:uid="{00000000-0005-0000-0000-000014400000}"/>
    <cellStyle name="20% - Accent1 3 2 2 2 2 2 2 6 3" xfId="16588" xr:uid="{00000000-0005-0000-0000-000015400000}"/>
    <cellStyle name="20% - Accent1 3 2 2 2 2 2 2 7" xfId="16589" xr:uid="{00000000-0005-0000-0000-000016400000}"/>
    <cellStyle name="20% - Accent1 3 2 2 2 2 2 2 7 2" xfId="16590" xr:uid="{00000000-0005-0000-0000-000017400000}"/>
    <cellStyle name="20% - Accent1 3 2 2 2 2 2 2 8" xfId="16591" xr:uid="{00000000-0005-0000-0000-000018400000}"/>
    <cellStyle name="20% - Accent1 3 2 2 2 2 2 2 8 2" xfId="16592" xr:uid="{00000000-0005-0000-0000-000019400000}"/>
    <cellStyle name="20% - Accent1 3 2 2 2 2 2 2 9" xfId="16593" xr:uid="{00000000-0005-0000-0000-00001A400000}"/>
    <cellStyle name="20% - Accent1 3 2 2 2 2 2 3" xfId="16594" xr:uid="{00000000-0005-0000-0000-00001B400000}"/>
    <cellStyle name="20% - Accent1 3 2 2 2 2 2 3 2" xfId="16595" xr:uid="{00000000-0005-0000-0000-00001C400000}"/>
    <cellStyle name="20% - Accent1 3 2 2 2 2 2 3 2 2" xfId="16596" xr:uid="{00000000-0005-0000-0000-00001D400000}"/>
    <cellStyle name="20% - Accent1 3 2 2 2 2 2 3 2 2 2" xfId="16597" xr:uid="{00000000-0005-0000-0000-00001E400000}"/>
    <cellStyle name="20% - Accent1 3 2 2 2 2 2 3 2 2 2 2" xfId="16598" xr:uid="{00000000-0005-0000-0000-00001F400000}"/>
    <cellStyle name="20% - Accent1 3 2 2 2 2 2 3 2 2 3" xfId="16599" xr:uid="{00000000-0005-0000-0000-000020400000}"/>
    <cellStyle name="20% - Accent1 3 2 2 2 2 2 3 2 3" xfId="16600" xr:uid="{00000000-0005-0000-0000-000021400000}"/>
    <cellStyle name="20% - Accent1 3 2 2 2 2 2 3 2 3 2" xfId="16601" xr:uid="{00000000-0005-0000-0000-000022400000}"/>
    <cellStyle name="20% - Accent1 3 2 2 2 2 2 3 2 4" xfId="16602" xr:uid="{00000000-0005-0000-0000-000023400000}"/>
    <cellStyle name="20% - Accent1 3 2 2 2 2 2 3 3" xfId="16603" xr:uid="{00000000-0005-0000-0000-000024400000}"/>
    <cellStyle name="20% - Accent1 3 2 2 2 2 2 3 3 2" xfId="16604" xr:uid="{00000000-0005-0000-0000-000025400000}"/>
    <cellStyle name="20% - Accent1 3 2 2 2 2 2 3 3 2 2" xfId="16605" xr:uid="{00000000-0005-0000-0000-000026400000}"/>
    <cellStyle name="20% - Accent1 3 2 2 2 2 2 3 3 2 2 2" xfId="16606" xr:uid="{00000000-0005-0000-0000-000027400000}"/>
    <cellStyle name="20% - Accent1 3 2 2 2 2 2 3 3 2 3" xfId="16607" xr:uid="{00000000-0005-0000-0000-000028400000}"/>
    <cellStyle name="20% - Accent1 3 2 2 2 2 2 3 3 3" xfId="16608" xr:uid="{00000000-0005-0000-0000-000029400000}"/>
    <cellStyle name="20% - Accent1 3 2 2 2 2 2 3 3 3 2" xfId="16609" xr:uid="{00000000-0005-0000-0000-00002A400000}"/>
    <cellStyle name="20% - Accent1 3 2 2 2 2 2 3 3 4" xfId="16610" xr:uid="{00000000-0005-0000-0000-00002B400000}"/>
    <cellStyle name="20% - Accent1 3 2 2 2 2 2 3 4" xfId="16611" xr:uid="{00000000-0005-0000-0000-00002C400000}"/>
    <cellStyle name="20% - Accent1 3 2 2 2 2 2 3 4 2" xfId="16612" xr:uid="{00000000-0005-0000-0000-00002D400000}"/>
    <cellStyle name="20% - Accent1 3 2 2 2 2 2 3 4 2 2" xfId="16613" xr:uid="{00000000-0005-0000-0000-00002E400000}"/>
    <cellStyle name="20% - Accent1 3 2 2 2 2 2 3 4 2 2 2" xfId="16614" xr:uid="{00000000-0005-0000-0000-00002F400000}"/>
    <cellStyle name="20% - Accent1 3 2 2 2 2 2 3 4 2 3" xfId="16615" xr:uid="{00000000-0005-0000-0000-000030400000}"/>
    <cellStyle name="20% - Accent1 3 2 2 2 2 2 3 4 3" xfId="16616" xr:uid="{00000000-0005-0000-0000-000031400000}"/>
    <cellStyle name="20% - Accent1 3 2 2 2 2 2 3 4 3 2" xfId="16617" xr:uid="{00000000-0005-0000-0000-000032400000}"/>
    <cellStyle name="20% - Accent1 3 2 2 2 2 2 3 4 4" xfId="16618" xr:uid="{00000000-0005-0000-0000-000033400000}"/>
    <cellStyle name="20% - Accent1 3 2 2 2 2 2 3 5" xfId="16619" xr:uid="{00000000-0005-0000-0000-000034400000}"/>
    <cellStyle name="20% - Accent1 3 2 2 2 2 2 3 5 2" xfId="16620" xr:uid="{00000000-0005-0000-0000-000035400000}"/>
    <cellStyle name="20% - Accent1 3 2 2 2 2 2 3 5 2 2" xfId="16621" xr:uid="{00000000-0005-0000-0000-000036400000}"/>
    <cellStyle name="20% - Accent1 3 2 2 2 2 2 3 5 3" xfId="16622" xr:uid="{00000000-0005-0000-0000-000037400000}"/>
    <cellStyle name="20% - Accent1 3 2 2 2 2 2 3 6" xfId="16623" xr:uid="{00000000-0005-0000-0000-000038400000}"/>
    <cellStyle name="20% - Accent1 3 2 2 2 2 2 3 6 2" xfId="16624" xr:uid="{00000000-0005-0000-0000-000039400000}"/>
    <cellStyle name="20% - Accent1 3 2 2 2 2 2 3 6 2 2" xfId="16625" xr:uid="{00000000-0005-0000-0000-00003A400000}"/>
    <cellStyle name="20% - Accent1 3 2 2 2 2 2 3 6 3" xfId="16626" xr:uid="{00000000-0005-0000-0000-00003B400000}"/>
    <cellStyle name="20% - Accent1 3 2 2 2 2 2 3 7" xfId="16627" xr:uid="{00000000-0005-0000-0000-00003C400000}"/>
    <cellStyle name="20% - Accent1 3 2 2 2 2 2 3 7 2" xfId="16628" xr:uid="{00000000-0005-0000-0000-00003D400000}"/>
    <cellStyle name="20% - Accent1 3 2 2 2 2 2 3 8" xfId="16629" xr:uid="{00000000-0005-0000-0000-00003E400000}"/>
    <cellStyle name="20% - Accent1 3 2 2 2 2 2 3 8 2" xfId="16630" xr:uid="{00000000-0005-0000-0000-00003F400000}"/>
    <cellStyle name="20% - Accent1 3 2 2 2 2 2 3 9" xfId="16631" xr:uid="{00000000-0005-0000-0000-000040400000}"/>
    <cellStyle name="20% - Accent1 3 2 2 2 2 2 4" xfId="16632" xr:uid="{00000000-0005-0000-0000-000041400000}"/>
    <cellStyle name="20% - Accent1 3 2 2 2 2 2 4 2" xfId="16633" xr:uid="{00000000-0005-0000-0000-000042400000}"/>
    <cellStyle name="20% - Accent1 3 2 2 2 2 2 4 2 2" xfId="16634" xr:uid="{00000000-0005-0000-0000-000043400000}"/>
    <cellStyle name="20% - Accent1 3 2 2 2 2 2 4 2 2 2" xfId="16635" xr:uid="{00000000-0005-0000-0000-000044400000}"/>
    <cellStyle name="20% - Accent1 3 2 2 2 2 2 4 2 3" xfId="16636" xr:uid="{00000000-0005-0000-0000-000045400000}"/>
    <cellStyle name="20% - Accent1 3 2 2 2 2 2 4 3" xfId="16637" xr:uid="{00000000-0005-0000-0000-000046400000}"/>
    <cellStyle name="20% - Accent1 3 2 2 2 2 2 4 3 2" xfId="16638" xr:uid="{00000000-0005-0000-0000-000047400000}"/>
    <cellStyle name="20% - Accent1 3 2 2 2 2 2 4 4" xfId="16639" xr:uid="{00000000-0005-0000-0000-000048400000}"/>
    <cellStyle name="20% - Accent1 3 2 2 2 2 2 5" xfId="16640" xr:uid="{00000000-0005-0000-0000-000049400000}"/>
    <cellStyle name="20% - Accent1 3 2 2 2 2 2 5 2" xfId="16641" xr:uid="{00000000-0005-0000-0000-00004A400000}"/>
    <cellStyle name="20% - Accent1 3 2 2 2 2 2 5 2 2" xfId="16642" xr:uid="{00000000-0005-0000-0000-00004B400000}"/>
    <cellStyle name="20% - Accent1 3 2 2 2 2 2 5 2 2 2" xfId="16643" xr:uid="{00000000-0005-0000-0000-00004C400000}"/>
    <cellStyle name="20% - Accent1 3 2 2 2 2 2 5 2 3" xfId="16644" xr:uid="{00000000-0005-0000-0000-00004D400000}"/>
    <cellStyle name="20% - Accent1 3 2 2 2 2 2 5 3" xfId="16645" xr:uid="{00000000-0005-0000-0000-00004E400000}"/>
    <cellStyle name="20% - Accent1 3 2 2 2 2 2 5 3 2" xfId="16646" xr:uid="{00000000-0005-0000-0000-00004F400000}"/>
    <cellStyle name="20% - Accent1 3 2 2 2 2 2 5 4" xfId="16647" xr:uid="{00000000-0005-0000-0000-000050400000}"/>
    <cellStyle name="20% - Accent1 3 2 2 2 2 2 6" xfId="16648" xr:uid="{00000000-0005-0000-0000-000051400000}"/>
    <cellStyle name="20% - Accent1 3 2 2 2 2 2 6 2" xfId="16649" xr:uid="{00000000-0005-0000-0000-000052400000}"/>
    <cellStyle name="20% - Accent1 3 2 2 2 2 2 6 2 2" xfId="16650" xr:uid="{00000000-0005-0000-0000-000053400000}"/>
    <cellStyle name="20% - Accent1 3 2 2 2 2 2 6 2 2 2" xfId="16651" xr:uid="{00000000-0005-0000-0000-000054400000}"/>
    <cellStyle name="20% - Accent1 3 2 2 2 2 2 6 2 3" xfId="16652" xr:uid="{00000000-0005-0000-0000-000055400000}"/>
    <cellStyle name="20% - Accent1 3 2 2 2 2 2 6 3" xfId="16653" xr:uid="{00000000-0005-0000-0000-000056400000}"/>
    <cellStyle name="20% - Accent1 3 2 2 2 2 2 6 3 2" xfId="16654" xr:uid="{00000000-0005-0000-0000-000057400000}"/>
    <cellStyle name="20% - Accent1 3 2 2 2 2 2 6 4" xfId="16655" xr:uid="{00000000-0005-0000-0000-000058400000}"/>
    <cellStyle name="20% - Accent1 3 2 2 2 2 2 7" xfId="16656" xr:uid="{00000000-0005-0000-0000-000059400000}"/>
    <cellStyle name="20% - Accent1 3 2 2 2 2 2 7 2" xfId="16657" xr:uid="{00000000-0005-0000-0000-00005A400000}"/>
    <cellStyle name="20% - Accent1 3 2 2 2 2 2 7 2 2" xfId="16658" xr:uid="{00000000-0005-0000-0000-00005B400000}"/>
    <cellStyle name="20% - Accent1 3 2 2 2 2 2 7 3" xfId="16659" xr:uid="{00000000-0005-0000-0000-00005C400000}"/>
    <cellStyle name="20% - Accent1 3 2 2 2 2 2 8" xfId="16660" xr:uid="{00000000-0005-0000-0000-00005D400000}"/>
    <cellStyle name="20% - Accent1 3 2 2 2 2 2 8 2" xfId="16661" xr:uid="{00000000-0005-0000-0000-00005E400000}"/>
    <cellStyle name="20% - Accent1 3 2 2 2 2 2 8 2 2" xfId="16662" xr:uid="{00000000-0005-0000-0000-00005F400000}"/>
    <cellStyle name="20% - Accent1 3 2 2 2 2 2 8 3" xfId="16663" xr:uid="{00000000-0005-0000-0000-000060400000}"/>
    <cellStyle name="20% - Accent1 3 2 2 2 2 2 9" xfId="16664" xr:uid="{00000000-0005-0000-0000-000061400000}"/>
    <cellStyle name="20% - Accent1 3 2 2 2 2 2 9 2" xfId="16665" xr:uid="{00000000-0005-0000-0000-000062400000}"/>
    <cellStyle name="20% - Accent1 3 2 2 2 2 3" xfId="16666" xr:uid="{00000000-0005-0000-0000-000063400000}"/>
    <cellStyle name="20% - Accent1 3 2 2 2 2 3 10" xfId="16667" xr:uid="{00000000-0005-0000-0000-000064400000}"/>
    <cellStyle name="20% - Accent1 3 2 2 2 2 3 10 2" xfId="16668" xr:uid="{00000000-0005-0000-0000-000065400000}"/>
    <cellStyle name="20% - Accent1 3 2 2 2 2 3 11" xfId="16669" xr:uid="{00000000-0005-0000-0000-000066400000}"/>
    <cellStyle name="20% - Accent1 3 2 2 2 2 3 2" xfId="16670" xr:uid="{00000000-0005-0000-0000-000067400000}"/>
    <cellStyle name="20% - Accent1 3 2 2 2 2 3 2 2" xfId="16671" xr:uid="{00000000-0005-0000-0000-000068400000}"/>
    <cellStyle name="20% - Accent1 3 2 2 2 2 3 2 2 2" xfId="16672" xr:uid="{00000000-0005-0000-0000-000069400000}"/>
    <cellStyle name="20% - Accent1 3 2 2 2 2 3 2 2 2 2" xfId="16673" xr:uid="{00000000-0005-0000-0000-00006A400000}"/>
    <cellStyle name="20% - Accent1 3 2 2 2 2 3 2 2 2 2 2" xfId="16674" xr:uid="{00000000-0005-0000-0000-00006B400000}"/>
    <cellStyle name="20% - Accent1 3 2 2 2 2 3 2 2 2 3" xfId="16675" xr:uid="{00000000-0005-0000-0000-00006C400000}"/>
    <cellStyle name="20% - Accent1 3 2 2 2 2 3 2 2 3" xfId="16676" xr:uid="{00000000-0005-0000-0000-00006D400000}"/>
    <cellStyle name="20% - Accent1 3 2 2 2 2 3 2 2 3 2" xfId="16677" xr:uid="{00000000-0005-0000-0000-00006E400000}"/>
    <cellStyle name="20% - Accent1 3 2 2 2 2 3 2 2 4" xfId="16678" xr:uid="{00000000-0005-0000-0000-00006F400000}"/>
    <cellStyle name="20% - Accent1 3 2 2 2 2 3 2 3" xfId="16679" xr:uid="{00000000-0005-0000-0000-000070400000}"/>
    <cellStyle name="20% - Accent1 3 2 2 2 2 3 2 3 2" xfId="16680" xr:uid="{00000000-0005-0000-0000-000071400000}"/>
    <cellStyle name="20% - Accent1 3 2 2 2 2 3 2 3 2 2" xfId="16681" xr:uid="{00000000-0005-0000-0000-000072400000}"/>
    <cellStyle name="20% - Accent1 3 2 2 2 2 3 2 3 2 2 2" xfId="16682" xr:uid="{00000000-0005-0000-0000-000073400000}"/>
    <cellStyle name="20% - Accent1 3 2 2 2 2 3 2 3 2 3" xfId="16683" xr:uid="{00000000-0005-0000-0000-000074400000}"/>
    <cellStyle name="20% - Accent1 3 2 2 2 2 3 2 3 3" xfId="16684" xr:uid="{00000000-0005-0000-0000-000075400000}"/>
    <cellStyle name="20% - Accent1 3 2 2 2 2 3 2 3 3 2" xfId="16685" xr:uid="{00000000-0005-0000-0000-000076400000}"/>
    <cellStyle name="20% - Accent1 3 2 2 2 2 3 2 3 4" xfId="16686" xr:uid="{00000000-0005-0000-0000-000077400000}"/>
    <cellStyle name="20% - Accent1 3 2 2 2 2 3 2 4" xfId="16687" xr:uid="{00000000-0005-0000-0000-000078400000}"/>
    <cellStyle name="20% - Accent1 3 2 2 2 2 3 2 4 2" xfId="16688" xr:uid="{00000000-0005-0000-0000-000079400000}"/>
    <cellStyle name="20% - Accent1 3 2 2 2 2 3 2 4 2 2" xfId="16689" xr:uid="{00000000-0005-0000-0000-00007A400000}"/>
    <cellStyle name="20% - Accent1 3 2 2 2 2 3 2 4 2 2 2" xfId="16690" xr:uid="{00000000-0005-0000-0000-00007B400000}"/>
    <cellStyle name="20% - Accent1 3 2 2 2 2 3 2 4 2 3" xfId="16691" xr:uid="{00000000-0005-0000-0000-00007C400000}"/>
    <cellStyle name="20% - Accent1 3 2 2 2 2 3 2 4 3" xfId="16692" xr:uid="{00000000-0005-0000-0000-00007D400000}"/>
    <cellStyle name="20% - Accent1 3 2 2 2 2 3 2 4 3 2" xfId="16693" xr:uid="{00000000-0005-0000-0000-00007E400000}"/>
    <cellStyle name="20% - Accent1 3 2 2 2 2 3 2 4 4" xfId="16694" xr:uid="{00000000-0005-0000-0000-00007F400000}"/>
    <cellStyle name="20% - Accent1 3 2 2 2 2 3 2 5" xfId="16695" xr:uid="{00000000-0005-0000-0000-000080400000}"/>
    <cellStyle name="20% - Accent1 3 2 2 2 2 3 2 5 2" xfId="16696" xr:uid="{00000000-0005-0000-0000-000081400000}"/>
    <cellStyle name="20% - Accent1 3 2 2 2 2 3 2 5 2 2" xfId="16697" xr:uid="{00000000-0005-0000-0000-000082400000}"/>
    <cellStyle name="20% - Accent1 3 2 2 2 2 3 2 5 3" xfId="16698" xr:uid="{00000000-0005-0000-0000-000083400000}"/>
    <cellStyle name="20% - Accent1 3 2 2 2 2 3 2 6" xfId="16699" xr:uid="{00000000-0005-0000-0000-000084400000}"/>
    <cellStyle name="20% - Accent1 3 2 2 2 2 3 2 6 2" xfId="16700" xr:uid="{00000000-0005-0000-0000-000085400000}"/>
    <cellStyle name="20% - Accent1 3 2 2 2 2 3 2 6 2 2" xfId="16701" xr:uid="{00000000-0005-0000-0000-000086400000}"/>
    <cellStyle name="20% - Accent1 3 2 2 2 2 3 2 6 3" xfId="16702" xr:uid="{00000000-0005-0000-0000-000087400000}"/>
    <cellStyle name="20% - Accent1 3 2 2 2 2 3 2 7" xfId="16703" xr:uid="{00000000-0005-0000-0000-000088400000}"/>
    <cellStyle name="20% - Accent1 3 2 2 2 2 3 2 7 2" xfId="16704" xr:uid="{00000000-0005-0000-0000-000089400000}"/>
    <cellStyle name="20% - Accent1 3 2 2 2 2 3 2 8" xfId="16705" xr:uid="{00000000-0005-0000-0000-00008A400000}"/>
    <cellStyle name="20% - Accent1 3 2 2 2 2 3 2 8 2" xfId="16706" xr:uid="{00000000-0005-0000-0000-00008B400000}"/>
    <cellStyle name="20% - Accent1 3 2 2 2 2 3 2 9" xfId="16707" xr:uid="{00000000-0005-0000-0000-00008C400000}"/>
    <cellStyle name="20% - Accent1 3 2 2 2 2 3 3" xfId="16708" xr:uid="{00000000-0005-0000-0000-00008D400000}"/>
    <cellStyle name="20% - Accent1 3 2 2 2 2 3 3 2" xfId="16709" xr:uid="{00000000-0005-0000-0000-00008E400000}"/>
    <cellStyle name="20% - Accent1 3 2 2 2 2 3 3 2 2" xfId="16710" xr:uid="{00000000-0005-0000-0000-00008F400000}"/>
    <cellStyle name="20% - Accent1 3 2 2 2 2 3 3 2 2 2" xfId="16711" xr:uid="{00000000-0005-0000-0000-000090400000}"/>
    <cellStyle name="20% - Accent1 3 2 2 2 2 3 3 2 2 2 2" xfId="16712" xr:uid="{00000000-0005-0000-0000-000091400000}"/>
    <cellStyle name="20% - Accent1 3 2 2 2 2 3 3 2 2 3" xfId="16713" xr:uid="{00000000-0005-0000-0000-000092400000}"/>
    <cellStyle name="20% - Accent1 3 2 2 2 2 3 3 2 3" xfId="16714" xr:uid="{00000000-0005-0000-0000-000093400000}"/>
    <cellStyle name="20% - Accent1 3 2 2 2 2 3 3 2 3 2" xfId="16715" xr:uid="{00000000-0005-0000-0000-000094400000}"/>
    <cellStyle name="20% - Accent1 3 2 2 2 2 3 3 2 4" xfId="16716" xr:uid="{00000000-0005-0000-0000-000095400000}"/>
    <cellStyle name="20% - Accent1 3 2 2 2 2 3 3 3" xfId="16717" xr:uid="{00000000-0005-0000-0000-000096400000}"/>
    <cellStyle name="20% - Accent1 3 2 2 2 2 3 3 3 2" xfId="16718" xr:uid="{00000000-0005-0000-0000-000097400000}"/>
    <cellStyle name="20% - Accent1 3 2 2 2 2 3 3 3 2 2" xfId="16719" xr:uid="{00000000-0005-0000-0000-000098400000}"/>
    <cellStyle name="20% - Accent1 3 2 2 2 2 3 3 3 2 2 2" xfId="16720" xr:uid="{00000000-0005-0000-0000-000099400000}"/>
    <cellStyle name="20% - Accent1 3 2 2 2 2 3 3 3 2 3" xfId="16721" xr:uid="{00000000-0005-0000-0000-00009A400000}"/>
    <cellStyle name="20% - Accent1 3 2 2 2 2 3 3 3 3" xfId="16722" xr:uid="{00000000-0005-0000-0000-00009B400000}"/>
    <cellStyle name="20% - Accent1 3 2 2 2 2 3 3 3 3 2" xfId="16723" xr:uid="{00000000-0005-0000-0000-00009C400000}"/>
    <cellStyle name="20% - Accent1 3 2 2 2 2 3 3 3 4" xfId="16724" xr:uid="{00000000-0005-0000-0000-00009D400000}"/>
    <cellStyle name="20% - Accent1 3 2 2 2 2 3 3 4" xfId="16725" xr:uid="{00000000-0005-0000-0000-00009E400000}"/>
    <cellStyle name="20% - Accent1 3 2 2 2 2 3 3 4 2" xfId="16726" xr:uid="{00000000-0005-0000-0000-00009F400000}"/>
    <cellStyle name="20% - Accent1 3 2 2 2 2 3 3 4 2 2" xfId="16727" xr:uid="{00000000-0005-0000-0000-0000A0400000}"/>
    <cellStyle name="20% - Accent1 3 2 2 2 2 3 3 4 2 2 2" xfId="16728" xr:uid="{00000000-0005-0000-0000-0000A1400000}"/>
    <cellStyle name="20% - Accent1 3 2 2 2 2 3 3 4 2 3" xfId="16729" xr:uid="{00000000-0005-0000-0000-0000A2400000}"/>
    <cellStyle name="20% - Accent1 3 2 2 2 2 3 3 4 3" xfId="16730" xr:uid="{00000000-0005-0000-0000-0000A3400000}"/>
    <cellStyle name="20% - Accent1 3 2 2 2 2 3 3 4 3 2" xfId="16731" xr:uid="{00000000-0005-0000-0000-0000A4400000}"/>
    <cellStyle name="20% - Accent1 3 2 2 2 2 3 3 4 4" xfId="16732" xr:uid="{00000000-0005-0000-0000-0000A5400000}"/>
    <cellStyle name="20% - Accent1 3 2 2 2 2 3 3 5" xfId="16733" xr:uid="{00000000-0005-0000-0000-0000A6400000}"/>
    <cellStyle name="20% - Accent1 3 2 2 2 2 3 3 5 2" xfId="16734" xr:uid="{00000000-0005-0000-0000-0000A7400000}"/>
    <cellStyle name="20% - Accent1 3 2 2 2 2 3 3 5 2 2" xfId="16735" xr:uid="{00000000-0005-0000-0000-0000A8400000}"/>
    <cellStyle name="20% - Accent1 3 2 2 2 2 3 3 5 3" xfId="16736" xr:uid="{00000000-0005-0000-0000-0000A9400000}"/>
    <cellStyle name="20% - Accent1 3 2 2 2 2 3 3 6" xfId="16737" xr:uid="{00000000-0005-0000-0000-0000AA400000}"/>
    <cellStyle name="20% - Accent1 3 2 2 2 2 3 3 6 2" xfId="16738" xr:uid="{00000000-0005-0000-0000-0000AB400000}"/>
    <cellStyle name="20% - Accent1 3 2 2 2 2 3 3 6 2 2" xfId="16739" xr:uid="{00000000-0005-0000-0000-0000AC400000}"/>
    <cellStyle name="20% - Accent1 3 2 2 2 2 3 3 6 3" xfId="16740" xr:uid="{00000000-0005-0000-0000-0000AD400000}"/>
    <cellStyle name="20% - Accent1 3 2 2 2 2 3 3 7" xfId="16741" xr:uid="{00000000-0005-0000-0000-0000AE400000}"/>
    <cellStyle name="20% - Accent1 3 2 2 2 2 3 3 7 2" xfId="16742" xr:uid="{00000000-0005-0000-0000-0000AF400000}"/>
    <cellStyle name="20% - Accent1 3 2 2 2 2 3 3 8" xfId="16743" xr:uid="{00000000-0005-0000-0000-0000B0400000}"/>
    <cellStyle name="20% - Accent1 3 2 2 2 2 3 3 8 2" xfId="16744" xr:uid="{00000000-0005-0000-0000-0000B1400000}"/>
    <cellStyle name="20% - Accent1 3 2 2 2 2 3 3 9" xfId="16745" xr:uid="{00000000-0005-0000-0000-0000B2400000}"/>
    <cellStyle name="20% - Accent1 3 2 2 2 2 3 4" xfId="16746" xr:uid="{00000000-0005-0000-0000-0000B3400000}"/>
    <cellStyle name="20% - Accent1 3 2 2 2 2 3 4 2" xfId="16747" xr:uid="{00000000-0005-0000-0000-0000B4400000}"/>
    <cellStyle name="20% - Accent1 3 2 2 2 2 3 4 2 2" xfId="16748" xr:uid="{00000000-0005-0000-0000-0000B5400000}"/>
    <cellStyle name="20% - Accent1 3 2 2 2 2 3 4 2 2 2" xfId="16749" xr:uid="{00000000-0005-0000-0000-0000B6400000}"/>
    <cellStyle name="20% - Accent1 3 2 2 2 2 3 4 2 3" xfId="16750" xr:uid="{00000000-0005-0000-0000-0000B7400000}"/>
    <cellStyle name="20% - Accent1 3 2 2 2 2 3 4 3" xfId="16751" xr:uid="{00000000-0005-0000-0000-0000B8400000}"/>
    <cellStyle name="20% - Accent1 3 2 2 2 2 3 4 3 2" xfId="16752" xr:uid="{00000000-0005-0000-0000-0000B9400000}"/>
    <cellStyle name="20% - Accent1 3 2 2 2 2 3 4 4" xfId="16753" xr:uid="{00000000-0005-0000-0000-0000BA400000}"/>
    <cellStyle name="20% - Accent1 3 2 2 2 2 3 5" xfId="16754" xr:uid="{00000000-0005-0000-0000-0000BB400000}"/>
    <cellStyle name="20% - Accent1 3 2 2 2 2 3 5 2" xfId="16755" xr:uid="{00000000-0005-0000-0000-0000BC400000}"/>
    <cellStyle name="20% - Accent1 3 2 2 2 2 3 5 2 2" xfId="16756" xr:uid="{00000000-0005-0000-0000-0000BD400000}"/>
    <cellStyle name="20% - Accent1 3 2 2 2 2 3 5 2 2 2" xfId="16757" xr:uid="{00000000-0005-0000-0000-0000BE400000}"/>
    <cellStyle name="20% - Accent1 3 2 2 2 2 3 5 2 3" xfId="16758" xr:uid="{00000000-0005-0000-0000-0000BF400000}"/>
    <cellStyle name="20% - Accent1 3 2 2 2 2 3 5 3" xfId="16759" xr:uid="{00000000-0005-0000-0000-0000C0400000}"/>
    <cellStyle name="20% - Accent1 3 2 2 2 2 3 5 3 2" xfId="16760" xr:uid="{00000000-0005-0000-0000-0000C1400000}"/>
    <cellStyle name="20% - Accent1 3 2 2 2 2 3 5 4" xfId="16761" xr:uid="{00000000-0005-0000-0000-0000C2400000}"/>
    <cellStyle name="20% - Accent1 3 2 2 2 2 3 6" xfId="16762" xr:uid="{00000000-0005-0000-0000-0000C3400000}"/>
    <cellStyle name="20% - Accent1 3 2 2 2 2 3 6 2" xfId="16763" xr:uid="{00000000-0005-0000-0000-0000C4400000}"/>
    <cellStyle name="20% - Accent1 3 2 2 2 2 3 6 2 2" xfId="16764" xr:uid="{00000000-0005-0000-0000-0000C5400000}"/>
    <cellStyle name="20% - Accent1 3 2 2 2 2 3 6 2 2 2" xfId="16765" xr:uid="{00000000-0005-0000-0000-0000C6400000}"/>
    <cellStyle name="20% - Accent1 3 2 2 2 2 3 6 2 3" xfId="16766" xr:uid="{00000000-0005-0000-0000-0000C7400000}"/>
    <cellStyle name="20% - Accent1 3 2 2 2 2 3 6 3" xfId="16767" xr:uid="{00000000-0005-0000-0000-0000C8400000}"/>
    <cellStyle name="20% - Accent1 3 2 2 2 2 3 6 3 2" xfId="16768" xr:uid="{00000000-0005-0000-0000-0000C9400000}"/>
    <cellStyle name="20% - Accent1 3 2 2 2 2 3 6 4" xfId="16769" xr:uid="{00000000-0005-0000-0000-0000CA400000}"/>
    <cellStyle name="20% - Accent1 3 2 2 2 2 3 7" xfId="16770" xr:uid="{00000000-0005-0000-0000-0000CB400000}"/>
    <cellStyle name="20% - Accent1 3 2 2 2 2 3 7 2" xfId="16771" xr:uid="{00000000-0005-0000-0000-0000CC400000}"/>
    <cellStyle name="20% - Accent1 3 2 2 2 2 3 7 2 2" xfId="16772" xr:uid="{00000000-0005-0000-0000-0000CD400000}"/>
    <cellStyle name="20% - Accent1 3 2 2 2 2 3 7 3" xfId="16773" xr:uid="{00000000-0005-0000-0000-0000CE400000}"/>
    <cellStyle name="20% - Accent1 3 2 2 2 2 3 8" xfId="16774" xr:uid="{00000000-0005-0000-0000-0000CF400000}"/>
    <cellStyle name="20% - Accent1 3 2 2 2 2 3 8 2" xfId="16775" xr:uid="{00000000-0005-0000-0000-0000D0400000}"/>
    <cellStyle name="20% - Accent1 3 2 2 2 2 3 8 2 2" xfId="16776" xr:uid="{00000000-0005-0000-0000-0000D1400000}"/>
    <cellStyle name="20% - Accent1 3 2 2 2 2 3 8 3" xfId="16777" xr:uid="{00000000-0005-0000-0000-0000D2400000}"/>
    <cellStyle name="20% - Accent1 3 2 2 2 2 3 9" xfId="16778" xr:uid="{00000000-0005-0000-0000-0000D3400000}"/>
    <cellStyle name="20% - Accent1 3 2 2 2 2 3 9 2" xfId="16779" xr:uid="{00000000-0005-0000-0000-0000D4400000}"/>
    <cellStyle name="20% - Accent1 3 2 2 2 2 4" xfId="16780" xr:uid="{00000000-0005-0000-0000-0000D5400000}"/>
    <cellStyle name="20% - Accent1 3 2 2 2 2 4 10" xfId="16781" xr:uid="{00000000-0005-0000-0000-0000D6400000}"/>
    <cellStyle name="20% - Accent1 3 2 2 2 2 4 10 2" xfId="16782" xr:uid="{00000000-0005-0000-0000-0000D7400000}"/>
    <cellStyle name="20% - Accent1 3 2 2 2 2 4 11" xfId="16783" xr:uid="{00000000-0005-0000-0000-0000D8400000}"/>
    <cellStyle name="20% - Accent1 3 2 2 2 2 4 2" xfId="16784" xr:uid="{00000000-0005-0000-0000-0000D9400000}"/>
    <cellStyle name="20% - Accent1 3 2 2 2 2 4 2 2" xfId="16785" xr:uid="{00000000-0005-0000-0000-0000DA400000}"/>
    <cellStyle name="20% - Accent1 3 2 2 2 2 4 2 2 2" xfId="16786" xr:uid="{00000000-0005-0000-0000-0000DB400000}"/>
    <cellStyle name="20% - Accent1 3 2 2 2 2 4 2 2 2 2" xfId="16787" xr:uid="{00000000-0005-0000-0000-0000DC400000}"/>
    <cellStyle name="20% - Accent1 3 2 2 2 2 4 2 2 2 2 2" xfId="16788" xr:uid="{00000000-0005-0000-0000-0000DD400000}"/>
    <cellStyle name="20% - Accent1 3 2 2 2 2 4 2 2 2 3" xfId="16789" xr:uid="{00000000-0005-0000-0000-0000DE400000}"/>
    <cellStyle name="20% - Accent1 3 2 2 2 2 4 2 2 3" xfId="16790" xr:uid="{00000000-0005-0000-0000-0000DF400000}"/>
    <cellStyle name="20% - Accent1 3 2 2 2 2 4 2 2 3 2" xfId="16791" xr:uid="{00000000-0005-0000-0000-0000E0400000}"/>
    <cellStyle name="20% - Accent1 3 2 2 2 2 4 2 2 4" xfId="16792" xr:uid="{00000000-0005-0000-0000-0000E1400000}"/>
    <cellStyle name="20% - Accent1 3 2 2 2 2 4 2 3" xfId="16793" xr:uid="{00000000-0005-0000-0000-0000E2400000}"/>
    <cellStyle name="20% - Accent1 3 2 2 2 2 4 2 3 2" xfId="16794" xr:uid="{00000000-0005-0000-0000-0000E3400000}"/>
    <cellStyle name="20% - Accent1 3 2 2 2 2 4 2 3 2 2" xfId="16795" xr:uid="{00000000-0005-0000-0000-0000E4400000}"/>
    <cellStyle name="20% - Accent1 3 2 2 2 2 4 2 3 2 2 2" xfId="16796" xr:uid="{00000000-0005-0000-0000-0000E5400000}"/>
    <cellStyle name="20% - Accent1 3 2 2 2 2 4 2 3 2 3" xfId="16797" xr:uid="{00000000-0005-0000-0000-0000E6400000}"/>
    <cellStyle name="20% - Accent1 3 2 2 2 2 4 2 3 3" xfId="16798" xr:uid="{00000000-0005-0000-0000-0000E7400000}"/>
    <cellStyle name="20% - Accent1 3 2 2 2 2 4 2 3 3 2" xfId="16799" xr:uid="{00000000-0005-0000-0000-0000E8400000}"/>
    <cellStyle name="20% - Accent1 3 2 2 2 2 4 2 3 4" xfId="16800" xr:uid="{00000000-0005-0000-0000-0000E9400000}"/>
    <cellStyle name="20% - Accent1 3 2 2 2 2 4 2 4" xfId="16801" xr:uid="{00000000-0005-0000-0000-0000EA400000}"/>
    <cellStyle name="20% - Accent1 3 2 2 2 2 4 2 4 2" xfId="16802" xr:uid="{00000000-0005-0000-0000-0000EB400000}"/>
    <cellStyle name="20% - Accent1 3 2 2 2 2 4 2 4 2 2" xfId="16803" xr:uid="{00000000-0005-0000-0000-0000EC400000}"/>
    <cellStyle name="20% - Accent1 3 2 2 2 2 4 2 4 2 2 2" xfId="16804" xr:uid="{00000000-0005-0000-0000-0000ED400000}"/>
    <cellStyle name="20% - Accent1 3 2 2 2 2 4 2 4 2 3" xfId="16805" xr:uid="{00000000-0005-0000-0000-0000EE400000}"/>
    <cellStyle name="20% - Accent1 3 2 2 2 2 4 2 4 3" xfId="16806" xr:uid="{00000000-0005-0000-0000-0000EF400000}"/>
    <cellStyle name="20% - Accent1 3 2 2 2 2 4 2 4 3 2" xfId="16807" xr:uid="{00000000-0005-0000-0000-0000F0400000}"/>
    <cellStyle name="20% - Accent1 3 2 2 2 2 4 2 4 4" xfId="16808" xr:uid="{00000000-0005-0000-0000-0000F1400000}"/>
    <cellStyle name="20% - Accent1 3 2 2 2 2 4 2 5" xfId="16809" xr:uid="{00000000-0005-0000-0000-0000F2400000}"/>
    <cellStyle name="20% - Accent1 3 2 2 2 2 4 2 5 2" xfId="16810" xr:uid="{00000000-0005-0000-0000-0000F3400000}"/>
    <cellStyle name="20% - Accent1 3 2 2 2 2 4 2 5 2 2" xfId="16811" xr:uid="{00000000-0005-0000-0000-0000F4400000}"/>
    <cellStyle name="20% - Accent1 3 2 2 2 2 4 2 5 3" xfId="16812" xr:uid="{00000000-0005-0000-0000-0000F5400000}"/>
    <cellStyle name="20% - Accent1 3 2 2 2 2 4 2 6" xfId="16813" xr:uid="{00000000-0005-0000-0000-0000F6400000}"/>
    <cellStyle name="20% - Accent1 3 2 2 2 2 4 2 6 2" xfId="16814" xr:uid="{00000000-0005-0000-0000-0000F7400000}"/>
    <cellStyle name="20% - Accent1 3 2 2 2 2 4 2 6 2 2" xfId="16815" xr:uid="{00000000-0005-0000-0000-0000F8400000}"/>
    <cellStyle name="20% - Accent1 3 2 2 2 2 4 2 6 3" xfId="16816" xr:uid="{00000000-0005-0000-0000-0000F9400000}"/>
    <cellStyle name="20% - Accent1 3 2 2 2 2 4 2 7" xfId="16817" xr:uid="{00000000-0005-0000-0000-0000FA400000}"/>
    <cellStyle name="20% - Accent1 3 2 2 2 2 4 2 7 2" xfId="16818" xr:uid="{00000000-0005-0000-0000-0000FB400000}"/>
    <cellStyle name="20% - Accent1 3 2 2 2 2 4 2 8" xfId="16819" xr:uid="{00000000-0005-0000-0000-0000FC400000}"/>
    <cellStyle name="20% - Accent1 3 2 2 2 2 4 2 8 2" xfId="16820" xr:uid="{00000000-0005-0000-0000-0000FD400000}"/>
    <cellStyle name="20% - Accent1 3 2 2 2 2 4 2 9" xfId="16821" xr:uid="{00000000-0005-0000-0000-0000FE400000}"/>
    <cellStyle name="20% - Accent1 3 2 2 2 2 4 3" xfId="16822" xr:uid="{00000000-0005-0000-0000-0000FF400000}"/>
    <cellStyle name="20% - Accent1 3 2 2 2 2 4 3 2" xfId="16823" xr:uid="{00000000-0005-0000-0000-000000410000}"/>
    <cellStyle name="20% - Accent1 3 2 2 2 2 4 3 2 2" xfId="16824" xr:uid="{00000000-0005-0000-0000-000001410000}"/>
    <cellStyle name="20% - Accent1 3 2 2 2 2 4 3 2 2 2" xfId="16825" xr:uid="{00000000-0005-0000-0000-000002410000}"/>
    <cellStyle name="20% - Accent1 3 2 2 2 2 4 3 2 2 2 2" xfId="16826" xr:uid="{00000000-0005-0000-0000-000003410000}"/>
    <cellStyle name="20% - Accent1 3 2 2 2 2 4 3 2 2 3" xfId="16827" xr:uid="{00000000-0005-0000-0000-000004410000}"/>
    <cellStyle name="20% - Accent1 3 2 2 2 2 4 3 2 3" xfId="16828" xr:uid="{00000000-0005-0000-0000-000005410000}"/>
    <cellStyle name="20% - Accent1 3 2 2 2 2 4 3 2 3 2" xfId="16829" xr:uid="{00000000-0005-0000-0000-000006410000}"/>
    <cellStyle name="20% - Accent1 3 2 2 2 2 4 3 2 4" xfId="16830" xr:uid="{00000000-0005-0000-0000-000007410000}"/>
    <cellStyle name="20% - Accent1 3 2 2 2 2 4 3 3" xfId="16831" xr:uid="{00000000-0005-0000-0000-000008410000}"/>
    <cellStyle name="20% - Accent1 3 2 2 2 2 4 3 3 2" xfId="16832" xr:uid="{00000000-0005-0000-0000-000009410000}"/>
    <cellStyle name="20% - Accent1 3 2 2 2 2 4 3 3 2 2" xfId="16833" xr:uid="{00000000-0005-0000-0000-00000A410000}"/>
    <cellStyle name="20% - Accent1 3 2 2 2 2 4 3 3 2 2 2" xfId="16834" xr:uid="{00000000-0005-0000-0000-00000B410000}"/>
    <cellStyle name="20% - Accent1 3 2 2 2 2 4 3 3 2 3" xfId="16835" xr:uid="{00000000-0005-0000-0000-00000C410000}"/>
    <cellStyle name="20% - Accent1 3 2 2 2 2 4 3 3 3" xfId="16836" xr:uid="{00000000-0005-0000-0000-00000D410000}"/>
    <cellStyle name="20% - Accent1 3 2 2 2 2 4 3 3 3 2" xfId="16837" xr:uid="{00000000-0005-0000-0000-00000E410000}"/>
    <cellStyle name="20% - Accent1 3 2 2 2 2 4 3 3 4" xfId="16838" xr:uid="{00000000-0005-0000-0000-00000F410000}"/>
    <cellStyle name="20% - Accent1 3 2 2 2 2 4 3 4" xfId="16839" xr:uid="{00000000-0005-0000-0000-000010410000}"/>
    <cellStyle name="20% - Accent1 3 2 2 2 2 4 3 4 2" xfId="16840" xr:uid="{00000000-0005-0000-0000-000011410000}"/>
    <cellStyle name="20% - Accent1 3 2 2 2 2 4 3 4 2 2" xfId="16841" xr:uid="{00000000-0005-0000-0000-000012410000}"/>
    <cellStyle name="20% - Accent1 3 2 2 2 2 4 3 4 2 2 2" xfId="16842" xr:uid="{00000000-0005-0000-0000-000013410000}"/>
    <cellStyle name="20% - Accent1 3 2 2 2 2 4 3 4 2 3" xfId="16843" xr:uid="{00000000-0005-0000-0000-000014410000}"/>
    <cellStyle name="20% - Accent1 3 2 2 2 2 4 3 4 3" xfId="16844" xr:uid="{00000000-0005-0000-0000-000015410000}"/>
    <cellStyle name="20% - Accent1 3 2 2 2 2 4 3 4 3 2" xfId="16845" xr:uid="{00000000-0005-0000-0000-000016410000}"/>
    <cellStyle name="20% - Accent1 3 2 2 2 2 4 3 4 4" xfId="16846" xr:uid="{00000000-0005-0000-0000-000017410000}"/>
    <cellStyle name="20% - Accent1 3 2 2 2 2 4 3 5" xfId="16847" xr:uid="{00000000-0005-0000-0000-000018410000}"/>
    <cellStyle name="20% - Accent1 3 2 2 2 2 4 3 5 2" xfId="16848" xr:uid="{00000000-0005-0000-0000-000019410000}"/>
    <cellStyle name="20% - Accent1 3 2 2 2 2 4 3 5 2 2" xfId="16849" xr:uid="{00000000-0005-0000-0000-00001A410000}"/>
    <cellStyle name="20% - Accent1 3 2 2 2 2 4 3 5 3" xfId="16850" xr:uid="{00000000-0005-0000-0000-00001B410000}"/>
    <cellStyle name="20% - Accent1 3 2 2 2 2 4 3 6" xfId="16851" xr:uid="{00000000-0005-0000-0000-00001C410000}"/>
    <cellStyle name="20% - Accent1 3 2 2 2 2 4 3 6 2" xfId="16852" xr:uid="{00000000-0005-0000-0000-00001D410000}"/>
    <cellStyle name="20% - Accent1 3 2 2 2 2 4 3 6 2 2" xfId="16853" xr:uid="{00000000-0005-0000-0000-00001E410000}"/>
    <cellStyle name="20% - Accent1 3 2 2 2 2 4 3 6 3" xfId="16854" xr:uid="{00000000-0005-0000-0000-00001F410000}"/>
    <cellStyle name="20% - Accent1 3 2 2 2 2 4 3 7" xfId="16855" xr:uid="{00000000-0005-0000-0000-000020410000}"/>
    <cellStyle name="20% - Accent1 3 2 2 2 2 4 3 7 2" xfId="16856" xr:uid="{00000000-0005-0000-0000-000021410000}"/>
    <cellStyle name="20% - Accent1 3 2 2 2 2 4 3 8" xfId="16857" xr:uid="{00000000-0005-0000-0000-000022410000}"/>
    <cellStyle name="20% - Accent1 3 2 2 2 2 4 3 8 2" xfId="16858" xr:uid="{00000000-0005-0000-0000-000023410000}"/>
    <cellStyle name="20% - Accent1 3 2 2 2 2 4 3 9" xfId="16859" xr:uid="{00000000-0005-0000-0000-000024410000}"/>
    <cellStyle name="20% - Accent1 3 2 2 2 2 4 4" xfId="16860" xr:uid="{00000000-0005-0000-0000-000025410000}"/>
    <cellStyle name="20% - Accent1 3 2 2 2 2 4 4 2" xfId="16861" xr:uid="{00000000-0005-0000-0000-000026410000}"/>
    <cellStyle name="20% - Accent1 3 2 2 2 2 4 4 2 2" xfId="16862" xr:uid="{00000000-0005-0000-0000-000027410000}"/>
    <cellStyle name="20% - Accent1 3 2 2 2 2 4 4 2 2 2" xfId="16863" xr:uid="{00000000-0005-0000-0000-000028410000}"/>
    <cellStyle name="20% - Accent1 3 2 2 2 2 4 4 2 3" xfId="16864" xr:uid="{00000000-0005-0000-0000-000029410000}"/>
    <cellStyle name="20% - Accent1 3 2 2 2 2 4 4 3" xfId="16865" xr:uid="{00000000-0005-0000-0000-00002A410000}"/>
    <cellStyle name="20% - Accent1 3 2 2 2 2 4 4 3 2" xfId="16866" xr:uid="{00000000-0005-0000-0000-00002B410000}"/>
    <cellStyle name="20% - Accent1 3 2 2 2 2 4 4 4" xfId="16867" xr:uid="{00000000-0005-0000-0000-00002C410000}"/>
    <cellStyle name="20% - Accent1 3 2 2 2 2 4 5" xfId="16868" xr:uid="{00000000-0005-0000-0000-00002D410000}"/>
    <cellStyle name="20% - Accent1 3 2 2 2 2 4 5 2" xfId="16869" xr:uid="{00000000-0005-0000-0000-00002E410000}"/>
    <cellStyle name="20% - Accent1 3 2 2 2 2 4 5 2 2" xfId="16870" xr:uid="{00000000-0005-0000-0000-00002F410000}"/>
    <cellStyle name="20% - Accent1 3 2 2 2 2 4 5 2 2 2" xfId="16871" xr:uid="{00000000-0005-0000-0000-000030410000}"/>
    <cellStyle name="20% - Accent1 3 2 2 2 2 4 5 2 3" xfId="16872" xr:uid="{00000000-0005-0000-0000-000031410000}"/>
    <cellStyle name="20% - Accent1 3 2 2 2 2 4 5 3" xfId="16873" xr:uid="{00000000-0005-0000-0000-000032410000}"/>
    <cellStyle name="20% - Accent1 3 2 2 2 2 4 5 3 2" xfId="16874" xr:uid="{00000000-0005-0000-0000-000033410000}"/>
    <cellStyle name="20% - Accent1 3 2 2 2 2 4 5 4" xfId="16875" xr:uid="{00000000-0005-0000-0000-000034410000}"/>
    <cellStyle name="20% - Accent1 3 2 2 2 2 4 6" xfId="16876" xr:uid="{00000000-0005-0000-0000-000035410000}"/>
    <cellStyle name="20% - Accent1 3 2 2 2 2 4 6 2" xfId="16877" xr:uid="{00000000-0005-0000-0000-000036410000}"/>
    <cellStyle name="20% - Accent1 3 2 2 2 2 4 6 2 2" xfId="16878" xr:uid="{00000000-0005-0000-0000-000037410000}"/>
    <cellStyle name="20% - Accent1 3 2 2 2 2 4 6 2 2 2" xfId="16879" xr:uid="{00000000-0005-0000-0000-000038410000}"/>
    <cellStyle name="20% - Accent1 3 2 2 2 2 4 6 2 3" xfId="16880" xr:uid="{00000000-0005-0000-0000-000039410000}"/>
    <cellStyle name="20% - Accent1 3 2 2 2 2 4 6 3" xfId="16881" xr:uid="{00000000-0005-0000-0000-00003A410000}"/>
    <cellStyle name="20% - Accent1 3 2 2 2 2 4 6 3 2" xfId="16882" xr:uid="{00000000-0005-0000-0000-00003B410000}"/>
    <cellStyle name="20% - Accent1 3 2 2 2 2 4 6 4" xfId="16883" xr:uid="{00000000-0005-0000-0000-00003C410000}"/>
    <cellStyle name="20% - Accent1 3 2 2 2 2 4 7" xfId="16884" xr:uid="{00000000-0005-0000-0000-00003D410000}"/>
    <cellStyle name="20% - Accent1 3 2 2 2 2 4 7 2" xfId="16885" xr:uid="{00000000-0005-0000-0000-00003E410000}"/>
    <cellStyle name="20% - Accent1 3 2 2 2 2 4 7 2 2" xfId="16886" xr:uid="{00000000-0005-0000-0000-00003F410000}"/>
    <cellStyle name="20% - Accent1 3 2 2 2 2 4 7 3" xfId="16887" xr:uid="{00000000-0005-0000-0000-000040410000}"/>
    <cellStyle name="20% - Accent1 3 2 2 2 2 4 8" xfId="16888" xr:uid="{00000000-0005-0000-0000-000041410000}"/>
    <cellStyle name="20% - Accent1 3 2 2 2 2 4 8 2" xfId="16889" xr:uid="{00000000-0005-0000-0000-000042410000}"/>
    <cellStyle name="20% - Accent1 3 2 2 2 2 4 8 2 2" xfId="16890" xr:uid="{00000000-0005-0000-0000-000043410000}"/>
    <cellStyle name="20% - Accent1 3 2 2 2 2 4 8 3" xfId="16891" xr:uid="{00000000-0005-0000-0000-000044410000}"/>
    <cellStyle name="20% - Accent1 3 2 2 2 2 4 9" xfId="16892" xr:uid="{00000000-0005-0000-0000-000045410000}"/>
    <cellStyle name="20% - Accent1 3 2 2 2 2 4 9 2" xfId="16893" xr:uid="{00000000-0005-0000-0000-000046410000}"/>
    <cellStyle name="20% - Accent1 3 2 2 2 2 5" xfId="16894" xr:uid="{00000000-0005-0000-0000-000047410000}"/>
    <cellStyle name="20% - Accent1 3 2 2 2 2 5 2" xfId="16895" xr:uid="{00000000-0005-0000-0000-000048410000}"/>
    <cellStyle name="20% - Accent1 3 2 2 2 2 5 2 2" xfId="16896" xr:uid="{00000000-0005-0000-0000-000049410000}"/>
    <cellStyle name="20% - Accent1 3 2 2 2 2 5 2 2 2" xfId="16897" xr:uid="{00000000-0005-0000-0000-00004A410000}"/>
    <cellStyle name="20% - Accent1 3 2 2 2 2 5 2 2 2 2" xfId="16898" xr:uid="{00000000-0005-0000-0000-00004B410000}"/>
    <cellStyle name="20% - Accent1 3 2 2 2 2 5 2 2 3" xfId="16899" xr:uid="{00000000-0005-0000-0000-00004C410000}"/>
    <cellStyle name="20% - Accent1 3 2 2 2 2 5 2 3" xfId="16900" xr:uid="{00000000-0005-0000-0000-00004D410000}"/>
    <cellStyle name="20% - Accent1 3 2 2 2 2 5 2 3 2" xfId="16901" xr:uid="{00000000-0005-0000-0000-00004E410000}"/>
    <cellStyle name="20% - Accent1 3 2 2 2 2 5 2 4" xfId="16902" xr:uid="{00000000-0005-0000-0000-00004F410000}"/>
    <cellStyle name="20% - Accent1 3 2 2 2 2 5 3" xfId="16903" xr:uid="{00000000-0005-0000-0000-000050410000}"/>
    <cellStyle name="20% - Accent1 3 2 2 2 2 5 3 2" xfId="16904" xr:uid="{00000000-0005-0000-0000-000051410000}"/>
    <cellStyle name="20% - Accent1 3 2 2 2 2 5 3 2 2" xfId="16905" xr:uid="{00000000-0005-0000-0000-000052410000}"/>
    <cellStyle name="20% - Accent1 3 2 2 2 2 5 3 2 2 2" xfId="16906" xr:uid="{00000000-0005-0000-0000-000053410000}"/>
    <cellStyle name="20% - Accent1 3 2 2 2 2 5 3 2 3" xfId="16907" xr:uid="{00000000-0005-0000-0000-000054410000}"/>
    <cellStyle name="20% - Accent1 3 2 2 2 2 5 3 3" xfId="16908" xr:uid="{00000000-0005-0000-0000-000055410000}"/>
    <cellStyle name="20% - Accent1 3 2 2 2 2 5 3 3 2" xfId="16909" xr:uid="{00000000-0005-0000-0000-000056410000}"/>
    <cellStyle name="20% - Accent1 3 2 2 2 2 5 3 4" xfId="16910" xr:uid="{00000000-0005-0000-0000-000057410000}"/>
    <cellStyle name="20% - Accent1 3 2 2 2 2 5 4" xfId="16911" xr:uid="{00000000-0005-0000-0000-000058410000}"/>
    <cellStyle name="20% - Accent1 3 2 2 2 2 5 4 2" xfId="16912" xr:uid="{00000000-0005-0000-0000-000059410000}"/>
    <cellStyle name="20% - Accent1 3 2 2 2 2 5 4 2 2" xfId="16913" xr:uid="{00000000-0005-0000-0000-00005A410000}"/>
    <cellStyle name="20% - Accent1 3 2 2 2 2 5 4 2 2 2" xfId="16914" xr:uid="{00000000-0005-0000-0000-00005B410000}"/>
    <cellStyle name="20% - Accent1 3 2 2 2 2 5 4 2 3" xfId="16915" xr:uid="{00000000-0005-0000-0000-00005C410000}"/>
    <cellStyle name="20% - Accent1 3 2 2 2 2 5 4 3" xfId="16916" xr:uid="{00000000-0005-0000-0000-00005D410000}"/>
    <cellStyle name="20% - Accent1 3 2 2 2 2 5 4 3 2" xfId="16917" xr:uid="{00000000-0005-0000-0000-00005E410000}"/>
    <cellStyle name="20% - Accent1 3 2 2 2 2 5 4 4" xfId="16918" xr:uid="{00000000-0005-0000-0000-00005F410000}"/>
    <cellStyle name="20% - Accent1 3 2 2 2 2 5 5" xfId="16919" xr:uid="{00000000-0005-0000-0000-000060410000}"/>
    <cellStyle name="20% - Accent1 3 2 2 2 2 5 5 2" xfId="16920" xr:uid="{00000000-0005-0000-0000-000061410000}"/>
    <cellStyle name="20% - Accent1 3 2 2 2 2 5 5 2 2" xfId="16921" xr:uid="{00000000-0005-0000-0000-000062410000}"/>
    <cellStyle name="20% - Accent1 3 2 2 2 2 5 5 3" xfId="16922" xr:uid="{00000000-0005-0000-0000-000063410000}"/>
    <cellStyle name="20% - Accent1 3 2 2 2 2 5 6" xfId="16923" xr:uid="{00000000-0005-0000-0000-000064410000}"/>
    <cellStyle name="20% - Accent1 3 2 2 2 2 5 6 2" xfId="16924" xr:uid="{00000000-0005-0000-0000-000065410000}"/>
    <cellStyle name="20% - Accent1 3 2 2 2 2 5 6 2 2" xfId="16925" xr:uid="{00000000-0005-0000-0000-000066410000}"/>
    <cellStyle name="20% - Accent1 3 2 2 2 2 5 6 3" xfId="16926" xr:uid="{00000000-0005-0000-0000-000067410000}"/>
    <cellStyle name="20% - Accent1 3 2 2 2 2 5 7" xfId="16927" xr:uid="{00000000-0005-0000-0000-000068410000}"/>
    <cellStyle name="20% - Accent1 3 2 2 2 2 5 7 2" xfId="16928" xr:uid="{00000000-0005-0000-0000-000069410000}"/>
    <cellStyle name="20% - Accent1 3 2 2 2 2 5 8" xfId="16929" xr:uid="{00000000-0005-0000-0000-00006A410000}"/>
    <cellStyle name="20% - Accent1 3 2 2 2 2 5 8 2" xfId="16930" xr:uid="{00000000-0005-0000-0000-00006B410000}"/>
    <cellStyle name="20% - Accent1 3 2 2 2 2 5 9" xfId="16931" xr:uid="{00000000-0005-0000-0000-00006C410000}"/>
    <cellStyle name="20% - Accent1 3 2 2 2 2 6" xfId="16932" xr:uid="{00000000-0005-0000-0000-00006D410000}"/>
    <cellStyle name="20% - Accent1 3 2 2 2 2 6 2" xfId="16933" xr:uid="{00000000-0005-0000-0000-00006E410000}"/>
    <cellStyle name="20% - Accent1 3 2 2 2 2 6 2 2" xfId="16934" xr:uid="{00000000-0005-0000-0000-00006F410000}"/>
    <cellStyle name="20% - Accent1 3 2 2 2 2 6 2 2 2" xfId="16935" xr:uid="{00000000-0005-0000-0000-000070410000}"/>
    <cellStyle name="20% - Accent1 3 2 2 2 2 6 2 2 2 2" xfId="16936" xr:uid="{00000000-0005-0000-0000-000071410000}"/>
    <cellStyle name="20% - Accent1 3 2 2 2 2 6 2 2 3" xfId="16937" xr:uid="{00000000-0005-0000-0000-000072410000}"/>
    <cellStyle name="20% - Accent1 3 2 2 2 2 6 2 3" xfId="16938" xr:uid="{00000000-0005-0000-0000-000073410000}"/>
    <cellStyle name="20% - Accent1 3 2 2 2 2 6 2 3 2" xfId="16939" xr:uid="{00000000-0005-0000-0000-000074410000}"/>
    <cellStyle name="20% - Accent1 3 2 2 2 2 6 2 4" xfId="16940" xr:uid="{00000000-0005-0000-0000-000075410000}"/>
    <cellStyle name="20% - Accent1 3 2 2 2 2 6 3" xfId="16941" xr:uid="{00000000-0005-0000-0000-000076410000}"/>
    <cellStyle name="20% - Accent1 3 2 2 2 2 6 3 2" xfId="16942" xr:uid="{00000000-0005-0000-0000-000077410000}"/>
    <cellStyle name="20% - Accent1 3 2 2 2 2 6 3 2 2" xfId="16943" xr:uid="{00000000-0005-0000-0000-000078410000}"/>
    <cellStyle name="20% - Accent1 3 2 2 2 2 6 3 2 2 2" xfId="16944" xr:uid="{00000000-0005-0000-0000-000079410000}"/>
    <cellStyle name="20% - Accent1 3 2 2 2 2 6 3 2 3" xfId="16945" xr:uid="{00000000-0005-0000-0000-00007A410000}"/>
    <cellStyle name="20% - Accent1 3 2 2 2 2 6 3 3" xfId="16946" xr:uid="{00000000-0005-0000-0000-00007B410000}"/>
    <cellStyle name="20% - Accent1 3 2 2 2 2 6 3 3 2" xfId="16947" xr:uid="{00000000-0005-0000-0000-00007C410000}"/>
    <cellStyle name="20% - Accent1 3 2 2 2 2 6 3 4" xfId="16948" xr:uid="{00000000-0005-0000-0000-00007D410000}"/>
    <cellStyle name="20% - Accent1 3 2 2 2 2 6 4" xfId="16949" xr:uid="{00000000-0005-0000-0000-00007E410000}"/>
    <cellStyle name="20% - Accent1 3 2 2 2 2 6 4 2" xfId="16950" xr:uid="{00000000-0005-0000-0000-00007F410000}"/>
    <cellStyle name="20% - Accent1 3 2 2 2 2 6 4 2 2" xfId="16951" xr:uid="{00000000-0005-0000-0000-000080410000}"/>
    <cellStyle name="20% - Accent1 3 2 2 2 2 6 4 2 2 2" xfId="16952" xr:uid="{00000000-0005-0000-0000-000081410000}"/>
    <cellStyle name="20% - Accent1 3 2 2 2 2 6 4 2 3" xfId="16953" xr:uid="{00000000-0005-0000-0000-000082410000}"/>
    <cellStyle name="20% - Accent1 3 2 2 2 2 6 4 3" xfId="16954" xr:uid="{00000000-0005-0000-0000-000083410000}"/>
    <cellStyle name="20% - Accent1 3 2 2 2 2 6 4 3 2" xfId="16955" xr:uid="{00000000-0005-0000-0000-000084410000}"/>
    <cellStyle name="20% - Accent1 3 2 2 2 2 6 4 4" xfId="16956" xr:uid="{00000000-0005-0000-0000-000085410000}"/>
    <cellStyle name="20% - Accent1 3 2 2 2 2 6 5" xfId="16957" xr:uid="{00000000-0005-0000-0000-000086410000}"/>
    <cellStyle name="20% - Accent1 3 2 2 2 2 6 5 2" xfId="16958" xr:uid="{00000000-0005-0000-0000-000087410000}"/>
    <cellStyle name="20% - Accent1 3 2 2 2 2 6 5 2 2" xfId="16959" xr:uid="{00000000-0005-0000-0000-000088410000}"/>
    <cellStyle name="20% - Accent1 3 2 2 2 2 6 5 3" xfId="16960" xr:uid="{00000000-0005-0000-0000-000089410000}"/>
    <cellStyle name="20% - Accent1 3 2 2 2 2 6 6" xfId="16961" xr:uid="{00000000-0005-0000-0000-00008A410000}"/>
    <cellStyle name="20% - Accent1 3 2 2 2 2 6 6 2" xfId="16962" xr:uid="{00000000-0005-0000-0000-00008B410000}"/>
    <cellStyle name="20% - Accent1 3 2 2 2 2 6 6 2 2" xfId="16963" xr:uid="{00000000-0005-0000-0000-00008C410000}"/>
    <cellStyle name="20% - Accent1 3 2 2 2 2 6 6 3" xfId="16964" xr:uid="{00000000-0005-0000-0000-00008D410000}"/>
    <cellStyle name="20% - Accent1 3 2 2 2 2 6 7" xfId="16965" xr:uid="{00000000-0005-0000-0000-00008E410000}"/>
    <cellStyle name="20% - Accent1 3 2 2 2 2 6 7 2" xfId="16966" xr:uid="{00000000-0005-0000-0000-00008F410000}"/>
    <cellStyle name="20% - Accent1 3 2 2 2 2 6 8" xfId="16967" xr:uid="{00000000-0005-0000-0000-000090410000}"/>
    <cellStyle name="20% - Accent1 3 2 2 2 2 6 8 2" xfId="16968" xr:uid="{00000000-0005-0000-0000-000091410000}"/>
    <cellStyle name="20% - Accent1 3 2 2 2 2 6 9" xfId="16969" xr:uid="{00000000-0005-0000-0000-000092410000}"/>
    <cellStyle name="20% - Accent1 3 2 2 2 2 7" xfId="16970" xr:uid="{00000000-0005-0000-0000-000093410000}"/>
    <cellStyle name="20% - Accent1 3 2 2 2 2 7 2" xfId="16971" xr:uid="{00000000-0005-0000-0000-000094410000}"/>
    <cellStyle name="20% - Accent1 3 2 2 2 2 7 2 2" xfId="16972" xr:uid="{00000000-0005-0000-0000-000095410000}"/>
    <cellStyle name="20% - Accent1 3 2 2 2 2 7 2 2 2" xfId="16973" xr:uid="{00000000-0005-0000-0000-000096410000}"/>
    <cellStyle name="20% - Accent1 3 2 2 2 2 7 2 3" xfId="16974" xr:uid="{00000000-0005-0000-0000-000097410000}"/>
    <cellStyle name="20% - Accent1 3 2 2 2 2 7 3" xfId="16975" xr:uid="{00000000-0005-0000-0000-000098410000}"/>
    <cellStyle name="20% - Accent1 3 2 2 2 2 7 3 2" xfId="16976" xr:uid="{00000000-0005-0000-0000-000099410000}"/>
    <cellStyle name="20% - Accent1 3 2 2 2 2 7 4" xfId="16977" xr:uid="{00000000-0005-0000-0000-00009A410000}"/>
    <cellStyle name="20% - Accent1 3 2 2 2 2 8" xfId="16978" xr:uid="{00000000-0005-0000-0000-00009B410000}"/>
    <cellStyle name="20% - Accent1 3 2 2 2 2 8 2" xfId="16979" xr:uid="{00000000-0005-0000-0000-00009C410000}"/>
    <cellStyle name="20% - Accent1 3 2 2 2 2 8 2 2" xfId="16980" xr:uid="{00000000-0005-0000-0000-00009D410000}"/>
    <cellStyle name="20% - Accent1 3 2 2 2 2 8 2 2 2" xfId="16981" xr:uid="{00000000-0005-0000-0000-00009E410000}"/>
    <cellStyle name="20% - Accent1 3 2 2 2 2 8 2 3" xfId="16982" xr:uid="{00000000-0005-0000-0000-00009F410000}"/>
    <cellStyle name="20% - Accent1 3 2 2 2 2 8 3" xfId="16983" xr:uid="{00000000-0005-0000-0000-0000A0410000}"/>
    <cellStyle name="20% - Accent1 3 2 2 2 2 8 3 2" xfId="16984" xr:uid="{00000000-0005-0000-0000-0000A1410000}"/>
    <cellStyle name="20% - Accent1 3 2 2 2 2 8 4" xfId="16985" xr:uid="{00000000-0005-0000-0000-0000A2410000}"/>
    <cellStyle name="20% - Accent1 3 2 2 2 2 9" xfId="16986" xr:uid="{00000000-0005-0000-0000-0000A3410000}"/>
    <cellStyle name="20% - Accent1 3 2 2 2 2 9 2" xfId="16987" xr:uid="{00000000-0005-0000-0000-0000A4410000}"/>
    <cellStyle name="20% - Accent1 3 2 2 2 2 9 2 2" xfId="16988" xr:uid="{00000000-0005-0000-0000-0000A5410000}"/>
    <cellStyle name="20% - Accent1 3 2 2 2 2 9 2 2 2" xfId="16989" xr:uid="{00000000-0005-0000-0000-0000A6410000}"/>
    <cellStyle name="20% - Accent1 3 2 2 2 2 9 2 3" xfId="16990" xr:uid="{00000000-0005-0000-0000-0000A7410000}"/>
    <cellStyle name="20% - Accent1 3 2 2 2 2 9 3" xfId="16991" xr:uid="{00000000-0005-0000-0000-0000A8410000}"/>
    <cellStyle name="20% - Accent1 3 2 2 2 2 9 3 2" xfId="16992" xr:uid="{00000000-0005-0000-0000-0000A9410000}"/>
    <cellStyle name="20% - Accent1 3 2 2 2 2 9 4" xfId="16993" xr:uid="{00000000-0005-0000-0000-0000AA410000}"/>
    <cellStyle name="20% - Accent1 3 2 2 2 3" xfId="16994" xr:uid="{00000000-0005-0000-0000-0000AB410000}"/>
    <cellStyle name="20% - Accent1 3 2 2 2 3 10" xfId="16995" xr:uid="{00000000-0005-0000-0000-0000AC410000}"/>
    <cellStyle name="20% - Accent1 3 2 2 2 3 10 2" xfId="16996" xr:uid="{00000000-0005-0000-0000-0000AD410000}"/>
    <cellStyle name="20% - Accent1 3 2 2 2 3 11" xfId="16997" xr:uid="{00000000-0005-0000-0000-0000AE410000}"/>
    <cellStyle name="20% - Accent1 3 2 2 2 3 2" xfId="16998" xr:uid="{00000000-0005-0000-0000-0000AF410000}"/>
    <cellStyle name="20% - Accent1 3 2 2 2 3 2 2" xfId="16999" xr:uid="{00000000-0005-0000-0000-0000B0410000}"/>
    <cellStyle name="20% - Accent1 3 2 2 2 3 2 2 2" xfId="17000" xr:uid="{00000000-0005-0000-0000-0000B1410000}"/>
    <cellStyle name="20% - Accent1 3 2 2 2 3 2 2 2 2" xfId="17001" xr:uid="{00000000-0005-0000-0000-0000B2410000}"/>
    <cellStyle name="20% - Accent1 3 2 2 2 3 2 2 2 2 2" xfId="17002" xr:uid="{00000000-0005-0000-0000-0000B3410000}"/>
    <cellStyle name="20% - Accent1 3 2 2 2 3 2 2 2 3" xfId="17003" xr:uid="{00000000-0005-0000-0000-0000B4410000}"/>
    <cellStyle name="20% - Accent1 3 2 2 2 3 2 2 3" xfId="17004" xr:uid="{00000000-0005-0000-0000-0000B5410000}"/>
    <cellStyle name="20% - Accent1 3 2 2 2 3 2 2 3 2" xfId="17005" xr:uid="{00000000-0005-0000-0000-0000B6410000}"/>
    <cellStyle name="20% - Accent1 3 2 2 2 3 2 2 4" xfId="17006" xr:uid="{00000000-0005-0000-0000-0000B7410000}"/>
    <cellStyle name="20% - Accent1 3 2 2 2 3 2 3" xfId="17007" xr:uid="{00000000-0005-0000-0000-0000B8410000}"/>
    <cellStyle name="20% - Accent1 3 2 2 2 3 2 3 2" xfId="17008" xr:uid="{00000000-0005-0000-0000-0000B9410000}"/>
    <cellStyle name="20% - Accent1 3 2 2 2 3 2 3 2 2" xfId="17009" xr:uid="{00000000-0005-0000-0000-0000BA410000}"/>
    <cellStyle name="20% - Accent1 3 2 2 2 3 2 3 2 2 2" xfId="17010" xr:uid="{00000000-0005-0000-0000-0000BB410000}"/>
    <cellStyle name="20% - Accent1 3 2 2 2 3 2 3 2 3" xfId="17011" xr:uid="{00000000-0005-0000-0000-0000BC410000}"/>
    <cellStyle name="20% - Accent1 3 2 2 2 3 2 3 3" xfId="17012" xr:uid="{00000000-0005-0000-0000-0000BD410000}"/>
    <cellStyle name="20% - Accent1 3 2 2 2 3 2 3 3 2" xfId="17013" xr:uid="{00000000-0005-0000-0000-0000BE410000}"/>
    <cellStyle name="20% - Accent1 3 2 2 2 3 2 3 4" xfId="17014" xr:uid="{00000000-0005-0000-0000-0000BF410000}"/>
    <cellStyle name="20% - Accent1 3 2 2 2 3 2 4" xfId="17015" xr:uid="{00000000-0005-0000-0000-0000C0410000}"/>
    <cellStyle name="20% - Accent1 3 2 2 2 3 2 4 2" xfId="17016" xr:uid="{00000000-0005-0000-0000-0000C1410000}"/>
    <cellStyle name="20% - Accent1 3 2 2 2 3 2 4 2 2" xfId="17017" xr:uid="{00000000-0005-0000-0000-0000C2410000}"/>
    <cellStyle name="20% - Accent1 3 2 2 2 3 2 4 2 2 2" xfId="17018" xr:uid="{00000000-0005-0000-0000-0000C3410000}"/>
    <cellStyle name="20% - Accent1 3 2 2 2 3 2 4 2 3" xfId="17019" xr:uid="{00000000-0005-0000-0000-0000C4410000}"/>
    <cellStyle name="20% - Accent1 3 2 2 2 3 2 4 3" xfId="17020" xr:uid="{00000000-0005-0000-0000-0000C5410000}"/>
    <cellStyle name="20% - Accent1 3 2 2 2 3 2 4 3 2" xfId="17021" xr:uid="{00000000-0005-0000-0000-0000C6410000}"/>
    <cellStyle name="20% - Accent1 3 2 2 2 3 2 4 4" xfId="17022" xr:uid="{00000000-0005-0000-0000-0000C7410000}"/>
    <cellStyle name="20% - Accent1 3 2 2 2 3 2 5" xfId="17023" xr:uid="{00000000-0005-0000-0000-0000C8410000}"/>
    <cellStyle name="20% - Accent1 3 2 2 2 3 2 5 2" xfId="17024" xr:uid="{00000000-0005-0000-0000-0000C9410000}"/>
    <cellStyle name="20% - Accent1 3 2 2 2 3 2 5 2 2" xfId="17025" xr:uid="{00000000-0005-0000-0000-0000CA410000}"/>
    <cellStyle name="20% - Accent1 3 2 2 2 3 2 5 3" xfId="17026" xr:uid="{00000000-0005-0000-0000-0000CB410000}"/>
    <cellStyle name="20% - Accent1 3 2 2 2 3 2 6" xfId="17027" xr:uid="{00000000-0005-0000-0000-0000CC410000}"/>
    <cellStyle name="20% - Accent1 3 2 2 2 3 2 6 2" xfId="17028" xr:uid="{00000000-0005-0000-0000-0000CD410000}"/>
    <cellStyle name="20% - Accent1 3 2 2 2 3 2 6 2 2" xfId="17029" xr:uid="{00000000-0005-0000-0000-0000CE410000}"/>
    <cellStyle name="20% - Accent1 3 2 2 2 3 2 6 3" xfId="17030" xr:uid="{00000000-0005-0000-0000-0000CF410000}"/>
    <cellStyle name="20% - Accent1 3 2 2 2 3 2 7" xfId="17031" xr:uid="{00000000-0005-0000-0000-0000D0410000}"/>
    <cellStyle name="20% - Accent1 3 2 2 2 3 2 7 2" xfId="17032" xr:uid="{00000000-0005-0000-0000-0000D1410000}"/>
    <cellStyle name="20% - Accent1 3 2 2 2 3 2 8" xfId="17033" xr:uid="{00000000-0005-0000-0000-0000D2410000}"/>
    <cellStyle name="20% - Accent1 3 2 2 2 3 2 8 2" xfId="17034" xr:uid="{00000000-0005-0000-0000-0000D3410000}"/>
    <cellStyle name="20% - Accent1 3 2 2 2 3 2 9" xfId="17035" xr:uid="{00000000-0005-0000-0000-0000D4410000}"/>
    <cellStyle name="20% - Accent1 3 2 2 2 3 3" xfId="17036" xr:uid="{00000000-0005-0000-0000-0000D5410000}"/>
    <cellStyle name="20% - Accent1 3 2 2 2 3 3 2" xfId="17037" xr:uid="{00000000-0005-0000-0000-0000D6410000}"/>
    <cellStyle name="20% - Accent1 3 2 2 2 3 3 2 2" xfId="17038" xr:uid="{00000000-0005-0000-0000-0000D7410000}"/>
    <cellStyle name="20% - Accent1 3 2 2 2 3 3 2 2 2" xfId="17039" xr:uid="{00000000-0005-0000-0000-0000D8410000}"/>
    <cellStyle name="20% - Accent1 3 2 2 2 3 3 2 2 2 2" xfId="17040" xr:uid="{00000000-0005-0000-0000-0000D9410000}"/>
    <cellStyle name="20% - Accent1 3 2 2 2 3 3 2 2 3" xfId="17041" xr:uid="{00000000-0005-0000-0000-0000DA410000}"/>
    <cellStyle name="20% - Accent1 3 2 2 2 3 3 2 3" xfId="17042" xr:uid="{00000000-0005-0000-0000-0000DB410000}"/>
    <cellStyle name="20% - Accent1 3 2 2 2 3 3 2 3 2" xfId="17043" xr:uid="{00000000-0005-0000-0000-0000DC410000}"/>
    <cellStyle name="20% - Accent1 3 2 2 2 3 3 2 4" xfId="17044" xr:uid="{00000000-0005-0000-0000-0000DD410000}"/>
    <cellStyle name="20% - Accent1 3 2 2 2 3 3 3" xfId="17045" xr:uid="{00000000-0005-0000-0000-0000DE410000}"/>
    <cellStyle name="20% - Accent1 3 2 2 2 3 3 3 2" xfId="17046" xr:uid="{00000000-0005-0000-0000-0000DF410000}"/>
    <cellStyle name="20% - Accent1 3 2 2 2 3 3 3 2 2" xfId="17047" xr:uid="{00000000-0005-0000-0000-0000E0410000}"/>
    <cellStyle name="20% - Accent1 3 2 2 2 3 3 3 2 2 2" xfId="17048" xr:uid="{00000000-0005-0000-0000-0000E1410000}"/>
    <cellStyle name="20% - Accent1 3 2 2 2 3 3 3 2 3" xfId="17049" xr:uid="{00000000-0005-0000-0000-0000E2410000}"/>
    <cellStyle name="20% - Accent1 3 2 2 2 3 3 3 3" xfId="17050" xr:uid="{00000000-0005-0000-0000-0000E3410000}"/>
    <cellStyle name="20% - Accent1 3 2 2 2 3 3 3 3 2" xfId="17051" xr:uid="{00000000-0005-0000-0000-0000E4410000}"/>
    <cellStyle name="20% - Accent1 3 2 2 2 3 3 3 4" xfId="17052" xr:uid="{00000000-0005-0000-0000-0000E5410000}"/>
    <cellStyle name="20% - Accent1 3 2 2 2 3 3 4" xfId="17053" xr:uid="{00000000-0005-0000-0000-0000E6410000}"/>
    <cellStyle name="20% - Accent1 3 2 2 2 3 3 4 2" xfId="17054" xr:uid="{00000000-0005-0000-0000-0000E7410000}"/>
    <cellStyle name="20% - Accent1 3 2 2 2 3 3 4 2 2" xfId="17055" xr:uid="{00000000-0005-0000-0000-0000E8410000}"/>
    <cellStyle name="20% - Accent1 3 2 2 2 3 3 4 2 2 2" xfId="17056" xr:uid="{00000000-0005-0000-0000-0000E9410000}"/>
    <cellStyle name="20% - Accent1 3 2 2 2 3 3 4 2 3" xfId="17057" xr:uid="{00000000-0005-0000-0000-0000EA410000}"/>
    <cellStyle name="20% - Accent1 3 2 2 2 3 3 4 3" xfId="17058" xr:uid="{00000000-0005-0000-0000-0000EB410000}"/>
    <cellStyle name="20% - Accent1 3 2 2 2 3 3 4 3 2" xfId="17059" xr:uid="{00000000-0005-0000-0000-0000EC410000}"/>
    <cellStyle name="20% - Accent1 3 2 2 2 3 3 4 4" xfId="17060" xr:uid="{00000000-0005-0000-0000-0000ED410000}"/>
    <cellStyle name="20% - Accent1 3 2 2 2 3 3 5" xfId="17061" xr:uid="{00000000-0005-0000-0000-0000EE410000}"/>
    <cellStyle name="20% - Accent1 3 2 2 2 3 3 5 2" xfId="17062" xr:uid="{00000000-0005-0000-0000-0000EF410000}"/>
    <cellStyle name="20% - Accent1 3 2 2 2 3 3 5 2 2" xfId="17063" xr:uid="{00000000-0005-0000-0000-0000F0410000}"/>
    <cellStyle name="20% - Accent1 3 2 2 2 3 3 5 3" xfId="17064" xr:uid="{00000000-0005-0000-0000-0000F1410000}"/>
    <cellStyle name="20% - Accent1 3 2 2 2 3 3 6" xfId="17065" xr:uid="{00000000-0005-0000-0000-0000F2410000}"/>
    <cellStyle name="20% - Accent1 3 2 2 2 3 3 6 2" xfId="17066" xr:uid="{00000000-0005-0000-0000-0000F3410000}"/>
    <cellStyle name="20% - Accent1 3 2 2 2 3 3 6 2 2" xfId="17067" xr:uid="{00000000-0005-0000-0000-0000F4410000}"/>
    <cellStyle name="20% - Accent1 3 2 2 2 3 3 6 3" xfId="17068" xr:uid="{00000000-0005-0000-0000-0000F5410000}"/>
    <cellStyle name="20% - Accent1 3 2 2 2 3 3 7" xfId="17069" xr:uid="{00000000-0005-0000-0000-0000F6410000}"/>
    <cellStyle name="20% - Accent1 3 2 2 2 3 3 7 2" xfId="17070" xr:uid="{00000000-0005-0000-0000-0000F7410000}"/>
    <cellStyle name="20% - Accent1 3 2 2 2 3 3 8" xfId="17071" xr:uid="{00000000-0005-0000-0000-0000F8410000}"/>
    <cellStyle name="20% - Accent1 3 2 2 2 3 3 8 2" xfId="17072" xr:uid="{00000000-0005-0000-0000-0000F9410000}"/>
    <cellStyle name="20% - Accent1 3 2 2 2 3 3 9" xfId="17073" xr:uid="{00000000-0005-0000-0000-0000FA410000}"/>
    <cellStyle name="20% - Accent1 3 2 2 2 3 4" xfId="17074" xr:uid="{00000000-0005-0000-0000-0000FB410000}"/>
    <cellStyle name="20% - Accent1 3 2 2 2 3 4 2" xfId="17075" xr:uid="{00000000-0005-0000-0000-0000FC410000}"/>
    <cellStyle name="20% - Accent1 3 2 2 2 3 4 2 2" xfId="17076" xr:uid="{00000000-0005-0000-0000-0000FD410000}"/>
    <cellStyle name="20% - Accent1 3 2 2 2 3 4 2 2 2" xfId="17077" xr:uid="{00000000-0005-0000-0000-0000FE410000}"/>
    <cellStyle name="20% - Accent1 3 2 2 2 3 4 2 3" xfId="17078" xr:uid="{00000000-0005-0000-0000-0000FF410000}"/>
    <cellStyle name="20% - Accent1 3 2 2 2 3 4 3" xfId="17079" xr:uid="{00000000-0005-0000-0000-000000420000}"/>
    <cellStyle name="20% - Accent1 3 2 2 2 3 4 3 2" xfId="17080" xr:uid="{00000000-0005-0000-0000-000001420000}"/>
    <cellStyle name="20% - Accent1 3 2 2 2 3 4 4" xfId="17081" xr:uid="{00000000-0005-0000-0000-000002420000}"/>
    <cellStyle name="20% - Accent1 3 2 2 2 3 5" xfId="17082" xr:uid="{00000000-0005-0000-0000-000003420000}"/>
    <cellStyle name="20% - Accent1 3 2 2 2 3 5 2" xfId="17083" xr:uid="{00000000-0005-0000-0000-000004420000}"/>
    <cellStyle name="20% - Accent1 3 2 2 2 3 5 2 2" xfId="17084" xr:uid="{00000000-0005-0000-0000-000005420000}"/>
    <cellStyle name="20% - Accent1 3 2 2 2 3 5 2 2 2" xfId="17085" xr:uid="{00000000-0005-0000-0000-000006420000}"/>
    <cellStyle name="20% - Accent1 3 2 2 2 3 5 2 3" xfId="17086" xr:uid="{00000000-0005-0000-0000-000007420000}"/>
    <cellStyle name="20% - Accent1 3 2 2 2 3 5 3" xfId="17087" xr:uid="{00000000-0005-0000-0000-000008420000}"/>
    <cellStyle name="20% - Accent1 3 2 2 2 3 5 3 2" xfId="17088" xr:uid="{00000000-0005-0000-0000-000009420000}"/>
    <cellStyle name="20% - Accent1 3 2 2 2 3 5 4" xfId="17089" xr:uid="{00000000-0005-0000-0000-00000A420000}"/>
    <cellStyle name="20% - Accent1 3 2 2 2 3 6" xfId="17090" xr:uid="{00000000-0005-0000-0000-00000B420000}"/>
    <cellStyle name="20% - Accent1 3 2 2 2 3 6 2" xfId="17091" xr:uid="{00000000-0005-0000-0000-00000C420000}"/>
    <cellStyle name="20% - Accent1 3 2 2 2 3 6 2 2" xfId="17092" xr:uid="{00000000-0005-0000-0000-00000D420000}"/>
    <cellStyle name="20% - Accent1 3 2 2 2 3 6 2 2 2" xfId="17093" xr:uid="{00000000-0005-0000-0000-00000E420000}"/>
    <cellStyle name="20% - Accent1 3 2 2 2 3 6 2 3" xfId="17094" xr:uid="{00000000-0005-0000-0000-00000F420000}"/>
    <cellStyle name="20% - Accent1 3 2 2 2 3 6 3" xfId="17095" xr:uid="{00000000-0005-0000-0000-000010420000}"/>
    <cellStyle name="20% - Accent1 3 2 2 2 3 6 3 2" xfId="17096" xr:uid="{00000000-0005-0000-0000-000011420000}"/>
    <cellStyle name="20% - Accent1 3 2 2 2 3 6 4" xfId="17097" xr:uid="{00000000-0005-0000-0000-000012420000}"/>
    <cellStyle name="20% - Accent1 3 2 2 2 3 7" xfId="17098" xr:uid="{00000000-0005-0000-0000-000013420000}"/>
    <cellStyle name="20% - Accent1 3 2 2 2 3 7 2" xfId="17099" xr:uid="{00000000-0005-0000-0000-000014420000}"/>
    <cellStyle name="20% - Accent1 3 2 2 2 3 7 2 2" xfId="17100" xr:uid="{00000000-0005-0000-0000-000015420000}"/>
    <cellStyle name="20% - Accent1 3 2 2 2 3 7 3" xfId="17101" xr:uid="{00000000-0005-0000-0000-000016420000}"/>
    <cellStyle name="20% - Accent1 3 2 2 2 3 8" xfId="17102" xr:uid="{00000000-0005-0000-0000-000017420000}"/>
    <cellStyle name="20% - Accent1 3 2 2 2 3 8 2" xfId="17103" xr:uid="{00000000-0005-0000-0000-000018420000}"/>
    <cellStyle name="20% - Accent1 3 2 2 2 3 8 2 2" xfId="17104" xr:uid="{00000000-0005-0000-0000-000019420000}"/>
    <cellStyle name="20% - Accent1 3 2 2 2 3 8 3" xfId="17105" xr:uid="{00000000-0005-0000-0000-00001A420000}"/>
    <cellStyle name="20% - Accent1 3 2 2 2 3 9" xfId="17106" xr:uid="{00000000-0005-0000-0000-00001B420000}"/>
    <cellStyle name="20% - Accent1 3 2 2 2 3 9 2" xfId="17107" xr:uid="{00000000-0005-0000-0000-00001C420000}"/>
    <cellStyle name="20% - Accent1 3 2 2 2 4" xfId="17108" xr:uid="{00000000-0005-0000-0000-00001D420000}"/>
    <cellStyle name="20% - Accent1 3 2 2 2 4 10" xfId="17109" xr:uid="{00000000-0005-0000-0000-00001E420000}"/>
    <cellStyle name="20% - Accent1 3 2 2 2 4 10 2" xfId="17110" xr:uid="{00000000-0005-0000-0000-00001F420000}"/>
    <cellStyle name="20% - Accent1 3 2 2 2 4 11" xfId="17111" xr:uid="{00000000-0005-0000-0000-000020420000}"/>
    <cellStyle name="20% - Accent1 3 2 2 2 4 2" xfId="17112" xr:uid="{00000000-0005-0000-0000-000021420000}"/>
    <cellStyle name="20% - Accent1 3 2 2 2 4 2 2" xfId="17113" xr:uid="{00000000-0005-0000-0000-000022420000}"/>
    <cellStyle name="20% - Accent1 3 2 2 2 4 2 2 2" xfId="17114" xr:uid="{00000000-0005-0000-0000-000023420000}"/>
    <cellStyle name="20% - Accent1 3 2 2 2 4 2 2 2 2" xfId="17115" xr:uid="{00000000-0005-0000-0000-000024420000}"/>
    <cellStyle name="20% - Accent1 3 2 2 2 4 2 2 2 2 2" xfId="17116" xr:uid="{00000000-0005-0000-0000-000025420000}"/>
    <cellStyle name="20% - Accent1 3 2 2 2 4 2 2 2 3" xfId="17117" xr:uid="{00000000-0005-0000-0000-000026420000}"/>
    <cellStyle name="20% - Accent1 3 2 2 2 4 2 2 3" xfId="17118" xr:uid="{00000000-0005-0000-0000-000027420000}"/>
    <cellStyle name="20% - Accent1 3 2 2 2 4 2 2 3 2" xfId="17119" xr:uid="{00000000-0005-0000-0000-000028420000}"/>
    <cellStyle name="20% - Accent1 3 2 2 2 4 2 2 4" xfId="17120" xr:uid="{00000000-0005-0000-0000-000029420000}"/>
    <cellStyle name="20% - Accent1 3 2 2 2 4 2 3" xfId="17121" xr:uid="{00000000-0005-0000-0000-00002A420000}"/>
    <cellStyle name="20% - Accent1 3 2 2 2 4 2 3 2" xfId="17122" xr:uid="{00000000-0005-0000-0000-00002B420000}"/>
    <cellStyle name="20% - Accent1 3 2 2 2 4 2 3 2 2" xfId="17123" xr:uid="{00000000-0005-0000-0000-00002C420000}"/>
    <cellStyle name="20% - Accent1 3 2 2 2 4 2 3 2 2 2" xfId="17124" xr:uid="{00000000-0005-0000-0000-00002D420000}"/>
    <cellStyle name="20% - Accent1 3 2 2 2 4 2 3 2 3" xfId="17125" xr:uid="{00000000-0005-0000-0000-00002E420000}"/>
    <cellStyle name="20% - Accent1 3 2 2 2 4 2 3 3" xfId="17126" xr:uid="{00000000-0005-0000-0000-00002F420000}"/>
    <cellStyle name="20% - Accent1 3 2 2 2 4 2 3 3 2" xfId="17127" xr:uid="{00000000-0005-0000-0000-000030420000}"/>
    <cellStyle name="20% - Accent1 3 2 2 2 4 2 3 4" xfId="17128" xr:uid="{00000000-0005-0000-0000-000031420000}"/>
    <cellStyle name="20% - Accent1 3 2 2 2 4 2 4" xfId="17129" xr:uid="{00000000-0005-0000-0000-000032420000}"/>
    <cellStyle name="20% - Accent1 3 2 2 2 4 2 4 2" xfId="17130" xr:uid="{00000000-0005-0000-0000-000033420000}"/>
    <cellStyle name="20% - Accent1 3 2 2 2 4 2 4 2 2" xfId="17131" xr:uid="{00000000-0005-0000-0000-000034420000}"/>
    <cellStyle name="20% - Accent1 3 2 2 2 4 2 4 2 2 2" xfId="17132" xr:uid="{00000000-0005-0000-0000-000035420000}"/>
    <cellStyle name="20% - Accent1 3 2 2 2 4 2 4 2 3" xfId="17133" xr:uid="{00000000-0005-0000-0000-000036420000}"/>
    <cellStyle name="20% - Accent1 3 2 2 2 4 2 4 3" xfId="17134" xr:uid="{00000000-0005-0000-0000-000037420000}"/>
    <cellStyle name="20% - Accent1 3 2 2 2 4 2 4 3 2" xfId="17135" xr:uid="{00000000-0005-0000-0000-000038420000}"/>
    <cellStyle name="20% - Accent1 3 2 2 2 4 2 4 4" xfId="17136" xr:uid="{00000000-0005-0000-0000-000039420000}"/>
    <cellStyle name="20% - Accent1 3 2 2 2 4 2 5" xfId="17137" xr:uid="{00000000-0005-0000-0000-00003A420000}"/>
    <cellStyle name="20% - Accent1 3 2 2 2 4 2 5 2" xfId="17138" xr:uid="{00000000-0005-0000-0000-00003B420000}"/>
    <cellStyle name="20% - Accent1 3 2 2 2 4 2 5 2 2" xfId="17139" xr:uid="{00000000-0005-0000-0000-00003C420000}"/>
    <cellStyle name="20% - Accent1 3 2 2 2 4 2 5 3" xfId="17140" xr:uid="{00000000-0005-0000-0000-00003D420000}"/>
    <cellStyle name="20% - Accent1 3 2 2 2 4 2 6" xfId="17141" xr:uid="{00000000-0005-0000-0000-00003E420000}"/>
    <cellStyle name="20% - Accent1 3 2 2 2 4 2 6 2" xfId="17142" xr:uid="{00000000-0005-0000-0000-00003F420000}"/>
    <cellStyle name="20% - Accent1 3 2 2 2 4 2 6 2 2" xfId="17143" xr:uid="{00000000-0005-0000-0000-000040420000}"/>
    <cellStyle name="20% - Accent1 3 2 2 2 4 2 6 3" xfId="17144" xr:uid="{00000000-0005-0000-0000-000041420000}"/>
    <cellStyle name="20% - Accent1 3 2 2 2 4 2 7" xfId="17145" xr:uid="{00000000-0005-0000-0000-000042420000}"/>
    <cellStyle name="20% - Accent1 3 2 2 2 4 2 7 2" xfId="17146" xr:uid="{00000000-0005-0000-0000-000043420000}"/>
    <cellStyle name="20% - Accent1 3 2 2 2 4 2 8" xfId="17147" xr:uid="{00000000-0005-0000-0000-000044420000}"/>
    <cellStyle name="20% - Accent1 3 2 2 2 4 2 8 2" xfId="17148" xr:uid="{00000000-0005-0000-0000-000045420000}"/>
    <cellStyle name="20% - Accent1 3 2 2 2 4 2 9" xfId="17149" xr:uid="{00000000-0005-0000-0000-000046420000}"/>
    <cellStyle name="20% - Accent1 3 2 2 2 4 3" xfId="17150" xr:uid="{00000000-0005-0000-0000-000047420000}"/>
    <cellStyle name="20% - Accent1 3 2 2 2 4 3 2" xfId="17151" xr:uid="{00000000-0005-0000-0000-000048420000}"/>
    <cellStyle name="20% - Accent1 3 2 2 2 4 3 2 2" xfId="17152" xr:uid="{00000000-0005-0000-0000-000049420000}"/>
    <cellStyle name="20% - Accent1 3 2 2 2 4 3 2 2 2" xfId="17153" xr:uid="{00000000-0005-0000-0000-00004A420000}"/>
    <cellStyle name="20% - Accent1 3 2 2 2 4 3 2 2 2 2" xfId="17154" xr:uid="{00000000-0005-0000-0000-00004B420000}"/>
    <cellStyle name="20% - Accent1 3 2 2 2 4 3 2 2 3" xfId="17155" xr:uid="{00000000-0005-0000-0000-00004C420000}"/>
    <cellStyle name="20% - Accent1 3 2 2 2 4 3 2 3" xfId="17156" xr:uid="{00000000-0005-0000-0000-00004D420000}"/>
    <cellStyle name="20% - Accent1 3 2 2 2 4 3 2 3 2" xfId="17157" xr:uid="{00000000-0005-0000-0000-00004E420000}"/>
    <cellStyle name="20% - Accent1 3 2 2 2 4 3 2 4" xfId="17158" xr:uid="{00000000-0005-0000-0000-00004F420000}"/>
    <cellStyle name="20% - Accent1 3 2 2 2 4 3 3" xfId="17159" xr:uid="{00000000-0005-0000-0000-000050420000}"/>
    <cellStyle name="20% - Accent1 3 2 2 2 4 3 3 2" xfId="17160" xr:uid="{00000000-0005-0000-0000-000051420000}"/>
    <cellStyle name="20% - Accent1 3 2 2 2 4 3 3 2 2" xfId="17161" xr:uid="{00000000-0005-0000-0000-000052420000}"/>
    <cellStyle name="20% - Accent1 3 2 2 2 4 3 3 2 2 2" xfId="17162" xr:uid="{00000000-0005-0000-0000-000053420000}"/>
    <cellStyle name="20% - Accent1 3 2 2 2 4 3 3 2 3" xfId="17163" xr:uid="{00000000-0005-0000-0000-000054420000}"/>
    <cellStyle name="20% - Accent1 3 2 2 2 4 3 3 3" xfId="17164" xr:uid="{00000000-0005-0000-0000-000055420000}"/>
    <cellStyle name="20% - Accent1 3 2 2 2 4 3 3 3 2" xfId="17165" xr:uid="{00000000-0005-0000-0000-000056420000}"/>
    <cellStyle name="20% - Accent1 3 2 2 2 4 3 3 4" xfId="17166" xr:uid="{00000000-0005-0000-0000-000057420000}"/>
    <cellStyle name="20% - Accent1 3 2 2 2 4 3 4" xfId="17167" xr:uid="{00000000-0005-0000-0000-000058420000}"/>
    <cellStyle name="20% - Accent1 3 2 2 2 4 3 4 2" xfId="17168" xr:uid="{00000000-0005-0000-0000-000059420000}"/>
    <cellStyle name="20% - Accent1 3 2 2 2 4 3 4 2 2" xfId="17169" xr:uid="{00000000-0005-0000-0000-00005A420000}"/>
    <cellStyle name="20% - Accent1 3 2 2 2 4 3 4 2 2 2" xfId="17170" xr:uid="{00000000-0005-0000-0000-00005B420000}"/>
    <cellStyle name="20% - Accent1 3 2 2 2 4 3 4 2 3" xfId="17171" xr:uid="{00000000-0005-0000-0000-00005C420000}"/>
    <cellStyle name="20% - Accent1 3 2 2 2 4 3 4 3" xfId="17172" xr:uid="{00000000-0005-0000-0000-00005D420000}"/>
    <cellStyle name="20% - Accent1 3 2 2 2 4 3 4 3 2" xfId="17173" xr:uid="{00000000-0005-0000-0000-00005E420000}"/>
    <cellStyle name="20% - Accent1 3 2 2 2 4 3 4 4" xfId="17174" xr:uid="{00000000-0005-0000-0000-00005F420000}"/>
    <cellStyle name="20% - Accent1 3 2 2 2 4 3 5" xfId="17175" xr:uid="{00000000-0005-0000-0000-000060420000}"/>
    <cellStyle name="20% - Accent1 3 2 2 2 4 3 5 2" xfId="17176" xr:uid="{00000000-0005-0000-0000-000061420000}"/>
    <cellStyle name="20% - Accent1 3 2 2 2 4 3 5 2 2" xfId="17177" xr:uid="{00000000-0005-0000-0000-000062420000}"/>
    <cellStyle name="20% - Accent1 3 2 2 2 4 3 5 3" xfId="17178" xr:uid="{00000000-0005-0000-0000-000063420000}"/>
    <cellStyle name="20% - Accent1 3 2 2 2 4 3 6" xfId="17179" xr:uid="{00000000-0005-0000-0000-000064420000}"/>
    <cellStyle name="20% - Accent1 3 2 2 2 4 3 6 2" xfId="17180" xr:uid="{00000000-0005-0000-0000-000065420000}"/>
    <cellStyle name="20% - Accent1 3 2 2 2 4 3 6 2 2" xfId="17181" xr:uid="{00000000-0005-0000-0000-000066420000}"/>
    <cellStyle name="20% - Accent1 3 2 2 2 4 3 6 3" xfId="17182" xr:uid="{00000000-0005-0000-0000-000067420000}"/>
    <cellStyle name="20% - Accent1 3 2 2 2 4 3 7" xfId="17183" xr:uid="{00000000-0005-0000-0000-000068420000}"/>
    <cellStyle name="20% - Accent1 3 2 2 2 4 3 7 2" xfId="17184" xr:uid="{00000000-0005-0000-0000-000069420000}"/>
    <cellStyle name="20% - Accent1 3 2 2 2 4 3 8" xfId="17185" xr:uid="{00000000-0005-0000-0000-00006A420000}"/>
    <cellStyle name="20% - Accent1 3 2 2 2 4 3 8 2" xfId="17186" xr:uid="{00000000-0005-0000-0000-00006B420000}"/>
    <cellStyle name="20% - Accent1 3 2 2 2 4 3 9" xfId="17187" xr:uid="{00000000-0005-0000-0000-00006C420000}"/>
    <cellStyle name="20% - Accent1 3 2 2 2 4 4" xfId="17188" xr:uid="{00000000-0005-0000-0000-00006D420000}"/>
    <cellStyle name="20% - Accent1 3 2 2 2 4 4 2" xfId="17189" xr:uid="{00000000-0005-0000-0000-00006E420000}"/>
    <cellStyle name="20% - Accent1 3 2 2 2 4 4 2 2" xfId="17190" xr:uid="{00000000-0005-0000-0000-00006F420000}"/>
    <cellStyle name="20% - Accent1 3 2 2 2 4 4 2 2 2" xfId="17191" xr:uid="{00000000-0005-0000-0000-000070420000}"/>
    <cellStyle name="20% - Accent1 3 2 2 2 4 4 2 3" xfId="17192" xr:uid="{00000000-0005-0000-0000-000071420000}"/>
    <cellStyle name="20% - Accent1 3 2 2 2 4 4 3" xfId="17193" xr:uid="{00000000-0005-0000-0000-000072420000}"/>
    <cellStyle name="20% - Accent1 3 2 2 2 4 4 3 2" xfId="17194" xr:uid="{00000000-0005-0000-0000-000073420000}"/>
    <cellStyle name="20% - Accent1 3 2 2 2 4 4 4" xfId="17195" xr:uid="{00000000-0005-0000-0000-000074420000}"/>
    <cellStyle name="20% - Accent1 3 2 2 2 4 5" xfId="17196" xr:uid="{00000000-0005-0000-0000-000075420000}"/>
    <cellStyle name="20% - Accent1 3 2 2 2 4 5 2" xfId="17197" xr:uid="{00000000-0005-0000-0000-000076420000}"/>
    <cellStyle name="20% - Accent1 3 2 2 2 4 5 2 2" xfId="17198" xr:uid="{00000000-0005-0000-0000-000077420000}"/>
    <cellStyle name="20% - Accent1 3 2 2 2 4 5 2 2 2" xfId="17199" xr:uid="{00000000-0005-0000-0000-000078420000}"/>
    <cellStyle name="20% - Accent1 3 2 2 2 4 5 2 3" xfId="17200" xr:uid="{00000000-0005-0000-0000-000079420000}"/>
    <cellStyle name="20% - Accent1 3 2 2 2 4 5 3" xfId="17201" xr:uid="{00000000-0005-0000-0000-00007A420000}"/>
    <cellStyle name="20% - Accent1 3 2 2 2 4 5 3 2" xfId="17202" xr:uid="{00000000-0005-0000-0000-00007B420000}"/>
    <cellStyle name="20% - Accent1 3 2 2 2 4 5 4" xfId="17203" xr:uid="{00000000-0005-0000-0000-00007C420000}"/>
    <cellStyle name="20% - Accent1 3 2 2 2 4 6" xfId="17204" xr:uid="{00000000-0005-0000-0000-00007D420000}"/>
    <cellStyle name="20% - Accent1 3 2 2 2 4 6 2" xfId="17205" xr:uid="{00000000-0005-0000-0000-00007E420000}"/>
    <cellStyle name="20% - Accent1 3 2 2 2 4 6 2 2" xfId="17206" xr:uid="{00000000-0005-0000-0000-00007F420000}"/>
    <cellStyle name="20% - Accent1 3 2 2 2 4 6 2 2 2" xfId="17207" xr:uid="{00000000-0005-0000-0000-000080420000}"/>
    <cellStyle name="20% - Accent1 3 2 2 2 4 6 2 3" xfId="17208" xr:uid="{00000000-0005-0000-0000-000081420000}"/>
    <cellStyle name="20% - Accent1 3 2 2 2 4 6 3" xfId="17209" xr:uid="{00000000-0005-0000-0000-000082420000}"/>
    <cellStyle name="20% - Accent1 3 2 2 2 4 6 3 2" xfId="17210" xr:uid="{00000000-0005-0000-0000-000083420000}"/>
    <cellStyle name="20% - Accent1 3 2 2 2 4 6 4" xfId="17211" xr:uid="{00000000-0005-0000-0000-000084420000}"/>
    <cellStyle name="20% - Accent1 3 2 2 2 4 7" xfId="17212" xr:uid="{00000000-0005-0000-0000-000085420000}"/>
    <cellStyle name="20% - Accent1 3 2 2 2 4 7 2" xfId="17213" xr:uid="{00000000-0005-0000-0000-000086420000}"/>
    <cellStyle name="20% - Accent1 3 2 2 2 4 7 2 2" xfId="17214" xr:uid="{00000000-0005-0000-0000-000087420000}"/>
    <cellStyle name="20% - Accent1 3 2 2 2 4 7 3" xfId="17215" xr:uid="{00000000-0005-0000-0000-000088420000}"/>
    <cellStyle name="20% - Accent1 3 2 2 2 4 8" xfId="17216" xr:uid="{00000000-0005-0000-0000-000089420000}"/>
    <cellStyle name="20% - Accent1 3 2 2 2 4 8 2" xfId="17217" xr:uid="{00000000-0005-0000-0000-00008A420000}"/>
    <cellStyle name="20% - Accent1 3 2 2 2 4 8 2 2" xfId="17218" xr:uid="{00000000-0005-0000-0000-00008B420000}"/>
    <cellStyle name="20% - Accent1 3 2 2 2 4 8 3" xfId="17219" xr:uid="{00000000-0005-0000-0000-00008C420000}"/>
    <cellStyle name="20% - Accent1 3 2 2 2 4 9" xfId="17220" xr:uid="{00000000-0005-0000-0000-00008D420000}"/>
    <cellStyle name="20% - Accent1 3 2 2 2 4 9 2" xfId="17221" xr:uid="{00000000-0005-0000-0000-00008E420000}"/>
    <cellStyle name="20% - Accent1 3 2 2 2 5" xfId="17222" xr:uid="{00000000-0005-0000-0000-00008F420000}"/>
    <cellStyle name="20% - Accent1 3 2 2 2 5 10" xfId="17223" xr:uid="{00000000-0005-0000-0000-000090420000}"/>
    <cellStyle name="20% - Accent1 3 2 2 2 5 10 2" xfId="17224" xr:uid="{00000000-0005-0000-0000-000091420000}"/>
    <cellStyle name="20% - Accent1 3 2 2 2 5 11" xfId="17225" xr:uid="{00000000-0005-0000-0000-000092420000}"/>
    <cellStyle name="20% - Accent1 3 2 2 2 5 2" xfId="17226" xr:uid="{00000000-0005-0000-0000-000093420000}"/>
    <cellStyle name="20% - Accent1 3 2 2 2 5 2 2" xfId="17227" xr:uid="{00000000-0005-0000-0000-000094420000}"/>
    <cellStyle name="20% - Accent1 3 2 2 2 5 2 2 2" xfId="17228" xr:uid="{00000000-0005-0000-0000-000095420000}"/>
    <cellStyle name="20% - Accent1 3 2 2 2 5 2 2 2 2" xfId="17229" xr:uid="{00000000-0005-0000-0000-000096420000}"/>
    <cellStyle name="20% - Accent1 3 2 2 2 5 2 2 2 2 2" xfId="17230" xr:uid="{00000000-0005-0000-0000-000097420000}"/>
    <cellStyle name="20% - Accent1 3 2 2 2 5 2 2 2 3" xfId="17231" xr:uid="{00000000-0005-0000-0000-000098420000}"/>
    <cellStyle name="20% - Accent1 3 2 2 2 5 2 2 3" xfId="17232" xr:uid="{00000000-0005-0000-0000-000099420000}"/>
    <cellStyle name="20% - Accent1 3 2 2 2 5 2 2 3 2" xfId="17233" xr:uid="{00000000-0005-0000-0000-00009A420000}"/>
    <cellStyle name="20% - Accent1 3 2 2 2 5 2 2 4" xfId="17234" xr:uid="{00000000-0005-0000-0000-00009B420000}"/>
    <cellStyle name="20% - Accent1 3 2 2 2 5 2 3" xfId="17235" xr:uid="{00000000-0005-0000-0000-00009C420000}"/>
    <cellStyle name="20% - Accent1 3 2 2 2 5 2 3 2" xfId="17236" xr:uid="{00000000-0005-0000-0000-00009D420000}"/>
    <cellStyle name="20% - Accent1 3 2 2 2 5 2 3 2 2" xfId="17237" xr:uid="{00000000-0005-0000-0000-00009E420000}"/>
    <cellStyle name="20% - Accent1 3 2 2 2 5 2 3 2 2 2" xfId="17238" xr:uid="{00000000-0005-0000-0000-00009F420000}"/>
    <cellStyle name="20% - Accent1 3 2 2 2 5 2 3 2 3" xfId="17239" xr:uid="{00000000-0005-0000-0000-0000A0420000}"/>
    <cellStyle name="20% - Accent1 3 2 2 2 5 2 3 3" xfId="17240" xr:uid="{00000000-0005-0000-0000-0000A1420000}"/>
    <cellStyle name="20% - Accent1 3 2 2 2 5 2 3 3 2" xfId="17241" xr:uid="{00000000-0005-0000-0000-0000A2420000}"/>
    <cellStyle name="20% - Accent1 3 2 2 2 5 2 3 4" xfId="17242" xr:uid="{00000000-0005-0000-0000-0000A3420000}"/>
    <cellStyle name="20% - Accent1 3 2 2 2 5 2 4" xfId="17243" xr:uid="{00000000-0005-0000-0000-0000A4420000}"/>
    <cellStyle name="20% - Accent1 3 2 2 2 5 2 4 2" xfId="17244" xr:uid="{00000000-0005-0000-0000-0000A5420000}"/>
    <cellStyle name="20% - Accent1 3 2 2 2 5 2 4 2 2" xfId="17245" xr:uid="{00000000-0005-0000-0000-0000A6420000}"/>
    <cellStyle name="20% - Accent1 3 2 2 2 5 2 4 2 2 2" xfId="17246" xr:uid="{00000000-0005-0000-0000-0000A7420000}"/>
    <cellStyle name="20% - Accent1 3 2 2 2 5 2 4 2 3" xfId="17247" xr:uid="{00000000-0005-0000-0000-0000A8420000}"/>
    <cellStyle name="20% - Accent1 3 2 2 2 5 2 4 3" xfId="17248" xr:uid="{00000000-0005-0000-0000-0000A9420000}"/>
    <cellStyle name="20% - Accent1 3 2 2 2 5 2 4 3 2" xfId="17249" xr:uid="{00000000-0005-0000-0000-0000AA420000}"/>
    <cellStyle name="20% - Accent1 3 2 2 2 5 2 4 4" xfId="17250" xr:uid="{00000000-0005-0000-0000-0000AB420000}"/>
    <cellStyle name="20% - Accent1 3 2 2 2 5 2 5" xfId="17251" xr:uid="{00000000-0005-0000-0000-0000AC420000}"/>
    <cellStyle name="20% - Accent1 3 2 2 2 5 2 5 2" xfId="17252" xr:uid="{00000000-0005-0000-0000-0000AD420000}"/>
    <cellStyle name="20% - Accent1 3 2 2 2 5 2 5 2 2" xfId="17253" xr:uid="{00000000-0005-0000-0000-0000AE420000}"/>
    <cellStyle name="20% - Accent1 3 2 2 2 5 2 5 3" xfId="17254" xr:uid="{00000000-0005-0000-0000-0000AF420000}"/>
    <cellStyle name="20% - Accent1 3 2 2 2 5 2 6" xfId="17255" xr:uid="{00000000-0005-0000-0000-0000B0420000}"/>
    <cellStyle name="20% - Accent1 3 2 2 2 5 2 6 2" xfId="17256" xr:uid="{00000000-0005-0000-0000-0000B1420000}"/>
    <cellStyle name="20% - Accent1 3 2 2 2 5 2 6 2 2" xfId="17257" xr:uid="{00000000-0005-0000-0000-0000B2420000}"/>
    <cellStyle name="20% - Accent1 3 2 2 2 5 2 6 3" xfId="17258" xr:uid="{00000000-0005-0000-0000-0000B3420000}"/>
    <cellStyle name="20% - Accent1 3 2 2 2 5 2 7" xfId="17259" xr:uid="{00000000-0005-0000-0000-0000B4420000}"/>
    <cellStyle name="20% - Accent1 3 2 2 2 5 2 7 2" xfId="17260" xr:uid="{00000000-0005-0000-0000-0000B5420000}"/>
    <cellStyle name="20% - Accent1 3 2 2 2 5 2 8" xfId="17261" xr:uid="{00000000-0005-0000-0000-0000B6420000}"/>
    <cellStyle name="20% - Accent1 3 2 2 2 5 2 8 2" xfId="17262" xr:uid="{00000000-0005-0000-0000-0000B7420000}"/>
    <cellStyle name="20% - Accent1 3 2 2 2 5 2 9" xfId="17263" xr:uid="{00000000-0005-0000-0000-0000B8420000}"/>
    <cellStyle name="20% - Accent1 3 2 2 2 5 3" xfId="17264" xr:uid="{00000000-0005-0000-0000-0000B9420000}"/>
    <cellStyle name="20% - Accent1 3 2 2 2 5 3 2" xfId="17265" xr:uid="{00000000-0005-0000-0000-0000BA420000}"/>
    <cellStyle name="20% - Accent1 3 2 2 2 5 3 2 2" xfId="17266" xr:uid="{00000000-0005-0000-0000-0000BB420000}"/>
    <cellStyle name="20% - Accent1 3 2 2 2 5 3 2 2 2" xfId="17267" xr:uid="{00000000-0005-0000-0000-0000BC420000}"/>
    <cellStyle name="20% - Accent1 3 2 2 2 5 3 2 2 2 2" xfId="17268" xr:uid="{00000000-0005-0000-0000-0000BD420000}"/>
    <cellStyle name="20% - Accent1 3 2 2 2 5 3 2 2 3" xfId="17269" xr:uid="{00000000-0005-0000-0000-0000BE420000}"/>
    <cellStyle name="20% - Accent1 3 2 2 2 5 3 2 3" xfId="17270" xr:uid="{00000000-0005-0000-0000-0000BF420000}"/>
    <cellStyle name="20% - Accent1 3 2 2 2 5 3 2 3 2" xfId="17271" xr:uid="{00000000-0005-0000-0000-0000C0420000}"/>
    <cellStyle name="20% - Accent1 3 2 2 2 5 3 2 4" xfId="17272" xr:uid="{00000000-0005-0000-0000-0000C1420000}"/>
    <cellStyle name="20% - Accent1 3 2 2 2 5 3 3" xfId="17273" xr:uid="{00000000-0005-0000-0000-0000C2420000}"/>
    <cellStyle name="20% - Accent1 3 2 2 2 5 3 3 2" xfId="17274" xr:uid="{00000000-0005-0000-0000-0000C3420000}"/>
    <cellStyle name="20% - Accent1 3 2 2 2 5 3 3 2 2" xfId="17275" xr:uid="{00000000-0005-0000-0000-0000C4420000}"/>
    <cellStyle name="20% - Accent1 3 2 2 2 5 3 3 2 2 2" xfId="17276" xr:uid="{00000000-0005-0000-0000-0000C5420000}"/>
    <cellStyle name="20% - Accent1 3 2 2 2 5 3 3 2 3" xfId="17277" xr:uid="{00000000-0005-0000-0000-0000C6420000}"/>
    <cellStyle name="20% - Accent1 3 2 2 2 5 3 3 3" xfId="17278" xr:uid="{00000000-0005-0000-0000-0000C7420000}"/>
    <cellStyle name="20% - Accent1 3 2 2 2 5 3 3 3 2" xfId="17279" xr:uid="{00000000-0005-0000-0000-0000C8420000}"/>
    <cellStyle name="20% - Accent1 3 2 2 2 5 3 3 4" xfId="17280" xr:uid="{00000000-0005-0000-0000-0000C9420000}"/>
    <cellStyle name="20% - Accent1 3 2 2 2 5 3 4" xfId="17281" xr:uid="{00000000-0005-0000-0000-0000CA420000}"/>
    <cellStyle name="20% - Accent1 3 2 2 2 5 3 4 2" xfId="17282" xr:uid="{00000000-0005-0000-0000-0000CB420000}"/>
    <cellStyle name="20% - Accent1 3 2 2 2 5 3 4 2 2" xfId="17283" xr:uid="{00000000-0005-0000-0000-0000CC420000}"/>
    <cellStyle name="20% - Accent1 3 2 2 2 5 3 4 2 2 2" xfId="17284" xr:uid="{00000000-0005-0000-0000-0000CD420000}"/>
    <cellStyle name="20% - Accent1 3 2 2 2 5 3 4 2 3" xfId="17285" xr:uid="{00000000-0005-0000-0000-0000CE420000}"/>
    <cellStyle name="20% - Accent1 3 2 2 2 5 3 4 3" xfId="17286" xr:uid="{00000000-0005-0000-0000-0000CF420000}"/>
    <cellStyle name="20% - Accent1 3 2 2 2 5 3 4 3 2" xfId="17287" xr:uid="{00000000-0005-0000-0000-0000D0420000}"/>
    <cellStyle name="20% - Accent1 3 2 2 2 5 3 4 4" xfId="17288" xr:uid="{00000000-0005-0000-0000-0000D1420000}"/>
    <cellStyle name="20% - Accent1 3 2 2 2 5 3 5" xfId="17289" xr:uid="{00000000-0005-0000-0000-0000D2420000}"/>
    <cellStyle name="20% - Accent1 3 2 2 2 5 3 5 2" xfId="17290" xr:uid="{00000000-0005-0000-0000-0000D3420000}"/>
    <cellStyle name="20% - Accent1 3 2 2 2 5 3 5 2 2" xfId="17291" xr:uid="{00000000-0005-0000-0000-0000D4420000}"/>
    <cellStyle name="20% - Accent1 3 2 2 2 5 3 5 3" xfId="17292" xr:uid="{00000000-0005-0000-0000-0000D5420000}"/>
    <cellStyle name="20% - Accent1 3 2 2 2 5 3 6" xfId="17293" xr:uid="{00000000-0005-0000-0000-0000D6420000}"/>
    <cellStyle name="20% - Accent1 3 2 2 2 5 3 6 2" xfId="17294" xr:uid="{00000000-0005-0000-0000-0000D7420000}"/>
    <cellStyle name="20% - Accent1 3 2 2 2 5 3 6 2 2" xfId="17295" xr:uid="{00000000-0005-0000-0000-0000D8420000}"/>
    <cellStyle name="20% - Accent1 3 2 2 2 5 3 6 3" xfId="17296" xr:uid="{00000000-0005-0000-0000-0000D9420000}"/>
    <cellStyle name="20% - Accent1 3 2 2 2 5 3 7" xfId="17297" xr:uid="{00000000-0005-0000-0000-0000DA420000}"/>
    <cellStyle name="20% - Accent1 3 2 2 2 5 3 7 2" xfId="17298" xr:uid="{00000000-0005-0000-0000-0000DB420000}"/>
    <cellStyle name="20% - Accent1 3 2 2 2 5 3 8" xfId="17299" xr:uid="{00000000-0005-0000-0000-0000DC420000}"/>
    <cellStyle name="20% - Accent1 3 2 2 2 5 3 8 2" xfId="17300" xr:uid="{00000000-0005-0000-0000-0000DD420000}"/>
    <cellStyle name="20% - Accent1 3 2 2 2 5 3 9" xfId="17301" xr:uid="{00000000-0005-0000-0000-0000DE420000}"/>
    <cellStyle name="20% - Accent1 3 2 2 2 5 4" xfId="17302" xr:uid="{00000000-0005-0000-0000-0000DF420000}"/>
    <cellStyle name="20% - Accent1 3 2 2 2 5 4 2" xfId="17303" xr:uid="{00000000-0005-0000-0000-0000E0420000}"/>
    <cellStyle name="20% - Accent1 3 2 2 2 5 4 2 2" xfId="17304" xr:uid="{00000000-0005-0000-0000-0000E1420000}"/>
    <cellStyle name="20% - Accent1 3 2 2 2 5 4 2 2 2" xfId="17305" xr:uid="{00000000-0005-0000-0000-0000E2420000}"/>
    <cellStyle name="20% - Accent1 3 2 2 2 5 4 2 3" xfId="17306" xr:uid="{00000000-0005-0000-0000-0000E3420000}"/>
    <cellStyle name="20% - Accent1 3 2 2 2 5 4 3" xfId="17307" xr:uid="{00000000-0005-0000-0000-0000E4420000}"/>
    <cellStyle name="20% - Accent1 3 2 2 2 5 4 3 2" xfId="17308" xr:uid="{00000000-0005-0000-0000-0000E5420000}"/>
    <cellStyle name="20% - Accent1 3 2 2 2 5 4 4" xfId="17309" xr:uid="{00000000-0005-0000-0000-0000E6420000}"/>
    <cellStyle name="20% - Accent1 3 2 2 2 5 5" xfId="17310" xr:uid="{00000000-0005-0000-0000-0000E7420000}"/>
    <cellStyle name="20% - Accent1 3 2 2 2 5 5 2" xfId="17311" xr:uid="{00000000-0005-0000-0000-0000E8420000}"/>
    <cellStyle name="20% - Accent1 3 2 2 2 5 5 2 2" xfId="17312" xr:uid="{00000000-0005-0000-0000-0000E9420000}"/>
    <cellStyle name="20% - Accent1 3 2 2 2 5 5 2 2 2" xfId="17313" xr:uid="{00000000-0005-0000-0000-0000EA420000}"/>
    <cellStyle name="20% - Accent1 3 2 2 2 5 5 2 3" xfId="17314" xr:uid="{00000000-0005-0000-0000-0000EB420000}"/>
    <cellStyle name="20% - Accent1 3 2 2 2 5 5 3" xfId="17315" xr:uid="{00000000-0005-0000-0000-0000EC420000}"/>
    <cellStyle name="20% - Accent1 3 2 2 2 5 5 3 2" xfId="17316" xr:uid="{00000000-0005-0000-0000-0000ED420000}"/>
    <cellStyle name="20% - Accent1 3 2 2 2 5 5 4" xfId="17317" xr:uid="{00000000-0005-0000-0000-0000EE420000}"/>
    <cellStyle name="20% - Accent1 3 2 2 2 5 6" xfId="17318" xr:uid="{00000000-0005-0000-0000-0000EF420000}"/>
    <cellStyle name="20% - Accent1 3 2 2 2 5 6 2" xfId="17319" xr:uid="{00000000-0005-0000-0000-0000F0420000}"/>
    <cellStyle name="20% - Accent1 3 2 2 2 5 6 2 2" xfId="17320" xr:uid="{00000000-0005-0000-0000-0000F1420000}"/>
    <cellStyle name="20% - Accent1 3 2 2 2 5 6 2 2 2" xfId="17321" xr:uid="{00000000-0005-0000-0000-0000F2420000}"/>
    <cellStyle name="20% - Accent1 3 2 2 2 5 6 2 3" xfId="17322" xr:uid="{00000000-0005-0000-0000-0000F3420000}"/>
    <cellStyle name="20% - Accent1 3 2 2 2 5 6 3" xfId="17323" xr:uid="{00000000-0005-0000-0000-0000F4420000}"/>
    <cellStyle name="20% - Accent1 3 2 2 2 5 6 3 2" xfId="17324" xr:uid="{00000000-0005-0000-0000-0000F5420000}"/>
    <cellStyle name="20% - Accent1 3 2 2 2 5 6 4" xfId="17325" xr:uid="{00000000-0005-0000-0000-0000F6420000}"/>
    <cellStyle name="20% - Accent1 3 2 2 2 5 7" xfId="17326" xr:uid="{00000000-0005-0000-0000-0000F7420000}"/>
    <cellStyle name="20% - Accent1 3 2 2 2 5 7 2" xfId="17327" xr:uid="{00000000-0005-0000-0000-0000F8420000}"/>
    <cellStyle name="20% - Accent1 3 2 2 2 5 7 2 2" xfId="17328" xr:uid="{00000000-0005-0000-0000-0000F9420000}"/>
    <cellStyle name="20% - Accent1 3 2 2 2 5 7 3" xfId="17329" xr:uid="{00000000-0005-0000-0000-0000FA420000}"/>
    <cellStyle name="20% - Accent1 3 2 2 2 5 8" xfId="17330" xr:uid="{00000000-0005-0000-0000-0000FB420000}"/>
    <cellStyle name="20% - Accent1 3 2 2 2 5 8 2" xfId="17331" xr:uid="{00000000-0005-0000-0000-0000FC420000}"/>
    <cellStyle name="20% - Accent1 3 2 2 2 5 8 2 2" xfId="17332" xr:uid="{00000000-0005-0000-0000-0000FD420000}"/>
    <cellStyle name="20% - Accent1 3 2 2 2 5 8 3" xfId="17333" xr:uid="{00000000-0005-0000-0000-0000FE420000}"/>
    <cellStyle name="20% - Accent1 3 2 2 2 5 9" xfId="17334" xr:uid="{00000000-0005-0000-0000-0000FF420000}"/>
    <cellStyle name="20% - Accent1 3 2 2 2 5 9 2" xfId="17335" xr:uid="{00000000-0005-0000-0000-000000430000}"/>
    <cellStyle name="20% - Accent1 3 2 2 2 6" xfId="17336" xr:uid="{00000000-0005-0000-0000-000001430000}"/>
    <cellStyle name="20% - Accent1 3 2 2 2 6 2" xfId="17337" xr:uid="{00000000-0005-0000-0000-000002430000}"/>
    <cellStyle name="20% - Accent1 3 2 2 2 6 2 2" xfId="17338" xr:uid="{00000000-0005-0000-0000-000003430000}"/>
    <cellStyle name="20% - Accent1 3 2 2 2 6 2 2 2" xfId="17339" xr:uid="{00000000-0005-0000-0000-000004430000}"/>
    <cellStyle name="20% - Accent1 3 2 2 2 6 2 2 2 2" xfId="17340" xr:uid="{00000000-0005-0000-0000-000005430000}"/>
    <cellStyle name="20% - Accent1 3 2 2 2 6 2 2 3" xfId="17341" xr:uid="{00000000-0005-0000-0000-000006430000}"/>
    <cellStyle name="20% - Accent1 3 2 2 2 6 2 3" xfId="17342" xr:uid="{00000000-0005-0000-0000-000007430000}"/>
    <cellStyle name="20% - Accent1 3 2 2 2 6 2 3 2" xfId="17343" xr:uid="{00000000-0005-0000-0000-000008430000}"/>
    <cellStyle name="20% - Accent1 3 2 2 2 6 2 4" xfId="17344" xr:uid="{00000000-0005-0000-0000-000009430000}"/>
    <cellStyle name="20% - Accent1 3 2 2 2 6 3" xfId="17345" xr:uid="{00000000-0005-0000-0000-00000A430000}"/>
    <cellStyle name="20% - Accent1 3 2 2 2 6 3 2" xfId="17346" xr:uid="{00000000-0005-0000-0000-00000B430000}"/>
    <cellStyle name="20% - Accent1 3 2 2 2 6 3 2 2" xfId="17347" xr:uid="{00000000-0005-0000-0000-00000C430000}"/>
    <cellStyle name="20% - Accent1 3 2 2 2 6 3 2 2 2" xfId="17348" xr:uid="{00000000-0005-0000-0000-00000D430000}"/>
    <cellStyle name="20% - Accent1 3 2 2 2 6 3 2 3" xfId="17349" xr:uid="{00000000-0005-0000-0000-00000E430000}"/>
    <cellStyle name="20% - Accent1 3 2 2 2 6 3 3" xfId="17350" xr:uid="{00000000-0005-0000-0000-00000F430000}"/>
    <cellStyle name="20% - Accent1 3 2 2 2 6 3 3 2" xfId="17351" xr:uid="{00000000-0005-0000-0000-000010430000}"/>
    <cellStyle name="20% - Accent1 3 2 2 2 6 3 4" xfId="17352" xr:uid="{00000000-0005-0000-0000-000011430000}"/>
    <cellStyle name="20% - Accent1 3 2 2 2 6 4" xfId="17353" xr:uid="{00000000-0005-0000-0000-000012430000}"/>
    <cellStyle name="20% - Accent1 3 2 2 2 6 4 2" xfId="17354" xr:uid="{00000000-0005-0000-0000-000013430000}"/>
    <cellStyle name="20% - Accent1 3 2 2 2 6 4 2 2" xfId="17355" xr:uid="{00000000-0005-0000-0000-000014430000}"/>
    <cellStyle name="20% - Accent1 3 2 2 2 6 4 2 2 2" xfId="17356" xr:uid="{00000000-0005-0000-0000-000015430000}"/>
    <cellStyle name="20% - Accent1 3 2 2 2 6 4 2 3" xfId="17357" xr:uid="{00000000-0005-0000-0000-000016430000}"/>
    <cellStyle name="20% - Accent1 3 2 2 2 6 4 3" xfId="17358" xr:uid="{00000000-0005-0000-0000-000017430000}"/>
    <cellStyle name="20% - Accent1 3 2 2 2 6 4 3 2" xfId="17359" xr:uid="{00000000-0005-0000-0000-000018430000}"/>
    <cellStyle name="20% - Accent1 3 2 2 2 6 4 4" xfId="17360" xr:uid="{00000000-0005-0000-0000-000019430000}"/>
    <cellStyle name="20% - Accent1 3 2 2 2 6 5" xfId="17361" xr:uid="{00000000-0005-0000-0000-00001A430000}"/>
    <cellStyle name="20% - Accent1 3 2 2 2 6 5 2" xfId="17362" xr:uid="{00000000-0005-0000-0000-00001B430000}"/>
    <cellStyle name="20% - Accent1 3 2 2 2 6 5 2 2" xfId="17363" xr:uid="{00000000-0005-0000-0000-00001C430000}"/>
    <cellStyle name="20% - Accent1 3 2 2 2 6 5 3" xfId="17364" xr:uid="{00000000-0005-0000-0000-00001D430000}"/>
    <cellStyle name="20% - Accent1 3 2 2 2 6 6" xfId="17365" xr:uid="{00000000-0005-0000-0000-00001E430000}"/>
    <cellStyle name="20% - Accent1 3 2 2 2 6 6 2" xfId="17366" xr:uid="{00000000-0005-0000-0000-00001F430000}"/>
    <cellStyle name="20% - Accent1 3 2 2 2 6 6 2 2" xfId="17367" xr:uid="{00000000-0005-0000-0000-000020430000}"/>
    <cellStyle name="20% - Accent1 3 2 2 2 6 6 3" xfId="17368" xr:uid="{00000000-0005-0000-0000-000021430000}"/>
    <cellStyle name="20% - Accent1 3 2 2 2 6 7" xfId="17369" xr:uid="{00000000-0005-0000-0000-000022430000}"/>
    <cellStyle name="20% - Accent1 3 2 2 2 6 7 2" xfId="17370" xr:uid="{00000000-0005-0000-0000-000023430000}"/>
    <cellStyle name="20% - Accent1 3 2 2 2 6 8" xfId="17371" xr:uid="{00000000-0005-0000-0000-000024430000}"/>
    <cellStyle name="20% - Accent1 3 2 2 2 6 8 2" xfId="17372" xr:uid="{00000000-0005-0000-0000-000025430000}"/>
    <cellStyle name="20% - Accent1 3 2 2 2 6 9" xfId="17373" xr:uid="{00000000-0005-0000-0000-000026430000}"/>
    <cellStyle name="20% - Accent1 3 2 2 2 7" xfId="17374" xr:uid="{00000000-0005-0000-0000-000027430000}"/>
    <cellStyle name="20% - Accent1 3 2 2 2 7 2" xfId="17375" xr:uid="{00000000-0005-0000-0000-000028430000}"/>
    <cellStyle name="20% - Accent1 3 2 2 2 7 2 2" xfId="17376" xr:uid="{00000000-0005-0000-0000-000029430000}"/>
    <cellStyle name="20% - Accent1 3 2 2 2 7 2 2 2" xfId="17377" xr:uid="{00000000-0005-0000-0000-00002A430000}"/>
    <cellStyle name="20% - Accent1 3 2 2 2 7 2 2 2 2" xfId="17378" xr:uid="{00000000-0005-0000-0000-00002B430000}"/>
    <cellStyle name="20% - Accent1 3 2 2 2 7 2 2 3" xfId="17379" xr:uid="{00000000-0005-0000-0000-00002C430000}"/>
    <cellStyle name="20% - Accent1 3 2 2 2 7 2 3" xfId="17380" xr:uid="{00000000-0005-0000-0000-00002D430000}"/>
    <cellStyle name="20% - Accent1 3 2 2 2 7 2 3 2" xfId="17381" xr:uid="{00000000-0005-0000-0000-00002E430000}"/>
    <cellStyle name="20% - Accent1 3 2 2 2 7 2 4" xfId="17382" xr:uid="{00000000-0005-0000-0000-00002F430000}"/>
    <cellStyle name="20% - Accent1 3 2 2 2 7 3" xfId="17383" xr:uid="{00000000-0005-0000-0000-000030430000}"/>
    <cellStyle name="20% - Accent1 3 2 2 2 7 3 2" xfId="17384" xr:uid="{00000000-0005-0000-0000-000031430000}"/>
    <cellStyle name="20% - Accent1 3 2 2 2 7 3 2 2" xfId="17385" xr:uid="{00000000-0005-0000-0000-000032430000}"/>
    <cellStyle name="20% - Accent1 3 2 2 2 7 3 2 2 2" xfId="17386" xr:uid="{00000000-0005-0000-0000-000033430000}"/>
    <cellStyle name="20% - Accent1 3 2 2 2 7 3 2 3" xfId="17387" xr:uid="{00000000-0005-0000-0000-000034430000}"/>
    <cellStyle name="20% - Accent1 3 2 2 2 7 3 3" xfId="17388" xr:uid="{00000000-0005-0000-0000-000035430000}"/>
    <cellStyle name="20% - Accent1 3 2 2 2 7 3 3 2" xfId="17389" xr:uid="{00000000-0005-0000-0000-000036430000}"/>
    <cellStyle name="20% - Accent1 3 2 2 2 7 3 4" xfId="17390" xr:uid="{00000000-0005-0000-0000-000037430000}"/>
    <cellStyle name="20% - Accent1 3 2 2 2 7 4" xfId="17391" xr:uid="{00000000-0005-0000-0000-000038430000}"/>
    <cellStyle name="20% - Accent1 3 2 2 2 7 4 2" xfId="17392" xr:uid="{00000000-0005-0000-0000-000039430000}"/>
    <cellStyle name="20% - Accent1 3 2 2 2 7 4 2 2" xfId="17393" xr:uid="{00000000-0005-0000-0000-00003A430000}"/>
    <cellStyle name="20% - Accent1 3 2 2 2 7 4 2 2 2" xfId="17394" xr:uid="{00000000-0005-0000-0000-00003B430000}"/>
    <cellStyle name="20% - Accent1 3 2 2 2 7 4 2 3" xfId="17395" xr:uid="{00000000-0005-0000-0000-00003C430000}"/>
    <cellStyle name="20% - Accent1 3 2 2 2 7 4 3" xfId="17396" xr:uid="{00000000-0005-0000-0000-00003D430000}"/>
    <cellStyle name="20% - Accent1 3 2 2 2 7 4 3 2" xfId="17397" xr:uid="{00000000-0005-0000-0000-00003E430000}"/>
    <cellStyle name="20% - Accent1 3 2 2 2 7 4 4" xfId="17398" xr:uid="{00000000-0005-0000-0000-00003F430000}"/>
    <cellStyle name="20% - Accent1 3 2 2 2 7 5" xfId="17399" xr:uid="{00000000-0005-0000-0000-000040430000}"/>
    <cellStyle name="20% - Accent1 3 2 2 2 7 5 2" xfId="17400" xr:uid="{00000000-0005-0000-0000-000041430000}"/>
    <cellStyle name="20% - Accent1 3 2 2 2 7 5 2 2" xfId="17401" xr:uid="{00000000-0005-0000-0000-000042430000}"/>
    <cellStyle name="20% - Accent1 3 2 2 2 7 5 3" xfId="17402" xr:uid="{00000000-0005-0000-0000-000043430000}"/>
    <cellStyle name="20% - Accent1 3 2 2 2 7 6" xfId="17403" xr:uid="{00000000-0005-0000-0000-000044430000}"/>
    <cellStyle name="20% - Accent1 3 2 2 2 7 6 2" xfId="17404" xr:uid="{00000000-0005-0000-0000-000045430000}"/>
    <cellStyle name="20% - Accent1 3 2 2 2 7 6 2 2" xfId="17405" xr:uid="{00000000-0005-0000-0000-000046430000}"/>
    <cellStyle name="20% - Accent1 3 2 2 2 7 6 3" xfId="17406" xr:uid="{00000000-0005-0000-0000-000047430000}"/>
    <cellStyle name="20% - Accent1 3 2 2 2 7 7" xfId="17407" xr:uid="{00000000-0005-0000-0000-000048430000}"/>
    <cellStyle name="20% - Accent1 3 2 2 2 7 7 2" xfId="17408" xr:uid="{00000000-0005-0000-0000-000049430000}"/>
    <cellStyle name="20% - Accent1 3 2 2 2 7 8" xfId="17409" xr:uid="{00000000-0005-0000-0000-00004A430000}"/>
    <cellStyle name="20% - Accent1 3 2 2 2 7 8 2" xfId="17410" xr:uid="{00000000-0005-0000-0000-00004B430000}"/>
    <cellStyle name="20% - Accent1 3 2 2 2 7 9" xfId="17411" xr:uid="{00000000-0005-0000-0000-00004C430000}"/>
    <cellStyle name="20% - Accent1 3 2 2 2 8" xfId="17412" xr:uid="{00000000-0005-0000-0000-00004D430000}"/>
    <cellStyle name="20% - Accent1 3 2 2 2 8 2" xfId="17413" xr:uid="{00000000-0005-0000-0000-00004E430000}"/>
    <cellStyle name="20% - Accent1 3 2 2 2 8 2 2" xfId="17414" xr:uid="{00000000-0005-0000-0000-00004F430000}"/>
    <cellStyle name="20% - Accent1 3 2 2 2 8 2 2 2" xfId="17415" xr:uid="{00000000-0005-0000-0000-000050430000}"/>
    <cellStyle name="20% - Accent1 3 2 2 2 8 2 3" xfId="17416" xr:uid="{00000000-0005-0000-0000-000051430000}"/>
    <cellStyle name="20% - Accent1 3 2 2 2 8 3" xfId="17417" xr:uid="{00000000-0005-0000-0000-000052430000}"/>
    <cellStyle name="20% - Accent1 3 2 2 2 8 3 2" xfId="17418" xr:uid="{00000000-0005-0000-0000-000053430000}"/>
    <cellStyle name="20% - Accent1 3 2 2 2 8 4" xfId="17419" xr:uid="{00000000-0005-0000-0000-000054430000}"/>
    <cellStyle name="20% - Accent1 3 2 2 2 9" xfId="17420" xr:uid="{00000000-0005-0000-0000-000055430000}"/>
    <cellStyle name="20% - Accent1 3 2 2 2 9 2" xfId="17421" xr:uid="{00000000-0005-0000-0000-000056430000}"/>
    <cellStyle name="20% - Accent1 3 2 2 2 9 2 2" xfId="17422" xr:uid="{00000000-0005-0000-0000-000057430000}"/>
    <cellStyle name="20% - Accent1 3 2 2 2 9 2 2 2" xfId="17423" xr:uid="{00000000-0005-0000-0000-000058430000}"/>
    <cellStyle name="20% - Accent1 3 2 2 2 9 2 3" xfId="17424" xr:uid="{00000000-0005-0000-0000-000059430000}"/>
    <cellStyle name="20% - Accent1 3 2 2 2 9 3" xfId="17425" xr:uid="{00000000-0005-0000-0000-00005A430000}"/>
    <cellStyle name="20% - Accent1 3 2 2 2 9 3 2" xfId="17426" xr:uid="{00000000-0005-0000-0000-00005B430000}"/>
    <cellStyle name="20% - Accent1 3 2 2 2 9 4" xfId="17427" xr:uid="{00000000-0005-0000-0000-00005C430000}"/>
    <cellStyle name="20% - Accent1 3 2 2 3" xfId="17428" xr:uid="{00000000-0005-0000-0000-00005D430000}"/>
    <cellStyle name="20% - Accent1 3 2 2 3 10" xfId="17429" xr:uid="{00000000-0005-0000-0000-00005E430000}"/>
    <cellStyle name="20% - Accent1 3 2 2 3 10 2" xfId="17430" xr:uid="{00000000-0005-0000-0000-00005F430000}"/>
    <cellStyle name="20% - Accent1 3 2 2 3 10 2 2" xfId="17431" xr:uid="{00000000-0005-0000-0000-000060430000}"/>
    <cellStyle name="20% - Accent1 3 2 2 3 10 3" xfId="17432" xr:uid="{00000000-0005-0000-0000-000061430000}"/>
    <cellStyle name="20% - Accent1 3 2 2 3 11" xfId="17433" xr:uid="{00000000-0005-0000-0000-000062430000}"/>
    <cellStyle name="20% - Accent1 3 2 2 3 11 2" xfId="17434" xr:uid="{00000000-0005-0000-0000-000063430000}"/>
    <cellStyle name="20% - Accent1 3 2 2 3 11 2 2" xfId="17435" xr:uid="{00000000-0005-0000-0000-000064430000}"/>
    <cellStyle name="20% - Accent1 3 2 2 3 11 3" xfId="17436" xr:uid="{00000000-0005-0000-0000-000065430000}"/>
    <cellStyle name="20% - Accent1 3 2 2 3 12" xfId="17437" xr:uid="{00000000-0005-0000-0000-000066430000}"/>
    <cellStyle name="20% - Accent1 3 2 2 3 12 2" xfId="17438" xr:uid="{00000000-0005-0000-0000-000067430000}"/>
    <cellStyle name="20% - Accent1 3 2 2 3 13" xfId="17439" xr:uid="{00000000-0005-0000-0000-000068430000}"/>
    <cellStyle name="20% - Accent1 3 2 2 3 13 2" xfId="17440" xr:uid="{00000000-0005-0000-0000-000069430000}"/>
    <cellStyle name="20% - Accent1 3 2 2 3 14" xfId="17441" xr:uid="{00000000-0005-0000-0000-00006A430000}"/>
    <cellStyle name="20% - Accent1 3 2 2 3 2" xfId="17442" xr:uid="{00000000-0005-0000-0000-00006B430000}"/>
    <cellStyle name="20% - Accent1 3 2 2 3 2 10" xfId="17443" xr:uid="{00000000-0005-0000-0000-00006C430000}"/>
    <cellStyle name="20% - Accent1 3 2 2 3 2 10 2" xfId="17444" xr:uid="{00000000-0005-0000-0000-00006D430000}"/>
    <cellStyle name="20% - Accent1 3 2 2 3 2 11" xfId="17445" xr:uid="{00000000-0005-0000-0000-00006E430000}"/>
    <cellStyle name="20% - Accent1 3 2 2 3 2 2" xfId="17446" xr:uid="{00000000-0005-0000-0000-00006F430000}"/>
    <cellStyle name="20% - Accent1 3 2 2 3 2 2 2" xfId="17447" xr:uid="{00000000-0005-0000-0000-000070430000}"/>
    <cellStyle name="20% - Accent1 3 2 2 3 2 2 2 2" xfId="17448" xr:uid="{00000000-0005-0000-0000-000071430000}"/>
    <cellStyle name="20% - Accent1 3 2 2 3 2 2 2 2 2" xfId="17449" xr:uid="{00000000-0005-0000-0000-000072430000}"/>
    <cellStyle name="20% - Accent1 3 2 2 3 2 2 2 2 2 2" xfId="17450" xr:uid="{00000000-0005-0000-0000-000073430000}"/>
    <cellStyle name="20% - Accent1 3 2 2 3 2 2 2 2 3" xfId="17451" xr:uid="{00000000-0005-0000-0000-000074430000}"/>
    <cellStyle name="20% - Accent1 3 2 2 3 2 2 2 3" xfId="17452" xr:uid="{00000000-0005-0000-0000-000075430000}"/>
    <cellStyle name="20% - Accent1 3 2 2 3 2 2 2 3 2" xfId="17453" xr:uid="{00000000-0005-0000-0000-000076430000}"/>
    <cellStyle name="20% - Accent1 3 2 2 3 2 2 2 4" xfId="17454" xr:uid="{00000000-0005-0000-0000-000077430000}"/>
    <cellStyle name="20% - Accent1 3 2 2 3 2 2 3" xfId="17455" xr:uid="{00000000-0005-0000-0000-000078430000}"/>
    <cellStyle name="20% - Accent1 3 2 2 3 2 2 3 2" xfId="17456" xr:uid="{00000000-0005-0000-0000-000079430000}"/>
    <cellStyle name="20% - Accent1 3 2 2 3 2 2 3 2 2" xfId="17457" xr:uid="{00000000-0005-0000-0000-00007A430000}"/>
    <cellStyle name="20% - Accent1 3 2 2 3 2 2 3 2 2 2" xfId="17458" xr:uid="{00000000-0005-0000-0000-00007B430000}"/>
    <cellStyle name="20% - Accent1 3 2 2 3 2 2 3 2 3" xfId="17459" xr:uid="{00000000-0005-0000-0000-00007C430000}"/>
    <cellStyle name="20% - Accent1 3 2 2 3 2 2 3 3" xfId="17460" xr:uid="{00000000-0005-0000-0000-00007D430000}"/>
    <cellStyle name="20% - Accent1 3 2 2 3 2 2 3 3 2" xfId="17461" xr:uid="{00000000-0005-0000-0000-00007E430000}"/>
    <cellStyle name="20% - Accent1 3 2 2 3 2 2 3 4" xfId="17462" xr:uid="{00000000-0005-0000-0000-00007F430000}"/>
    <cellStyle name="20% - Accent1 3 2 2 3 2 2 4" xfId="17463" xr:uid="{00000000-0005-0000-0000-000080430000}"/>
    <cellStyle name="20% - Accent1 3 2 2 3 2 2 4 2" xfId="17464" xr:uid="{00000000-0005-0000-0000-000081430000}"/>
    <cellStyle name="20% - Accent1 3 2 2 3 2 2 4 2 2" xfId="17465" xr:uid="{00000000-0005-0000-0000-000082430000}"/>
    <cellStyle name="20% - Accent1 3 2 2 3 2 2 4 2 2 2" xfId="17466" xr:uid="{00000000-0005-0000-0000-000083430000}"/>
    <cellStyle name="20% - Accent1 3 2 2 3 2 2 4 2 3" xfId="17467" xr:uid="{00000000-0005-0000-0000-000084430000}"/>
    <cellStyle name="20% - Accent1 3 2 2 3 2 2 4 3" xfId="17468" xr:uid="{00000000-0005-0000-0000-000085430000}"/>
    <cellStyle name="20% - Accent1 3 2 2 3 2 2 4 3 2" xfId="17469" xr:uid="{00000000-0005-0000-0000-000086430000}"/>
    <cellStyle name="20% - Accent1 3 2 2 3 2 2 4 4" xfId="17470" xr:uid="{00000000-0005-0000-0000-000087430000}"/>
    <cellStyle name="20% - Accent1 3 2 2 3 2 2 5" xfId="17471" xr:uid="{00000000-0005-0000-0000-000088430000}"/>
    <cellStyle name="20% - Accent1 3 2 2 3 2 2 5 2" xfId="17472" xr:uid="{00000000-0005-0000-0000-000089430000}"/>
    <cellStyle name="20% - Accent1 3 2 2 3 2 2 5 2 2" xfId="17473" xr:uid="{00000000-0005-0000-0000-00008A430000}"/>
    <cellStyle name="20% - Accent1 3 2 2 3 2 2 5 3" xfId="17474" xr:uid="{00000000-0005-0000-0000-00008B430000}"/>
    <cellStyle name="20% - Accent1 3 2 2 3 2 2 6" xfId="17475" xr:uid="{00000000-0005-0000-0000-00008C430000}"/>
    <cellStyle name="20% - Accent1 3 2 2 3 2 2 6 2" xfId="17476" xr:uid="{00000000-0005-0000-0000-00008D430000}"/>
    <cellStyle name="20% - Accent1 3 2 2 3 2 2 6 2 2" xfId="17477" xr:uid="{00000000-0005-0000-0000-00008E430000}"/>
    <cellStyle name="20% - Accent1 3 2 2 3 2 2 6 3" xfId="17478" xr:uid="{00000000-0005-0000-0000-00008F430000}"/>
    <cellStyle name="20% - Accent1 3 2 2 3 2 2 7" xfId="17479" xr:uid="{00000000-0005-0000-0000-000090430000}"/>
    <cellStyle name="20% - Accent1 3 2 2 3 2 2 7 2" xfId="17480" xr:uid="{00000000-0005-0000-0000-000091430000}"/>
    <cellStyle name="20% - Accent1 3 2 2 3 2 2 8" xfId="17481" xr:uid="{00000000-0005-0000-0000-000092430000}"/>
    <cellStyle name="20% - Accent1 3 2 2 3 2 2 8 2" xfId="17482" xr:uid="{00000000-0005-0000-0000-000093430000}"/>
    <cellStyle name="20% - Accent1 3 2 2 3 2 2 9" xfId="17483" xr:uid="{00000000-0005-0000-0000-000094430000}"/>
    <cellStyle name="20% - Accent1 3 2 2 3 2 3" xfId="17484" xr:uid="{00000000-0005-0000-0000-000095430000}"/>
    <cellStyle name="20% - Accent1 3 2 2 3 2 3 2" xfId="17485" xr:uid="{00000000-0005-0000-0000-000096430000}"/>
    <cellStyle name="20% - Accent1 3 2 2 3 2 3 2 2" xfId="17486" xr:uid="{00000000-0005-0000-0000-000097430000}"/>
    <cellStyle name="20% - Accent1 3 2 2 3 2 3 2 2 2" xfId="17487" xr:uid="{00000000-0005-0000-0000-000098430000}"/>
    <cellStyle name="20% - Accent1 3 2 2 3 2 3 2 2 2 2" xfId="17488" xr:uid="{00000000-0005-0000-0000-000099430000}"/>
    <cellStyle name="20% - Accent1 3 2 2 3 2 3 2 2 3" xfId="17489" xr:uid="{00000000-0005-0000-0000-00009A430000}"/>
    <cellStyle name="20% - Accent1 3 2 2 3 2 3 2 3" xfId="17490" xr:uid="{00000000-0005-0000-0000-00009B430000}"/>
    <cellStyle name="20% - Accent1 3 2 2 3 2 3 2 3 2" xfId="17491" xr:uid="{00000000-0005-0000-0000-00009C430000}"/>
    <cellStyle name="20% - Accent1 3 2 2 3 2 3 2 4" xfId="17492" xr:uid="{00000000-0005-0000-0000-00009D430000}"/>
    <cellStyle name="20% - Accent1 3 2 2 3 2 3 3" xfId="17493" xr:uid="{00000000-0005-0000-0000-00009E430000}"/>
    <cellStyle name="20% - Accent1 3 2 2 3 2 3 3 2" xfId="17494" xr:uid="{00000000-0005-0000-0000-00009F430000}"/>
    <cellStyle name="20% - Accent1 3 2 2 3 2 3 3 2 2" xfId="17495" xr:uid="{00000000-0005-0000-0000-0000A0430000}"/>
    <cellStyle name="20% - Accent1 3 2 2 3 2 3 3 2 2 2" xfId="17496" xr:uid="{00000000-0005-0000-0000-0000A1430000}"/>
    <cellStyle name="20% - Accent1 3 2 2 3 2 3 3 2 3" xfId="17497" xr:uid="{00000000-0005-0000-0000-0000A2430000}"/>
    <cellStyle name="20% - Accent1 3 2 2 3 2 3 3 3" xfId="17498" xr:uid="{00000000-0005-0000-0000-0000A3430000}"/>
    <cellStyle name="20% - Accent1 3 2 2 3 2 3 3 3 2" xfId="17499" xr:uid="{00000000-0005-0000-0000-0000A4430000}"/>
    <cellStyle name="20% - Accent1 3 2 2 3 2 3 3 4" xfId="17500" xr:uid="{00000000-0005-0000-0000-0000A5430000}"/>
    <cellStyle name="20% - Accent1 3 2 2 3 2 3 4" xfId="17501" xr:uid="{00000000-0005-0000-0000-0000A6430000}"/>
    <cellStyle name="20% - Accent1 3 2 2 3 2 3 4 2" xfId="17502" xr:uid="{00000000-0005-0000-0000-0000A7430000}"/>
    <cellStyle name="20% - Accent1 3 2 2 3 2 3 4 2 2" xfId="17503" xr:uid="{00000000-0005-0000-0000-0000A8430000}"/>
    <cellStyle name="20% - Accent1 3 2 2 3 2 3 4 2 2 2" xfId="17504" xr:uid="{00000000-0005-0000-0000-0000A9430000}"/>
    <cellStyle name="20% - Accent1 3 2 2 3 2 3 4 2 3" xfId="17505" xr:uid="{00000000-0005-0000-0000-0000AA430000}"/>
    <cellStyle name="20% - Accent1 3 2 2 3 2 3 4 3" xfId="17506" xr:uid="{00000000-0005-0000-0000-0000AB430000}"/>
    <cellStyle name="20% - Accent1 3 2 2 3 2 3 4 3 2" xfId="17507" xr:uid="{00000000-0005-0000-0000-0000AC430000}"/>
    <cellStyle name="20% - Accent1 3 2 2 3 2 3 4 4" xfId="17508" xr:uid="{00000000-0005-0000-0000-0000AD430000}"/>
    <cellStyle name="20% - Accent1 3 2 2 3 2 3 5" xfId="17509" xr:uid="{00000000-0005-0000-0000-0000AE430000}"/>
    <cellStyle name="20% - Accent1 3 2 2 3 2 3 5 2" xfId="17510" xr:uid="{00000000-0005-0000-0000-0000AF430000}"/>
    <cellStyle name="20% - Accent1 3 2 2 3 2 3 5 2 2" xfId="17511" xr:uid="{00000000-0005-0000-0000-0000B0430000}"/>
    <cellStyle name="20% - Accent1 3 2 2 3 2 3 5 3" xfId="17512" xr:uid="{00000000-0005-0000-0000-0000B1430000}"/>
    <cellStyle name="20% - Accent1 3 2 2 3 2 3 6" xfId="17513" xr:uid="{00000000-0005-0000-0000-0000B2430000}"/>
    <cellStyle name="20% - Accent1 3 2 2 3 2 3 6 2" xfId="17514" xr:uid="{00000000-0005-0000-0000-0000B3430000}"/>
    <cellStyle name="20% - Accent1 3 2 2 3 2 3 6 2 2" xfId="17515" xr:uid="{00000000-0005-0000-0000-0000B4430000}"/>
    <cellStyle name="20% - Accent1 3 2 2 3 2 3 6 3" xfId="17516" xr:uid="{00000000-0005-0000-0000-0000B5430000}"/>
    <cellStyle name="20% - Accent1 3 2 2 3 2 3 7" xfId="17517" xr:uid="{00000000-0005-0000-0000-0000B6430000}"/>
    <cellStyle name="20% - Accent1 3 2 2 3 2 3 7 2" xfId="17518" xr:uid="{00000000-0005-0000-0000-0000B7430000}"/>
    <cellStyle name="20% - Accent1 3 2 2 3 2 3 8" xfId="17519" xr:uid="{00000000-0005-0000-0000-0000B8430000}"/>
    <cellStyle name="20% - Accent1 3 2 2 3 2 3 8 2" xfId="17520" xr:uid="{00000000-0005-0000-0000-0000B9430000}"/>
    <cellStyle name="20% - Accent1 3 2 2 3 2 3 9" xfId="17521" xr:uid="{00000000-0005-0000-0000-0000BA430000}"/>
    <cellStyle name="20% - Accent1 3 2 2 3 2 4" xfId="17522" xr:uid="{00000000-0005-0000-0000-0000BB430000}"/>
    <cellStyle name="20% - Accent1 3 2 2 3 2 4 2" xfId="17523" xr:uid="{00000000-0005-0000-0000-0000BC430000}"/>
    <cellStyle name="20% - Accent1 3 2 2 3 2 4 2 2" xfId="17524" xr:uid="{00000000-0005-0000-0000-0000BD430000}"/>
    <cellStyle name="20% - Accent1 3 2 2 3 2 4 2 2 2" xfId="17525" xr:uid="{00000000-0005-0000-0000-0000BE430000}"/>
    <cellStyle name="20% - Accent1 3 2 2 3 2 4 2 3" xfId="17526" xr:uid="{00000000-0005-0000-0000-0000BF430000}"/>
    <cellStyle name="20% - Accent1 3 2 2 3 2 4 3" xfId="17527" xr:uid="{00000000-0005-0000-0000-0000C0430000}"/>
    <cellStyle name="20% - Accent1 3 2 2 3 2 4 3 2" xfId="17528" xr:uid="{00000000-0005-0000-0000-0000C1430000}"/>
    <cellStyle name="20% - Accent1 3 2 2 3 2 4 4" xfId="17529" xr:uid="{00000000-0005-0000-0000-0000C2430000}"/>
    <cellStyle name="20% - Accent1 3 2 2 3 2 5" xfId="17530" xr:uid="{00000000-0005-0000-0000-0000C3430000}"/>
    <cellStyle name="20% - Accent1 3 2 2 3 2 5 2" xfId="17531" xr:uid="{00000000-0005-0000-0000-0000C4430000}"/>
    <cellStyle name="20% - Accent1 3 2 2 3 2 5 2 2" xfId="17532" xr:uid="{00000000-0005-0000-0000-0000C5430000}"/>
    <cellStyle name="20% - Accent1 3 2 2 3 2 5 2 2 2" xfId="17533" xr:uid="{00000000-0005-0000-0000-0000C6430000}"/>
    <cellStyle name="20% - Accent1 3 2 2 3 2 5 2 3" xfId="17534" xr:uid="{00000000-0005-0000-0000-0000C7430000}"/>
    <cellStyle name="20% - Accent1 3 2 2 3 2 5 3" xfId="17535" xr:uid="{00000000-0005-0000-0000-0000C8430000}"/>
    <cellStyle name="20% - Accent1 3 2 2 3 2 5 3 2" xfId="17536" xr:uid="{00000000-0005-0000-0000-0000C9430000}"/>
    <cellStyle name="20% - Accent1 3 2 2 3 2 5 4" xfId="17537" xr:uid="{00000000-0005-0000-0000-0000CA430000}"/>
    <cellStyle name="20% - Accent1 3 2 2 3 2 6" xfId="17538" xr:uid="{00000000-0005-0000-0000-0000CB430000}"/>
    <cellStyle name="20% - Accent1 3 2 2 3 2 6 2" xfId="17539" xr:uid="{00000000-0005-0000-0000-0000CC430000}"/>
    <cellStyle name="20% - Accent1 3 2 2 3 2 6 2 2" xfId="17540" xr:uid="{00000000-0005-0000-0000-0000CD430000}"/>
    <cellStyle name="20% - Accent1 3 2 2 3 2 6 2 2 2" xfId="17541" xr:uid="{00000000-0005-0000-0000-0000CE430000}"/>
    <cellStyle name="20% - Accent1 3 2 2 3 2 6 2 3" xfId="17542" xr:uid="{00000000-0005-0000-0000-0000CF430000}"/>
    <cellStyle name="20% - Accent1 3 2 2 3 2 6 3" xfId="17543" xr:uid="{00000000-0005-0000-0000-0000D0430000}"/>
    <cellStyle name="20% - Accent1 3 2 2 3 2 6 3 2" xfId="17544" xr:uid="{00000000-0005-0000-0000-0000D1430000}"/>
    <cellStyle name="20% - Accent1 3 2 2 3 2 6 4" xfId="17545" xr:uid="{00000000-0005-0000-0000-0000D2430000}"/>
    <cellStyle name="20% - Accent1 3 2 2 3 2 7" xfId="17546" xr:uid="{00000000-0005-0000-0000-0000D3430000}"/>
    <cellStyle name="20% - Accent1 3 2 2 3 2 7 2" xfId="17547" xr:uid="{00000000-0005-0000-0000-0000D4430000}"/>
    <cellStyle name="20% - Accent1 3 2 2 3 2 7 2 2" xfId="17548" xr:uid="{00000000-0005-0000-0000-0000D5430000}"/>
    <cellStyle name="20% - Accent1 3 2 2 3 2 7 3" xfId="17549" xr:uid="{00000000-0005-0000-0000-0000D6430000}"/>
    <cellStyle name="20% - Accent1 3 2 2 3 2 8" xfId="17550" xr:uid="{00000000-0005-0000-0000-0000D7430000}"/>
    <cellStyle name="20% - Accent1 3 2 2 3 2 8 2" xfId="17551" xr:uid="{00000000-0005-0000-0000-0000D8430000}"/>
    <cellStyle name="20% - Accent1 3 2 2 3 2 8 2 2" xfId="17552" xr:uid="{00000000-0005-0000-0000-0000D9430000}"/>
    <cellStyle name="20% - Accent1 3 2 2 3 2 8 3" xfId="17553" xr:uid="{00000000-0005-0000-0000-0000DA430000}"/>
    <cellStyle name="20% - Accent1 3 2 2 3 2 9" xfId="17554" xr:uid="{00000000-0005-0000-0000-0000DB430000}"/>
    <cellStyle name="20% - Accent1 3 2 2 3 2 9 2" xfId="17555" xr:uid="{00000000-0005-0000-0000-0000DC430000}"/>
    <cellStyle name="20% - Accent1 3 2 2 3 3" xfId="17556" xr:uid="{00000000-0005-0000-0000-0000DD430000}"/>
    <cellStyle name="20% - Accent1 3 2 2 3 3 10" xfId="17557" xr:uid="{00000000-0005-0000-0000-0000DE430000}"/>
    <cellStyle name="20% - Accent1 3 2 2 3 3 10 2" xfId="17558" xr:uid="{00000000-0005-0000-0000-0000DF430000}"/>
    <cellStyle name="20% - Accent1 3 2 2 3 3 11" xfId="17559" xr:uid="{00000000-0005-0000-0000-0000E0430000}"/>
    <cellStyle name="20% - Accent1 3 2 2 3 3 2" xfId="17560" xr:uid="{00000000-0005-0000-0000-0000E1430000}"/>
    <cellStyle name="20% - Accent1 3 2 2 3 3 2 2" xfId="17561" xr:uid="{00000000-0005-0000-0000-0000E2430000}"/>
    <cellStyle name="20% - Accent1 3 2 2 3 3 2 2 2" xfId="17562" xr:uid="{00000000-0005-0000-0000-0000E3430000}"/>
    <cellStyle name="20% - Accent1 3 2 2 3 3 2 2 2 2" xfId="17563" xr:uid="{00000000-0005-0000-0000-0000E4430000}"/>
    <cellStyle name="20% - Accent1 3 2 2 3 3 2 2 2 2 2" xfId="17564" xr:uid="{00000000-0005-0000-0000-0000E5430000}"/>
    <cellStyle name="20% - Accent1 3 2 2 3 3 2 2 2 3" xfId="17565" xr:uid="{00000000-0005-0000-0000-0000E6430000}"/>
    <cellStyle name="20% - Accent1 3 2 2 3 3 2 2 3" xfId="17566" xr:uid="{00000000-0005-0000-0000-0000E7430000}"/>
    <cellStyle name="20% - Accent1 3 2 2 3 3 2 2 3 2" xfId="17567" xr:uid="{00000000-0005-0000-0000-0000E8430000}"/>
    <cellStyle name="20% - Accent1 3 2 2 3 3 2 2 4" xfId="17568" xr:uid="{00000000-0005-0000-0000-0000E9430000}"/>
    <cellStyle name="20% - Accent1 3 2 2 3 3 2 3" xfId="17569" xr:uid="{00000000-0005-0000-0000-0000EA430000}"/>
    <cellStyle name="20% - Accent1 3 2 2 3 3 2 3 2" xfId="17570" xr:uid="{00000000-0005-0000-0000-0000EB430000}"/>
    <cellStyle name="20% - Accent1 3 2 2 3 3 2 3 2 2" xfId="17571" xr:uid="{00000000-0005-0000-0000-0000EC430000}"/>
    <cellStyle name="20% - Accent1 3 2 2 3 3 2 3 2 2 2" xfId="17572" xr:uid="{00000000-0005-0000-0000-0000ED430000}"/>
    <cellStyle name="20% - Accent1 3 2 2 3 3 2 3 2 3" xfId="17573" xr:uid="{00000000-0005-0000-0000-0000EE430000}"/>
    <cellStyle name="20% - Accent1 3 2 2 3 3 2 3 3" xfId="17574" xr:uid="{00000000-0005-0000-0000-0000EF430000}"/>
    <cellStyle name="20% - Accent1 3 2 2 3 3 2 3 3 2" xfId="17575" xr:uid="{00000000-0005-0000-0000-0000F0430000}"/>
    <cellStyle name="20% - Accent1 3 2 2 3 3 2 3 4" xfId="17576" xr:uid="{00000000-0005-0000-0000-0000F1430000}"/>
    <cellStyle name="20% - Accent1 3 2 2 3 3 2 4" xfId="17577" xr:uid="{00000000-0005-0000-0000-0000F2430000}"/>
    <cellStyle name="20% - Accent1 3 2 2 3 3 2 4 2" xfId="17578" xr:uid="{00000000-0005-0000-0000-0000F3430000}"/>
    <cellStyle name="20% - Accent1 3 2 2 3 3 2 4 2 2" xfId="17579" xr:uid="{00000000-0005-0000-0000-0000F4430000}"/>
    <cellStyle name="20% - Accent1 3 2 2 3 3 2 4 2 2 2" xfId="17580" xr:uid="{00000000-0005-0000-0000-0000F5430000}"/>
    <cellStyle name="20% - Accent1 3 2 2 3 3 2 4 2 3" xfId="17581" xr:uid="{00000000-0005-0000-0000-0000F6430000}"/>
    <cellStyle name="20% - Accent1 3 2 2 3 3 2 4 3" xfId="17582" xr:uid="{00000000-0005-0000-0000-0000F7430000}"/>
    <cellStyle name="20% - Accent1 3 2 2 3 3 2 4 3 2" xfId="17583" xr:uid="{00000000-0005-0000-0000-0000F8430000}"/>
    <cellStyle name="20% - Accent1 3 2 2 3 3 2 4 4" xfId="17584" xr:uid="{00000000-0005-0000-0000-0000F9430000}"/>
    <cellStyle name="20% - Accent1 3 2 2 3 3 2 5" xfId="17585" xr:uid="{00000000-0005-0000-0000-0000FA430000}"/>
    <cellStyle name="20% - Accent1 3 2 2 3 3 2 5 2" xfId="17586" xr:uid="{00000000-0005-0000-0000-0000FB430000}"/>
    <cellStyle name="20% - Accent1 3 2 2 3 3 2 5 2 2" xfId="17587" xr:uid="{00000000-0005-0000-0000-0000FC430000}"/>
    <cellStyle name="20% - Accent1 3 2 2 3 3 2 5 3" xfId="17588" xr:uid="{00000000-0005-0000-0000-0000FD430000}"/>
    <cellStyle name="20% - Accent1 3 2 2 3 3 2 6" xfId="17589" xr:uid="{00000000-0005-0000-0000-0000FE430000}"/>
    <cellStyle name="20% - Accent1 3 2 2 3 3 2 6 2" xfId="17590" xr:uid="{00000000-0005-0000-0000-0000FF430000}"/>
    <cellStyle name="20% - Accent1 3 2 2 3 3 2 6 2 2" xfId="17591" xr:uid="{00000000-0005-0000-0000-000000440000}"/>
    <cellStyle name="20% - Accent1 3 2 2 3 3 2 6 3" xfId="17592" xr:uid="{00000000-0005-0000-0000-000001440000}"/>
    <cellStyle name="20% - Accent1 3 2 2 3 3 2 7" xfId="17593" xr:uid="{00000000-0005-0000-0000-000002440000}"/>
    <cellStyle name="20% - Accent1 3 2 2 3 3 2 7 2" xfId="17594" xr:uid="{00000000-0005-0000-0000-000003440000}"/>
    <cellStyle name="20% - Accent1 3 2 2 3 3 2 8" xfId="17595" xr:uid="{00000000-0005-0000-0000-000004440000}"/>
    <cellStyle name="20% - Accent1 3 2 2 3 3 2 8 2" xfId="17596" xr:uid="{00000000-0005-0000-0000-000005440000}"/>
    <cellStyle name="20% - Accent1 3 2 2 3 3 2 9" xfId="17597" xr:uid="{00000000-0005-0000-0000-000006440000}"/>
    <cellStyle name="20% - Accent1 3 2 2 3 3 3" xfId="17598" xr:uid="{00000000-0005-0000-0000-000007440000}"/>
    <cellStyle name="20% - Accent1 3 2 2 3 3 3 2" xfId="17599" xr:uid="{00000000-0005-0000-0000-000008440000}"/>
    <cellStyle name="20% - Accent1 3 2 2 3 3 3 2 2" xfId="17600" xr:uid="{00000000-0005-0000-0000-000009440000}"/>
    <cellStyle name="20% - Accent1 3 2 2 3 3 3 2 2 2" xfId="17601" xr:uid="{00000000-0005-0000-0000-00000A440000}"/>
    <cellStyle name="20% - Accent1 3 2 2 3 3 3 2 2 2 2" xfId="17602" xr:uid="{00000000-0005-0000-0000-00000B440000}"/>
    <cellStyle name="20% - Accent1 3 2 2 3 3 3 2 2 3" xfId="17603" xr:uid="{00000000-0005-0000-0000-00000C440000}"/>
    <cellStyle name="20% - Accent1 3 2 2 3 3 3 2 3" xfId="17604" xr:uid="{00000000-0005-0000-0000-00000D440000}"/>
    <cellStyle name="20% - Accent1 3 2 2 3 3 3 2 3 2" xfId="17605" xr:uid="{00000000-0005-0000-0000-00000E440000}"/>
    <cellStyle name="20% - Accent1 3 2 2 3 3 3 2 4" xfId="17606" xr:uid="{00000000-0005-0000-0000-00000F440000}"/>
    <cellStyle name="20% - Accent1 3 2 2 3 3 3 3" xfId="17607" xr:uid="{00000000-0005-0000-0000-000010440000}"/>
    <cellStyle name="20% - Accent1 3 2 2 3 3 3 3 2" xfId="17608" xr:uid="{00000000-0005-0000-0000-000011440000}"/>
    <cellStyle name="20% - Accent1 3 2 2 3 3 3 3 2 2" xfId="17609" xr:uid="{00000000-0005-0000-0000-000012440000}"/>
    <cellStyle name="20% - Accent1 3 2 2 3 3 3 3 2 2 2" xfId="17610" xr:uid="{00000000-0005-0000-0000-000013440000}"/>
    <cellStyle name="20% - Accent1 3 2 2 3 3 3 3 2 3" xfId="17611" xr:uid="{00000000-0005-0000-0000-000014440000}"/>
    <cellStyle name="20% - Accent1 3 2 2 3 3 3 3 3" xfId="17612" xr:uid="{00000000-0005-0000-0000-000015440000}"/>
    <cellStyle name="20% - Accent1 3 2 2 3 3 3 3 3 2" xfId="17613" xr:uid="{00000000-0005-0000-0000-000016440000}"/>
    <cellStyle name="20% - Accent1 3 2 2 3 3 3 3 4" xfId="17614" xr:uid="{00000000-0005-0000-0000-000017440000}"/>
    <cellStyle name="20% - Accent1 3 2 2 3 3 3 4" xfId="17615" xr:uid="{00000000-0005-0000-0000-000018440000}"/>
    <cellStyle name="20% - Accent1 3 2 2 3 3 3 4 2" xfId="17616" xr:uid="{00000000-0005-0000-0000-000019440000}"/>
    <cellStyle name="20% - Accent1 3 2 2 3 3 3 4 2 2" xfId="17617" xr:uid="{00000000-0005-0000-0000-00001A440000}"/>
    <cellStyle name="20% - Accent1 3 2 2 3 3 3 4 2 2 2" xfId="17618" xr:uid="{00000000-0005-0000-0000-00001B440000}"/>
    <cellStyle name="20% - Accent1 3 2 2 3 3 3 4 2 3" xfId="17619" xr:uid="{00000000-0005-0000-0000-00001C440000}"/>
    <cellStyle name="20% - Accent1 3 2 2 3 3 3 4 3" xfId="17620" xr:uid="{00000000-0005-0000-0000-00001D440000}"/>
    <cellStyle name="20% - Accent1 3 2 2 3 3 3 4 3 2" xfId="17621" xr:uid="{00000000-0005-0000-0000-00001E440000}"/>
    <cellStyle name="20% - Accent1 3 2 2 3 3 3 4 4" xfId="17622" xr:uid="{00000000-0005-0000-0000-00001F440000}"/>
    <cellStyle name="20% - Accent1 3 2 2 3 3 3 5" xfId="17623" xr:uid="{00000000-0005-0000-0000-000020440000}"/>
    <cellStyle name="20% - Accent1 3 2 2 3 3 3 5 2" xfId="17624" xr:uid="{00000000-0005-0000-0000-000021440000}"/>
    <cellStyle name="20% - Accent1 3 2 2 3 3 3 5 2 2" xfId="17625" xr:uid="{00000000-0005-0000-0000-000022440000}"/>
    <cellStyle name="20% - Accent1 3 2 2 3 3 3 5 3" xfId="17626" xr:uid="{00000000-0005-0000-0000-000023440000}"/>
    <cellStyle name="20% - Accent1 3 2 2 3 3 3 6" xfId="17627" xr:uid="{00000000-0005-0000-0000-000024440000}"/>
    <cellStyle name="20% - Accent1 3 2 2 3 3 3 6 2" xfId="17628" xr:uid="{00000000-0005-0000-0000-000025440000}"/>
    <cellStyle name="20% - Accent1 3 2 2 3 3 3 6 2 2" xfId="17629" xr:uid="{00000000-0005-0000-0000-000026440000}"/>
    <cellStyle name="20% - Accent1 3 2 2 3 3 3 6 3" xfId="17630" xr:uid="{00000000-0005-0000-0000-000027440000}"/>
    <cellStyle name="20% - Accent1 3 2 2 3 3 3 7" xfId="17631" xr:uid="{00000000-0005-0000-0000-000028440000}"/>
    <cellStyle name="20% - Accent1 3 2 2 3 3 3 7 2" xfId="17632" xr:uid="{00000000-0005-0000-0000-000029440000}"/>
    <cellStyle name="20% - Accent1 3 2 2 3 3 3 8" xfId="17633" xr:uid="{00000000-0005-0000-0000-00002A440000}"/>
    <cellStyle name="20% - Accent1 3 2 2 3 3 3 8 2" xfId="17634" xr:uid="{00000000-0005-0000-0000-00002B440000}"/>
    <cellStyle name="20% - Accent1 3 2 2 3 3 3 9" xfId="17635" xr:uid="{00000000-0005-0000-0000-00002C440000}"/>
    <cellStyle name="20% - Accent1 3 2 2 3 3 4" xfId="17636" xr:uid="{00000000-0005-0000-0000-00002D440000}"/>
    <cellStyle name="20% - Accent1 3 2 2 3 3 4 2" xfId="17637" xr:uid="{00000000-0005-0000-0000-00002E440000}"/>
    <cellStyle name="20% - Accent1 3 2 2 3 3 4 2 2" xfId="17638" xr:uid="{00000000-0005-0000-0000-00002F440000}"/>
    <cellStyle name="20% - Accent1 3 2 2 3 3 4 2 2 2" xfId="17639" xr:uid="{00000000-0005-0000-0000-000030440000}"/>
    <cellStyle name="20% - Accent1 3 2 2 3 3 4 2 3" xfId="17640" xr:uid="{00000000-0005-0000-0000-000031440000}"/>
    <cellStyle name="20% - Accent1 3 2 2 3 3 4 3" xfId="17641" xr:uid="{00000000-0005-0000-0000-000032440000}"/>
    <cellStyle name="20% - Accent1 3 2 2 3 3 4 3 2" xfId="17642" xr:uid="{00000000-0005-0000-0000-000033440000}"/>
    <cellStyle name="20% - Accent1 3 2 2 3 3 4 4" xfId="17643" xr:uid="{00000000-0005-0000-0000-000034440000}"/>
    <cellStyle name="20% - Accent1 3 2 2 3 3 5" xfId="17644" xr:uid="{00000000-0005-0000-0000-000035440000}"/>
    <cellStyle name="20% - Accent1 3 2 2 3 3 5 2" xfId="17645" xr:uid="{00000000-0005-0000-0000-000036440000}"/>
    <cellStyle name="20% - Accent1 3 2 2 3 3 5 2 2" xfId="17646" xr:uid="{00000000-0005-0000-0000-000037440000}"/>
    <cellStyle name="20% - Accent1 3 2 2 3 3 5 2 2 2" xfId="17647" xr:uid="{00000000-0005-0000-0000-000038440000}"/>
    <cellStyle name="20% - Accent1 3 2 2 3 3 5 2 3" xfId="17648" xr:uid="{00000000-0005-0000-0000-000039440000}"/>
    <cellStyle name="20% - Accent1 3 2 2 3 3 5 3" xfId="17649" xr:uid="{00000000-0005-0000-0000-00003A440000}"/>
    <cellStyle name="20% - Accent1 3 2 2 3 3 5 3 2" xfId="17650" xr:uid="{00000000-0005-0000-0000-00003B440000}"/>
    <cellStyle name="20% - Accent1 3 2 2 3 3 5 4" xfId="17651" xr:uid="{00000000-0005-0000-0000-00003C440000}"/>
    <cellStyle name="20% - Accent1 3 2 2 3 3 6" xfId="17652" xr:uid="{00000000-0005-0000-0000-00003D440000}"/>
    <cellStyle name="20% - Accent1 3 2 2 3 3 6 2" xfId="17653" xr:uid="{00000000-0005-0000-0000-00003E440000}"/>
    <cellStyle name="20% - Accent1 3 2 2 3 3 6 2 2" xfId="17654" xr:uid="{00000000-0005-0000-0000-00003F440000}"/>
    <cellStyle name="20% - Accent1 3 2 2 3 3 6 2 2 2" xfId="17655" xr:uid="{00000000-0005-0000-0000-000040440000}"/>
    <cellStyle name="20% - Accent1 3 2 2 3 3 6 2 3" xfId="17656" xr:uid="{00000000-0005-0000-0000-000041440000}"/>
    <cellStyle name="20% - Accent1 3 2 2 3 3 6 3" xfId="17657" xr:uid="{00000000-0005-0000-0000-000042440000}"/>
    <cellStyle name="20% - Accent1 3 2 2 3 3 6 3 2" xfId="17658" xr:uid="{00000000-0005-0000-0000-000043440000}"/>
    <cellStyle name="20% - Accent1 3 2 2 3 3 6 4" xfId="17659" xr:uid="{00000000-0005-0000-0000-000044440000}"/>
    <cellStyle name="20% - Accent1 3 2 2 3 3 7" xfId="17660" xr:uid="{00000000-0005-0000-0000-000045440000}"/>
    <cellStyle name="20% - Accent1 3 2 2 3 3 7 2" xfId="17661" xr:uid="{00000000-0005-0000-0000-000046440000}"/>
    <cellStyle name="20% - Accent1 3 2 2 3 3 7 2 2" xfId="17662" xr:uid="{00000000-0005-0000-0000-000047440000}"/>
    <cellStyle name="20% - Accent1 3 2 2 3 3 7 3" xfId="17663" xr:uid="{00000000-0005-0000-0000-000048440000}"/>
    <cellStyle name="20% - Accent1 3 2 2 3 3 8" xfId="17664" xr:uid="{00000000-0005-0000-0000-000049440000}"/>
    <cellStyle name="20% - Accent1 3 2 2 3 3 8 2" xfId="17665" xr:uid="{00000000-0005-0000-0000-00004A440000}"/>
    <cellStyle name="20% - Accent1 3 2 2 3 3 8 2 2" xfId="17666" xr:uid="{00000000-0005-0000-0000-00004B440000}"/>
    <cellStyle name="20% - Accent1 3 2 2 3 3 8 3" xfId="17667" xr:uid="{00000000-0005-0000-0000-00004C440000}"/>
    <cellStyle name="20% - Accent1 3 2 2 3 3 9" xfId="17668" xr:uid="{00000000-0005-0000-0000-00004D440000}"/>
    <cellStyle name="20% - Accent1 3 2 2 3 3 9 2" xfId="17669" xr:uid="{00000000-0005-0000-0000-00004E440000}"/>
    <cellStyle name="20% - Accent1 3 2 2 3 4" xfId="17670" xr:uid="{00000000-0005-0000-0000-00004F440000}"/>
    <cellStyle name="20% - Accent1 3 2 2 3 4 10" xfId="17671" xr:uid="{00000000-0005-0000-0000-000050440000}"/>
    <cellStyle name="20% - Accent1 3 2 2 3 4 10 2" xfId="17672" xr:uid="{00000000-0005-0000-0000-000051440000}"/>
    <cellStyle name="20% - Accent1 3 2 2 3 4 11" xfId="17673" xr:uid="{00000000-0005-0000-0000-000052440000}"/>
    <cellStyle name="20% - Accent1 3 2 2 3 4 2" xfId="17674" xr:uid="{00000000-0005-0000-0000-000053440000}"/>
    <cellStyle name="20% - Accent1 3 2 2 3 4 2 2" xfId="17675" xr:uid="{00000000-0005-0000-0000-000054440000}"/>
    <cellStyle name="20% - Accent1 3 2 2 3 4 2 2 2" xfId="17676" xr:uid="{00000000-0005-0000-0000-000055440000}"/>
    <cellStyle name="20% - Accent1 3 2 2 3 4 2 2 2 2" xfId="17677" xr:uid="{00000000-0005-0000-0000-000056440000}"/>
    <cellStyle name="20% - Accent1 3 2 2 3 4 2 2 2 2 2" xfId="17678" xr:uid="{00000000-0005-0000-0000-000057440000}"/>
    <cellStyle name="20% - Accent1 3 2 2 3 4 2 2 2 3" xfId="17679" xr:uid="{00000000-0005-0000-0000-000058440000}"/>
    <cellStyle name="20% - Accent1 3 2 2 3 4 2 2 3" xfId="17680" xr:uid="{00000000-0005-0000-0000-000059440000}"/>
    <cellStyle name="20% - Accent1 3 2 2 3 4 2 2 3 2" xfId="17681" xr:uid="{00000000-0005-0000-0000-00005A440000}"/>
    <cellStyle name="20% - Accent1 3 2 2 3 4 2 2 4" xfId="17682" xr:uid="{00000000-0005-0000-0000-00005B440000}"/>
    <cellStyle name="20% - Accent1 3 2 2 3 4 2 3" xfId="17683" xr:uid="{00000000-0005-0000-0000-00005C440000}"/>
    <cellStyle name="20% - Accent1 3 2 2 3 4 2 3 2" xfId="17684" xr:uid="{00000000-0005-0000-0000-00005D440000}"/>
    <cellStyle name="20% - Accent1 3 2 2 3 4 2 3 2 2" xfId="17685" xr:uid="{00000000-0005-0000-0000-00005E440000}"/>
    <cellStyle name="20% - Accent1 3 2 2 3 4 2 3 2 2 2" xfId="17686" xr:uid="{00000000-0005-0000-0000-00005F440000}"/>
    <cellStyle name="20% - Accent1 3 2 2 3 4 2 3 2 3" xfId="17687" xr:uid="{00000000-0005-0000-0000-000060440000}"/>
    <cellStyle name="20% - Accent1 3 2 2 3 4 2 3 3" xfId="17688" xr:uid="{00000000-0005-0000-0000-000061440000}"/>
    <cellStyle name="20% - Accent1 3 2 2 3 4 2 3 3 2" xfId="17689" xr:uid="{00000000-0005-0000-0000-000062440000}"/>
    <cellStyle name="20% - Accent1 3 2 2 3 4 2 3 4" xfId="17690" xr:uid="{00000000-0005-0000-0000-000063440000}"/>
    <cellStyle name="20% - Accent1 3 2 2 3 4 2 4" xfId="17691" xr:uid="{00000000-0005-0000-0000-000064440000}"/>
    <cellStyle name="20% - Accent1 3 2 2 3 4 2 4 2" xfId="17692" xr:uid="{00000000-0005-0000-0000-000065440000}"/>
    <cellStyle name="20% - Accent1 3 2 2 3 4 2 4 2 2" xfId="17693" xr:uid="{00000000-0005-0000-0000-000066440000}"/>
    <cellStyle name="20% - Accent1 3 2 2 3 4 2 4 2 2 2" xfId="17694" xr:uid="{00000000-0005-0000-0000-000067440000}"/>
    <cellStyle name="20% - Accent1 3 2 2 3 4 2 4 2 3" xfId="17695" xr:uid="{00000000-0005-0000-0000-000068440000}"/>
    <cellStyle name="20% - Accent1 3 2 2 3 4 2 4 3" xfId="17696" xr:uid="{00000000-0005-0000-0000-000069440000}"/>
    <cellStyle name="20% - Accent1 3 2 2 3 4 2 4 3 2" xfId="17697" xr:uid="{00000000-0005-0000-0000-00006A440000}"/>
    <cellStyle name="20% - Accent1 3 2 2 3 4 2 4 4" xfId="17698" xr:uid="{00000000-0005-0000-0000-00006B440000}"/>
    <cellStyle name="20% - Accent1 3 2 2 3 4 2 5" xfId="17699" xr:uid="{00000000-0005-0000-0000-00006C440000}"/>
    <cellStyle name="20% - Accent1 3 2 2 3 4 2 5 2" xfId="17700" xr:uid="{00000000-0005-0000-0000-00006D440000}"/>
    <cellStyle name="20% - Accent1 3 2 2 3 4 2 5 2 2" xfId="17701" xr:uid="{00000000-0005-0000-0000-00006E440000}"/>
    <cellStyle name="20% - Accent1 3 2 2 3 4 2 5 3" xfId="17702" xr:uid="{00000000-0005-0000-0000-00006F440000}"/>
    <cellStyle name="20% - Accent1 3 2 2 3 4 2 6" xfId="17703" xr:uid="{00000000-0005-0000-0000-000070440000}"/>
    <cellStyle name="20% - Accent1 3 2 2 3 4 2 6 2" xfId="17704" xr:uid="{00000000-0005-0000-0000-000071440000}"/>
    <cellStyle name="20% - Accent1 3 2 2 3 4 2 6 2 2" xfId="17705" xr:uid="{00000000-0005-0000-0000-000072440000}"/>
    <cellStyle name="20% - Accent1 3 2 2 3 4 2 6 3" xfId="17706" xr:uid="{00000000-0005-0000-0000-000073440000}"/>
    <cellStyle name="20% - Accent1 3 2 2 3 4 2 7" xfId="17707" xr:uid="{00000000-0005-0000-0000-000074440000}"/>
    <cellStyle name="20% - Accent1 3 2 2 3 4 2 7 2" xfId="17708" xr:uid="{00000000-0005-0000-0000-000075440000}"/>
    <cellStyle name="20% - Accent1 3 2 2 3 4 2 8" xfId="17709" xr:uid="{00000000-0005-0000-0000-000076440000}"/>
    <cellStyle name="20% - Accent1 3 2 2 3 4 2 8 2" xfId="17710" xr:uid="{00000000-0005-0000-0000-000077440000}"/>
    <cellStyle name="20% - Accent1 3 2 2 3 4 2 9" xfId="17711" xr:uid="{00000000-0005-0000-0000-000078440000}"/>
    <cellStyle name="20% - Accent1 3 2 2 3 4 3" xfId="17712" xr:uid="{00000000-0005-0000-0000-000079440000}"/>
    <cellStyle name="20% - Accent1 3 2 2 3 4 3 2" xfId="17713" xr:uid="{00000000-0005-0000-0000-00007A440000}"/>
    <cellStyle name="20% - Accent1 3 2 2 3 4 3 2 2" xfId="17714" xr:uid="{00000000-0005-0000-0000-00007B440000}"/>
    <cellStyle name="20% - Accent1 3 2 2 3 4 3 2 2 2" xfId="17715" xr:uid="{00000000-0005-0000-0000-00007C440000}"/>
    <cellStyle name="20% - Accent1 3 2 2 3 4 3 2 2 2 2" xfId="17716" xr:uid="{00000000-0005-0000-0000-00007D440000}"/>
    <cellStyle name="20% - Accent1 3 2 2 3 4 3 2 2 3" xfId="17717" xr:uid="{00000000-0005-0000-0000-00007E440000}"/>
    <cellStyle name="20% - Accent1 3 2 2 3 4 3 2 3" xfId="17718" xr:uid="{00000000-0005-0000-0000-00007F440000}"/>
    <cellStyle name="20% - Accent1 3 2 2 3 4 3 2 3 2" xfId="17719" xr:uid="{00000000-0005-0000-0000-000080440000}"/>
    <cellStyle name="20% - Accent1 3 2 2 3 4 3 2 4" xfId="17720" xr:uid="{00000000-0005-0000-0000-000081440000}"/>
    <cellStyle name="20% - Accent1 3 2 2 3 4 3 3" xfId="17721" xr:uid="{00000000-0005-0000-0000-000082440000}"/>
    <cellStyle name="20% - Accent1 3 2 2 3 4 3 3 2" xfId="17722" xr:uid="{00000000-0005-0000-0000-000083440000}"/>
    <cellStyle name="20% - Accent1 3 2 2 3 4 3 3 2 2" xfId="17723" xr:uid="{00000000-0005-0000-0000-000084440000}"/>
    <cellStyle name="20% - Accent1 3 2 2 3 4 3 3 2 2 2" xfId="17724" xr:uid="{00000000-0005-0000-0000-000085440000}"/>
    <cellStyle name="20% - Accent1 3 2 2 3 4 3 3 2 3" xfId="17725" xr:uid="{00000000-0005-0000-0000-000086440000}"/>
    <cellStyle name="20% - Accent1 3 2 2 3 4 3 3 3" xfId="17726" xr:uid="{00000000-0005-0000-0000-000087440000}"/>
    <cellStyle name="20% - Accent1 3 2 2 3 4 3 3 3 2" xfId="17727" xr:uid="{00000000-0005-0000-0000-000088440000}"/>
    <cellStyle name="20% - Accent1 3 2 2 3 4 3 3 4" xfId="17728" xr:uid="{00000000-0005-0000-0000-000089440000}"/>
    <cellStyle name="20% - Accent1 3 2 2 3 4 3 4" xfId="17729" xr:uid="{00000000-0005-0000-0000-00008A440000}"/>
    <cellStyle name="20% - Accent1 3 2 2 3 4 3 4 2" xfId="17730" xr:uid="{00000000-0005-0000-0000-00008B440000}"/>
    <cellStyle name="20% - Accent1 3 2 2 3 4 3 4 2 2" xfId="17731" xr:uid="{00000000-0005-0000-0000-00008C440000}"/>
    <cellStyle name="20% - Accent1 3 2 2 3 4 3 4 2 2 2" xfId="17732" xr:uid="{00000000-0005-0000-0000-00008D440000}"/>
    <cellStyle name="20% - Accent1 3 2 2 3 4 3 4 2 3" xfId="17733" xr:uid="{00000000-0005-0000-0000-00008E440000}"/>
    <cellStyle name="20% - Accent1 3 2 2 3 4 3 4 3" xfId="17734" xr:uid="{00000000-0005-0000-0000-00008F440000}"/>
    <cellStyle name="20% - Accent1 3 2 2 3 4 3 4 3 2" xfId="17735" xr:uid="{00000000-0005-0000-0000-000090440000}"/>
    <cellStyle name="20% - Accent1 3 2 2 3 4 3 4 4" xfId="17736" xr:uid="{00000000-0005-0000-0000-000091440000}"/>
    <cellStyle name="20% - Accent1 3 2 2 3 4 3 5" xfId="17737" xr:uid="{00000000-0005-0000-0000-000092440000}"/>
    <cellStyle name="20% - Accent1 3 2 2 3 4 3 5 2" xfId="17738" xr:uid="{00000000-0005-0000-0000-000093440000}"/>
    <cellStyle name="20% - Accent1 3 2 2 3 4 3 5 2 2" xfId="17739" xr:uid="{00000000-0005-0000-0000-000094440000}"/>
    <cellStyle name="20% - Accent1 3 2 2 3 4 3 5 3" xfId="17740" xr:uid="{00000000-0005-0000-0000-000095440000}"/>
    <cellStyle name="20% - Accent1 3 2 2 3 4 3 6" xfId="17741" xr:uid="{00000000-0005-0000-0000-000096440000}"/>
    <cellStyle name="20% - Accent1 3 2 2 3 4 3 6 2" xfId="17742" xr:uid="{00000000-0005-0000-0000-000097440000}"/>
    <cellStyle name="20% - Accent1 3 2 2 3 4 3 6 2 2" xfId="17743" xr:uid="{00000000-0005-0000-0000-000098440000}"/>
    <cellStyle name="20% - Accent1 3 2 2 3 4 3 6 3" xfId="17744" xr:uid="{00000000-0005-0000-0000-000099440000}"/>
    <cellStyle name="20% - Accent1 3 2 2 3 4 3 7" xfId="17745" xr:uid="{00000000-0005-0000-0000-00009A440000}"/>
    <cellStyle name="20% - Accent1 3 2 2 3 4 3 7 2" xfId="17746" xr:uid="{00000000-0005-0000-0000-00009B440000}"/>
    <cellStyle name="20% - Accent1 3 2 2 3 4 3 8" xfId="17747" xr:uid="{00000000-0005-0000-0000-00009C440000}"/>
    <cellStyle name="20% - Accent1 3 2 2 3 4 3 8 2" xfId="17748" xr:uid="{00000000-0005-0000-0000-00009D440000}"/>
    <cellStyle name="20% - Accent1 3 2 2 3 4 3 9" xfId="17749" xr:uid="{00000000-0005-0000-0000-00009E440000}"/>
    <cellStyle name="20% - Accent1 3 2 2 3 4 4" xfId="17750" xr:uid="{00000000-0005-0000-0000-00009F440000}"/>
    <cellStyle name="20% - Accent1 3 2 2 3 4 4 2" xfId="17751" xr:uid="{00000000-0005-0000-0000-0000A0440000}"/>
    <cellStyle name="20% - Accent1 3 2 2 3 4 4 2 2" xfId="17752" xr:uid="{00000000-0005-0000-0000-0000A1440000}"/>
    <cellStyle name="20% - Accent1 3 2 2 3 4 4 2 2 2" xfId="17753" xr:uid="{00000000-0005-0000-0000-0000A2440000}"/>
    <cellStyle name="20% - Accent1 3 2 2 3 4 4 2 3" xfId="17754" xr:uid="{00000000-0005-0000-0000-0000A3440000}"/>
    <cellStyle name="20% - Accent1 3 2 2 3 4 4 3" xfId="17755" xr:uid="{00000000-0005-0000-0000-0000A4440000}"/>
    <cellStyle name="20% - Accent1 3 2 2 3 4 4 3 2" xfId="17756" xr:uid="{00000000-0005-0000-0000-0000A5440000}"/>
    <cellStyle name="20% - Accent1 3 2 2 3 4 4 4" xfId="17757" xr:uid="{00000000-0005-0000-0000-0000A6440000}"/>
    <cellStyle name="20% - Accent1 3 2 2 3 4 5" xfId="17758" xr:uid="{00000000-0005-0000-0000-0000A7440000}"/>
    <cellStyle name="20% - Accent1 3 2 2 3 4 5 2" xfId="17759" xr:uid="{00000000-0005-0000-0000-0000A8440000}"/>
    <cellStyle name="20% - Accent1 3 2 2 3 4 5 2 2" xfId="17760" xr:uid="{00000000-0005-0000-0000-0000A9440000}"/>
    <cellStyle name="20% - Accent1 3 2 2 3 4 5 2 2 2" xfId="17761" xr:uid="{00000000-0005-0000-0000-0000AA440000}"/>
    <cellStyle name="20% - Accent1 3 2 2 3 4 5 2 3" xfId="17762" xr:uid="{00000000-0005-0000-0000-0000AB440000}"/>
    <cellStyle name="20% - Accent1 3 2 2 3 4 5 3" xfId="17763" xr:uid="{00000000-0005-0000-0000-0000AC440000}"/>
    <cellStyle name="20% - Accent1 3 2 2 3 4 5 3 2" xfId="17764" xr:uid="{00000000-0005-0000-0000-0000AD440000}"/>
    <cellStyle name="20% - Accent1 3 2 2 3 4 5 4" xfId="17765" xr:uid="{00000000-0005-0000-0000-0000AE440000}"/>
    <cellStyle name="20% - Accent1 3 2 2 3 4 6" xfId="17766" xr:uid="{00000000-0005-0000-0000-0000AF440000}"/>
    <cellStyle name="20% - Accent1 3 2 2 3 4 6 2" xfId="17767" xr:uid="{00000000-0005-0000-0000-0000B0440000}"/>
    <cellStyle name="20% - Accent1 3 2 2 3 4 6 2 2" xfId="17768" xr:uid="{00000000-0005-0000-0000-0000B1440000}"/>
    <cellStyle name="20% - Accent1 3 2 2 3 4 6 2 2 2" xfId="17769" xr:uid="{00000000-0005-0000-0000-0000B2440000}"/>
    <cellStyle name="20% - Accent1 3 2 2 3 4 6 2 3" xfId="17770" xr:uid="{00000000-0005-0000-0000-0000B3440000}"/>
    <cellStyle name="20% - Accent1 3 2 2 3 4 6 3" xfId="17771" xr:uid="{00000000-0005-0000-0000-0000B4440000}"/>
    <cellStyle name="20% - Accent1 3 2 2 3 4 6 3 2" xfId="17772" xr:uid="{00000000-0005-0000-0000-0000B5440000}"/>
    <cellStyle name="20% - Accent1 3 2 2 3 4 6 4" xfId="17773" xr:uid="{00000000-0005-0000-0000-0000B6440000}"/>
    <cellStyle name="20% - Accent1 3 2 2 3 4 7" xfId="17774" xr:uid="{00000000-0005-0000-0000-0000B7440000}"/>
    <cellStyle name="20% - Accent1 3 2 2 3 4 7 2" xfId="17775" xr:uid="{00000000-0005-0000-0000-0000B8440000}"/>
    <cellStyle name="20% - Accent1 3 2 2 3 4 7 2 2" xfId="17776" xr:uid="{00000000-0005-0000-0000-0000B9440000}"/>
    <cellStyle name="20% - Accent1 3 2 2 3 4 7 3" xfId="17777" xr:uid="{00000000-0005-0000-0000-0000BA440000}"/>
    <cellStyle name="20% - Accent1 3 2 2 3 4 8" xfId="17778" xr:uid="{00000000-0005-0000-0000-0000BB440000}"/>
    <cellStyle name="20% - Accent1 3 2 2 3 4 8 2" xfId="17779" xr:uid="{00000000-0005-0000-0000-0000BC440000}"/>
    <cellStyle name="20% - Accent1 3 2 2 3 4 8 2 2" xfId="17780" xr:uid="{00000000-0005-0000-0000-0000BD440000}"/>
    <cellStyle name="20% - Accent1 3 2 2 3 4 8 3" xfId="17781" xr:uid="{00000000-0005-0000-0000-0000BE440000}"/>
    <cellStyle name="20% - Accent1 3 2 2 3 4 9" xfId="17782" xr:uid="{00000000-0005-0000-0000-0000BF440000}"/>
    <cellStyle name="20% - Accent1 3 2 2 3 4 9 2" xfId="17783" xr:uid="{00000000-0005-0000-0000-0000C0440000}"/>
    <cellStyle name="20% - Accent1 3 2 2 3 5" xfId="17784" xr:uid="{00000000-0005-0000-0000-0000C1440000}"/>
    <cellStyle name="20% - Accent1 3 2 2 3 5 2" xfId="17785" xr:uid="{00000000-0005-0000-0000-0000C2440000}"/>
    <cellStyle name="20% - Accent1 3 2 2 3 5 2 2" xfId="17786" xr:uid="{00000000-0005-0000-0000-0000C3440000}"/>
    <cellStyle name="20% - Accent1 3 2 2 3 5 2 2 2" xfId="17787" xr:uid="{00000000-0005-0000-0000-0000C4440000}"/>
    <cellStyle name="20% - Accent1 3 2 2 3 5 2 2 2 2" xfId="17788" xr:uid="{00000000-0005-0000-0000-0000C5440000}"/>
    <cellStyle name="20% - Accent1 3 2 2 3 5 2 2 3" xfId="17789" xr:uid="{00000000-0005-0000-0000-0000C6440000}"/>
    <cellStyle name="20% - Accent1 3 2 2 3 5 2 3" xfId="17790" xr:uid="{00000000-0005-0000-0000-0000C7440000}"/>
    <cellStyle name="20% - Accent1 3 2 2 3 5 2 3 2" xfId="17791" xr:uid="{00000000-0005-0000-0000-0000C8440000}"/>
    <cellStyle name="20% - Accent1 3 2 2 3 5 2 4" xfId="17792" xr:uid="{00000000-0005-0000-0000-0000C9440000}"/>
    <cellStyle name="20% - Accent1 3 2 2 3 5 3" xfId="17793" xr:uid="{00000000-0005-0000-0000-0000CA440000}"/>
    <cellStyle name="20% - Accent1 3 2 2 3 5 3 2" xfId="17794" xr:uid="{00000000-0005-0000-0000-0000CB440000}"/>
    <cellStyle name="20% - Accent1 3 2 2 3 5 3 2 2" xfId="17795" xr:uid="{00000000-0005-0000-0000-0000CC440000}"/>
    <cellStyle name="20% - Accent1 3 2 2 3 5 3 2 2 2" xfId="17796" xr:uid="{00000000-0005-0000-0000-0000CD440000}"/>
    <cellStyle name="20% - Accent1 3 2 2 3 5 3 2 3" xfId="17797" xr:uid="{00000000-0005-0000-0000-0000CE440000}"/>
    <cellStyle name="20% - Accent1 3 2 2 3 5 3 3" xfId="17798" xr:uid="{00000000-0005-0000-0000-0000CF440000}"/>
    <cellStyle name="20% - Accent1 3 2 2 3 5 3 3 2" xfId="17799" xr:uid="{00000000-0005-0000-0000-0000D0440000}"/>
    <cellStyle name="20% - Accent1 3 2 2 3 5 3 4" xfId="17800" xr:uid="{00000000-0005-0000-0000-0000D1440000}"/>
    <cellStyle name="20% - Accent1 3 2 2 3 5 4" xfId="17801" xr:uid="{00000000-0005-0000-0000-0000D2440000}"/>
    <cellStyle name="20% - Accent1 3 2 2 3 5 4 2" xfId="17802" xr:uid="{00000000-0005-0000-0000-0000D3440000}"/>
    <cellStyle name="20% - Accent1 3 2 2 3 5 4 2 2" xfId="17803" xr:uid="{00000000-0005-0000-0000-0000D4440000}"/>
    <cellStyle name="20% - Accent1 3 2 2 3 5 4 2 2 2" xfId="17804" xr:uid="{00000000-0005-0000-0000-0000D5440000}"/>
    <cellStyle name="20% - Accent1 3 2 2 3 5 4 2 3" xfId="17805" xr:uid="{00000000-0005-0000-0000-0000D6440000}"/>
    <cellStyle name="20% - Accent1 3 2 2 3 5 4 3" xfId="17806" xr:uid="{00000000-0005-0000-0000-0000D7440000}"/>
    <cellStyle name="20% - Accent1 3 2 2 3 5 4 3 2" xfId="17807" xr:uid="{00000000-0005-0000-0000-0000D8440000}"/>
    <cellStyle name="20% - Accent1 3 2 2 3 5 4 4" xfId="17808" xr:uid="{00000000-0005-0000-0000-0000D9440000}"/>
    <cellStyle name="20% - Accent1 3 2 2 3 5 5" xfId="17809" xr:uid="{00000000-0005-0000-0000-0000DA440000}"/>
    <cellStyle name="20% - Accent1 3 2 2 3 5 5 2" xfId="17810" xr:uid="{00000000-0005-0000-0000-0000DB440000}"/>
    <cellStyle name="20% - Accent1 3 2 2 3 5 5 2 2" xfId="17811" xr:uid="{00000000-0005-0000-0000-0000DC440000}"/>
    <cellStyle name="20% - Accent1 3 2 2 3 5 5 3" xfId="17812" xr:uid="{00000000-0005-0000-0000-0000DD440000}"/>
    <cellStyle name="20% - Accent1 3 2 2 3 5 6" xfId="17813" xr:uid="{00000000-0005-0000-0000-0000DE440000}"/>
    <cellStyle name="20% - Accent1 3 2 2 3 5 6 2" xfId="17814" xr:uid="{00000000-0005-0000-0000-0000DF440000}"/>
    <cellStyle name="20% - Accent1 3 2 2 3 5 6 2 2" xfId="17815" xr:uid="{00000000-0005-0000-0000-0000E0440000}"/>
    <cellStyle name="20% - Accent1 3 2 2 3 5 6 3" xfId="17816" xr:uid="{00000000-0005-0000-0000-0000E1440000}"/>
    <cellStyle name="20% - Accent1 3 2 2 3 5 7" xfId="17817" xr:uid="{00000000-0005-0000-0000-0000E2440000}"/>
    <cellStyle name="20% - Accent1 3 2 2 3 5 7 2" xfId="17818" xr:uid="{00000000-0005-0000-0000-0000E3440000}"/>
    <cellStyle name="20% - Accent1 3 2 2 3 5 8" xfId="17819" xr:uid="{00000000-0005-0000-0000-0000E4440000}"/>
    <cellStyle name="20% - Accent1 3 2 2 3 5 8 2" xfId="17820" xr:uid="{00000000-0005-0000-0000-0000E5440000}"/>
    <cellStyle name="20% - Accent1 3 2 2 3 5 9" xfId="17821" xr:uid="{00000000-0005-0000-0000-0000E6440000}"/>
    <cellStyle name="20% - Accent1 3 2 2 3 6" xfId="17822" xr:uid="{00000000-0005-0000-0000-0000E7440000}"/>
    <cellStyle name="20% - Accent1 3 2 2 3 6 2" xfId="17823" xr:uid="{00000000-0005-0000-0000-0000E8440000}"/>
    <cellStyle name="20% - Accent1 3 2 2 3 6 2 2" xfId="17824" xr:uid="{00000000-0005-0000-0000-0000E9440000}"/>
    <cellStyle name="20% - Accent1 3 2 2 3 6 2 2 2" xfId="17825" xr:uid="{00000000-0005-0000-0000-0000EA440000}"/>
    <cellStyle name="20% - Accent1 3 2 2 3 6 2 2 2 2" xfId="17826" xr:uid="{00000000-0005-0000-0000-0000EB440000}"/>
    <cellStyle name="20% - Accent1 3 2 2 3 6 2 2 3" xfId="17827" xr:uid="{00000000-0005-0000-0000-0000EC440000}"/>
    <cellStyle name="20% - Accent1 3 2 2 3 6 2 3" xfId="17828" xr:uid="{00000000-0005-0000-0000-0000ED440000}"/>
    <cellStyle name="20% - Accent1 3 2 2 3 6 2 3 2" xfId="17829" xr:uid="{00000000-0005-0000-0000-0000EE440000}"/>
    <cellStyle name="20% - Accent1 3 2 2 3 6 2 4" xfId="17830" xr:uid="{00000000-0005-0000-0000-0000EF440000}"/>
    <cellStyle name="20% - Accent1 3 2 2 3 6 3" xfId="17831" xr:uid="{00000000-0005-0000-0000-0000F0440000}"/>
    <cellStyle name="20% - Accent1 3 2 2 3 6 3 2" xfId="17832" xr:uid="{00000000-0005-0000-0000-0000F1440000}"/>
    <cellStyle name="20% - Accent1 3 2 2 3 6 3 2 2" xfId="17833" xr:uid="{00000000-0005-0000-0000-0000F2440000}"/>
    <cellStyle name="20% - Accent1 3 2 2 3 6 3 2 2 2" xfId="17834" xr:uid="{00000000-0005-0000-0000-0000F3440000}"/>
    <cellStyle name="20% - Accent1 3 2 2 3 6 3 2 3" xfId="17835" xr:uid="{00000000-0005-0000-0000-0000F4440000}"/>
    <cellStyle name="20% - Accent1 3 2 2 3 6 3 3" xfId="17836" xr:uid="{00000000-0005-0000-0000-0000F5440000}"/>
    <cellStyle name="20% - Accent1 3 2 2 3 6 3 3 2" xfId="17837" xr:uid="{00000000-0005-0000-0000-0000F6440000}"/>
    <cellStyle name="20% - Accent1 3 2 2 3 6 3 4" xfId="17838" xr:uid="{00000000-0005-0000-0000-0000F7440000}"/>
    <cellStyle name="20% - Accent1 3 2 2 3 6 4" xfId="17839" xr:uid="{00000000-0005-0000-0000-0000F8440000}"/>
    <cellStyle name="20% - Accent1 3 2 2 3 6 4 2" xfId="17840" xr:uid="{00000000-0005-0000-0000-0000F9440000}"/>
    <cellStyle name="20% - Accent1 3 2 2 3 6 4 2 2" xfId="17841" xr:uid="{00000000-0005-0000-0000-0000FA440000}"/>
    <cellStyle name="20% - Accent1 3 2 2 3 6 4 2 2 2" xfId="17842" xr:uid="{00000000-0005-0000-0000-0000FB440000}"/>
    <cellStyle name="20% - Accent1 3 2 2 3 6 4 2 3" xfId="17843" xr:uid="{00000000-0005-0000-0000-0000FC440000}"/>
    <cellStyle name="20% - Accent1 3 2 2 3 6 4 3" xfId="17844" xr:uid="{00000000-0005-0000-0000-0000FD440000}"/>
    <cellStyle name="20% - Accent1 3 2 2 3 6 4 3 2" xfId="17845" xr:uid="{00000000-0005-0000-0000-0000FE440000}"/>
    <cellStyle name="20% - Accent1 3 2 2 3 6 4 4" xfId="17846" xr:uid="{00000000-0005-0000-0000-0000FF440000}"/>
    <cellStyle name="20% - Accent1 3 2 2 3 6 5" xfId="17847" xr:uid="{00000000-0005-0000-0000-000000450000}"/>
    <cellStyle name="20% - Accent1 3 2 2 3 6 5 2" xfId="17848" xr:uid="{00000000-0005-0000-0000-000001450000}"/>
    <cellStyle name="20% - Accent1 3 2 2 3 6 5 2 2" xfId="17849" xr:uid="{00000000-0005-0000-0000-000002450000}"/>
    <cellStyle name="20% - Accent1 3 2 2 3 6 5 3" xfId="17850" xr:uid="{00000000-0005-0000-0000-000003450000}"/>
    <cellStyle name="20% - Accent1 3 2 2 3 6 6" xfId="17851" xr:uid="{00000000-0005-0000-0000-000004450000}"/>
    <cellStyle name="20% - Accent1 3 2 2 3 6 6 2" xfId="17852" xr:uid="{00000000-0005-0000-0000-000005450000}"/>
    <cellStyle name="20% - Accent1 3 2 2 3 6 6 2 2" xfId="17853" xr:uid="{00000000-0005-0000-0000-000006450000}"/>
    <cellStyle name="20% - Accent1 3 2 2 3 6 6 3" xfId="17854" xr:uid="{00000000-0005-0000-0000-000007450000}"/>
    <cellStyle name="20% - Accent1 3 2 2 3 6 7" xfId="17855" xr:uid="{00000000-0005-0000-0000-000008450000}"/>
    <cellStyle name="20% - Accent1 3 2 2 3 6 7 2" xfId="17856" xr:uid="{00000000-0005-0000-0000-000009450000}"/>
    <cellStyle name="20% - Accent1 3 2 2 3 6 8" xfId="17857" xr:uid="{00000000-0005-0000-0000-00000A450000}"/>
    <cellStyle name="20% - Accent1 3 2 2 3 6 8 2" xfId="17858" xr:uid="{00000000-0005-0000-0000-00000B450000}"/>
    <cellStyle name="20% - Accent1 3 2 2 3 6 9" xfId="17859" xr:uid="{00000000-0005-0000-0000-00000C450000}"/>
    <cellStyle name="20% - Accent1 3 2 2 3 7" xfId="17860" xr:uid="{00000000-0005-0000-0000-00000D450000}"/>
    <cellStyle name="20% - Accent1 3 2 2 3 7 2" xfId="17861" xr:uid="{00000000-0005-0000-0000-00000E450000}"/>
    <cellStyle name="20% - Accent1 3 2 2 3 7 2 2" xfId="17862" xr:uid="{00000000-0005-0000-0000-00000F450000}"/>
    <cellStyle name="20% - Accent1 3 2 2 3 7 2 2 2" xfId="17863" xr:uid="{00000000-0005-0000-0000-000010450000}"/>
    <cellStyle name="20% - Accent1 3 2 2 3 7 2 3" xfId="17864" xr:uid="{00000000-0005-0000-0000-000011450000}"/>
    <cellStyle name="20% - Accent1 3 2 2 3 7 3" xfId="17865" xr:uid="{00000000-0005-0000-0000-000012450000}"/>
    <cellStyle name="20% - Accent1 3 2 2 3 7 3 2" xfId="17866" xr:uid="{00000000-0005-0000-0000-000013450000}"/>
    <cellStyle name="20% - Accent1 3 2 2 3 7 4" xfId="17867" xr:uid="{00000000-0005-0000-0000-000014450000}"/>
    <cellStyle name="20% - Accent1 3 2 2 3 8" xfId="17868" xr:uid="{00000000-0005-0000-0000-000015450000}"/>
    <cellStyle name="20% - Accent1 3 2 2 3 8 2" xfId="17869" xr:uid="{00000000-0005-0000-0000-000016450000}"/>
    <cellStyle name="20% - Accent1 3 2 2 3 8 2 2" xfId="17870" xr:uid="{00000000-0005-0000-0000-000017450000}"/>
    <cellStyle name="20% - Accent1 3 2 2 3 8 2 2 2" xfId="17871" xr:uid="{00000000-0005-0000-0000-000018450000}"/>
    <cellStyle name="20% - Accent1 3 2 2 3 8 2 3" xfId="17872" xr:uid="{00000000-0005-0000-0000-000019450000}"/>
    <cellStyle name="20% - Accent1 3 2 2 3 8 3" xfId="17873" xr:uid="{00000000-0005-0000-0000-00001A450000}"/>
    <cellStyle name="20% - Accent1 3 2 2 3 8 3 2" xfId="17874" xr:uid="{00000000-0005-0000-0000-00001B450000}"/>
    <cellStyle name="20% - Accent1 3 2 2 3 8 4" xfId="17875" xr:uid="{00000000-0005-0000-0000-00001C450000}"/>
    <cellStyle name="20% - Accent1 3 2 2 3 9" xfId="17876" xr:uid="{00000000-0005-0000-0000-00001D450000}"/>
    <cellStyle name="20% - Accent1 3 2 2 3 9 2" xfId="17877" xr:uid="{00000000-0005-0000-0000-00001E450000}"/>
    <cellStyle name="20% - Accent1 3 2 2 3 9 2 2" xfId="17878" xr:uid="{00000000-0005-0000-0000-00001F450000}"/>
    <cellStyle name="20% - Accent1 3 2 2 3 9 2 2 2" xfId="17879" xr:uid="{00000000-0005-0000-0000-000020450000}"/>
    <cellStyle name="20% - Accent1 3 2 2 3 9 2 3" xfId="17880" xr:uid="{00000000-0005-0000-0000-000021450000}"/>
    <cellStyle name="20% - Accent1 3 2 2 3 9 3" xfId="17881" xr:uid="{00000000-0005-0000-0000-000022450000}"/>
    <cellStyle name="20% - Accent1 3 2 2 3 9 3 2" xfId="17882" xr:uid="{00000000-0005-0000-0000-000023450000}"/>
    <cellStyle name="20% - Accent1 3 2 2 3 9 4" xfId="17883" xr:uid="{00000000-0005-0000-0000-000024450000}"/>
    <cellStyle name="20% - Accent1 3 2 2 4" xfId="17884" xr:uid="{00000000-0005-0000-0000-000025450000}"/>
    <cellStyle name="20% - Accent1 3 2 2 4 10" xfId="17885" xr:uid="{00000000-0005-0000-0000-000026450000}"/>
    <cellStyle name="20% - Accent1 3 2 2 4 10 2" xfId="17886" xr:uid="{00000000-0005-0000-0000-000027450000}"/>
    <cellStyle name="20% - Accent1 3 2 2 4 11" xfId="17887" xr:uid="{00000000-0005-0000-0000-000028450000}"/>
    <cellStyle name="20% - Accent1 3 2 2 4 2" xfId="17888" xr:uid="{00000000-0005-0000-0000-000029450000}"/>
    <cellStyle name="20% - Accent1 3 2 2 4 2 2" xfId="17889" xr:uid="{00000000-0005-0000-0000-00002A450000}"/>
    <cellStyle name="20% - Accent1 3 2 2 4 2 2 2" xfId="17890" xr:uid="{00000000-0005-0000-0000-00002B450000}"/>
    <cellStyle name="20% - Accent1 3 2 2 4 2 2 2 2" xfId="17891" xr:uid="{00000000-0005-0000-0000-00002C450000}"/>
    <cellStyle name="20% - Accent1 3 2 2 4 2 2 2 2 2" xfId="17892" xr:uid="{00000000-0005-0000-0000-00002D450000}"/>
    <cellStyle name="20% - Accent1 3 2 2 4 2 2 2 3" xfId="17893" xr:uid="{00000000-0005-0000-0000-00002E450000}"/>
    <cellStyle name="20% - Accent1 3 2 2 4 2 2 3" xfId="17894" xr:uid="{00000000-0005-0000-0000-00002F450000}"/>
    <cellStyle name="20% - Accent1 3 2 2 4 2 2 3 2" xfId="17895" xr:uid="{00000000-0005-0000-0000-000030450000}"/>
    <cellStyle name="20% - Accent1 3 2 2 4 2 2 4" xfId="17896" xr:uid="{00000000-0005-0000-0000-000031450000}"/>
    <cellStyle name="20% - Accent1 3 2 2 4 2 3" xfId="17897" xr:uid="{00000000-0005-0000-0000-000032450000}"/>
    <cellStyle name="20% - Accent1 3 2 2 4 2 3 2" xfId="17898" xr:uid="{00000000-0005-0000-0000-000033450000}"/>
    <cellStyle name="20% - Accent1 3 2 2 4 2 3 2 2" xfId="17899" xr:uid="{00000000-0005-0000-0000-000034450000}"/>
    <cellStyle name="20% - Accent1 3 2 2 4 2 3 2 2 2" xfId="17900" xr:uid="{00000000-0005-0000-0000-000035450000}"/>
    <cellStyle name="20% - Accent1 3 2 2 4 2 3 2 3" xfId="17901" xr:uid="{00000000-0005-0000-0000-000036450000}"/>
    <cellStyle name="20% - Accent1 3 2 2 4 2 3 3" xfId="17902" xr:uid="{00000000-0005-0000-0000-000037450000}"/>
    <cellStyle name="20% - Accent1 3 2 2 4 2 3 3 2" xfId="17903" xr:uid="{00000000-0005-0000-0000-000038450000}"/>
    <cellStyle name="20% - Accent1 3 2 2 4 2 3 4" xfId="17904" xr:uid="{00000000-0005-0000-0000-000039450000}"/>
    <cellStyle name="20% - Accent1 3 2 2 4 2 4" xfId="17905" xr:uid="{00000000-0005-0000-0000-00003A450000}"/>
    <cellStyle name="20% - Accent1 3 2 2 4 2 4 2" xfId="17906" xr:uid="{00000000-0005-0000-0000-00003B450000}"/>
    <cellStyle name="20% - Accent1 3 2 2 4 2 4 2 2" xfId="17907" xr:uid="{00000000-0005-0000-0000-00003C450000}"/>
    <cellStyle name="20% - Accent1 3 2 2 4 2 4 2 2 2" xfId="17908" xr:uid="{00000000-0005-0000-0000-00003D450000}"/>
    <cellStyle name="20% - Accent1 3 2 2 4 2 4 2 3" xfId="17909" xr:uid="{00000000-0005-0000-0000-00003E450000}"/>
    <cellStyle name="20% - Accent1 3 2 2 4 2 4 3" xfId="17910" xr:uid="{00000000-0005-0000-0000-00003F450000}"/>
    <cellStyle name="20% - Accent1 3 2 2 4 2 4 3 2" xfId="17911" xr:uid="{00000000-0005-0000-0000-000040450000}"/>
    <cellStyle name="20% - Accent1 3 2 2 4 2 4 4" xfId="17912" xr:uid="{00000000-0005-0000-0000-000041450000}"/>
    <cellStyle name="20% - Accent1 3 2 2 4 2 5" xfId="17913" xr:uid="{00000000-0005-0000-0000-000042450000}"/>
    <cellStyle name="20% - Accent1 3 2 2 4 2 5 2" xfId="17914" xr:uid="{00000000-0005-0000-0000-000043450000}"/>
    <cellStyle name="20% - Accent1 3 2 2 4 2 5 2 2" xfId="17915" xr:uid="{00000000-0005-0000-0000-000044450000}"/>
    <cellStyle name="20% - Accent1 3 2 2 4 2 5 3" xfId="17916" xr:uid="{00000000-0005-0000-0000-000045450000}"/>
    <cellStyle name="20% - Accent1 3 2 2 4 2 6" xfId="17917" xr:uid="{00000000-0005-0000-0000-000046450000}"/>
    <cellStyle name="20% - Accent1 3 2 2 4 2 6 2" xfId="17918" xr:uid="{00000000-0005-0000-0000-000047450000}"/>
    <cellStyle name="20% - Accent1 3 2 2 4 2 6 2 2" xfId="17919" xr:uid="{00000000-0005-0000-0000-000048450000}"/>
    <cellStyle name="20% - Accent1 3 2 2 4 2 6 3" xfId="17920" xr:uid="{00000000-0005-0000-0000-000049450000}"/>
    <cellStyle name="20% - Accent1 3 2 2 4 2 7" xfId="17921" xr:uid="{00000000-0005-0000-0000-00004A450000}"/>
    <cellStyle name="20% - Accent1 3 2 2 4 2 7 2" xfId="17922" xr:uid="{00000000-0005-0000-0000-00004B450000}"/>
    <cellStyle name="20% - Accent1 3 2 2 4 2 8" xfId="17923" xr:uid="{00000000-0005-0000-0000-00004C450000}"/>
    <cellStyle name="20% - Accent1 3 2 2 4 2 8 2" xfId="17924" xr:uid="{00000000-0005-0000-0000-00004D450000}"/>
    <cellStyle name="20% - Accent1 3 2 2 4 2 9" xfId="17925" xr:uid="{00000000-0005-0000-0000-00004E450000}"/>
    <cellStyle name="20% - Accent1 3 2 2 4 3" xfId="17926" xr:uid="{00000000-0005-0000-0000-00004F450000}"/>
    <cellStyle name="20% - Accent1 3 2 2 4 3 2" xfId="17927" xr:uid="{00000000-0005-0000-0000-000050450000}"/>
    <cellStyle name="20% - Accent1 3 2 2 4 3 2 2" xfId="17928" xr:uid="{00000000-0005-0000-0000-000051450000}"/>
    <cellStyle name="20% - Accent1 3 2 2 4 3 2 2 2" xfId="17929" xr:uid="{00000000-0005-0000-0000-000052450000}"/>
    <cellStyle name="20% - Accent1 3 2 2 4 3 2 2 2 2" xfId="17930" xr:uid="{00000000-0005-0000-0000-000053450000}"/>
    <cellStyle name="20% - Accent1 3 2 2 4 3 2 2 3" xfId="17931" xr:uid="{00000000-0005-0000-0000-000054450000}"/>
    <cellStyle name="20% - Accent1 3 2 2 4 3 2 3" xfId="17932" xr:uid="{00000000-0005-0000-0000-000055450000}"/>
    <cellStyle name="20% - Accent1 3 2 2 4 3 2 3 2" xfId="17933" xr:uid="{00000000-0005-0000-0000-000056450000}"/>
    <cellStyle name="20% - Accent1 3 2 2 4 3 2 4" xfId="17934" xr:uid="{00000000-0005-0000-0000-000057450000}"/>
    <cellStyle name="20% - Accent1 3 2 2 4 3 3" xfId="17935" xr:uid="{00000000-0005-0000-0000-000058450000}"/>
    <cellStyle name="20% - Accent1 3 2 2 4 3 3 2" xfId="17936" xr:uid="{00000000-0005-0000-0000-000059450000}"/>
    <cellStyle name="20% - Accent1 3 2 2 4 3 3 2 2" xfId="17937" xr:uid="{00000000-0005-0000-0000-00005A450000}"/>
    <cellStyle name="20% - Accent1 3 2 2 4 3 3 2 2 2" xfId="17938" xr:uid="{00000000-0005-0000-0000-00005B450000}"/>
    <cellStyle name="20% - Accent1 3 2 2 4 3 3 2 3" xfId="17939" xr:uid="{00000000-0005-0000-0000-00005C450000}"/>
    <cellStyle name="20% - Accent1 3 2 2 4 3 3 3" xfId="17940" xr:uid="{00000000-0005-0000-0000-00005D450000}"/>
    <cellStyle name="20% - Accent1 3 2 2 4 3 3 3 2" xfId="17941" xr:uid="{00000000-0005-0000-0000-00005E450000}"/>
    <cellStyle name="20% - Accent1 3 2 2 4 3 3 4" xfId="17942" xr:uid="{00000000-0005-0000-0000-00005F450000}"/>
    <cellStyle name="20% - Accent1 3 2 2 4 3 4" xfId="17943" xr:uid="{00000000-0005-0000-0000-000060450000}"/>
    <cellStyle name="20% - Accent1 3 2 2 4 3 4 2" xfId="17944" xr:uid="{00000000-0005-0000-0000-000061450000}"/>
    <cellStyle name="20% - Accent1 3 2 2 4 3 4 2 2" xfId="17945" xr:uid="{00000000-0005-0000-0000-000062450000}"/>
    <cellStyle name="20% - Accent1 3 2 2 4 3 4 2 2 2" xfId="17946" xr:uid="{00000000-0005-0000-0000-000063450000}"/>
    <cellStyle name="20% - Accent1 3 2 2 4 3 4 2 3" xfId="17947" xr:uid="{00000000-0005-0000-0000-000064450000}"/>
    <cellStyle name="20% - Accent1 3 2 2 4 3 4 3" xfId="17948" xr:uid="{00000000-0005-0000-0000-000065450000}"/>
    <cellStyle name="20% - Accent1 3 2 2 4 3 4 3 2" xfId="17949" xr:uid="{00000000-0005-0000-0000-000066450000}"/>
    <cellStyle name="20% - Accent1 3 2 2 4 3 4 4" xfId="17950" xr:uid="{00000000-0005-0000-0000-000067450000}"/>
    <cellStyle name="20% - Accent1 3 2 2 4 3 5" xfId="17951" xr:uid="{00000000-0005-0000-0000-000068450000}"/>
    <cellStyle name="20% - Accent1 3 2 2 4 3 5 2" xfId="17952" xr:uid="{00000000-0005-0000-0000-000069450000}"/>
    <cellStyle name="20% - Accent1 3 2 2 4 3 5 2 2" xfId="17953" xr:uid="{00000000-0005-0000-0000-00006A450000}"/>
    <cellStyle name="20% - Accent1 3 2 2 4 3 5 3" xfId="17954" xr:uid="{00000000-0005-0000-0000-00006B450000}"/>
    <cellStyle name="20% - Accent1 3 2 2 4 3 6" xfId="17955" xr:uid="{00000000-0005-0000-0000-00006C450000}"/>
    <cellStyle name="20% - Accent1 3 2 2 4 3 6 2" xfId="17956" xr:uid="{00000000-0005-0000-0000-00006D450000}"/>
    <cellStyle name="20% - Accent1 3 2 2 4 3 6 2 2" xfId="17957" xr:uid="{00000000-0005-0000-0000-00006E450000}"/>
    <cellStyle name="20% - Accent1 3 2 2 4 3 6 3" xfId="17958" xr:uid="{00000000-0005-0000-0000-00006F450000}"/>
    <cellStyle name="20% - Accent1 3 2 2 4 3 7" xfId="17959" xr:uid="{00000000-0005-0000-0000-000070450000}"/>
    <cellStyle name="20% - Accent1 3 2 2 4 3 7 2" xfId="17960" xr:uid="{00000000-0005-0000-0000-000071450000}"/>
    <cellStyle name="20% - Accent1 3 2 2 4 3 8" xfId="17961" xr:uid="{00000000-0005-0000-0000-000072450000}"/>
    <cellStyle name="20% - Accent1 3 2 2 4 3 8 2" xfId="17962" xr:uid="{00000000-0005-0000-0000-000073450000}"/>
    <cellStyle name="20% - Accent1 3 2 2 4 3 9" xfId="17963" xr:uid="{00000000-0005-0000-0000-000074450000}"/>
    <cellStyle name="20% - Accent1 3 2 2 4 4" xfId="17964" xr:uid="{00000000-0005-0000-0000-000075450000}"/>
    <cellStyle name="20% - Accent1 3 2 2 4 4 2" xfId="17965" xr:uid="{00000000-0005-0000-0000-000076450000}"/>
    <cellStyle name="20% - Accent1 3 2 2 4 4 2 2" xfId="17966" xr:uid="{00000000-0005-0000-0000-000077450000}"/>
    <cellStyle name="20% - Accent1 3 2 2 4 4 2 2 2" xfId="17967" xr:uid="{00000000-0005-0000-0000-000078450000}"/>
    <cellStyle name="20% - Accent1 3 2 2 4 4 2 3" xfId="17968" xr:uid="{00000000-0005-0000-0000-000079450000}"/>
    <cellStyle name="20% - Accent1 3 2 2 4 4 3" xfId="17969" xr:uid="{00000000-0005-0000-0000-00007A450000}"/>
    <cellStyle name="20% - Accent1 3 2 2 4 4 3 2" xfId="17970" xr:uid="{00000000-0005-0000-0000-00007B450000}"/>
    <cellStyle name="20% - Accent1 3 2 2 4 4 4" xfId="17971" xr:uid="{00000000-0005-0000-0000-00007C450000}"/>
    <cellStyle name="20% - Accent1 3 2 2 4 5" xfId="17972" xr:uid="{00000000-0005-0000-0000-00007D450000}"/>
    <cellStyle name="20% - Accent1 3 2 2 4 5 2" xfId="17973" xr:uid="{00000000-0005-0000-0000-00007E450000}"/>
    <cellStyle name="20% - Accent1 3 2 2 4 5 2 2" xfId="17974" xr:uid="{00000000-0005-0000-0000-00007F450000}"/>
    <cellStyle name="20% - Accent1 3 2 2 4 5 2 2 2" xfId="17975" xr:uid="{00000000-0005-0000-0000-000080450000}"/>
    <cellStyle name="20% - Accent1 3 2 2 4 5 2 3" xfId="17976" xr:uid="{00000000-0005-0000-0000-000081450000}"/>
    <cellStyle name="20% - Accent1 3 2 2 4 5 3" xfId="17977" xr:uid="{00000000-0005-0000-0000-000082450000}"/>
    <cellStyle name="20% - Accent1 3 2 2 4 5 3 2" xfId="17978" xr:uid="{00000000-0005-0000-0000-000083450000}"/>
    <cellStyle name="20% - Accent1 3 2 2 4 5 4" xfId="17979" xr:uid="{00000000-0005-0000-0000-000084450000}"/>
    <cellStyle name="20% - Accent1 3 2 2 4 6" xfId="17980" xr:uid="{00000000-0005-0000-0000-000085450000}"/>
    <cellStyle name="20% - Accent1 3 2 2 4 6 2" xfId="17981" xr:uid="{00000000-0005-0000-0000-000086450000}"/>
    <cellStyle name="20% - Accent1 3 2 2 4 6 2 2" xfId="17982" xr:uid="{00000000-0005-0000-0000-000087450000}"/>
    <cellStyle name="20% - Accent1 3 2 2 4 6 2 2 2" xfId="17983" xr:uid="{00000000-0005-0000-0000-000088450000}"/>
    <cellStyle name="20% - Accent1 3 2 2 4 6 2 3" xfId="17984" xr:uid="{00000000-0005-0000-0000-000089450000}"/>
    <cellStyle name="20% - Accent1 3 2 2 4 6 3" xfId="17985" xr:uid="{00000000-0005-0000-0000-00008A450000}"/>
    <cellStyle name="20% - Accent1 3 2 2 4 6 3 2" xfId="17986" xr:uid="{00000000-0005-0000-0000-00008B450000}"/>
    <cellStyle name="20% - Accent1 3 2 2 4 6 4" xfId="17987" xr:uid="{00000000-0005-0000-0000-00008C450000}"/>
    <cellStyle name="20% - Accent1 3 2 2 4 7" xfId="17988" xr:uid="{00000000-0005-0000-0000-00008D450000}"/>
    <cellStyle name="20% - Accent1 3 2 2 4 7 2" xfId="17989" xr:uid="{00000000-0005-0000-0000-00008E450000}"/>
    <cellStyle name="20% - Accent1 3 2 2 4 7 2 2" xfId="17990" xr:uid="{00000000-0005-0000-0000-00008F450000}"/>
    <cellStyle name="20% - Accent1 3 2 2 4 7 3" xfId="17991" xr:uid="{00000000-0005-0000-0000-000090450000}"/>
    <cellStyle name="20% - Accent1 3 2 2 4 8" xfId="17992" xr:uid="{00000000-0005-0000-0000-000091450000}"/>
    <cellStyle name="20% - Accent1 3 2 2 4 8 2" xfId="17993" xr:uid="{00000000-0005-0000-0000-000092450000}"/>
    <cellStyle name="20% - Accent1 3 2 2 4 8 2 2" xfId="17994" xr:uid="{00000000-0005-0000-0000-000093450000}"/>
    <cellStyle name="20% - Accent1 3 2 2 4 8 3" xfId="17995" xr:uid="{00000000-0005-0000-0000-000094450000}"/>
    <cellStyle name="20% - Accent1 3 2 2 4 9" xfId="17996" xr:uid="{00000000-0005-0000-0000-000095450000}"/>
    <cellStyle name="20% - Accent1 3 2 2 4 9 2" xfId="17997" xr:uid="{00000000-0005-0000-0000-000096450000}"/>
    <cellStyle name="20% - Accent1 3 2 2 5" xfId="17998" xr:uid="{00000000-0005-0000-0000-000097450000}"/>
    <cellStyle name="20% - Accent1 3 2 2 5 10" xfId="17999" xr:uid="{00000000-0005-0000-0000-000098450000}"/>
    <cellStyle name="20% - Accent1 3 2 2 5 10 2" xfId="18000" xr:uid="{00000000-0005-0000-0000-000099450000}"/>
    <cellStyle name="20% - Accent1 3 2 2 5 11" xfId="18001" xr:uid="{00000000-0005-0000-0000-00009A450000}"/>
    <cellStyle name="20% - Accent1 3 2 2 5 2" xfId="18002" xr:uid="{00000000-0005-0000-0000-00009B450000}"/>
    <cellStyle name="20% - Accent1 3 2 2 5 2 2" xfId="18003" xr:uid="{00000000-0005-0000-0000-00009C450000}"/>
    <cellStyle name="20% - Accent1 3 2 2 5 2 2 2" xfId="18004" xr:uid="{00000000-0005-0000-0000-00009D450000}"/>
    <cellStyle name="20% - Accent1 3 2 2 5 2 2 2 2" xfId="18005" xr:uid="{00000000-0005-0000-0000-00009E450000}"/>
    <cellStyle name="20% - Accent1 3 2 2 5 2 2 2 2 2" xfId="18006" xr:uid="{00000000-0005-0000-0000-00009F450000}"/>
    <cellStyle name="20% - Accent1 3 2 2 5 2 2 2 3" xfId="18007" xr:uid="{00000000-0005-0000-0000-0000A0450000}"/>
    <cellStyle name="20% - Accent1 3 2 2 5 2 2 3" xfId="18008" xr:uid="{00000000-0005-0000-0000-0000A1450000}"/>
    <cellStyle name="20% - Accent1 3 2 2 5 2 2 3 2" xfId="18009" xr:uid="{00000000-0005-0000-0000-0000A2450000}"/>
    <cellStyle name="20% - Accent1 3 2 2 5 2 2 4" xfId="18010" xr:uid="{00000000-0005-0000-0000-0000A3450000}"/>
    <cellStyle name="20% - Accent1 3 2 2 5 2 3" xfId="18011" xr:uid="{00000000-0005-0000-0000-0000A4450000}"/>
    <cellStyle name="20% - Accent1 3 2 2 5 2 3 2" xfId="18012" xr:uid="{00000000-0005-0000-0000-0000A5450000}"/>
    <cellStyle name="20% - Accent1 3 2 2 5 2 3 2 2" xfId="18013" xr:uid="{00000000-0005-0000-0000-0000A6450000}"/>
    <cellStyle name="20% - Accent1 3 2 2 5 2 3 2 2 2" xfId="18014" xr:uid="{00000000-0005-0000-0000-0000A7450000}"/>
    <cellStyle name="20% - Accent1 3 2 2 5 2 3 2 3" xfId="18015" xr:uid="{00000000-0005-0000-0000-0000A8450000}"/>
    <cellStyle name="20% - Accent1 3 2 2 5 2 3 3" xfId="18016" xr:uid="{00000000-0005-0000-0000-0000A9450000}"/>
    <cellStyle name="20% - Accent1 3 2 2 5 2 3 3 2" xfId="18017" xr:uid="{00000000-0005-0000-0000-0000AA450000}"/>
    <cellStyle name="20% - Accent1 3 2 2 5 2 3 4" xfId="18018" xr:uid="{00000000-0005-0000-0000-0000AB450000}"/>
    <cellStyle name="20% - Accent1 3 2 2 5 2 4" xfId="18019" xr:uid="{00000000-0005-0000-0000-0000AC450000}"/>
    <cellStyle name="20% - Accent1 3 2 2 5 2 4 2" xfId="18020" xr:uid="{00000000-0005-0000-0000-0000AD450000}"/>
    <cellStyle name="20% - Accent1 3 2 2 5 2 4 2 2" xfId="18021" xr:uid="{00000000-0005-0000-0000-0000AE450000}"/>
    <cellStyle name="20% - Accent1 3 2 2 5 2 4 2 2 2" xfId="18022" xr:uid="{00000000-0005-0000-0000-0000AF450000}"/>
    <cellStyle name="20% - Accent1 3 2 2 5 2 4 2 3" xfId="18023" xr:uid="{00000000-0005-0000-0000-0000B0450000}"/>
    <cellStyle name="20% - Accent1 3 2 2 5 2 4 3" xfId="18024" xr:uid="{00000000-0005-0000-0000-0000B1450000}"/>
    <cellStyle name="20% - Accent1 3 2 2 5 2 4 3 2" xfId="18025" xr:uid="{00000000-0005-0000-0000-0000B2450000}"/>
    <cellStyle name="20% - Accent1 3 2 2 5 2 4 4" xfId="18026" xr:uid="{00000000-0005-0000-0000-0000B3450000}"/>
    <cellStyle name="20% - Accent1 3 2 2 5 2 5" xfId="18027" xr:uid="{00000000-0005-0000-0000-0000B4450000}"/>
    <cellStyle name="20% - Accent1 3 2 2 5 2 5 2" xfId="18028" xr:uid="{00000000-0005-0000-0000-0000B5450000}"/>
    <cellStyle name="20% - Accent1 3 2 2 5 2 5 2 2" xfId="18029" xr:uid="{00000000-0005-0000-0000-0000B6450000}"/>
    <cellStyle name="20% - Accent1 3 2 2 5 2 5 3" xfId="18030" xr:uid="{00000000-0005-0000-0000-0000B7450000}"/>
    <cellStyle name="20% - Accent1 3 2 2 5 2 6" xfId="18031" xr:uid="{00000000-0005-0000-0000-0000B8450000}"/>
    <cellStyle name="20% - Accent1 3 2 2 5 2 6 2" xfId="18032" xr:uid="{00000000-0005-0000-0000-0000B9450000}"/>
    <cellStyle name="20% - Accent1 3 2 2 5 2 6 2 2" xfId="18033" xr:uid="{00000000-0005-0000-0000-0000BA450000}"/>
    <cellStyle name="20% - Accent1 3 2 2 5 2 6 3" xfId="18034" xr:uid="{00000000-0005-0000-0000-0000BB450000}"/>
    <cellStyle name="20% - Accent1 3 2 2 5 2 7" xfId="18035" xr:uid="{00000000-0005-0000-0000-0000BC450000}"/>
    <cellStyle name="20% - Accent1 3 2 2 5 2 7 2" xfId="18036" xr:uid="{00000000-0005-0000-0000-0000BD450000}"/>
    <cellStyle name="20% - Accent1 3 2 2 5 2 8" xfId="18037" xr:uid="{00000000-0005-0000-0000-0000BE450000}"/>
    <cellStyle name="20% - Accent1 3 2 2 5 2 8 2" xfId="18038" xr:uid="{00000000-0005-0000-0000-0000BF450000}"/>
    <cellStyle name="20% - Accent1 3 2 2 5 2 9" xfId="18039" xr:uid="{00000000-0005-0000-0000-0000C0450000}"/>
    <cellStyle name="20% - Accent1 3 2 2 5 3" xfId="18040" xr:uid="{00000000-0005-0000-0000-0000C1450000}"/>
    <cellStyle name="20% - Accent1 3 2 2 5 3 2" xfId="18041" xr:uid="{00000000-0005-0000-0000-0000C2450000}"/>
    <cellStyle name="20% - Accent1 3 2 2 5 3 2 2" xfId="18042" xr:uid="{00000000-0005-0000-0000-0000C3450000}"/>
    <cellStyle name="20% - Accent1 3 2 2 5 3 2 2 2" xfId="18043" xr:uid="{00000000-0005-0000-0000-0000C4450000}"/>
    <cellStyle name="20% - Accent1 3 2 2 5 3 2 2 2 2" xfId="18044" xr:uid="{00000000-0005-0000-0000-0000C5450000}"/>
    <cellStyle name="20% - Accent1 3 2 2 5 3 2 2 3" xfId="18045" xr:uid="{00000000-0005-0000-0000-0000C6450000}"/>
    <cellStyle name="20% - Accent1 3 2 2 5 3 2 3" xfId="18046" xr:uid="{00000000-0005-0000-0000-0000C7450000}"/>
    <cellStyle name="20% - Accent1 3 2 2 5 3 2 3 2" xfId="18047" xr:uid="{00000000-0005-0000-0000-0000C8450000}"/>
    <cellStyle name="20% - Accent1 3 2 2 5 3 2 4" xfId="18048" xr:uid="{00000000-0005-0000-0000-0000C9450000}"/>
    <cellStyle name="20% - Accent1 3 2 2 5 3 3" xfId="18049" xr:uid="{00000000-0005-0000-0000-0000CA450000}"/>
    <cellStyle name="20% - Accent1 3 2 2 5 3 3 2" xfId="18050" xr:uid="{00000000-0005-0000-0000-0000CB450000}"/>
    <cellStyle name="20% - Accent1 3 2 2 5 3 3 2 2" xfId="18051" xr:uid="{00000000-0005-0000-0000-0000CC450000}"/>
    <cellStyle name="20% - Accent1 3 2 2 5 3 3 2 2 2" xfId="18052" xr:uid="{00000000-0005-0000-0000-0000CD450000}"/>
    <cellStyle name="20% - Accent1 3 2 2 5 3 3 2 3" xfId="18053" xr:uid="{00000000-0005-0000-0000-0000CE450000}"/>
    <cellStyle name="20% - Accent1 3 2 2 5 3 3 3" xfId="18054" xr:uid="{00000000-0005-0000-0000-0000CF450000}"/>
    <cellStyle name="20% - Accent1 3 2 2 5 3 3 3 2" xfId="18055" xr:uid="{00000000-0005-0000-0000-0000D0450000}"/>
    <cellStyle name="20% - Accent1 3 2 2 5 3 3 4" xfId="18056" xr:uid="{00000000-0005-0000-0000-0000D1450000}"/>
    <cellStyle name="20% - Accent1 3 2 2 5 3 4" xfId="18057" xr:uid="{00000000-0005-0000-0000-0000D2450000}"/>
    <cellStyle name="20% - Accent1 3 2 2 5 3 4 2" xfId="18058" xr:uid="{00000000-0005-0000-0000-0000D3450000}"/>
    <cellStyle name="20% - Accent1 3 2 2 5 3 4 2 2" xfId="18059" xr:uid="{00000000-0005-0000-0000-0000D4450000}"/>
    <cellStyle name="20% - Accent1 3 2 2 5 3 4 2 2 2" xfId="18060" xr:uid="{00000000-0005-0000-0000-0000D5450000}"/>
    <cellStyle name="20% - Accent1 3 2 2 5 3 4 2 3" xfId="18061" xr:uid="{00000000-0005-0000-0000-0000D6450000}"/>
    <cellStyle name="20% - Accent1 3 2 2 5 3 4 3" xfId="18062" xr:uid="{00000000-0005-0000-0000-0000D7450000}"/>
    <cellStyle name="20% - Accent1 3 2 2 5 3 4 3 2" xfId="18063" xr:uid="{00000000-0005-0000-0000-0000D8450000}"/>
    <cellStyle name="20% - Accent1 3 2 2 5 3 4 4" xfId="18064" xr:uid="{00000000-0005-0000-0000-0000D9450000}"/>
    <cellStyle name="20% - Accent1 3 2 2 5 3 5" xfId="18065" xr:uid="{00000000-0005-0000-0000-0000DA450000}"/>
    <cellStyle name="20% - Accent1 3 2 2 5 3 5 2" xfId="18066" xr:uid="{00000000-0005-0000-0000-0000DB450000}"/>
    <cellStyle name="20% - Accent1 3 2 2 5 3 5 2 2" xfId="18067" xr:uid="{00000000-0005-0000-0000-0000DC450000}"/>
    <cellStyle name="20% - Accent1 3 2 2 5 3 5 3" xfId="18068" xr:uid="{00000000-0005-0000-0000-0000DD450000}"/>
    <cellStyle name="20% - Accent1 3 2 2 5 3 6" xfId="18069" xr:uid="{00000000-0005-0000-0000-0000DE450000}"/>
    <cellStyle name="20% - Accent1 3 2 2 5 3 6 2" xfId="18070" xr:uid="{00000000-0005-0000-0000-0000DF450000}"/>
    <cellStyle name="20% - Accent1 3 2 2 5 3 6 2 2" xfId="18071" xr:uid="{00000000-0005-0000-0000-0000E0450000}"/>
    <cellStyle name="20% - Accent1 3 2 2 5 3 6 3" xfId="18072" xr:uid="{00000000-0005-0000-0000-0000E1450000}"/>
    <cellStyle name="20% - Accent1 3 2 2 5 3 7" xfId="18073" xr:uid="{00000000-0005-0000-0000-0000E2450000}"/>
    <cellStyle name="20% - Accent1 3 2 2 5 3 7 2" xfId="18074" xr:uid="{00000000-0005-0000-0000-0000E3450000}"/>
    <cellStyle name="20% - Accent1 3 2 2 5 3 8" xfId="18075" xr:uid="{00000000-0005-0000-0000-0000E4450000}"/>
    <cellStyle name="20% - Accent1 3 2 2 5 3 8 2" xfId="18076" xr:uid="{00000000-0005-0000-0000-0000E5450000}"/>
    <cellStyle name="20% - Accent1 3 2 2 5 3 9" xfId="18077" xr:uid="{00000000-0005-0000-0000-0000E6450000}"/>
    <cellStyle name="20% - Accent1 3 2 2 5 4" xfId="18078" xr:uid="{00000000-0005-0000-0000-0000E7450000}"/>
    <cellStyle name="20% - Accent1 3 2 2 5 4 2" xfId="18079" xr:uid="{00000000-0005-0000-0000-0000E8450000}"/>
    <cellStyle name="20% - Accent1 3 2 2 5 4 2 2" xfId="18080" xr:uid="{00000000-0005-0000-0000-0000E9450000}"/>
    <cellStyle name="20% - Accent1 3 2 2 5 4 2 2 2" xfId="18081" xr:uid="{00000000-0005-0000-0000-0000EA450000}"/>
    <cellStyle name="20% - Accent1 3 2 2 5 4 2 3" xfId="18082" xr:uid="{00000000-0005-0000-0000-0000EB450000}"/>
    <cellStyle name="20% - Accent1 3 2 2 5 4 3" xfId="18083" xr:uid="{00000000-0005-0000-0000-0000EC450000}"/>
    <cellStyle name="20% - Accent1 3 2 2 5 4 3 2" xfId="18084" xr:uid="{00000000-0005-0000-0000-0000ED450000}"/>
    <cellStyle name="20% - Accent1 3 2 2 5 4 4" xfId="18085" xr:uid="{00000000-0005-0000-0000-0000EE450000}"/>
    <cellStyle name="20% - Accent1 3 2 2 5 5" xfId="18086" xr:uid="{00000000-0005-0000-0000-0000EF450000}"/>
    <cellStyle name="20% - Accent1 3 2 2 5 5 2" xfId="18087" xr:uid="{00000000-0005-0000-0000-0000F0450000}"/>
    <cellStyle name="20% - Accent1 3 2 2 5 5 2 2" xfId="18088" xr:uid="{00000000-0005-0000-0000-0000F1450000}"/>
    <cellStyle name="20% - Accent1 3 2 2 5 5 2 2 2" xfId="18089" xr:uid="{00000000-0005-0000-0000-0000F2450000}"/>
    <cellStyle name="20% - Accent1 3 2 2 5 5 2 3" xfId="18090" xr:uid="{00000000-0005-0000-0000-0000F3450000}"/>
    <cellStyle name="20% - Accent1 3 2 2 5 5 3" xfId="18091" xr:uid="{00000000-0005-0000-0000-0000F4450000}"/>
    <cellStyle name="20% - Accent1 3 2 2 5 5 3 2" xfId="18092" xr:uid="{00000000-0005-0000-0000-0000F5450000}"/>
    <cellStyle name="20% - Accent1 3 2 2 5 5 4" xfId="18093" xr:uid="{00000000-0005-0000-0000-0000F6450000}"/>
    <cellStyle name="20% - Accent1 3 2 2 5 6" xfId="18094" xr:uid="{00000000-0005-0000-0000-0000F7450000}"/>
    <cellStyle name="20% - Accent1 3 2 2 5 6 2" xfId="18095" xr:uid="{00000000-0005-0000-0000-0000F8450000}"/>
    <cellStyle name="20% - Accent1 3 2 2 5 6 2 2" xfId="18096" xr:uid="{00000000-0005-0000-0000-0000F9450000}"/>
    <cellStyle name="20% - Accent1 3 2 2 5 6 2 2 2" xfId="18097" xr:uid="{00000000-0005-0000-0000-0000FA450000}"/>
    <cellStyle name="20% - Accent1 3 2 2 5 6 2 3" xfId="18098" xr:uid="{00000000-0005-0000-0000-0000FB450000}"/>
    <cellStyle name="20% - Accent1 3 2 2 5 6 3" xfId="18099" xr:uid="{00000000-0005-0000-0000-0000FC450000}"/>
    <cellStyle name="20% - Accent1 3 2 2 5 6 3 2" xfId="18100" xr:uid="{00000000-0005-0000-0000-0000FD450000}"/>
    <cellStyle name="20% - Accent1 3 2 2 5 6 4" xfId="18101" xr:uid="{00000000-0005-0000-0000-0000FE450000}"/>
    <cellStyle name="20% - Accent1 3 2 2 5 7" xfId="18102" xr:uid="{00000000-0005-0000-0000-0000FF450000}"/>
    <cellStyle name="20% - Accent1 3 2 2 5 7 2" xfId="18103" xr:uid="{00000000-0005-0000-0000-000000460000}"/>
    <cellStyle name="20% - Accent1 3 2 2 5 7 2 2" xfId="18104" xr:uid="{00000000-0005-0000-0000-000001460000}"/>
    <cellStyle name="20% - Accent1 3 2 2 5 7 3" xfId="18105" xr:uid="{00000000-0005-0000-0000-000002460000}"/>
    <cellStyle name="20% - Accent1 3 2 2 5 8" xfId="18106" xr:uid="{00000000-0005-0000-0000-000003460000}"/>
    <cellStyle name="20% - Accent1 3 2 2 5 8 2" xfId="18107" xr:uid="{00000000-0005-0000-0000-000004460000}"/>
    <cellStyle name="20% - Accent1 3 2 2 5 8 2 2" xfId="18108" xr:uid="{00000000-0005-0000-0000-000005460000}"/>
    <cellStyle name="20% - Accent1 3 2 2 5 8 3" xfId="18109" xr:uid="{00000000-0005-0000-0000-000006460000}"/>
    <cellStyle name="20% - Accent1 3 2 2 5 9" xfId="18110" xr:uid="{00000000-0005-0000-0000-000007460000}"/>
    <cellStyle name="20% - Accent1 3 2 2 5 9 2" xfId="18111" xr:uid="{00000000-0005-0000-0000-000008460000}"/>
    <cellStyle name="20% - Accent1 3 2 2 6" xfId="18112" xr:uid="{00000000-0005-0000-0000-000009460000}"/>
    <cellStyle name="20% - Accent1 3 2 2 6 10" xfId="18113" xr:uid="{00000000-0005-0000-0000-00000A460000}"/>
    <cellStyle name="20% - Accent1 3 2 2 6 10 2" xfId="18114" xr:uid="{00000000-0005-0000-0000-00000B460000}"/>
    <cellStyle name="20% - Accent1 3 2 2 6 11" xfId="18115" xr:uid="{00000000-0005-0000-0000-00000C460000}"/>
    <cellStyle name="20% - Accent1 3 2 2 6 2" xfId="18116" xr:uid="{00000000-0005-0000-0000-00000D460000}"/>
    <cellStyle name="20% - Accent1 3 2 2 6 2 2" xfId="18117" xr:uid="{00000000-0005-0000-0000-00000E460000}"/>
    <cellStyle name="20% - Accent1 3 2 2 6 2 2 2" xfId="18118" xr:uid="{00000000-0005-0000-0000-00000F460000}"/>
    <cellStyle name="20% - Accent1 3 2 2 6 2 2 2 2" xfId="18119" xr:uid="{00000000-0005-0000-0000-000010460000}"/>
    <cellStyle name="20% - Accent1 3 2 2 6 2 2 2 2 2" xfId="18120" xr:uid="{00000000-0005-0000-0000-000011460000}"/>
    <cellStyle name="20% - Accent1 3 2 2 6 2 2 2 3" xfId="18121" xr:uid="{00000000-0005-0000-0000-000012460000}"/>
    <cellStyle name="20% - Accent1 3 2 2 6 2 2 3" xfId="18122" xr:uid="{00000000-0005-0000-0000-000013460000}"/>
    <cellStyle name="20% - Accent1 3 2 2 6 2 2 3 2" xfId="18123" xr:uid="{00000000-0005-0000-0000-000014460000}"/>
    <cellStyle name="20% - Accent1 3 2 2 6 2 2 4" xfId="18124" xr:uid="{00000000-0005-0000-0000-000015460000}"/>
    <cellStyle name="20% - Accent1 3 2 2 6 2 3" xfId="18125" xr:uid="{00000000-0005-0000-0000-000016460000}"/>
    <cellStyle name="20% - Accent1 3 2 2 6 2 3 2" xfId="18126" xr:uid="{00000000-0005-0000-0000-000017460000}"/>
    <cellStyle name="20% - Accent1 3 2 2 6 2 3 2 2" xfId="18127" xr:uid="{00000000-0005-0000-0000-000018460000}"/>
    <cellStyle name="20% - Accent1 3 2 2 6 2 3 2 2 2" xfId="18128" xr:uid="{00000000-0005-0000-0000-000019460000}"/>
    <cellStyle name="20% - Accent1 3 2 2 6 2 3 2 3" xfId="18129" xr:uid="{00000000-0005-0000-0000-00001A460000}"/>
    <cellStyle name="20% - Accent1 3 2 2 6 2 3 3" xfId="18130" xr:uid="{00000000-0005-0000-0000-00001B460000}"/>
    <cellStyle name="20% - Accent1 3 2 2 6 2 3 3 2" xfId="18131" xr:uid="{00000000-0005-0000-0000-00001C460000}"/>
    <cellStyle name="20% - Accent1 3 2 2 6 2 3 4" xfId="18132" xr:uid="{00000000-0005-0000-0000-00001D460000}"/>
    <cellStyle name="20% - Accent1 3 2 2 6 2 4" xfId="18133" xr:uid="{00000000-0005-0000-0000-00001E460000}"/>
    <cellStyle name="20% - Accent1 3 2 2 6 2 4 2" xfId="18134" xr:uid="{00000000-0005-0000-0000-00001F460000}"/>
    <cellStyle name="20% - Accent1 3 2 2 6 2 4 2 2" xfId="18135" xr:uid="{00000000-0005-0000-0000-000020460000}"/>
    <cellStyle name="20% - Accent1 3 2 2 6 2 4 2 2 2" xfId="18136" xr:uid="{00000000-0005-0000-0000-000021460000}"/>
    <cellStyle name="20% - Accent1 3 2 2 6 2 4 2 3" xfId="18137" xr:uid="{00000000-0005-0000-0000-000022460000}"/>
    <cellStyle name="20% - Accent1 3 2 2 6 2 4 3" xfId="18138" xr:uid="{00000000-0005-0000-0000-000023460000}"/>
    <cellStyle name="20% - Accent1 3 2 2 6 2 4 3 2" xfId="18139" xr:uid="{00000000-0005-0000-0000-000024460000}"/>
    <cellStyle name="20% - Accent1 3 2 2 6 2 4 4" xfId="18140" xr:uid="{00000000-0005-0000-0000-000025460000}"/>
    <cellStyle name="20% - Accent1 3 2 2 6 2 5" xfId="18141" xr:uid="{00000000-0005-0000-0000-000026460000}"/>
    <cellStyle name="20% - Accent1 3 2 2 6 2 5 2" xfId="18142" xr:uid="{00000000-0005-0000-0000-000027460000}"/>
    <cellStyle name="20% - Accent1 3 2 2 6 2 5 2 2" xfId="18143" xr:uid="{00000000-0005-0000-0000-000028460000}"/>
    <cellStyle name="20% - Accent1 3 2 2 6 2 5 3" xfId="18144" xr:uid="{00000000-0005-0000-0000-000029460000}"/>
    <cellStyle name="20% - Accent1 3 2 2 6 2 6" xfId="18145" xr:uid="{00000000-0005-0000-0000-00002A460000}"/>
    <cellStyle name="20% - Accent1 3 2 2 6 2 6 2" xfId="18146" xr:uid="{00000000-0005-0000-0000-00002B460000}"/>
    <cellStyle name="20% - Accent1 3 2 2 6 2 6 2 2" xfId="18147" xr:uid="{00000000-0005-0000-0000-00002C460000}"/>
    <cellStyle name="20% - Accent1 3 2 2 6 2 6 3" xfId="18148" xr:uid="{00000000-0005-0000-0000-00002D460000}"/>
    <cellStyle name="20% - Accent1 3 2 2 6 2 7" xfId="18149" xr:uid="{00000000-0005-0000-0000-00002E460000}"/>
    <cellStyle name="20% - Accent1 3 2 2 6 2 7 2" xfId="18150" xr:uid="{00000000-0005-0000-0000-00002F460000}"/>
    <cellStyle name="20% - Accent1 3 2 2 6 2 8" xfId="18151" xr:uid="{00000000-0005-0000-0000-000030460000}"/>
    <cellStyle name="20% - Accent1 3 2 2 6 2 8 2" xfId="18152" xr:uid="{00000000-0005-0000-0000-000031460000}"/>
    <cellStyle name="20% - Accent1 3 2 2 6 2 9" xfId="18153" xr:uid="{00000000-0005-0000-0000-000032460000}"/>
    <cellStyle name="20% - Accent1 3 2 2 6 3" xfId="18154" xr:uid="{00000000-0005-0000-0000-000033460000}"/>
    <cellStyle name="20% - Accent1 3 2 2 6 3 2" xfId="18155" xr:uid="{00000000-0005-0000-0000-000034460000}"/>
    <cellStyle name="20% - Accent1 3 2 2 6 3 2 2" xfId="18156" xr:uid="{00000000-0005-0000-0000-000035460000}"/>
    <cellStyle name="20% - Accent1 3 2 2 6 3 2 2 2" xfId="18157" xr:uid="{00000000-0005-0000-0000-000036460000}"/>
    <cellStyle name="20% - Accent1 3 2 2 6 3 2 2 2 2" xfId="18158" xr:uid="{00000000-0005-0000-0000-000037460000}"/>
    <cellStyle name="20% - Accent1 3 2 2 6 3 2 2 3" xfId="18159" xr:uid="{00000000-0005-0000-0000-000038460000}"/>
    <cellStyle name="20% - Accent1 3 2 2 6 3 2 3" xfId="18160" xr:uid="{00000000-0005-0000-0000-000039460000}"/>
    <cellStyle name="20% - Accent1 3 2 2 6 3 2 3 2" xfId="18161" xr:uid="{00000000-0005-0000-0000-00003A460000}"/>
    <cellStyle name="20% - Accent1 3 2 2 6 3 2 4" xfId="18162" xr:uid="{00000000-0005-0000-0000-00003B460000}"/>
    <cellStyle name="20% - Accent1 3 2 2 6 3 3" xfId="18163" xr:uid="{00000000-0005-0000-0000-00003C460000}"/>
    <cellStyle name="20% - Accent1 3 2 2 6 3 3 2" xfId="18164" xr:uid="{00000000-0005-0000-0000-00003D460000}"/>
    <cellStyle name="20% - Accent1 3 2 2 6 3 3 2 2" xfId="18165" xr:uid="{00000000-0005-0000-0000-00003E460000}"/>
    <cellStyle name="20% - Accent1 3 2 2 6 3 3 2 2 2" xfId="18166" xr:uid="{00000000-0005-0000-0000-00003F460000}"/>
    <cellStyle name="20% - Accent1 3 2 2 6 3 3 2 3" xfId="18167" xr:uid="{00000000-0005-0000-0000-000040460000}"/>
    <cellStyle name="20% - Accent1 3 2 2 6 3 3 3" xfId="18168" xr:uid="{00000000-0005-0000-0000-000041460000}"/>
    <cellStyle name="20% - Accent1 3 2 2 6 3 3 3 2" xfId="18169" xr:uid="{00000000-0005-0000-0000-000042460000}"/>
    <cellStyle name="20% - Accent1 3 2 2 6 3 3 4" xfId="18170" xr:uid="{00000000-0005-0000-0000-000043460000}"/>
    <cellStyle name="20% - Accent1 3 2 2 6 3 4" xfId="18171" xr:uid="{00000000-0005-0000-0000-000044460000}"/>
    <cellStyle name="20% - Accent1 3 2 2 6 3 4 2" xfId="18172" xr:uid="{00000000-0005-0000-0000-000045460000}"/>
    <cellStyle name="20% - Accent1 3 2 2 6 3 4 2 2" xfId="18173" xr:uid="{00000000-0005-0000-0000-000046460000}"/>
    <cellStyle name="20% - Accent1 3 2 2 6 3 4 2 2 2" xfId="18174" xr:uid="{00000000-0005-0000-0000-000047460000}"/>
    <cellStyle name="20% - Accent1 3 2 2 6 3 4 2 3" xfId="18175" xr:uid="{00000000-0005-0000-0000-000048460000}"/>
    <cellStyle name="20% - Accent1 3 2 2 6 3 4 3" xfId="18176" xr:uid="{00000000-0005-0000-0000-000049460000}"/>
    <cellStyle name="20% - Accent1 3 2 2 6 3 4 3 2" xfId="18177" xr:uid="{00000000-0005-0000-0000-00004A460000}"/>
    <cellStyle name="20% - Accent1 3 2 2 6 3 4 4" xfId="18178" xr:uid="{00000000-0005-0000-0000-00004B460000}"/>
    <cellStyle name="20% - Accent1 3 2 2 6 3 5" xfId="18179" xr:uid="{00000000-0005-0000-0000-00004C460000}"/>
    <cellStyle name="20% - Accent1 3 2 2 6 3 5 2" xfId="18180" xr:uid="{00000000-0005-0000-0000-00004D460000}"/>
    <cellStyle name="20% - Accent1 3 2 2 6 3 5 2 2" xfId="18181" xr:uid="{00000000-0005-0000-0000-00004E460000}"/>
    <cellStyle name="20% - Accent1 3 2 2 6 3 5 3" xfId="18182" xr:uid="{00000000-0005-0000-0000-00004F460000}"/>
    <cellStyle name="20% - Accent1 3 2 2 6 3 6" xfId="18183" xr:uid="{00000000-0005-0000-0000-000050460000}"/>
    <cellStyle name="20% - Accent1 3 2 2 6 3 6 2" xfId="18184" xr:uid="{00000000-0005-0000-0000-000051460000}"/>
    <cellStyle name="20% - Accent1 3 2 2 6 3 6 2 2" xfId="18185" xr:uid="{00000000-0005-0000-0000-000052460000}"/>
    <cellStyle name="20% - Accent1 3 2 2 6 3 6 3" xfId="18186" xr:uid="{00000000-0005-0000-0000-000053460000}"/>
    <cellStyle name="20% - Accent1 3 2 2 6 3 7" xfId="18187" xr:uid="{00000000-0005-0000-0000-000054460000}"/>
    <cellStyle name="20% - Accent1 3 2 2 6 3 7 2" xfId="18188" xr:uid="{00000000-0005-0000-0000-000055460000}"/>
    <cellStyle name="20% - Accent1 3 2 2 6 3 8" xfId="18189" xr:uid="{00000000-0005-0000-0000-000056460000}"/>
    <cellStyle name="20% - Accent1 3 2 2 6 3 8 2" xfId="18190" xr:uid="{00000000-0005-0000-0000-000057460000}"/>
    <cellStyle name="20% - Accent1 3 2 2 6 3 9" xfId="18191" xr:uid="{00000000-0005-0000-0000-000058460000}"/>
    <cellStyle name="20% - Accent1 3 2 2 6 4" xfId="18192" xr:uid="{00000000-0005-0000-0000-000059460000}"/>
    <cellStyle name="20% - Accent1 3 2 2 6 4 2" xfId="18193" xr:uid="{00000000-0005-0000-0000-00005A460000}"/>
    <cellStyle name="20% - Accent1 3 2 2 6 4 2 2" xfId="18194" xr:uid="{00000000-0005-0000-0000-00005B460000}"/>
    <cellStyle name="20% - Accent1 3 2 2 6 4 2 2 2" xfId="18195" xr:uid="{00000000-0005-0000-0000-00005C460000}"/>
    <cellStyle name="20% - Accent1 3 2 2 6 4 2 3" xfId="18196" xr:uid="{00000000-0005-0000-0000-00005D460000}"/>
    <cellStyle name="20% - Accent1 3 2 2 6 4 3" xfId="18197" xr:uid="{00000000-0005-0000-0000-00005E460000}"/>
    <cellStyle name="20% - Accent1 3 2 2 6 4 3 2" xfId="18198" xr:uid="{00000000-0005-0000-0000-00005F460000}"/>
    <cellStyle name="20% - Accent1 3 2 2 6 4 4" xfId="18199" xr:uid="{00000000-0005-0000-0000-000060460000}"/>
    <cellStyle name="20% - Accent1 3 2 2 6 5" xfId="18200" xr:uid="{00000000-0005-0000-0000-000061460000}"/>
    <cellStyle name="20% - Accent1 3 2 2 6 5 2" xfId="18201" xr:uid="{00000000-0005-0000-0000-000062460000}"/>
    <cellStyle name="20% - Accent1 3 2 2 6 5 2 2" xfId="18202" xr:uid="{00000000-0005-0000-0000-000063460000}"/>
    <cellStyle name="20% - Accent1 3 2 2 6 5 2 2 2" xfId="18203" xr:uid="{00000000-0005-0000-0000-000064460000}"/>
    <cellStyle name="20% - Accent1 3 2 2 6 5 2 3" xfId="18204" xr:uid="{00000000-0005-0000-0000-000065460000}"/>
    <cellStyle name="20% - Accent1 3 2 2 6 5 3" xfId="18205" xr:uid="{00000000-0005-0000-0000-000066460000}"/>
    <cellStyle name="20% - Accent1 3 2 2 6 5 3 2" xfId="18206" xr:uid="{00000000-0005-0000-0000-000067460000}"/>
    <cellStyle name="20% - Accent1 3 2 2 6 5 4" xfId="18207" xr:uid="{00000000-0005-0000-0000-000068460000}"/>
    <cellStyle name="20% - Accent1 3 2 2 6 6" xfId="18208" xr:uid="{00000000-0005-0000-0000-000069460000}"/>
    <cellStyle name="20% - Accent1 3 2 2 6 6 2" xfId="18209" xr:uid="{00000000-0005-0000-0000-00006A460000}"/>
    <cellStyle name="20% - Accent1 3 2 2 6 6 2 2" xfId="18210" xr:uid="{00000000-0005-0000-0000-00006B460000}"/>
    <cellStyle name="20% - Accent1 3 2 2 6 6 2 2 2" xfId="18211" xr:uid="{00000000-0005-0000-0000-00006C460000}"/>
    <cellStyle name="20% - Accent1 3 2 2 6 6 2 3" xfId="18212" xr:uid="{00000000-0005-0000-0000-00006D460000}"/>
    <cellStyle name="20% - Accent1 3 2 2 6 6 3" xfId="18213" xr:uid="{00000000-0005-0000-0000-00006E460000}"/>
    <cellStyle name="20% - Accent1 3 2 2 6 6 3 2" xfId="18214" xr:uid="{00000000-0005-0000-0000-00006F460000}"/>
    <cellStyle name="20% - Accent1 3 2 2 6 6 4" xfId="18215" xr:uid="{00000000-0005-0000-0000-000070460000}"/>
    <cellStyle name="20% - Accent1 3 2 2 6 7" xfId="18216" xr:uid="{00000000-0005-0000-0000-000071460000}"/>
    <cellStyle name="20% - Accent1 3 2 2 6 7 2" xfId="18217" xr:uid="{00000000-0005-0000-0000-000072460000}"/>
    <cellStyle name="20% - Accent1 3 2 2 6 7 2 2" xfId="18218" xr:uid="{00000000-0005-0000-0000-000073460000}"/>
    <cellStyle name="20% - Accent1 3 2 2 6 7 3" xfId="18219" xr:uid="{00000000-0005-0000-0000-000074460000}"/>
    <cellStyle name="20% - Accent1 3 2 2 6 8" xfId="18220" xr:uid="{00000000-0005-0000-0000-000075460000}"/>
    <cellStyle name="20% - Accent1 3 2 2 6 8 2" xfId="18221" xr:uid="{00000000-0005-0000-0000-000076460000}"/>
    <cellStyle name="20% - Accent1 3 2 2 6 8 2 2" xfId="18222" xr:uid="{00000000-0005-0000-0000-000077460000}"/>
    <cellStyle name="20% - Accent1 3 2 2 6 8 3" xfId="18223" xr:uid="{00000000-0005-0000-0000-000078460000}"/>
    <cellStyle name="20% - Accent1 3 2 2 6 9" xfId="18224" xr:uid="{00000000-0005-0000-0000-000079460000}"/>
    <cellStyle name="20% - Accent1 3 2 2 6 9 2" xfId="18225" xr:uid="{00000000-0005-0000-0000-00007A460000}"/>
    <cellStyle name="20% - Accent1 3 2 2 7" xfId="18226" xr:uid="{00000000-0005-0000-0000-00007B460000}"/>
    <cellStyle name="20% - Accent1 3 2 2 7 2" xfId="18227" xr:uid="{00000000-0005-0000-0000-00007C460000}"/>
    <cellStyle name="20% - Accent1 3 2 2 7 2 2" xfId="18228" xr:uid="{00000000-0005-0000-0000-00007D460000}"/>
    <cellStyle name="20% - Accent1 3 2 2 7 2 2 2" xfId="18229" xr:uid="{00000000-0005-0000-0000-00007E460000}"/>
    <cellStyle name="20% - Accent1 3 2 2 7 2 2 2 2" xfId="18230" xr:uid="{00000000-0005-0000-0000-00007F460000}"/>
    <cellStyle name="20% - Accent1 3 2 2 7 2 2 3" xfId="18231" xr:uid="{00000000-0005-0000-0000-000080460000}"/>
    <cellStyle name="20% - Accent1 3 2 2 7 2 3" xfId="18232" xr:uid="{00000000-0005-0000-0000-000081460000}"/>
    <cellStyle name="20% - Accent1 3 2 2 7 2 3 2" xfId="18233" xr:uid="{00000000-0005-0000-0000-000082460000}"/>
    <cellStyle name="20% - Accent1 3 2 2 7 2 4" xfId="18234" xr:uid="{00000000-0005-0000-0000-000083460000}"/>
    <cellStyle name="20% - Accent1 3 2 2 7 3" xfId="18235" xr:uid="{00000000-0005-0000-0000-000084460000}"/>
    <cellStyle name="20% - Accent1 3 2 2 7 3 2" xfId="18236" xr:uid="{00000000-0005-0000-0000-000085460000}"/>
    <cellStyle name="20% - Accent1 3 2 2 7 3 2 2" xfId="18237" xr:uid="{00000000-0005-0000-0000-000086460000}"/>
    <cellStyle name="20% - Accent1 3 2 2 7 3 2 2 2" xfId="18238" xr:uid="{00000000-0005-0000-0000-000087460000}"/>
    <cellStyle name="20% - Accent1 3 2 2 7 3 2 3" xfId="18239" xr:uid="{00000000-0005-0000-0000-000088460000}"/>
    <cellStyle name="20% - Accent1 3 2 2 7 3 3" xfId="18240" xr:uid="{00000000-0005-0000-0000-000089460000}"/>
    <cellStyle name="20% - Accent1 3 2 2 7 3 3 2" xfId="18241" xr:uid="{00000000-0005-0000-0000-00008A460000}"/>
    <cellStyle name="20% - Accent1 3 2 2 7 3 4" xfId="18242" xr:uid="{00000000-0005-0000-0000-00008B460000}"/>
    <cellStyle name="20% - Accent1 3 2 2 7 4" xfId="18243" xr:uid="{00000000-0005-0000-0000-00008C460000}"/>
    <cellStyle name="20% - Accent1 3 2 2 7 4 2" xfId="18244" xr:uid="{00000000-0005-0000-0000-00008D460000}"/>
    <cellStyle name="20% - Accent1 3 2 2 7 4 2 2" xfId="18245" xr:uid="{00000000-0005-0000-0000-00008E460000}"/>
    <cellStyle name="20% - Accent1 3 2 2 7 4 2 2 2" xfId="18246" xr:uid="{00000000-0005-0000-0000-00008F460000}"/>
    <cellStyle name="20% - Accent1 3 2 2 7 4 2 3" xfId="18247" xr:uid="{00000000-0005-0000-0000-000090460000}"/>
    <cellStyle name="20% - Accent1 3 2 2 7 4 3" xfId="18248" xr:uid="{00000000-0005-0000-0000-000091460000}"/>
    <cellStyle name="20% - Accent1 3 2 2 7 4 3 2" xfId="18249" xr:uid="{00000000-0005-0000-0000-000092460000}"/>
    <cellStyle name="20% - Accent1 3 2 2 7 4 4" xfId="18250" xr:uid="{00000000-0005-0000-0000-000093460000}"/>
    <cellStyle name="20% - Accent1 3 2 2 7 5" xfId="18251" xr:uid="{00000000-0005-0000-0000-000094460000}"/>
    <cellStyle name="20% - Accent1 3 2 2 7 5 2" xfId="18252" xr:uid="{00000000-0005-0000-0000-000095460000}"/>
    <cellStyle name="20% - Accent1 3 2 2 7 5 2 2" xfId="18253" xr:uid="{00000000-0005-0000-0000-000096460000}"/>
    <cellStyle name="20% - Accent1 3 2 2 7 5 3" xfId="18254" xr:uid="{00000000-0005-0000-0000-000097460000}"/>
    <cellStyle name="20% - Accent1 3 2 2 7 6" xfId="18255" xr:uid="{00000000-0005-0000-0000-000098460000}"/>
    <cellStyle name="20% - Accent1 3 2 2 7 6 2" xfId="18256" xr:uid="{00000000-0005-0000-0000-000099460000}"/>
    <cellStyle name="20% - Accent1 3 2 2 7 6 2 2" xfId="18257" xr:uid="{00000000-0005-0000-0000-00009A460000}"/>
    <cellStyle name="20% - Accent1 3 2 2 7 6 3" xfId="18258" xr:uid="{00000000-0005-0000-0000-00009B460000}"/>
    <cellStyle name="20% - Accent1 3 2 2 7 7" xfId="18259" xr:uid="{00000000-0005-0000-0000-00009C460000}"/>
    <cellStyle name="20% - Accent1 3 2 2 7 7 2" xfId="18260" xr:uid="{00000000-0005-0000-0000-00009D460000}"/>
    <cellStyle name="20% - Accent1 3 2 2 7 8" xfId="18261" xr:uid="{00000000-0005-0000-0000-00009E460000}"/>
    <cellStyle name="20% - Accent1 3 2 2 7 8 2" xfId="18262" xr:uid="{00000000-0005-0000-0000-00009F460000}"/>
    <cellStyle name="20% - Accent1 3 2 2 7 9" xfId="18263" xr:uid="{00000000-0005-0000-0000-0000A0460000}"/>
    <cellStyle name="20% - Accent1 3 2 2 8" xfId="18264" xr:uid="{00000000-0005-0000-0000-0000A1460000}"/>
    <cellStyle name="20% - Accent1 3 2 2 8 2" xfId="18265" xr:uid="{00000000-0005-0000-0000-0000A2460000}"/>
    <cellStyle name="20% - Accent1 3 2 2 8 2 2" xfId="18266" xr:uid="{00000000-0005-0000-0000-0000A3460000}"/>
    <cellStyle name="20% - Accent1 3 2 2 8 2 2 2" xfId="18267" xr:uid="{00000000-0005-0000-0000-0000A4460000}"/>
    <cellStyle name="20% - Accent1 3 2 2 8 2 2 2 2" xfId="18268" xr:uid="{00000000-0005-0000-0000-0000A5460000}"/>
    <cellStyle name="20% - Accent1 3 2 2 8 2 2 3" xfId="18269" xr:uid="{00000000-0005-0000-0000-0000A6460000}"/>
    <cellStyle name="20% - Accent1 3 2 2 8 2 3" xfId="18270" xr:uid="{00000000-0005-0000-0000-0000A7460000}"/>
    <cellStyle name="20% - Accent1 3 2 2 8 2 3 2" xfId="18271" xr:uid="{00000000-0005-0000-0000-0000A8460000}"/>
    <cellStyle name="20% - Accent1 3 2 2 8 2 4" xfId="18272" xr:uid="{00000000-0005-0000-0000-0000A9460000}"/>
    <cellStyle name="20% - Accent1 3 2 2 8 3" xfId="18273" xr:uid="{00000000-0005-0000-0000-0000AA460000}"/>
    <cellStyle name="20% - Accent1 3 2 2 8 3 2" xfId="18274" xr:uid="{00000000-0005-0000-0000-0000AB460000}"/>
    <cellStyle name="20% - Accent1 3 2 2 8 3 2 2" xfId="18275" xr:uid="{00000000-0005-0000-0000-0000AC460000}"/>
    <cellStyle name="20% - Accent1 3 2 2 8 3 2 2 2" xfId="18276" xr:uid="{00000000-0005-0000-0000-0000AD460000}"/>
    <cellStyle name="20% - Accent1 3 2 2 8 3 2 3" xfId="18277" xr:uid="{00000000-0005-0000-0000-0000AE460000}"/>
    <cellStyle name="20% - Accent1 3 2 2 8 3 3" xfId="18278" xr:uid="{00000000-0005-0000-0000-0000AF460000}"/>
    <cellStyle name="20% - Accent1 3 2 2 8 3 3 2" xfId="18279" xr:uid="{00000000-0005-0000-0000-0000B0460000}"/>
    <cellStyle name="20% - Accent1 3 2 2 8 3 4" xfId="18280" xr:uid="{00000000-0005-0000-0000-0000B1460000}"/>
    <cellStyle name="20% - Accent1 3 2 2 8 4" xfId="18281" xr:uid="{00000000-0005-0000-0000-0000B2460000}"/>
    <cellStyle name="20% - Accent1 3 2 2 8 4 2" xfId="18282" xr:uid="{00000000-0005-0000-0000-0000B3460000}"/>
    <cellStyle name="20% - Accent1 3 2 2 8 4 2 2" xfId="18283" xr:uid="{00000000-0005-0000-0000-0000B4460000}"/>
    <cellStyle name="20% - Accent1 3 2 2 8 4 2 2 2" xfId="18284" xr:uid="{00000000-0005-0000-0000-0000B5460000}"/>
    <cellStyle name="20% - Accent1 3 2 2 8 4 2 3" xfId="18285" xr:uid="{00000000-0005-0000-0000-0000B6460000}"/>
    <cellStyle name="20% - Accent1 3 2 2 8 4 3" xfId="18286" xr:uid="{00000000-0005-0000-0000-0000B7460000}"/>
    <cellStyle name="20% - Accent1 3 2 2 8 4 3 2" xfId="18287" xr:uid="{00000000-0005-0000-0000-0000B8460000}"/>
    <cellStyle name="20% - Accent1 3 2 2 8 4 4" xfId="18288" xr:uid="{00000000-0005-0000-0000-0000B9460000}"/>
    <cellStyle name="20% - Accent1 3 2 2 8 5" xfId="18289" xr:uid="{00000000-0005-0000-0000-0000BA460000}"/>
    <cellStyle name="20% - Accent1 3 2 2 8 5 2" xfId="18290" xr:uid="{00000000-0005-0000-0000-0000BB460000}"/>
    <cellStyle name="20% - Accent1 3 2 2 8 5 2 2" xfId="18291" xr:uid="{00000000-0005-0000-0000-0000BC460000}"/>
    <cellStyle name="20% - Accent1 3 2 2 8 5 3" xfId="18292" xr:uid="{00000000-0005-0000-0000-0000BD460000}"/>
    <cellStyle name="20% - Accent1 3 2 2 8 6" xfId="18293" xr:uid="{00000000-0005-0000-0000-0000BE460000}"/>
    <cellStyle name="20% - Accent1 3 2 2 8 6 2" xfId="18294" xr:uid="{00000000-0005-0000-0000-0000BF460000}"/>
    <cellStyle name="20% - Accent1 3 2 2 8 6 2 2" xfId="18295" xr:uid="{00000000-0005-0000-0000-0000C0460000}"/>
    <cellStyle name="20% - Accent1 3 2 2 8 6 3" xfId="18296" xr:uid="{00000000-0005-0000-0000-0000C1460000}"/>
    <cellStyle name="20% - Accent1 3 2 2 8 7" xfId="18297" xr:uid="{00000000-0005-0000-0000-0000C2460000}"/>
    <cellStyle name="20% - Accent1 3 2 2 8 7 2" xfId="18298" xr:uid="{00000000-0005-0000-0000-0000C3460000}"/>
    <cellStyle name="20% - Accent1 3 2 2 8 8" xfId="18299" xr:uid="{00000000-0005-0000-0000-0000C4460000}"/>
    <cellStyle name="20% - Accent1 3 2 2 8 8 2" xfId="18300" xr:uid="{00000000-0005-0000-0000-0000C5460000}"/>
    <cellStyle name="20% - Accent1 3 2 2 8 9" xfId="18301" xr:uid="{00000000-0005-0000-0000-0000C6460000}"/>
    <cellStyle name="20% - Accent1 3 2 2 9" xfId="18302" xr:uid="{00000000-0005-0000-0000-0000C7460000}"/>
    <cellStyle name="20% - Accent1 3 2 2 9 2" xfId="18303" xr:uid="{00000000-0005-0000-0000-0000C8460000}"/>
    <cellStyle name="20% - Accent1 3 2 2 9 2 2" xfId="18304" xr:uid="{00000000-0005-0000-0000-0000C9460000}"/>
    <cellStyle name="20% - Accent1 3 2 2 9 2 2 2" xfId="18305" xr:uid="{00000000-0005-0000-0000-0000CA460000}"/>
    <cellStyle name="20% - Accent1 3 2 2 9 2 3" xfId="18306" xr:uid="{00000000-0005-0000-0000-0000CB460000}"/>
    <cellStyle name="20% - Accent1 3 2 2 9 3" xfId="18307" xr:uid="{00000000-0005-0000-0000-0000CC460000}"/>
    <cellStyle name="20% - Accent1 3 2 2 9 3 2" xfId="18308" xr:uid="{00000000-0005-0000-0000-0000CD460000}"/>
    <cellStyle name="20% - Accent1 3 2 2 9 4" xfId="18309" xr:uid="{00000000-0005-0000-0000-0000CE460000}"/>
    <cellStyle name="20% - Accent1 3 2 20" xfId="18310" xr:uid="{00000000-0005-0000-0000-0000CF460000}"/>
    <cellStyle name="20% - Accent1 3 2 3" xfId="18311" xr:uid="{00000000-0005-0000-0000-0000D0460000}"/>
    <cellStyle name="20% - Accent1 3 2 3 10" xfId="18312" xr:uid="{00000000-0005-0000-0000-0000D1460000}"/>
    <cellStyle name="20% - Accent1 3 2 3 10 2" xfId="18313" xr:uid="{00000000-0005-0000-0000-0000D2460000}"/>
    <cellStyle name="20% - Accent1 3 2 3 10 2 2" xfId="18314" xr:uid="{00000000-0005-0000-0000-0000D3460000}"/>
    <cellStyle name="20% - Accent1 3 2 3 10 2 2 2" xfId="18315" xr:uid="{00000000-0005-0000-0000-0000D4460000}"/>
    <cellStyle name="20% - Accent1 3 2 3 10 2 3" xfId="18316" xr:uid="{00000000-0005-0000-0000-0000D5460000}"/>
    <cellStyle name="20% - Accent1 3 2 3 10 3" xfId="18317" xr:uid="{00000000-0005-0000-0000-0000D6460000}"/>
    <cellStyle name="20% - Accent1 3 2 3 10 3 2" xfId="18318" xr:uid="{00000000-0005-0000-0000-0000D7460000}"/>
    <cellStyle name="20% - Accent1 3 2 3 10 4" xfId="18319" xr:uid="{00000000-0005-0000-0000-0000D8460000}"/>
    <cellStyle name="20% - Accent1 3 2 3 11" xfId="18320" xr:uid="{00000000-0005-0000-0000-0000D9460000}"/>
    <cellStyle name="20% - Accent1 3 2 3 11 2" xfId="18321" xr:uid="{00000000-0005-0000-0000-0000DA460000}"/>
    <cellStyle name="20% - Accent1 3 2 3 11 2 2" xfId="18322" xr:uid="{00000000-0005-0000-0000-0000DB460000}"/>
    <cellStyle name="20% - Accent1 3 2 3 11 2 2 2" xfId="18323" xr:uid="{00000000-0005-0000-0000-0000DC460000}"/>
    <cellStyle name="20% - Accent1 3 2 3 11 2 3" xfId="18324" xr:uid="{00000000-0005-0000-0000-0000DD460000}"/>
    <cellStyle name="20% - Accent1 3 2 3 11 3" xfId="18325" xr:uid="{00000000-0005-0000-0000-0000DE460000}"/>
    <cellStyle name="20% - Accent1 3 2 3 11 3 2" xfId="18326" xr:uid="{00000000-0005-0000-0000-0000DF460000}"/>
    <cellStyle name="20% - Accent1 3 2 3 11 4" xfId="18327" xr:uid="{00000000-0005-0000-0000-0000E0460000}"/>
    <cellStyle name="20% - Accent1 3 2 3 12" xfId="18328" xr:uid="{00000000-0005-0000-0000-0000E1460000}"/>
    <cellStyle name="20% - Accent1 3 2 3 12 2" xfId="18329" xr:uid="{00000000-0005-0000-0000-0000E2460000}"/>
    <cellStyle name="20% - Accent1 3 2 3 12 2 2" xfId="18330" xr:uid="{00000000-0005-0000-0000-0000E3460000}"/>
    <cellStyle name="20% - Accent1 3 2 3 12 3" xfId="18331" xr:uid="{00000000-0005-0000-0000-0000E4460000}"/>
    <cellStyle name="20% - Accent1 3 2 3 13" xfId="18332" xr:uid="{00000000-0005-0000-0000-0000E5460000}"/>
    <cellStyle name="20% - Accent1 3 2 3 13 2" xfId="18333" xr:uid="{00000000-0005-0000-0000-0000E6460000}"/>
    <cellStyle name="20% - Accent1 3 2 3 13 2 2" xfId="18334" xr:uid="{00000000-0005-0000-0000-0000E7460000}"/>
    <cellStyle name="20% - Accent1 3 2 3 13 3" xfId="18335" xr:uid="{00000000-0005-0000-0000-0000E8460000}"/>
    <cellStyle name="20% - Accent1 3 2 3 14" xfId="18336" xr:uid="{00000000-0005-0000-0000-0000E9460000}"/>
    <cellStyle name="20% - Accent1 3 2 3 14 2" xfId="18337" xr:uid="{00000000-0005-0000-0000-0000EA460000}"/>
    <cellStyle name="20% - Accent1 3 2 3 15" xfId="18338" xr:uid="{00000000-0005-0000-0000-0000EB460000}"/>
    <cellStyle name="20% - Accent1 3 2 3 15 2" xfId="18339" xr:uid="{00000000-0005-0000-0000-0000EC460000}"/>
    <cellStyle name="20% - Accent1 3 2 3 16" xfId="18340" xr:uid="{00000000-0005-0000-0000-0000ED460000}"/>
    <cellStyle name="20% - Accent1 3 2 3 2" xfId="18341" xr:uid="{00000000-0005-0000-0000-0000EE460000}"/>
    <cellStyle name="20% - Accent1 3 2 3 2 10" xfId="18342" xr:uid="{00000000-0005-0000-0000-0000EF460000}"/>
    <cellStyle name="20% - Accent1 3 2 3 2 10 2" xfId="18343" xr:uid="{00000000-0005-0000-0000-0000F0460000}"/>
    <cellStyle name="20% - Accent1 3 2 3 2 10 2 2" xfId="18344" xr:uid="{00000000-0005-0000-0000-0000F1460000}"/>
    <cellStyle name="20% - Accent1 3 2 3 2 10 2 2 2" xfId="18345" xr:uid="{00000000-0005-0000-0000-0000F2460000}"/>
    <cellStyle name="20% - Accent1 3 2 3 2 10 2 3" xfId="18346" xr:uid="{00000000-0005-0000-0000-0000F3460000}"/>
    <cellStyle name="20% - Accent1 3 2 3 2 10 3" xfId="18347" xr:uid="{00000000-0005-0000-0000-0000F4460000}"/>
    <cellStyle name="20% - Accent1 3 2 3 2 10 3 2" xfId="18348" xr:uid="{00000000-0005-0000-0000-0000F5460000}"/>
    <cellStyle name="20% - Accent1 3 2 3 2 10 4" xfId="18349" xr:uid="{00000000-0005-0000-0000-0000F6460000}"/>
    <cellStyle name="20% - Accent1 3 2 3 2 11" xfId="18350" xr:uid="{00000000-0005-0000-0000-0000F7460000}"/>
    <cellStyle name="20% - Accent1 3 2 3 2 11 2" xfId="18351" xr:uid="{00000000-0005-0000-0000-0000F8460000}"/>
    <cellStyle name="20% - Accent1 3 2 3 2 11 2 2" xfId="18352" xr:uid="{00000000-0005-0000-0000-0000F9460000}"/>
    <cellStyle name="20% - Accent1 3 2 3 2 11 3" xfId="18353" xr:uid="{00000000-0005-0000-0000-0000FA460000}"/>
    <cellStyle name="20% - Accent1 3 2 3 2 12" xfId="18354" xr:uid="{00000000-0005-0000-0000-0000FB460000}"/>
    <cellStyle name="20% - Accent1 3 2 3 2 12 2" xfId="18355" xr:uid="{00000000-0005-0000-0000-0000FC460000}"/>
    <cellStyle name="20% - Accent1 3 2 3 2 12 2 2" xfId="18356" xr:uid="{00000000-0005-0000-0000-0000FD460000}"/>
    <cellStyle name="20% - Accent1 3 2 3 2 12 3" xfId="18357" xr:uid="{00000000-0005-0000-0000-0000FE460000}"/>
    <cellStyle name="20% - Accent1 3 2 3 2 13" xfId="18358" xr:uid="{00000000-0005-0000-0000-0000FF460000}"/>
    <cellStyle name="20% - Accent1 3 2 3 2 13 2" xfId="18359" xr:uid="{00000000-0005-0000-0000-000000470000}"/>
    <cellStyle name="20% - Accent1 3 2 3 2 14" xfId="18360" xr:uid="{00000000-0005-0000-0000-000001470000}"/>
    <cellStyle name="20% - Accent1 3 2 3 2 14 2" xfId="18361" xr:uid="{00000000-0005-0000-0000-000002470000}"/>
    <cellStyle name="20% - Accent1 3 2 3 2 15" xfId="18362" xr:uid="{00000000-0005-0000-0000-000003470000}"/>
    <cellStyle name="20% - Accent1 3 2 3 2 2" xfId="18363" xr:uid="{00000000-0005-0000-0000-000004470000}"/>
    <cellStyle name="20% - Accent1 3 2 3 2 2 10" xfId="18364" xr:uid="{00000000-0005-0000-0000-000005470000}"/>
    <cellStyle name="20% - Accent1 3 2 3 2 2 10 2" xfId="18365" xr:uid="{00000000-0005-0000-0000-000006470000}"/>
    <cellStyle name="20% - Accent1 3 2 3 2 2 10 2 2" xfId="18366" xr:uid="{00000000-0005-0000-0000-000007470000}"/>
    <cellStyle name="20% - Accent1 3 2 3 2 2 10 3" xfId="18367" xr:uid="{00000000-0005-0000-0000-000008470000}"/>
    <cellStyle name="20% - Accent1 3 2 3 2 2 11" xfId="18368" xr:uid="{00000000-0005-0000-0000-000009470000}"/>
    <cellStyle name="20% - Accent1 3 2 3 2 2 11 2" xfId="18369" xr:uid="{00000000-0005-0000-0000-00000A470000}"/>
    <cellStyle name="20% - Accent1 3 2 3 2 2 11 2 2" xfId="18370" xr:uid="{00000000-0005-0000-0000-00000B470000}"/>
    <cellStyle name="20% - Accent1 3 2 3 2 2 11 3" xfId="18371" xr:uid="{00000000-0005-0000-0000-00000C470000}"/>
    <cellStyle name="20% - Accent1 3 2 3 2 2 12" xfId="18372" xr:uid="{00000000-0005-0000-0000-00000D470000}"/>
    <cellStyle name="20% - Accent1 3 2 3 2 2 12 2" xfId="18373" xr:uid="{00000000-0005-0000-0000-00000E470000}"/>
    <cellStyle name="20% - Accent1 3 2 3 2 2 13" xfId="18374" xr:uid="{00000000-0005-0000-0000-00000F470000}"/>
    <cellStyle name="20% - Accent1 3 2 3 2 2 13 2" xfId="18375" xr:uid="{00000000-0005-0000-0000-000010470000}"/>
    <cellStyle name="20% - Accent1 3 2 3 2 2 14" xfId="18376" xr:uid="{00000000-0005-0000-0000-000011470000}"/>
    <cellStyle name="20% - Accent1 3 2 3 2 2 2" xfId="18377" xr:uid="{00000000-0005-0000-0000-000012470000}"/>
    <cellStyle name="20% - Accent1 3 2 3 2 2 2 10" xfId="18378" xr:uid="{00000000-0005-0000-0000-000013470000}"/>
    <cellStyle name="20% - Accent1 3 2 3 2 2 2 10 2" xfId="18379" xr:uid="{00000000-0005-0000-0000-000014470000}"/>
    <cellStyle name="20% - Accent1 3 2 3 2 2 2 11" xfId="18380" xr:uid="{00000000-0005-0000-0000-000015470000}"/>
    <cellStyle name="20% - Accent1 3 2 3 2 2 2 2" xfId="18381" xr:uid="{00000000-0005-0000-0000-000016470000}"/>
    <cellStyle name="20% - Accent1 3 2 3 2 2 2 2 2" xfId="18382" xr:uid="{00000000-0005-0000-0000-000017470000}"/>
    <cellStyle name="20% - Accent1 3 2 3 2 2 2 2 2 2" xfId="18383" xr:uid="{00000000-0005-0000-0000-000018470000}"/>
    <cellStyle name="20% - Accent1 3 2 3 2 2 2 2 2 2 2" xfId="18384" xr:uid="{00000000-0005-0000-0000-000019470000}"/>
    <cellStyle name="20% - Accent1 3 2 3 2 2 2 2 2 2 2 2" xfId="18385" xr:uid="{00000000-0005-0000-0000-00001A470000}"/>
    <cellStyle name="20% - Accent1 3 2 3 2 2 2 2 2 2 3" xfId="18386" xr:uid="{00000000-0005-0000-0000-00001B470000}"/>
    <cellStyle name="20% - Accent1 3 2 3 2 2 2 2 2 3" xfId="18387" xr:uid="{00000000-0005-0000-0000-00001C470000}"/>
    <cellStyle name="20% - Accent1 3 2 3 2 2 2 2 2 3 2" xfId="18388" xr:uid="{00000000-0005-0000-0000-00001D470000}"/>
    <cellStyle name="20% - Accent1 3 2 3 2 2 2 2 2 4" xfId="18389" xr:uid="{00000000-0005-0000-0000-00001E470000}"/>
    <cellStyle name="20% - Accent1 3 2 3 2 2 2 2 3" xfId="18390" xr:uid="{00000000-0005-0000-0000-00001F470000}"/>
    <cellStyle name="20% - Accent1 3 2 3 2 2 2 2 3 2" xfId="18391" xr:uid="{00000000-0005-0000-0000-000020470000}"/>
    <cellStyle name="20% - Accent1 3 2 3 2 2 2 2 3 2 2" xfId="18392" xr:uid="{00000000-0005-0000-0000-000021470000}"/>
    <cellStyle name="20% - Accent1 3 2 3 2 2 2 2 3 2 2 2" xfId="18393" xr:uid="{00000000-0005-0000-0000-000022470000}"/>
    <cellStyle name="20% - Accent1 3 2 3 2 2 2 2 3 2 3" xfId="18394" xr:uid="{00000000-0005-0000-0000-000023470000}"/>
    <cellStyle name="20% - Accent1 3 2 3 2 2 2 2 3 3" xfId="18395" xr:uid="{00000000-0005-0000-0000-000024470000}"/>
    <cellStyle name="20% - Accent1 3 2 3 2 2 2 2 3 3 2" xfId="18396" xr:uid="{00000000-0005-0000-0000-000025470000}"/>
    <cellStyle name="20% - Accent1 3 2 3 2 2 2 2 3 4" xfId="18397" xr:uid="{00000000-0005-0000-0000-000026470000}"/>
    <cellStyle name="20% - Accent1 3 2 3 2 2 2 2 4" xfId="18398" xr:uid="{00000000-0005-0000-0000-000027470000}"/>
    <cellStyle name="20% - Accent1 3 2 3 2 2 2 2 4 2" xfId="18399" xr:uid="{00000000-0005-0000-0000-000028470000}"/>
    <cellStyle name="20% - Accent1 3 2 3 2 2 2 2 4 2 2" xfId="18400" xr:uid="{00000000-0005-0000-0000-000029470000}"/>
    <cellStyle name="20% - Accent1 3 2 3 2 2 2 2 4 2 2 2" xfId="18401" xr:uid="{00000000-0005-0000-0000-00002A470000}"/>
    <cellStyle name="20% - Accent1 3 2 3 2 2 2 2 4 2 3" xfId="18402" xr:uid="{00000000-0005-0000-0000-00002B470000}"/>
    <cellStyle name="20% - Accent1 3 2 3 2 2 2 2 4 3" xfId="18403" xr:uid="{00000000-0005-0000-0000-00002C470000}"/>
    <cellStyle name="20% - Accent1 3 2 3 2 2 2 2 4 3 2" xfId="18404" xr:uid="{00000000-0005-0000-0000-00002D470000}"/>
    <cellStyle name="20% - Accent1 3 2 3 2 2 2 2 4 4" xfId="18405" xr:uid="{00000000-0005-0000-0000-00002E470000}"/>
    <cellStyle name="20% - Accent1 3 2 3 2 2 2 2 5" xfId="18406" xr:uid="{00000000-0005-0000-0000-00002F470000}"/>
    <cellStyle name="20% - Accent1 3 2 3 2 2 2 2 5 2" xfId="18407" xr:uid="{00000000-0005-0000-0000-000030470000}"/>
    <cellStyle name="20% - Accent1 3 2 3 2 2 2 2 5 2 2" xfId="18408" xr:uid="{00000000-0005-0000-0000-000031470000}"/>
    <cellStyle name="20% - Accent1 3 2 3 2 2 2 2 5 3" xfId="18409" xr:uid="{00000000-0005-0000-0000-000032470000}"/>
    <cellStyle name="20% - Accent1 3 2 3 2 2 2 2 6" xfId="18410" xr:uid="{00000000-0005-0000-0000-000033470000}"/>
    <cellStyle name="20% - Accent1 3 2 3 2 2 2 2 6 2" xfId="18411" xr:uid="{00000000-0005-0000-0000-000034470000}"/>
    <cellStyle name="20% - Accent1 3 2 3 2 2 2 2 6 2 2" xfId="18412" xr:uid="{00000000-0005-0000-0000-000035470000}"/>
    <cellStyle name="20% - Accent1 3 2 3 2 2 2 2 6 3" xfId="18413" xr:uid="{00000000-0005-0000-0000-000036470000}"/>
    <cellStyle name="20% - Accent1 3 2 3 2 2 2 2 7" xfId="18414" xr:uid="{00000000-0005-0000-0000-000037470000}"/>
    <cellStyle name="20% - Accent1 3 2 3 2 2 2 2 7 2" xfId="18415" xr:uid="{00000000-0005-0000-0000-000038470000}"/>
    <cellStyle name="20% - Accent1 3 2 3 2 2 2 2 8" xfId="18416" xr:uid="{00000000-0005-0000-0000-000039470000}"/>
    <cellStyle name="20% - Accent1 3 2 3 2 2 2 2 8 2" xfId="18417" xr:uid="{00000000-0005-0000-0000-00003A470000}"/>
    <cellStyle name="20% - Accent1 3 2 3 2 2 2 2 9" xfId="18418" xr:uid="{00000000-0005-0000-0000-00003B470000}"/>
    <cellStyle name="20% - Accent1 3 2 3 2 2 2 3" xfId="18419" xr:uid="{00000000-0005-0000-0000-00003C470000}"/>
    <cellStyle name="20% - Accent1 3 2 3 2 2 2 3 2" xfId="18420" xr:uid="{00000000-0005-0000-0000-00003D470000}"/>
    <cellStyle name="20% - Accent1 3 2 3 2 2 2 3 2 2" xfId="18421" xr:uid="{00000000-0005-0000-0000-00003E470000}"/>
    <cellStyle name="20% - Accent1 3 2 3 2 2 2 3 2 2 2" xfId="18422" xr:uid="{00000000-0005-0000-0000-00003F470000}"/>
    <cellStyle name="20% - Accent1 3 2 3 2 2 2 3 2 2 2 2" xfId="18423" xr:uid="{00000000-0005-0000-0000-000040470000}"/>
    <cellStyle name="20% - Accent1 3 2 3 2 2 2 3 2 2 3" xfId="18424" xr:uid="{00000000-0005-0000-0000-000041470000}"/>
    <cellStyle name="20% - Accent1 3 2 3 2 2 2 3 2 3" xfId="18425" xr:uid="{00000000-0005-0000-0000-000042470000}"/>
    <cellStyle name="20% - Accent1 3 2 3 2 2 2 3 2 3 2" xfId="18426" xr:uid="{00000000-0005-0000-0000-000043470000}"/>
    <cellStyle name="20% - Accent1 3 2 3 2 2 2 3 2 4" xfId="18427" xr:uid="{00000000-0005-0000-0000-000044470000}"/>
    <cellStyle name="20% - Accent1 3 2 3 2 2 2 3 3" xfId="18428" xr:uid="{00000000-0005-0000-0000-000045470000}"/>
    <cellStyle name="20% - Accent1 3 2 3 2 2 2 3 3 2" xfId="18429" xr:uid="{00000000-0005-0000-0000-000046470000}"/>
    <cellStyle name="20% - Accent1 3 2 3 2 2 2 3 3 2 2" xfId="18430" xr:uid="{00000000-0005-0000-0000-000047470000}"/>
    <cellStyle name="20% - Accent1 3 2 3 2 2 2 3 3 2 2 2" xfId="18431" xr:uid="{00000000-0005-0000-0000-000048470000}"/>
    <cellStyle name="20% - Accent1 3 2 3 2 2 2 3 3 2 3" xfId="18432" xr:uid="{00000000-0005-0000-0000-000049470000}"/>
    <cellStyle name="20% - Accent1 3 2 3 2 2 2 3 3 3" xfId="18433" xr:uid="{00000000-0005-0000-0000-00004A470000}"/>
    <cellStyle name="20% - Accent1 3 2 3 2 2 2 3 3 3 2" xfId="18434" xr:uid="{00000000-0005-0000-0000-00004B470000}"/>
    <cellStyle name="20% - Accent1 3 2 3 2 2 2 3 3 4" xfId="18435" xr:uid="{00000000-0005-0000-0000-00004C470000}"/>
    <cellStyle name="20% - Accent1 3 2 3 2 2 2 3 4" xfId="18436" xr:uid="{00000000-0005-0000-0000-00004D470000}"/>
    <cellStyle name="20% - Accent1 3 2 3 2 2 2 3 4 2" xfId="18437" xr:uid="{00000000-0005-0000-0000-00004E470000}"/>
    <cellStyle name="20% - Accent1 3 2 3 2 2 2 3 4 2 2" xfId="18438" xr:uid="{00000000-0005-0000-0000-00004F470000}"/>
    <cellStyle name="20% - Accent1 3 2 3 2 2 2 3 4 2 2 2" xfId="18439" xr:uid="{00000000-0005-0000-0000-000050470000}"/>
    <cellStyle name="20% - Accent1 3 2 3 2 2 2 3 4 2 3" xfId="18440" xr:uid="{00000000-0005-0000-0000-000051470000}"/>
    <cellStyle name="20% - Accent1 3 2 3 2 2 2 3 4 3" xfId="18441" xr:uid="{00000000-0005-0000-0000-000052470000}"/>
    <cellStyle name="20% - Accent1 3 2 3 2 2 2 3 4 3 2" xfId="18442" xr:uid="{00000000-0005-0000-0000-000053470000}"/>
    <cellStyle name="20% - Accent1 3 2 3 2 2 2 3 4 4" xfId="18443" xr:uid="{00000000-0005-0000-0000-000054470000}"/>
    <cellStyle name="20% - Accent1 3 2 3 2 2 2 3 5" xfId="18444" xr:uid="{00000000-0005-0000-0000-000055470000}"/>
    <cellStyle name="20% - Accent1 3 2 3 2 2 2 3 5 2" xfId="18445" xr:uid="{00000000-0005-0000-0000-000056470000}"/>
    <cellStyle name="20% - Accent1 3 2 3 2 2 2 3 5 2 2" xfId="18446" xr:uid="{00000000-0005-0000-0000-000057470000}"/>
    <cellStyle name="20% - Accent1 3 2 3 2 2 2 3 5 3" xfId="18447" xr:uid="{00000000-0005-0000-0000-000058470000}"/>
    <cellStyle name="20% - Accent1 3 2 3 2 2 2 3 6" xfId="18448" xr:uid="{00000000-0005-0000-0000-000059470000}"/>
    <cellStyle name="20% - Accent1 3 2 3 2 2 2 3 6 2" xfId="18449" xr:uid="{00000000-0005-0000-0000-00005A470000}"/>
    <cellStyle name="20% - Accent1 3 2 3 2 2 2 3 6 2 2" xfId="18450" xr:uid="{00000000-0005-0000-0000-00005B470000}"/>
    <cellStyle name="20% - Accent1 3 2 3 2 2 2 3 6 3" xfId="18451" xr:uid="{00000000-0005-0000-0000-00005C470000}"/>
    <cellStyle name="20% - Accent1 3 2 3 2 2 2 3 7" xfId="18452" xr:uid="{00000000-0005-0000-0000-00005D470000}"/>
    <cellStyle name="20% - Accent1 3 2 3 2 2 2 3 7 2" xfId="18453" xr:uid="{00000000-0005-0000-0000-00005E470000}"/>
    <cellStyle name="20% - Accent1 3 2 3 2 2 2 3 8" xfId="18454" xr:uid="{00000000-0005-0000-0000-00005F470000}"/>
    <cellStyle name="20% - Accent1 3 2 3 2 2 2 3 8 2" xfId="18455" xr:uid="{00000000-0005-0000-0000-000060470000}"/>
    <cellStyle name="20% - Accent1 3 2 3 2 2 2 3 9" xfId="18456" xr:uid="{00000000-0005-0000-0000-000061470000}"/>
    <cellStyle name="20% - Accent1 3 2 3 2 2 2 4" xfId="18457" xr:uid="{00000000-0005-0000-0000-000062470000}"/>
    <cellStyle name="20% - Accent1 3 2 3 2 2 2 4 2" xfId="18458" xr:uid="{00000000-0005-0000-0000-000063470000}"/>
    <cellStyle name="20% - Accent1 3 2 3 2 2 2 4 2 2" xfId="18459" xr:uid="{00000000-0005-0000-0000-000064470000}"/>
    <cellStyle name="20% - Accent1 3 2 3 2 2 2 4 2 2 2" xfId="18460" xr:uid="{00000000-0005-0000-0000-000065470000}"/>
    <cellStyle name="20% - Accent1 3 2 3 2 2 2 4 2 3" xfId="18461" xr:uid="{00000000-0005-0000-0000-000066470000}"/>
    <cellStyle name="20% - Accent1 3 2 3 2 2 2 4 3" xfId="18462" xr:uid="{00000000-0005-0000-0000-000067470000}"/>
    <cellStyle name="20% - Accent1 3 2 3 2 2 2 4 3 2" xfId="18463" xr:uid="{00000000-0005-0000-0000-000068470000}"/>
    <cellStyle name="20% - Accent1 3 2 3 2 2 2 4 4" xfId="18464" xr:uid="{00000000-0005-0000-0000-000069470000}"/>
    <cellStyle name="20% - Accent1 3 2 3 2 2 2 5" xfId="18465" xr:uid="{00000000-0005-0000-0000-00006A470000}"/>
    <cellStyle name="20% - Accent1 3 2 3 2 2 2 5 2" xfId="18466" xr:uid="{00000000-0005-0000-0000-00006B470000}"/>
    <cellStyle name="20% - Accent1 3 2 3 2 2 2 5 2 2" xfId="18467" xr:uid="{00000000-0005-0000-0000-00006C470000}"/>
    <cellStyle name="20% - Accent1 3 2 3 2 2 2 5 2 2 2" xfId="18468" xr:uid="{00000000-0005-0000-0000-00006D470000}"/>
    <cellStyle name="20% - Accent1 3 2 3 2 2 2 5 2 3" xfId="18469" xr:uid="{00000000-0005-0000-0000-00006E470000}"/>
    <cellStyle name="20% - Accent1 3 2 3 2 2 2 5 3" xfId="18470" xr:uid="{00000000-0005-0000-0000-00006F470000}"/>
    <cellStyle name="20% - Accent1 3 2 3 2 2 2 5 3 2" xfId="18471" xr:uid="{00000000-0005-0000-0000-000070470000}"/>
    <cellStyle name="20% - Accent1 3 2 3 2 2 2 5 4" xfId="18472" xr:uid="{00000000-0005-0000-0000-000071470000}"/>
    <cellStyle name="20% - Accent1 3 2 3 2 2 2 6" xfId="18473" xr:uid="{00000000-0005-0000-0000-000072470000}"/>
    <cellStyle name="20% - Accent1 3 2 3 2 2 2 6 2" xfId="18474" xr:uid="{00000000-0005-0000-0000-000073470000}"/>
    <cellStyle name="20% - Accent1 3 2 3 2 2 2 6 2 2" xfId="18475" xr:uid="{00000000-0005-0000-0000-000074470000}"/>
    <cellStyle name="20% - Accent1 3 2 3 2 2 2 6 2 2 2" xfId="18476" xr:uid="{00000000-0005-0000-0000-000075470000}"/>
    <cellStyle name="20% - Accent1 3 2 3 2 2 2 6 2 3" xfId="18477" xr:uid="{00000000-0005-0000-0000-000076470000}"/>
    <cellStyle name="20% - Accent1 3 2 3 2 2 2 6 3" xfId="18478" xr:uid="{00000000-0005-0000-0000-000077470000}"/>
    <cellStyle name="20% - Accent1 3 2 3 2 2 2 6 3 2" xfId="18479" xr:uid="{00000000-0005-0000-0000-000078470000}"/>
    <cellStyle name="20% - Accent1 3 2 3 2 2 2 6 4" xfId="18480" xr:uid="{00000000-0005-0000-0000-000079470000}"/>
    <cellStyle name="20% - Accent1 3 2 3 2 2 2 7" xfId="18481" xr:uid="{00000000-0005-0000-0000-00007A470000}"/>
    <cellStyle name="20% - Accent1 3 2 3 2 2 2 7 2" xfId="18482" xr:uid="{00000000-0005-0000-0000-00007B470000}"/>
    <cellStyle name="20% - Accent1 3 2 3 2 2 2 7 2 2" xfId="18483" xr:uid="{00000000-0005-0000-0000-00007C470000}"/>
    <cellStyle name="20% - Accent1 3 2 3 2 2 2 7 3" xfId="18484" xr:uid="{00000000-0005-0000-0000-00007D470000}"/>
    <cellStyle name="20% - Accent1 3 2 3 2 2 2 8" xfId="18485" xr:uid="{00000000-0005-0000-0000-00007E470000}"/>
    <cellStyle name="20% - Accent1 3 2 3 2 2 2 8 2" xfId="18486" xr:uid="{00000000-0005-0000-0000-00007F470000}"/>
    <cellStyle name="20% - Accent1 3 2 3 2 2 2 8 2 2" xfId="18487" xr:uid="{00000000-0005-0000-0000-000080470000}"/>
    <cellStyle name="20% - Accent1 3 2 3 2 2 2 8 3" xfId="18488" xr:uid="{00000000-0005-0000-0000-000081470000}"/>
    <cellStyle name="20% - Accent1 3 2 3 2 2 2 9" xfId="18489" xr:uid="{00000000-0005-0000-0000-000082470000}"/>
    <cellStyle name="20% - Accent1 3 2 3 2 2 2 9 2" xfId="18490" xr:uid="{00000000-0005-0000-0000-000083470000}"/>
    <cellStyle name="20% - Accent1 3 2 3 2 2 3" xfId="18491" xr:uid="{00000000-0005-0000-0000-000084470000}"/>
    <cellStyle name="20% - Accent1 3 2 3 2 2 3 10" xfId="18492" xr:uid="{00000000-0005-0000-0000-000085470000}"/>
    <cellStyle name="20% - Accent1 3 2 3 2 2 3 10 2" xfId="18493" xr:uid="{00000000-0005-0000-0000-000086470000}"/>
    <cellStyle name="20% - Accent1 3 2 3 2 2 3 11" xfId="18494" xr:uid="{00000000-0005-0000-0000-000087470000}"/>
    <cellStyle name="20% - Accent1 3 2 3 2 2 3 2" xfId="18495" xr:uid="{00000000-0005-0000-0000-000088470000}"/>
    <cellStyle name="20% - Accent1 3 2 3 2 2 3 2 2" xfId="18496" xr:uid="{00000000-0005-0000-0000-000089470000}"/>
    <cellStyle name="20% - Accent1 3 2 3 2 2 3 2 2 2" xfId="18497" xr:uid="{00000000-0005-0000-0000-00008A470000}"/>
    <cellStyle name="20% - Accent1 3 2 3 2 2 3 2 2 2 2" xfId="18498" xr:uid="{00000000-0005-0000-0000-00008B470000}"/>
    <cellStyle name="20% - Accent1 3 2 3 2 2 3 2 2 2 2 2" xfId="18499" xr:uid="{00000000-0005-0000-0000-00008C470000}"/>
    <cellStyle name="20% - Accent1 3 2 3 2 2 3 2 2 2 3" xfId="18500" xr:uid="{00000000-0005-0000-0000-00008D470000}"/>
    <cellStyle name="20% - Accent1 3 2 3 2 2 3 2 2 3" xfId="18501" xr:uid="{00000000-0005-0000-0000-00008E470000}"/>
    <cellStyle name="20% - Accent1 3 2 3 2 2 3 2 2 3 2" xfId="18502" xr:uid="{00000000-0005-0000-0000-00008F470000}"/>
    <cellStyle name="20% - Accent1 3 2 3 2 2 3 2 2 4" xfId="18503" xr:uid="{00000000-0005-0000-0000-000090470000}"/>
    <cellStyle name="20% - Accent1 3 2 3 2 2 3 2 3" xfId="18504" xr:uid="{00000000-0005-0000-0000-000091470000}"/>
    <cellStyle name="20% - Accent1 3 2 3 2 2 3 2 3 2" xfId="18505" xr:uid="{00000000-0005-0000-0000-000092470000}"/>
    <cellStyle name="20% - Accent1 3 2 3 2 2 3 2 3 2 2" xfId="18506" xr:uid="{00000000-0005-0000-0000-000093470000}"/>
    <cellStyle name="20% - Accent1 3 2 3 2 2 3 2 3 2 2 2" xfId="18507" xr:uid="{00000000-0005-0000-0000-000094470000}"/>
    <cellStyle name="20% - Accent1 3 2 3 2 2 3 2 3 2 3" xfId="18508" xr:uid="{00000000-0005-0000-0000-000095470000}"/>
    <cellStyle name="20% - Accent1 3 2 3 2 2 3 2 3 3" xfId="18509" xr:uid="{00000000-0005-0000-0000-000096470000}"/>
    <cellStyle name="20% - Accent1 3 2 3 2 2 3 2 3 3 2" xfId="18510" xr:uid="{00000000-0005-0000-0000-000097470000}"/>
    <cellStyle name="20% - Accent1 3 2 3 2 2 3 2 3 4" xfId="18511" xr:uid="{00000000-0005-0000-0000-000098470000}"/>
    <cellStyle name="20% - Accent1 3 2 3 2 2 3 2 4" xfId="18512" xr:uid="{00000000-0005-0000-0000-000099470000}"/>
    <cellStyle name="20% - Accent1 3 2 3 2 2 3 2 4 2" xfId="18513" xr:uid="{00000000-0005-0000-0000-00009A470000}"/>
    <cellStyle name="20% - Accent1 3 2 3 2 2 3 2 4 2 2" xfId="18514" xr:uid="{00000000-0005-0000-0000-00009B470000}"/>
    <cellStyle name="20% - Accent1 3 2 3 2 2 3 2 4 2 2 2" xfId="18515" xr:uid="{00000000-0005-0000-0000-00009C470000}"/>
    <cellStyle name="20% - Accent1 3 2 3 2 2 3 2 4 2 3" xfId="18516" xr:uid="{00000000-0005-0000-0000-00009D470000}"/>
    <cellStyle name="20% - Accent1 3 2 3 2 2 3 2 4 3" xfId="18517" xr:uid="{00000000-0005-0000-0000-00009E470000}"/>
    <cellStyle name="20% - Accent1 3 2 3 2 2 3 2 4 3 2" xfId="18518" xr:uid="{00000000-0005-0000-0000-00009F470000}"/>
    <cellStyle name="20% - Accent1 3 2 3 2 2 3 2 4 4" xfId="18519" xr:uid="{00000000-0005-0000-0000-0000A0470000}"/>
    <cellStyle name="20% - Accent1 3 2 3 2 2 3 2 5" xfId="18520" xr:uid="{00000000-0005-0000-0000-0000A1470000}"/>
    <cellStyle name="20% - Accent1 3 2 3 2 2 3 2 5 2" xfId="18521" xr:uid="{00000000-0005-0000-0000-0000A2470000}"/>
    <cellStyle name="20% - Accent1 3 2 3 2 2 3 2 5 2 2" xfId="18522" xr:uid="{00000000-0005-0000-0000-0000A3470000}"/>
    <cellStyle name="20% - Accent1 3 2 3 2 2 3 2 5 3" xfId="18523" xr:uid="{00000000-0005-0000-0000-0000A4470000}"/>
    <cellStyle name="20% - Accent1 3 2 3 2 2 3 2 6" xfId="18524" xr:uid="{00000000-0005-0000-0000-0000A5470000}"/>
    <cellStyle name="20% - Accent1 3 2 3 2 2 3 2 6 2" xfId="18525" xr:uid="{00000000-0005-0000-0000-0000A6470000}"/>
    <cellStyle name="20% - Accent1 3 2 3 2 2 3 2 6 2 2" xfId="18526" xr:uid="{00000000-0005-0000-0000-0000A7470000}"/>
    <cellStyle name="20% - Accent1 3 2 3 2 2 3 2 6 3" xfId="18527" xr:uid="{00000000-0005-0000-0000-0000A8470000}"/>
    <cellStyle name="20% - Accent1 3 2 3 2 2 3 2 7" xfId="18528" xr:uid="{00000000-0005-0000-0000-0000A9470000}"/>
    <cellStyle name="20% - Accent1 3 2 3 2 2 3 2 7 2" xfId="18529" xr:uid="{00000000-0005-0000-0000-0000AA470000}"/>
    <cellStyle name="20% - Accent1 3 2 3 2 2 3 2 8" xfId="18530" xr:uid="{00000000-0005-0000-0000-0000AB470000}"/>
    <cellStyle name="20% - Accent1 3 2 3 2 2 3 2 8 2" xfId="18531" xr:uid="{00000000-0005-0000-0000-0000AC470000}"/>
    <cellStyle name="20% - Accent1 3 2 3 2 2 3 2 9" xfId="18532" xr:uid="{00000000-0005-0000-0000-0000AD470000}"/>
    <cellStyle name="20% - Accent1 3 2 3 2 2 3 3" xfId="18533" xr:uid="{00000000-0005-0000-0000-0000AE470000}"/>
    <cellStyle name="20% - Accent1 3 2 3 2 2 3 3 2" xfId="18534" xr:uid="{00000000-0005-0000-0000-0000AF470000}"/>
    <cellStyle name="20% - Accent1 3 2 3 2 2 3 3 2 2" xfId="18535" xr:uid="{00000000-0005-0000-0000-0000B0470000}"/>
    <cellStyle name="20% - Accent1 3 2 3 2 2 3 3 2 2 2" xfId="18536" xr:uid="{00000000-0005-0000-0000-0000B1470000}"/>
    <cellStyle name="20% - Accent1 3 2 3 2 2 3 3 2 2 2 2" xfId="18537" xr:uid="{00000000-0005-0000-0000-0000B2470000}"/>
    <cellStyle name="20% - Accent1 3 2 3 2 2 3 3 2 2 3" xfId="18538" xr:uid="{00000000-0005-0000-0000-0000B3470000}"/>
    <cellStyle name="20% - Accent1 3 2 3 2 2 3 3 2 3" xfId="18539" xr:uid="{00000000-0005-0000-0000-0000B4470000}"/>
    <cellStyle name="20% - Accent1 3 2 3 2 2 3 3 2 3 2" xfId="18540" xr:uid="{00000000-0005-0000-0000-0000B5470000}"/>
    <cellStyle name="20% - Accent1 3 2 3 2 2 3 3 2 4" xfId="18541" xr:uid="{00000000-0005-0000-0000-0000B6470000}"/>
    <cellStyle name="20% - Accent1 3 2 3 2 2 3 3 3" xfId="18542" xr:uid="{00000000-0005-0000-0000-0000B7470000}"/>
    <cellStyle name="20% - Accent1 3 2 3 2 2 3 3 3 2" xfId="18543" xr:uid="{00000000-0005-0000-0000-0000B8470000}"/>
    <cellStyle name="20% - Accent1 3 2 3 2 2 3 3 3 2 2" xfId="18544" xr:uid="{00000000-0005-0000-0000-0000B9470000}"/>
    <cellStyle name="20% - Accent1 3 2 3 2 2 3 3 3 2 2 2" xfId="18545" xr:uid="{00000000-0005-0000-0000-0000BA470000}"/>
    <cellStyle name="20% - Accent1 3 2 3 2 2 3 3 3 2 3" xfId="18546" xr:uid="{00000000-0005-0000-0000-0000BB470000}"/>
    <cellStyle name="20% - Accent1 3 2 3 2 2 3 3 3 3" xfId="18547" xr:uid="{00000000-0005-0000-0000-0000BC470000}"/>
    <cellStyle name="20% - Accent1 3 2 3 2 2 3 3 3 3 2" xfId="18548" xr:uid="{00000000-0005-0000-0000-0000BD470000}"/>
    <cellStyle name="20% - Accent1 3 2 3 2 2 3 3 3 4" xfId="18549" xr:uid="{00000000-0005-0000-0000-0000BE470000}"/>
    <cellStyle name="20% - Accent1 3 2 3 2 2 3 3 4" xfId="18550" xr:uid="{00000000-0005-0000-0000-0000BF470000}"/>
    <cellStyle name="20% - Accent1 3 2 3 2 2 3 3 4 2" xfId="18551" xr:uid="{00000000-0005-0000-0000-0000C0470000}"/>
    <cellStyle name="20% - Accent1 3 2 3 2 2 3 3 4 2 2" xfId="18552" xr:uid="{00000000-0005-0000-0000-0000C1470000}"/>
    <cellStyle name="20% - Accent1 3 2 3 2 2 3 3 4 2 2 2" xfId="18553" xr:uid="{00000000-0005-0000-0000-0000C2470000}"/>
    <cellStyle name="20% - Accent1 3 2 3 2 2 3 3 4 2 3" xfId="18554" xr:uid="{00000000-0005-0000-0000-0000C3470000}"/>
    <cellStyle name="20% - Accent1 3 2 3 2 2 3 3 4 3" xfId="18555" xr:uid="{00000000-0005-0000-0000-0000C4470000}"/>
    <cellStyle name="20% - Accent1 3 2 3 2 2 3 3 4 3 2" xfId="18556" xr:uid="{00000000-0005-0000-0000-0000C5470000}"/>
    <cellStyle name="20% - Accent1 3 2 3 2 2 3 3 4 4" xfId="18557" xr:uid="{00000000-0005-0000-0000-0000C6470000}"/>
    <cellStyle name="20% - Accent1 3 2 3 2 2 3 3 5" xfId="18558" xr:uid="{00000000-0005-0000-0000-0000C7470000}"/>
    <cellStyle name="20% - Accent1 3 2 3 2 2 3 3 5 2" xfId="18559" xr:uid="{00000000-0005-0000-0000-0000C8470000}"/>
    <cellStyle name="20% - Accent1 3 2 3 2 2 3 3 5 2 2" xfId="18560" xr:uid="{00000000-0005-0000-0000-0000C9470000}"/>
    <cellStyle name="20% - Accent1 3 2 3 2 2 3 3 5 3" xfId="18561" xr:uid="{00000000-0005-0000-0000-0000CA470000}"/>
    <cellStyle name="20% - Accent1 3 2 3 2 2 3 3 6" xfId="18562" xr:uid="{00000000-0005-0000-0000-0000CB470000}"/>
    <cellStyle name="20% - Accent1 3 2 3 2 2 3 3 6 2" xfId="18563" xr:uid="{00000000-0005-0000-0000-0000CC470000}"/>
    <cellStyle name="20% - Accent1 3 2 3 2 2 3 3 6 2 2" xfId="18564" xr:uid="{00000000-0005-0000-0000-0000CD470000}"/>
    <cellStyle name="20% - Accent1 3 2 3 2 2 3 3 6 3" xfId="18565" xr:uid="{00000000-0005-0000-0000-0000CE470000}"/>
    <cellStyle name="20% - Accent1 3 2 3 2 2 3 3 7" xfId="18566" xr:uid="{00000000-0005-0000-0000-0000CF470000}"/>
    <cellStyle name="20% - Accent1 3 2 3 2 2 3 3 7 2" xfId="18567" xr:uid="{00000000-0005-0000-0000-0000D0470000}"/>
    <cellStyle name="20% - Accent1 3 2 3 2 2 3 3 8" xfId="18568" xr:uid="{00000000-0005-0000-0000-0000D1470000}"/>
    <cellStyle name="20% - Accent1 3 2 3 2 2 3 3 8 2" xfId="18569" xr:uid="{00000000-0005-0000-0000-0000D2470000}"/>
    <cellStyle name="20% - Accent1 3 2 3 2 2 3 3 9" xfId="18570" xr:uid="{00000000-0005-0000-0000-0000D3470000}"/>
    <cellStyle name="20% - Accent1 3 2 3 2 2 3 4" xfId="18571" xr:uid="{00000000-0005-0000-0000-0000D4470000}"/>
    <cellStyle name="20% - Accent1 3 2 3 2 2 3 4 2" xfId="18572" xr:uid="{00000000-0005-0000-0000-0000D5470000}"/>
    <cellStyle name="20% - Accent1 3 2 3 2 2 3 4 2 2" xfId="18573" xr:uid="{00000000-0005-0000-0000-0000D6470000}"/>
    <cellStyle name="20% - Accent1 3 2 3 2 2 3 4 2 2 2" xfId="18574" xr:uid="{00000000-0005-0000-0000-0000D7470000}"/>
    <cellStyle name="20% - Accent1 3 2 3 2 2 3 4 2 3" xfId="18575" xr:uid="{00000000-0005-0000-0000-0000D8470000}"/>
    <cellStyle name="20% - Accent1 3 2 3 2 2 3 4 3" xfId="18576" xr:uid="{00000000-0005-0000-0000-0000D9470000}"/>
    <cellStyle name="20% - Accent1 3 2 3 2 2 3 4 3 2" xfId="18577" xr:uid="{00000000-0005-0000-0000-0000DA470000}"/>
    <cellStyle name="20% - Accent1 3 2 3 2 2 3 4 4" xfId="18578" xr:uid="{00000000-0005-0000-0000-0000DB470000}"/>
    <cellStyle name="20% - Accent1 3 2 3 2 2 3 5" xfId="18579" xr:uid="{00000000-0005-0000-0000-0000DC470000}"/>
    <cellStyle name="20% - Accent1 3 2 3 2 2 3 5 2" xfId="18580" xr:uid="{00000000-0005-0000-0000-0000DD470000}"/>
    <cellStyle name="20% - Accent1 3 2 3 2 2 3 5 2 2" xfId="18581" xr:uid="{00000000-0005-0000-0000-0000DE470000}"/>
    <cellStyle name="20% - Accent1 3 2 3 2 2 3 5 2 2 2" xfId="18582" xr:uid="{00000000-0005-0000-0000-0000DF470000}"/>
    <cellStyle name="20% - Accent1 3 2 3 2 2 3 5 2 3" xfId="18583" xr:uid="{00000000-0005-0000-0000-0000E0470000}"/>
    <cellStyle name="20% - Accent1 3 2 3 2 2 3 5 3" xfId="18584" xr:uid="{00000000-0005-0000-0000-0000E1470000}"/>
    <cellStyle name="20% - Accent1 3 2 3 2 2 3 5 3 2" xfId="18585" xr:uid="{00000000-0005-0000-0000-0000E2470000}"/>
    <cellStyle name="20% - Accent1 3 2 3 2 2 3 5 4" xfId="18586" xr:uid="{00000000-0005-0000-0000-0000E3470000}"/>
    <cellStyle name="20% - Accent1 3 2 3 2 2 3 6" xfId="18587" xr:uid="{00000000-0005-0000-0000-0000E4470000}"/>
    <cellStyle name="20% - Accent1 3 2 3 2 2 3 6 2" xfId="18588" xr:uid="{00000000-0005-0000-0000-0000E5470000}"/>
    <cellStyle name="20% - Accent1 3 2 3 2 2 3 6 2 2" xfId="18589" xr:uid="{00000000-0005-0000-0000-0000E6470000}"/>
    <cellStyle name="20% - Accent1 3 2 3 2 2 3 6 2 2 2" xfId="18590" xr:uid="{00000000-0005-0000-0000-0000E7470000}"/>
    <cellStyle name="20% - Accent1 3 2 3 2 2 3 6 2 3" xfId="18591" xr:uid="{00000000-0005-0000-0000-0000E8470000}"/>
    <cellStyle name="20% - Accent1 3 2 3 2 2 3 6 3" xfId="18592" xr:uid="{00000000-0005-0000-0000-0000E9470000}"/>
    <cellStyle name="20% - Accent1 3 2 3 2 2 3 6 3 2" xfId="18593" xr:uid="{00000000-0005-0000-0000-0000EA470000}"/>
    <cellStyle name="20% - Accent1 3 2 3 2 2 3 6 4" xfId="18594" xr:uid="{00000000-0005-0000-0000-0000EB470000}"/>
    <cellStyle name="20% - Accent1 3 2 3 2 2 3 7" xfId="18595" xr:uid="{00000000-0005-0000-0000-0000EC470000}"/>
    <cellStyle name="20% - Accent1 3 2 3 2 2 3 7 2" xfId="18596" xr:uid="{00000000-0005-0000-0000-0000ED470000}"/>
    <cellStyle name="20% - Accent1 3 2 3 2 2 3 7 2 2" xfId="18597" xr:uid="{00000000-0005-0000-0000-0000EE470000}"/>
    <cellStyle name="20% - Accent1 3 2 3 2 2 3 7 3" xfId="18598" xr:uid="{00000000-0005-0000-0000-0000EF470000}"/>
    <cellStyle name="20% - Accent1 3 2 3 2 2 3 8" xfId="18599" xr:uid="{00000000-0005-0000-0000-0000F0470000}"/>
    <cellStyle name="20% - Accent1 3 2 3 2 2 3 8 2" xfId="18600" xr:uid="{00000000-0005-0000-0000-0000F1470000}"/>
    <cellStyle name="20% - Accent1 3 2 3 2 2 3 8 2 2" xfId="18601" xr:uid="{00000000-0005-0000-0000-0000F2470000}"/>
    <cellStyle name="20% - Accent1 3 2 3 2 2 3 8 3" xfId="18602" xr:uid="{00000000-0005-0000-0000-0000F3470000}"/>
    <cellStyle name="20% - Accent1 3 2 3 2 2 3 9" xfId="18603" xr:uid="{00000000-0005-0000-0000-0000F4470000}"/>
    <cellStyle name="20% - Accent1 3 2 3 2 2 3 9 2" xfId="18604" xr:uid="{00000000-0005-0000-0000-0000F5470000}"/>
    <cellStyle name="20% - Accent1 3 2 3 2 2 4" xfId="18605" xr:uid="{00000000-0005-0000-0000-0000F6470000}"/>
    <cellStyle name="20% - Accent1 3 2 3 2 2 4 10" xfId="18606" xr:uid="{00000000-0005-0000-0000-0000F7470000}"/>
    <cellStyle name="20% - Accent1 3 2 3 2 2 4 10 2" xfId="18607" xr:uid="{00000000-0005-0000-0000-0000F8470000}"/>
    <cellStyle name="20% - Accent1 3 2 3 2 2 4 11" xfId="18608" xr:uid="{00000000-0005-0000-0000-0000F9470000}"/>
    <cellStyle name="20% - Accent1 3 2 3 2 2 4 2" xfId="18609" xr:uid="{00000000-0005-0000-0000-0000FA470000}"/>
    <cellStyle name="20% - Accent1 3 2 3 2 2 4 2 2" xfId="18610" xr:uid="{00000000-0005-0000-0000-0000FB470000}"/>
    <cellStyle name="20% - Accent1 3 2 3 2 2 4 2 2 2" xfId="18611" xr:uid="{00000000-0005-0000-0000-0000FC470000}"/>
    <cellStyle name="20% - Accent1 3 2 3 2 2 4 2 2 2 2" xfId="18612" xr:uid="{00000000-0005-0000-0000-0000FD470000}"/>
    <cellStyle name="20% - Accent1 3 2 3 2 2 4 2 2 2 2 2" xfId="18613" xr:uid="{00000000-0005-0000-0000-0000FE470000}"/>
    <cellStyle name="20% - Accent1 3 2 3 2 2 4 2 2 2 3" xfId="18614" xr:uid="{00000000-0005-0000-0000-0000FF470000}"/>
    <cellStyle name="20% - Accent1 3 2 3 2 2 4 2 2 3" xfId="18615" xr:uid="{00000000-0005-0000-0000-000000480000}"/>
    <cellStyle name="20% - Accent1 3 2 3 2 2 4 2 2 3 2" xfId="18616" xr:uid="{00000000-0005-0000-0000-000001480000}"/>
    <cellStyle name="20% - Accent1 3 2 3 2 2 4 2 2 4" xfId="18617" xr:uid="{00000000-0005-0000-0000-000002480000}"/>
    <cellStyle name="20% - Accent1 3 2 3 2 2 4 2 3" xfId="18618" xr:uid="{00000000-0005-0000-0000-000003480000}"/>
    <cellStyle name="20% - Accent1 3 2 3 2 2 4 2 3 2" xfId="18619" xr:uid="{00000000-0005-0000-0000-000004480000}"/>
    <cellStyle name="20% - Accent1 3 2 3 2 2 4 2 3 2 2" xfId="18620" xr:uid="{00000000-0005-0000-0000-000005480000}"/>
    <cellStyle name="20% - Accent1 3 2 3 2 2 4 2 3 2 2 2" xfId="18621" xr:uid="{00000000-0005-0000-0000-000006480000}"/>
    <cellStyle name="20% - Accent1 3 2 3 2 2 4 2 3 2 3" xfId="18622" xr:uid="{00000000-0005-0000-0000-000007480000}"/>
    <cellStyle name="20% - Accent1 3 2 3 2 2 4 2 3 3" xfId="18623" xr:uid="{00000000-0005-0000-0000-000008480000}"/>
    <cellStyle name="20% - Accent1 3 2 3 2 2 4 2 3 3 2" xfId="18624" xr:uid="{00000000-0005-0000-0000-000009480000}"/>
    <cellStyle name="20% - Accent1 3 2 3 2 2 4 2 3 4" xfId="18625" xr:uid="{00000000-0005-0000-0000-00000A480000}"/>
    <cellStyle name="20% - Accent1 3 2 3 2 2 4 2 4" xfId="18626" xr:uid="{00000000-0005-0000-0000-00000B480000}"/>
    <cellStyle name="20% - Accent1 3 2 3 2 2 4 2 4 2" xfId="18627" xr:uid="{00000000-0005-0000-0000-00000C480000}"/>
    <cellStyle name="20% - Accent1 3 2 3 2 2 4 2 4 2 2" xfId="18628" xr:uid="{00000000-0005-0000-0000-00000D480000}"/>
    <cellStyle name="20% - Accent1 3 2 3 2 2 4 2 4 2 2 2" xfId="18629" xr:uid="{00000000-0005-0000-0000-00000E480000}"/>
    <cellStyle name="20% - Accent1 3 2 3 2 2 4 2 4 2 3" xfId="18630" xr:uid="{00000000-0005-0000-0000-00000F480000}"/>
    <cellStyle name="20% - Accent1 3 2 3 2 2 4 2 4 3" xfId="18631" xr:uid="{00000000-0005-0000-0000-000010480000}"/>
    <cellStyle name="20% - Accent1 3 2 3 2 2 4 2 4 3 2" xfId="18632" xr:uid="{00000000-0005-0000-0000-000011480000}"/>
    <cellStyle name="20% - Accent1 3 2 3 2 2 4 2 4 4" xfId="18633" xr:uid="{00000000-0005-0000-0000-000012480000}"/>
    <cellStyle name="20% - Accent1 3 2 3 2 2 4 2 5" xfId="18634" xr:uid="{00000000-0005-0000-0000-000013480000}"/>
    <cellStyle name="20% - Accent1 3 2 3 2 2 4 2 5 2" xfId="18635" xr:uid="{00000000-0005-0000-0000-000014480000}"/>
    <cellStyle name="20% - Accent1 3 2 3 2 2 4 2 5 2 2" xfId="18636" xr:uid="{00000000-0005-0000-0000-000015480000}"/>
    <cellStyle name="20% - Accent1 3 2 3 2 2 4 2 5 3" xfId="18637" xr:uid="{00000000-0005-0000-0000-000016480000}"/>
    <cellStyle name="20% - Accent1 3 2 3 2 2 4 2 6" xfId="18638" xr:uid="{00000000-0005-0000-0000-000017480000}"/>
    <cellStyle name="20% - Accent1 3 2 3 2 2 4 2 6 2" xfId="18639" xr:uid="{00000000-0005-0000-0000-000018480000}"/>
    <cellStyle name="20% - Accent1 3 2 3 2 2 4 2 6 2 2" xfId="18640" xr:uid="{00000000-0005-0000-0000-000019480000}"/>
    <cellStyle name="20% - Accent1 3 2 3 2 2 4 2 6 3" xfId="18641" xr:uid="{00000000-0005-0000-0000-00001A480000}"/>
    <cellStyle name="20% - Accent1 3 2 3 2 2 4 2 7" xfId="18642" xr:uid="{00000000-0005-0000-0000-00001B480000}"/>
    <cellStyle name="20% - Accent1 3 2 3 2 2 4 2 7 2" xfId="18643" xr:uid="{00000000-0005-0000-0000-00001C480000}"/>
    <cellStyle name="20% - Accent1 3 2 3 2 2 4 2 8" xfId="18644" xr:uid="{00000000-0005-0000-0000-00001D480000}"/>
    <cellStyle name="20% - Accent1 3 2 3 2 2 4 2 8 2" xfId="18645" xr:uid="{00000000-0005-0000-0000-00001E480000}"/>
    <cellStyle name="20% - Accent1 3 2 3 2 2 4 2 9" xfId="18646" xr:uid="{00000000-0005-0000-0000-00001F480000}"/>
    <cellStyle name="20% - Accent1 3 2 3 2 2 4 3" xfId="18647" xr:uid="{00000000-0005-0000-0000-000020480000}"/>
    <cellStyle name="20% - Accent1 3 2 3 2 2 4 3 2" xfId="18648" xr:uid="{00000000-0005-0000-0000-000021480000}"/>
    <cellStyle name="20% - Accent1 3 2 3 2 2 4 3 2 2" xfId="18649" xr:uid="{00000000-0005-0000-0000-000022480000}"/>
    <cellStyle name="20% - Accent1 3 2 3 2 2 4 3 2 2 2" xfId="18650" xr:uid="{00000000-0005-0000-0000-000023480000}"/>
    <cellStyle name="20% - Accent1 3 2 3 2 2 4 3 2 2 2 2" xfId="18651" xr:uid="{00000000-0005-0000-0000-000024480000}"/>
    <cellStyle name="20% - Accent1 3 2 3 2 2 4 3 2 2 3" xfId="18652" xr:uid="{00000000-0005-0000-0000-000025480000}"/>
    <cellStyle name="20% - Accent1 3 2 3 2 2 4 3 2 3" xfId="18653" xr:uid="{00000000-0005-0000-0000-000026480000}"/>
    <cellStyle name="20% - Accent1 3 2 3 2 2 4 3 2 3 2" xfId="18654" xr:uid="{00000000-0005-0000-0000-000027480000}"/>
    <cellStyle name="20% - Accent1 3 2 3 2 2 4 3 2 4" xfId="18655" xr:uid="{00000000-0005-0000-0000-000028480000}"/>
    <cellStyle name="20% - Accent1 3 2 3 2 2 4 3 3" xfId="18656" xr:uid="{00000000-0005-0000-0000-000029480000}"/>
    <cellStyle name="20% - Accent1 3 2 3 2 2 4 3 3 2" xfId="18657" xr:uid="{00000000-0005-0000-0000-00002A480000}"/>
    <cellStyle name="20% - Accent1 3 2 3 2 2 4 3 3 2 2" xfId="18658" xr:uid="{00000000-0005-0000-0000-00002B480000}"/>
    <cellStyle name="20% - Accent1 3 2 3 2 2 4 3 3 2 2 2" xfId="18659" xr:uid="{00000000-0005-0000-0000-00002C480000}"/>
    <cellStyle name="20% - Accent1 3 2 3 2 2 4 3 3 2 3" xfId="18660" xr:uid="{00000000-0005-0000-0000-00002D480000}"/>
    <cellStyle name="20% - Accent1 3 2 3 2 2 4 3 3 3" xfId="18661" xr:uid="{00000000-0005-0000-0000-00002E480000}"/>
    <cellStyle name="20% - Accent1 3 2 3 2 2 4 3 3 3 2" xfId="18662" xr:uid="{00000000-0005-0000-0000-00002F480000}"/>
    <cellStyle name="20% - Accent1 3 2 3 2 2 4 3 3 4" xfId="18663" xr:uid="{00000000-0005-0000-0000-000030480000}"/>
    <cellStyle name="20% - Accent1 3 2 3 2 2 4 3 4" xfId="18664" xr:uid="{00000000-0005-0000-0000-000031480000}"/>
    <cellStyle name="20% - Accent1 3 2 3 2 2 4 3 4 2" xfId="18665" xr:uid="{00000000-0005-0000-0000-000032480000}"/>
    <cellStyle name="20% - Accent1 3 2 3 2 2 4 3 4 2 2" xfId="18666" xr:uid="{00000000-0005-0000-0000-000033480000}"/>
    <cellStyle name="20% - Accent1 3 2 3 2 2 4 3 4 2 2 2" xfId="18667" xr:uid="{00000000-0005-0000-0000-000034480000}"/>
    <cellStyle name="20% - Accent1 3 2 3 2 2 4 3 4 2 3" xfId="18668" xr:uid="{00000000-0005-0000-0000-000035480000}"/>
    <cellStyle name="20% - Accent1 3 2 3 2 2 4 3 4 3" xfId="18669" xr:uid="{00000000-0005-0000-0000-000036480000}"/>
    <cellStyle name="20% - Accent1 3 2 3 2 2 4 3 4 3 2" xfId="18670" xr:uid="{00000000-0005-0000-0000-000037480000}"/>
    <cellStyle name="20% - Accent1 3 2 3 2 2 4 3 4 4" xfId="18671" xr:uid="{00000000-0005-0000-0000-000038480000}"/>
    <cellStyle name="20% - Accent1 3 2 3 2 2 4 3 5" xfId="18672" xr:uid="{00000000-0005-0000-0000-000039480000}"/>
    <cellStyle name="20% - Accent1 3 2 3 2 2 4 3 5 2" xfId="18673" xr:uid="{00000000-0005-0000-0000-00003A480000}"/>
    <cellStyle name="20% - Accent1 3 2 3 2 2 4 3 5 2 2" xfId="18674" xr:uid="{00000000-0005-0000-0000-00003B480000}"/>
    <cellStyle name="20% - Accent1 3 2 3 2 2 4 3 5 3" xfId="18675" xr:uid="{00000000-0005-0000-0000-00003C480000}"/>
    <cellStyle name="20% - Accent1 3 2 3 2 2 4 3 6" xfId="18676" xr:uid="{00000000-0005-0000-0000-00003D480000}"/>
    <cellStyle name="20% - Accent1 3 2 3 2 2 4 3 6 2" xfId="18677" xr:uid="{00000000-0005-0000-0000-00003E480000}"/>
    <cellStyle name="20% - Accent1 3 2 3 2 2 4 3 6 2 2" xfId="18678" xr:uid="{00000000-0005-0000-0000-00003F480000}"/>
    <cellStyle name="20% - Accent1 3 2 3 2 2 4 3 6 3" xfId="18679" xr:uid="{00000000-0005-0000-0000-000040480000}"/>
    <cellStyle name="20% - Accent1 3 2 3 2 2 4 3 7" xfId="18680" xr:uid="{00000000-0005-0000-0000-000041480000}"/>
    <cellStyle name="20% - Accent1 3 2 3 2 2 4 3 7 2" xfId="18681" xr:uid="{00000000-0005-0000-0000-000042480000}"/>
    <cellStyle name="20% - Accent1 3 2 3 2 2 4 3 8" xfId="18682" xr:uid="{00000000-0005-0000-0000-000043480000}"/>
    <cellStyle name="20% - Accent1 3 2 3 2 2 4 3 8 2" xfId="18683" xr:uid="{00000000-0005-0000-0000-000044480000}"/>
    <cellStyle name="20% - Accent1 3 2 3 2 2 4 3 9" xfId="18684" xr:uid="{00000000-0005-0000-0000-000045480000}"/>
    <cellStyle name="20% - Accent1 3 2 3 2 2 4 4" xfId="18685" xr:uid="{00000000-0005-0000-0000-000046480000}"/>
    <cellStyle name="20% - Accent1 3 2 3 2 2 4 4 2" xfId="18686" xr:uid="{00000000-0005-0000-0000-000047480000}"/>
    <cellStyle name="20% - Accent1 3 2 3 2 2 4 4 2 2" xfId="18687" xr:uid="{00000000-0005-0000-0000-000048480000}"/>
    <cellStyle name="20% - Accent1 3 2 3 2 2 4 4 2 2 2" xfId="18688" xr:uid="{00000000-0005-0000-0000-000049480000}"/>
    <cellStyle name="20% - Accent1 3 2 3 2 2 4 4 2 3" xfId="18689" xr:uid="{00000000-0005-0000-0000-00004A480000}"/>
    <cellStyle name="20% - Accent1 3 2 3 2 2 4 4 3" xfId="18690" xr:uid="{00000000-0005-0000-0000-00004B480000}"/>
    <cellStyle name="20% - Accent1 3 2 3 2 2 4 4 3 2" xfId="18691" xr:uid="{00000000-0005-0000-0000-00004C480000}"/>
    <cellStyle name="20% - Accent1 3 2 3 2 2 4 4 4" xfId="18692" xr:uid="{00000000-0005-0000-0000-00004D480000}"/>
    <cellStyle name="20% - Accent1 3 2 3 2 2 4 5" xfId="18693" xr:uid="{00000000-0005-0000-0000-00004E480000}"/>
    <cellStyle name="20% - Accent1 3 2 3 2 2 4 5 2" xfId="18694" xr:uid="{00000000-0005-0000-0000-00004F480000}"/>
    <cellStyle name="20% - Accent1 3 2 3 2 2 4 5 2 2" xfId="18695" xr:uid="{00000000-0005-0000-0000-000050480000}"/>
    <cellStyle name="20% - Accent1 3 2 3 2 2 4 5 2 2 2" xfId="18696" xr:uid="{00000000-0005-0000-0000-000051480000}"/>
    <cellStyle name="20% - Accent1 3 2 3 2 2 4 5 2 3" xfId="18697" xr:uid="{00000000-0005-0000-0000-000052480000}"/>
    <cellStyle name="20% - Accent1 3 2 3 2 2 4 5 3" xfId="18698" xr:uid="{00000000-0005-0000-0000-000053480000}"/>
    <cellStyle name="20% - Accent1 3 2 3 2 2 4 5 3 2" xfId="18699" xr:uid="{00000000-0005-0000-0000-000054480000}"/>
    <cellStyle name="20% - Accent1 3 2 3 2 2 4 5 4" xfId="18700" xr:uid="{00000000-0005-0000-0000-000055480000}"/>
    <cellStyle name="20% - Accent1 3 2 3 2 2 4 6" xfId="18701" xr:uid="{00000000-0005-0000-0000-000056480000}"/>
    <cellStyle name="20% - Accent1 3 2 3 2 2 4 6 2" xfId="18702" xr:uid="{00000000-0005-0000-0000-000057480000}"/>
    <cellStyle name="20% - Accent1 3 2 3 2 2 4 6 2 2" xfId="18703" xr:uid="{00000000-0005-0000-0000-000058480000}"/>
    <cellStyle name="20% - Accent1 3 2 3 2 2 4 6 2 2 2" xfId="18704" xr:uid="{00000000-0005-0000-0000-000059480000}"/>
    <cellStyle name="20% - Accent1 3 2 3 2 2 4 6 2 3" xfId="18705" xr:uid="{00000000-0005-0000-0000-00005A480000}"/>
    <cellStyle name="20% - Accent1 3 2 3 2 2 4 6 3" xfId="18706" xr:uid="{00000000-0005-0000-0000-00005B480000}"/>
    <cellStyle name="20% - Accent1 3 2 3 2 2 4 6 3 2" xfId="18707" xr:uid="{00000000-0005-0000-0000-00005C480000}"/>
    <cellStyle name="20% - Accent1 3 2 3 2 2 4 6 4" xfId="18708" xr:uid="{00000000-0005-0000-0000-00005D480000}"/>
    <cellStyle name="20% - Accent1 3 2 3 2 2 4 7" xfId="18709" xr:uid="{00000000-0005-0000-0000-00005E480000}"/>
    <cellStyle name="20% - Accent1 3 2 3 2 2 4 7 2" xfId="18710" xr:uid="{00000000-0005-0000-0000-00005F480000}"/>
    <cellStyle name="20% - Accent1 3 2 3 2 2 4 7 2 2" xfId="18711" xr:uid="{00000000-0005-0000-0000-000060480000}"/>
    <cellStyle name="20% - Accent1 3 2 3 2 2 4 7 3" xfId="18712" xr:uid="{00000000-0005-0000-0000-000061480000}"/>
    <cellStyle name="20% - Accent1 3 2 3 2 2 4 8" xfId="18713" xr:uid="{00000000-0005-0000-0000-000062480000}"/>
    <cellStyle name="20% - Accent1 3 2 3 2 2 4 8 2" xfId="18714" xr:uid="{00000000-0005-0000-0000-000063480000}"/>
    <cellStyle name="20% - Accent1 3 2 3 2 2 4 8 2 2" xfId="18715" xr:uid="{00000000-0005-0000-0000-000064480000}"/>
    <cellStyle name="20% - Accent1 3 2 3 2 2 4 8 3" xfId="18716" xr:uid="{00000000-0005-0000-0000-000065480000}"/>
    <cellStyle name="20% - Accent1 3 2 3 2 2 4 9" xfId="18717" xr:uid="{00000000-0005-0000-0000-000066480000}"/>
    <cellStyle name="20% - Accent1 3 2 3 2 2 4 9 2" xfId="18718" xr:uid="{00000000-0005-0000-0000-000067480000}"/>
    <cellStyle name="20% - Accent1 3 2 3 2 2 5" xfId="18719" xr:uid="{00000000-0005-0000-0000-000068480000}"/>
    <cellStyle name="20% - Accent1 3 2 3 2 2 5 2" xfId="18720" xr:uid="{00000000-0005-0000-0000-000069480000}"/>
    <cellStyle name="20% - Accent1 3 2 3 2 2 5 2 2" xfId="18721" xr:uid="{00000000-0005-0000-0000-00006A480000}"/>
    <cellStyle name="20% - Accent1 3 2 3 2 2 5 2 2 2" xfId="18722" xr:uid="{00000000-0005-0000-0000-00006B480000}"/>
    <cellStyle name="20% - Accent1 3 2 3 2 2 5 2 2 2 2" xfId="18723" xr:uid="{00000000-0005-0000-0000-00006C480000}"/>
    <cellStyle name="20% - Accent1 3 2 3 2 2 5 2 2 3" xfId="18724" xr:uid="{00000000-0005-0000-0000-00006D480000}"/>
    <cellStyle name="20% - Accent1 3 2 3 2 2 5 2 3" xfId="18725" xr:uid="{00000000-0005-0000-0000-00006E480000}"/>
    <cellStyle name="20% - Accent1 3 2 3 2 2 5 2 3 2" xfId="18726" xr:uid="{00000000-0005-0000-0000-00006F480000}"/>
    <cellStyle name="20% - Accent1 3 2 3 2 2 5 2 4" xfId="18727" xr:uid="{00000000-0005-0000-0000-000070480000}"/>
    <cellStyle name="20% - Accent1 3 2 3 2 2 5 3" xfId="18728" xr:uid="{00000000-0005-0000-0000-000071480000}"/>
    <cellStyle name="20% - Accent1 3 2 3 2 2 5 3 2" xfId="18729" xr:uid="{00000000-0005-0000-0000-000072480000}"/>
    <cellStyle name="20% - Accent1 3 2 3 2 2 5 3 2 2" xfId="18730" xr:uid="{00000000-0005-0000-0000-000073480000}"/>
    <cellStyle name="20% - Accent1 3 2 3 2 2 5 3 2 2 2" xfId="18731" xr:uid="{00000000-0005-0000-0000-000074480000}"/>
    <cellStyle name="20% - Accent1 3 2 3 2 2 5 3 2 3" xfId="18732" xr:uid="{00000000-0005-0000-0000-000075480000}"/>
    <cellStyle name="20% - Accent1 3 2 3 2 2 5 3 3" xfId="18733" xr:uid="{00000000-0005-0000-0000-000076480000}"/>
    <cellStyle name="20% - Accent1 3 2 3 2 2 5 3 3 2" xfId="18734" xr:uid="{00000000-0005-0000-0000-000077480000}"/>
    <cellStyle name="20% - Accent1 3 2 3 2 2 5 3 4" xfId="18735" xr:uid="{00000000-0005-0000-0000-000078480000}"/>
    <cellStyle name="20% - Accent1 3 2 3 2 2 5 4" xfId="18736" xr:uid="{00000000-0005-0000-0000-000079480000}"/>
    <cellStyle name="20% - Accent1 3 2 3 2 2 5 4 2" xfId="18737" xr:uid="{00000000-0005-0000-0000-00007A480000}"/>
    <cellStyle name="20% - Accent1 3 2 3 2 2 5 4 2 2" xfId="18738" xr:uid="{00000000-0005-0000-0000-00007B480000}"/>
    <cellStyle name="20% - Accent1 3 2 3 2 2 5 4 2 2 2" xfId="18739" xr:uid="{00000000-0005-0000-0000-00007C480000}"/>
    <cellStyle name="20% - Accent1 3 2 3 2 2 5 4 2 3" xfId="18740" xr:uid="{00000000-0005-0000-0000-00007D480000}"/>
    <cellStyle name="20% - Accent1 3 2 3 2 2 5 4 3" xfId="18741" xr:uid="{00000000-0005-0000-0000-00007E480000}"/>
    <cellStyle name="20% - Accent1 3 2 3 2 2 5 4 3 2" xfId="18742" xr:uid="{00000000-0005-0000-0000-00007F480000}"/>
    <cellStyle name="20% - Accent1 3 2 3 2 2 5 4 4" xfId="18743" xr:uid="{00000000-0005-0000-0000-000080480000}"/>
    <cellStyle name="20% - Accent1 3 2 3 2 2 5 5" xfId="18744" xr:uid="{00000000-0005-0000-0000-000081480000}"/>
    <cellStyle name="20% - Accent1 3 2 3 2 2 5 5 2" xfId="18745" xr:uid="{00000000-0005-0000-0000-000082480000}"/>
    <cellStyle name="20% - Accent1 3 2 3 2 2 5 5 2 2" xfId="18746" xr:uid="{00000000-0005-0000-0000-000083480000}"/>
    <cellStyle name="20% - Accent1 3 2 3 2 2 5 5 3" xfId="18747" xr:uid="{00000000-0005-0000-0000-000084480000}"/>
    <cellStyle name="20% - Accent1 3 2 3 2 2 5 6" xfId="18748" xr:uid="{00000000-0005-0000-0000-000085480000}"/>
    <cellStyle name="20% - Accent1 3 2 3 2 2 5 6 2" xfId="18749" xr:uid="{00000000-0005-0000-0000-000086480000}"/>
    <cellStyle name="20% - Accent1 3 2 3 2 2 5 6 2 2" xfId="18750" xr:uid="{00000000-0005-0000-0000-000087480000}"/>
    <cellStyle name="20% - Accent1 3 2 3 2 2 5 6 3" xfId="18751" xr:uid="{00000000-0005-0000-0000-000088480000}"/>
    <cellStyle name="20% - Accent1 3 2 3 2 2 5 7" xfId="18752" xr:uid="{00000000-0005-0000-0000-000089480000}"/>
    <cellStyle name="20% - Accent1 3 2 3 2 2 5 7 2" xfId="18753" xr:uid="{00000000-0005-0000-0000-00008A480000}"/>
    <cellStyle name="20% - Accent1 3 2 3 2 2 5 8" xfId="18754" xr:uid="{00000000-0005-0000-0000-00008B480000}"/>
    <cellStyle name="20% - Accent1 3 2 3 2 2 5 8 2" xfId="18755" xr:uid="{00000000-0005-0000-0000-00008C480000}"/>
    <cellStyle name="20% - Accent1 3 2 3 2 2 5 9" xfId="18756" xr:uid="{00000000-0005-0000-0000-00008D480000}"/>
    <cellStyle name="20% - Accent1 3 2 3 2 2 6" xfId="18757" xr:uid="{00000000-0005-0000-0000-00008E480000}"/>
    <cellStyle name="20% - Accent1 3 2 3 2 2 6 2" xfId="18758" xr:uid="{00000000-0005-0000-0000-00008F480000}"/>
    <cellStyle name="20% - Accent1 3 2 3 2 2 6 2 2" xfId="18759" xr:uid="{00000000-0005-0000-0000-000090480000}"/>
    <cellStyle name="20% - Accent1 3 2 3 2 2 6 2 2 2" xfId="18760" xr:uid="{00000000-0005-0000-0000-000091480000}"/>
    <cellStyle name="20% - Accent1 3 2 3 2 2 6 2 2 2 2" xfId="18761" xr:uid="{00000000-0005-0000-0000-000092480000}"/>
    <cellStyle name="20% - Accent1 3 2 3 2 2 6 2 2 3" xfId="18762" xr:uid="{00000000-0005-0000-0000-000093480000}"/>
    <cellStyle name="20% - Accent1 3 2 3 2 2 6 2 3" xfId="18763" xr:uid="{00000000-0005-0000-0000-000094480000}"/>
    <cellStyle name="20% - Accent1 3 2 3 2 2 6 2 3 2" xfId="18764" xr:uid="{00000000-0005-0000-0000-000095480000}"/>
    <cellStyle name="20% - Accent1 3 2 3 2 2 6 2 4" xfId="18765" xr:uid="{00000000-0005-0000-0000-000096480000}"/>
    <cellStyle name="20% - Accent1 3 2 3 2 2 6 3" xfId="18766" xr:uid="{00000000-0005-0000-0000-000097480000}"/>
    <cellStyle name="20% - Accent1 3 2 3 2 2 6 3 2" xfId="18767" xr:uid="{00000000-0005-0000-0000-000098480000}"/>
    <cellStyle name="20% - Accent1 3 2 3 2 2 6 3 2 2" xfId="18768" xr:uid="{00000000-0005-0000-0000-000099480000}"/>
    <cellStyle name="20% - Accent1 3 2 3 2 2 6 3 2 2 2" xfId="18769" xr:uid="{00000000-0005-0000-0000-00009A480000}"/>
    <cellStyle name="20% - Accent1 3 2 3 2 2 6 3 2 3" xfId="18770" xr:uid="{00000000-0005-0000-0000-00009B480000}"/>
    <cellStyle name="20% - Accent1 3 2 3 2 2 6 3 3" xfId="18771" xr:uid="{00000000-0005-0000-0000-00009C480000}"/>
    <cellStyle name="20% - Accent1 3 2 3 2 2 6 3 3 2" xfId="18772" xr:uid="{00000000-0005-0000-0000-00009D480000}"/>
    <cellStyle name="20% - Accent1 3 2 3 2 2 6 3 4" xfId="18773" xr:uid="{00000000-0005-0000-0000-00009E480000}"/>
    <cellStyle name="20% - Accent1 3 2 3 2 2 6 4" xfId="18774" xr:uid="{00000000-0005-0000-0000-00009F480000}"/>
    <cellStyle name="20% - Accent1 3 2 3 2 2 6 4 2" xfId="18775" xr:uid="{00000000-0005-0000-0000-0000A0480000}"/>
    <cellStyle name="20% - Accent1 3 2 3 2 2 6 4 2 2" xfId="18776" xr:uid="{00000000-0005-0000-0000-0000A1480000}"/>
    <cellStyle name="20% - Accent1 3 2 3 2 2 6 4 2 2 2" xfId="18777" xr:uid="{00000000-0005-0000-0000-0000A2480000}"/>
    <cellStyle name="20% - Accent1 3 2 3 2 2 6 4 2 3" xfId="18778" xr:uid="{00000000-0005-0000-0000-0000A3480000}"/>
    <cellStyle name="20% - Accent1 3 2 3 2 2 6 4 3" xfId="18779" xr:uid="{00000000-0005-0000-0000-0000A4480000}"/>
    <cellStyle name="20% - Accent1 3 2 3 2 2 6 4 3 2" xfId="18780" xr:uid="{00000000-0005-0000-0000-0000A5480000}"/>
    <cellStyle name="20% - Accent1 3 2 3 2 2 6 4 4" xfId="18781" xr:uid="{00000000-0005-0000-0000-0000A6480000}"/>
    <cellStyle name="20% - Accent1 3 2 3 2 2 6 5" xfId="18782" xr:uid="{00000000-0005-0000-0000-0000A7480000}"/>
    <cellStyle name="20% - Accent1 3 2 3 2 2 6 5 2" xfId="18783" xr:uid="{00000000-0005-0000-0000-0000A8480000}"/>
    <cellStyle name="20% - Accent1 3 2 3 2 2 6 5 2 2" xfId="18784" xr:uid="{00000000-0005-0000-0000-0000A9480000}"/>
    <cellStyle name="20% - Accent1 3 2 3 2 2 6 5 3" xfId="18785" xr:uid="{00000000-0005-0000-0000-0000AA480000}"/>
    <cellStyle name="20% - Accent1 3 2 3 2 2 6 6" xfId="18786" xr:uid="{00000000-0005-0000-0000-0000AB480000}"/>
    <cellStyle name="20% - Accent1 3 2 3 2 2 6 6 2" xfId="18787" xr:uid="{00000000-0005-0000-0000-0000AC480000}"/>
    <cellStyle name="20% - Accent1 3 2 3 2 2 6 6 2 2" xfId="18788" xr:uid="{00000000-0005-0000-0000-0000AD480000}"/>
    <cellStyle name="20% - Accent1 3 2 3 2 2 6 6 3" xfId="18789" xr:uid="{00000000-0005-0000-0000-0000AE480000}"/>
    <cellStyle name="20% - Accent1 3 2 3 2 2 6 7" xfId="18790" xr:uid="{00000000-0005-0000-0000-0000AF480000}"/>
    <cellStyle name="20% - Accent1 3 2 3 2 2 6 7 2" xfId="18791" xr:uid="{00000000-0005-0000-0000-0000B0480000}"/>
    <cellStyle name="20% - Accent1 3 2 3 2 2 6 8" xfId="18792" xr:uid="{00000000-0005-0000-0000-0000B1480000}"/>
    <cellStyle name="20% - Accent1 3 2 3 2 2 6 8 2" xfId="18793" xr:uid="{00000000-0005-0000-0000-0000B2480000}"/>
    <cellStyle name="20% - Accent1 3 2 3 2 2 6 9" xfId="18794" xr:uid="{00000000-0005-0000-0000-0000B3480000}"/>
    <cellStyle name="20% - Accent1 3 2 3 2 2 7" xfId="18795" xr:uid="{00000000-0005-0000-0000-0000B4480000}"/>
    <cellStyle name="20% - Accent1 3 2 3 2 2 7 2" xfId="18796" xr:uid="{00000000-0005-0000-0000-0000B5480000}"/>
    <cellStyle name="20% - Accent1 3 2 3 2 2 7 2 2" xfId="18797" xr:uid="{00000000-0005-0000-0000-0000B6480000}"/>
    <cellStyle name="20% - Accent1 3 2 3 2 2 7 2 2 2" xfId="18798" xr:uid="{00000000-0005-0000-0000-0000B7480000}"/>
    <cellStyle name="20% - Accent1 3 2 3 2 2 7 2 3" xfId="18799" xr:uid="{00000000-0005-0000-0000-0000B8480000}"/>
    <cellStyle name="20% - Accent1 3 2 3 2 2 7 3" xfId="18800" xr:uid="{00000000-0005-0000-0000-0000B9480000}"/>
    <cellStyle name="20% - Accent1 3 2 3 2 2 7 3 2" xfId="18801" xr:uid="{00000000-0005-0000-0000-0000BA480000}"/>
    <cellStyle name="20% - Accent1 3 2 3 2 2 7 4" xfId="18802" xr:uid="{00000000-0005-0000-0000-0000BB480000}"/>
    <cellStyle name="20% - Accent1 3 2 3 2 2 8" xfId="18803" xr:uid="{00000000-0005-0000-0000-0000BC480000}"/>
    <cellStyle name="20% - Accent1 3 2 3 2 2 8 2" xfId="18804" xr:uid="{00000000-0005-0000-0000-0000BD480000}"/>
    <cellStyle name="20% - Accent1 3 2 3 2 2 8 2 2" xfId="18805" xr:uid="{00000000-0005-0000-0000-0000BE480000}"/>
    <cellStyle name="20% - Accent1 3 2 3 2 2 8 2 2 2" xfId="18806" xr:uid="{00000000-0005-0000-0000-0000BF480000}"/>
    <cellStyle name="20% - Accent1 3 2 3 2 2 8 2 3" xfId="18807" xr:uid="{00000000-0005-0000-0000-0000C0480000}"/>
    <cellStyle name="20% - Accent1 3 2 3 2 2 8 3" xfId="18808" xr:uid="{00000000-0005-0000-0000-0000C1480000}"/>
    <cellStyle name="20% - Accent1 3 2 3 2 2 8 3 2" xfId="18809" xr:uid="{00000000-0005-0000-0000-0000C2480000}"/>
    <cellStyle name="20% - Accent1 3 2 3 2 2 8 4" xfId="18810" xr:uid="{00000000-0005-0000-0000-0000C3480000}"/>
    <cellStyle name="20% - Accent1 3 2 3 2 2 9" xfId="18811" xr:uid="{00000000-0005-0000-0000-0000C4480000}"/>
    <cellStyle name="20% - Accent1 3 2 3 2 2 9 2" xfId="18812" xr:uid="{00000000-0005-0000-0000-0000C5480000}"/>
    <cellStyle name="20% - Accent1 3 2 3 2 2 9 2 2" xfId="18813" xr:uid="{00000000-0005-0000-0000-0000C6480000}"/>
    <cellStyle name="20% - Accent1 3 2 3 2 2 9 2 2 2" xfId="18814" xr:uid="{00000000-0005-0000-0000-0000C7480000}"/>
    <cellStyle name="20% - Accent1 3 2 3 2 2 9 2 3" xfId="18815" xr:uid="{00000000-0005-0000-0000-0000C8480000}"/>
    <cellStyle name="20% - Accent1 3 2 3 2 2 9 3" xfId="18816" xr:uid="{00000000-0005-0000-0000-0000C9480000}"/>
    <cellStyle name="20% - Accent1 3 2 3 2 2 9 3 2" xfId="18817" xr:uid="{00000000-0005-0000-0000-0000CA480000}"/>
    <cellStyle name="20% - Accent1 3 2 3 2 2 9 4" xfId="18818" xr:uid="{00000000-0005-0000-0000-0000CB480000}"/>
    <cellStyle name="20% - Accent1 3 2 3 2 3" xfId="18819" xr:uid="{00000000-0005-0000-0000-0000CC480000}"/>
    <cellStyle name="20% - Accent1 3 2 3 2 3 10" xfId="18820" xr:uid="{00000000-0005-0000-0000-0000CD480000}"/>
    <cellStyle name="20% - Accent1 3 2 3 2 3 10 2" xfId="18821" xr:uid="{00000000-0005-0000-0000-0000CE480000}"/>
    <cellStyle name="20% - Accent1 3 2 3 2 3 11" xfId="18822" xr:uid="{00000000-0005-0000-0000-0000CF480000}"/>
    <cellStyle name="20% - Accent1 3 2 3 2 3 2" xfId="18823" xr:uid="{00000000-0005-0000-0000-0000D0480000}"/>
    <cellStyle name="20% - Accent1 3 2 3 2 3 2 2" xfId="18824" xr:uid="{00000000-0005-0000-0000-0000D1480000}"/>
    <cellStyle name="20% - Accent1 3 2 3 2 3 2 2 2" xfId="18825" xr:uid="{00000000-0005-0000-0000-0000D2480000}"/>
    <cellStyle name="20% - Accent1 3 2 3 2 3 2 2 2 2" xfId="18826" xr:uid="{00000000-0005-0000-0000-0000D3480000}"/>
    <cellStyle name="20% - Accent1 3 2 3 2 3 2 2 2 2 2" xfId="18827" xr:uid="{00000000-0005-0000-0000-0000D4480000}"/>
    <cellStyle name="20% - Accent1 3 2 3 2 3 2 2 2 3" xfId="18828" xr:uid="{00000000-0005-0000-0000-0000D5480000}"/>
    <cellStyle name="20% - Accent1 3 2 3 2 3 2 2 3" xfId="18829" xr:uid="{00000000-0005-0000-0000-0000D6480000}"/>
    <cellStyle name="20% - Accent1 3 2 3 2 3 2 2 3 2" xfId="18830" xr:uid="{00000000-0005-0000-0000-0000D7480000}"/>
    <cellStyle name="20% - Accent1 3 2 3 2 3 2 2 4" xfId="18831" xr:uid="{00000000-0005-0000-0000-0000D8480000}"/>
    <cellStyle name="20% - Accent1 3 2 3 2 3 2 3" xfId="18832" xr:uid="{00000000-0005-0000-0000-0000D9480000}"/>
    <cellStyle name="20% - Accent1 3 2 3 2 3 2 3 2" xfId="18833" xr:uid="{00000000-0005-0000-0000-0000DA480000}"/>
    <cellStyle name="20% - Accent1 3 2 3 2 3 2 3 2 2" xfId="18834" xr:uid="{00000000-0005-0000-0000-0000DB480000}"/>
    <cellStyle name="20% - Accent1 3 2 3 2 3 2 3 2 2 2" xfId="18835" xr:uid="{00000000-0005-0000-0000-0000DC480000}"/>
    <cellStyle name="20% - Accent1 3 2 3 2 3 2 3 2 3" xfId="18836" xr:uid="{00000000-0005-0000-0000-0000DD480000}"/>
    <cellStyle name="20% - Accent1 3 2 3 2 3 2 3 3" xfId="18837" xr:uid="{00000000-0005-0000-0000-0000DE480000}"/>
    <cellStyle name="20% - Accent1 3 2 3 2 3 2 3 3 2" xfId="18838" xr:uid="{00000000-0005-0000-0000-0000DF480000}"/>
    <cellStyle name="20% - Accent1 3 2 3 2 3 2 3 4" xfId="18839" xr:uid="{00000000-0005-0000-0000-0000E0480000}"/>
    <cellStyle name="20% - Accent1 3 2 3 2 3 2 4" xfId="18840" xr:uid="{00000000-0005-0000-0000-0000E1480000}"/>
    <cellStyle name="20% - Accent1 3 2 3 2 3 2 4 2" xfId="18841" xr:uid="{00000000-0005-0000-0000-0000E2480000}"/>
    <cellStyle name="20% - Accent1 3 2 3 2 3 2 4 2 2" xfId="18842" xr:uid="{00000000-0005-0000-0000-0000E3480000}"/>
    <cellStyle name="20% - Accent1 3 2 3 2 3 2 4 2 2 2" xfId="18843" xr:uid="{00000000-0005-0000-0000-0000E4480000}"/>
    <cellStyle name="20% - Accent1 3 2 3 2 3 2 4 2 3" xfId="18844" xr:uid="{00000000-0005-0000-0000-0000E5480000}"/>
    <cellStyle name="20% - Accent1 3 2 3 2 3 2 4 3" xfId="18845" xr:uid="{00000000-0005-0000-0000-0000E6480000}"/>
    <cellStyle name="20% - Accent1 3 2 3 2 3 2 4 3 2" xfId="18846" xr:uid="{00000000-0005-0000-0000-0000E7480000}"/>
    <cellStyle name="20% - Accent1 3 2 3 2 3 2 4 4" xfId="18847" xr:uid="{00000000-0005-0000-0000-0000E8480000}"/>
    <cellStyle name="20% - Accent1 3 2 3 2 3 2 5" xfId="18848" xr:uid="{00000000-0005-0000-0000-0000E9480000}"/>
    <cellStyle name="20% - Accent1 3 2 3 2 3 2 5 2" xfId="18849" xr:uid="{00000000-0005-0000-0000-0000EA480000}"/>
    <cellStyle name="20% - Accent1 3 2 3 2 3 2 5 2 2" xfId="18850" xr:uid="{00000000-0005-0000-0000-0000EB480000}"/>
    <cellStyle name="20% - Accent1 3 2 3 2 3 2 5 3" xfId="18851" xr:uid="{00000000-0005-0000-0000-0000EC480000}"/>
    <cellStyle name="20% - Accent1 3 2 3 2 3 2 6" xfId="18852" xr:uid="{00000000-0005-0000-0000-0000ED480000}"/>
    <cellStyle name="20% - Accent1 3 2 3 2 3 2 6 2" xfId="18853" xr:uid="{00000000-0005-0000-0000-0000EE480000}"/>
    <cellStyle name="20% - Accent1 3 2 3 2 3 2 6 2 2" xfId="18854" xr:uid="{00000000-0005-0000-0000-0000EF480000}"/>
    <cellStyle name="20% - Accent1 3 2 3 2 3 2 6 3" xfId="18855" xr:uid="{00000000-0005-0000-0000-0000F0480000}"/>
    <cellStyle name="20% - Accent1 3 2 3 2 3 2 7" xfId="18856" xr:uid="{00000000-0005-0000-0000-0000F1480000}"/>
    <cellStyle name="20% - Accent1 3 2 3 2 3 2 7 2" xfId="18857" xr:uid="{00000000-0005-0000-0000-0000F2480000}"/>
    <cellStyle name="20% - Accent1 3 2 3 2 3 2 8" xfId="18858" xr:uid="{00000000-0005-0000-0000-0000F3480000}"/>
    <cellStyle name="20% - Accent1 3 2 3 2 3 2 8 2" xfId="18859" xr:uid="{00000000-0005-0000-0000-0000F4480000}"/>
    <cellStyle name="20% - Accent1 3 2 3 2 3 2 9" xfId="18860" xr:uid="{00000000-0005-0000-0000-0000F5480000}"/>
    <cellStyle name="20% - Accent1 3 2 3 2 3 3" xfId="18861" xr:uid="{00000000-0005-0000-0000-0000F6480000}"/>
    <cellStyle name="20% - Accent1 3 2 3 2 3 3 2" xfId="18862" xr:uid="{00000000-0005-0000-0000-0000F7480000}"/>
    <cellStyle name="20% - Accent1 3 2 3 2 3 3 2 2" xfId="18863" xr:uid="{00000000-0005-0000-0000-0000F8480000}"/>
    <cellStyle name="20% - Accent1 3 2 3 2 3 3 2 2 2" xfId="18864" xr:uid="{00000000-0005-0000-0000-0000F9480000}"/>
    <cellStyle name="20% - Accent1 3 2 3 2 3 3 2 2 2 2" xfId="18865" xr:uid="{00000000-0005-0000-0000-0000FA480000}"/>
    <cellStyle name="20% - Accent1 3 2 3 2 3 3 2 2 3" xfId="18866" xr:uid="{00000000-0005-0000-0000-0000FB480000}"/>
    <cellStyle name="20% - Accent1 3 2 3 2 3 3 2 3" xfId="18867" xr:uid="{00000000-0005-0000-0000-0000FC480000}"/>
    <cellStyle name="20% - Accent1 3 2 3 2 3 3 2 3 2" xfId="18868" xr:uid="{00000000-0005-0000-0000-0000FD480000}"/>
    <cellStyle name="20% - Accent1 3 2 3 2 3 3 2 4" xfId="18869" xr:uid="{00000000-0005-0000-0000-0000FE480000}"/>
    <cellStyle name="20% - Accent1 3 2 3 2 3 3 3" xfId="18870" xr:uid="{00000000-0005-0000-0000-0000FF480000}"/>
    <cellStyle name="20% - Accent1 3 2 3 2 3 3 3 2" xfId="18871" xr:uid="{00000000-0005-0000-0000-000000490000}"/>
    <cellStyle name="20% - Accent1 3 2 3 2 3 3 3 2 2" xfId="18872" xr:uid="{00000000-0005-0000-0000-000001490000}"/>
    <cellStyle name="20% - Accent1 3 2 3 2 3 3 3 2 2 2" xfId="18873" xr:uid="{00000000-0005-0000-0000-000002490000}"/>
    <cellStyle name="20% - Accent1 3 2 3 2 3 3 3 2 3" xfId="18874" xr:uid="{00000000-0005-0000-0000-000003490000}"/>
    <cellStyle name="20% - Accent1 3 2 3 2 3 3 3 3" xfId="18875" xr:uid="{00000000-0005-0000-0000-000004490000}"/>
    <cellStyle name="20% - Accent1 3 2 3 2 3 3 3 3 2" xfId="18876" xr:uid="{00000000-0005-0000-0000-000005490000}"/>
    <cellStyle name="20% - Accent1 3 2 3 2 3 3 3 4" xfId="18877" xr:uid="{00000000-0005-0000-0000-000006490000}"/>
    <cellStyle name="20% - Accent1 3 2 3 2 3 3 4" xfId="18878" xr:uid="{00000000-0005-0000-0000-000007490000}"/>
    <cellStyle name="20% - Accent1 3 2 3 2 3 3 4 2" xfId="18879" xr:uid="{00000000-0005-0000-0000-000008490000}"/>
    <cellStyle name="20% - Accent1 3 2 3 2 3 3 4 2 2" xfId="18880" xr:uid="{00000000-0005-0000-0000-000009490000}"/>
    <cellStyle name="20% - Accent1 3 2 3 2 3 3 4 2 2 2" xfId="18881" xr:uid="{00000000-0005-0000-0000-00000A490000}"/>
    <cellStyle name="20% - Accent1 3 2 3 2 3 3 4 2 3" xfId="18882" xr:uid="{00000000-0005-0000-0000-00000B490000}"/>
    <cellStyle name="20% - Accent1 3 2 3 2 3 3 4 3" xfId="18883" xr:uid="{00000000-0005-0000-0000-00000C490000}"/>
    <cellStyle name="20% - Accent1 3 2 3 2 3 3 4 3 2" xfId="18884" xr:uid="{00000000-0005-0000-0000-00000D490000}"/>
    <cellStyle name="20% - Accent1 3 2 3 2 3 3 4 4" xfId="18885" xr:uid="{00000000-0005-0000-0000-00000E490000}"/>
    <cellStyle name="20% - Accent1 3 2 3 2 3 3 5" xfId="18886" xr:uid="{00000000-0005-0000-0000-00000F490000}"/>
    <cellStyle name="20% - Accent1 3 2 3 2 3 3 5 2" xfId="18887" xr:uid="{00000000-0005-0000-0000-000010490000}"/>
    <cellStyle name="20% - Accent1 3 2 3 2 3 3 5 2 2" xfId="18888" xr:uid="{00000000-0005-0000-0000-000011490000}"/>
    <cellStyle name="20% - Accent1 3 2 3 2 3 3 5 3" xfId="18889" xr:uid="{00000000-0005-0000-0000-000012490000}"/>
    <cellStyle name="20% - Accent1 3 2 3 2 3 3 6" xfId="18890" xr:uid="{00000000-0005-0000-0000-000013490000}"/>
    <cellStyle name="20% - Accent1 3 2 3 2 3 3 6 2" xfId="18891" xr:uid="{00000000-0005-0000-0000-000014490000}"/>
    <cellStyle name="20% - Accent1 3 2 3 2 3 3 6 2 2" xfId="18892" xr:uid="{00000000-0005-0000-0000-000015490000}"/>
    <cellStyle name="20% - Accent1 3 2 3 2 3 3 6 3" xfId="18893" xr:uid="{00000000-0005-0000-0000-000016490000}"/>
    <cellStyle name="20% - Accent1 3 2 3 2 3 3 7" xfId="18894" xr:uid="{00000000-0005-0000-0000-000017490000}"/>
    <cellStyle name="20% - Accent1 3 2 3 2 3 3 7 2" xfId="18895" xr:uid="{00000000-0005-0000-0000-000018490000}"/>
    <cellStyle name="20% - Accent1 3 2 3 2 3 3 8" xfId="18896" xr:uid="{00000000-0005-0000-0000-000019490000}"/>
    <cellStyle name="20% - Accent1 3 2 3 2 3 3 8 2" xfId="18897" xr:uid="{00000000-0005-0000-0000-00001A490000}"/>
    <cellStyle name="20% - Accent1 3 2 3 2 3 3 9" xfId="18898" xr:uid="{00000000-0005-0000-0000-00001B490000}"/>
    <cellStyle name="20% - Accent1 3 2 3 2 3 4" xfId="18899" xr:uid="{00000000-0005-0000-0000-00001C490000}"/>
    <cellStyle name="20% - Accent1 3 2 3 2 3 4 2" xfId="18900" xr:uid="{00000000-0005-0000-0000-00001D490000}"/>
    <cellStyle name="20% - Accent1 3 2 3 2 3 4 2 2" xfId="18901" xr:uid="{00000000-0005-0000-0000-00001E490000}"/>
    <cellStyle name="20% - Accent1 3 2 3 2 3 4 2 2 2" xfId="18902" xr:uid="{00000000-0005-0000-0000-00001F490000}"/>
    <cellStyle name="20% - Accent1 3 2 3 2 3 4 2 3" xfId="18903" xr:uid="{00000000-0005-0000-0000-000020490000}"/>
    <cellStyle name="20% - Accent1 3 2 3 2 3 4 3" xfId="18904" xr:uid="{00000000-0005-0000-0000-000021490000}"/>
    <cellStyle name="20% - Accent1 3 2 3 2 3 4 3 2" xfId="18905" xr:uid="{00000000-0005-0000-0000-000022490000}"/>
    <cellStyle name="20% - Accent1 3 2 3 2 3 4 4" xfId="18906" xr:uid="{00000000-0005-0000-0000-000023490000}"/>
    <cellStyle name="20% - Accent1 3 2 3 2 3 5" xfId="18907" xr:uid="{00000000-0005-0000-0000-000024490000}"/>
    <cellStyle name="20% - Accent1 3 2 3 2 3 5 2" xfId="18908" xr:uid="{00000000-0005-0000-0000-000025490000}"/>
    <cellStyle name="20% - Accent1 3 2 3 2 3 5 2 2" xfId="18909" xr:uid="{00000000-0005-0000-0000-000026490000}"/>
    <cellStyle name="20% - Accent1 3 2 3 2 3 5 2 2 2" xfId="18910" xr:uid="{00000000-0005-0000-0000-000027490000}"/>
    <cellStyle name="20% - Accent1 3 2 3 2 3 5 2 3" xfId="18911" xr:uid="{00000000-0005-0000-0000-000028490000}"/>
    <cellStyle name="20% - Accent1 3 2 3 2 3 5 3" xfId="18912" xr:uid="{00000000-0005-0000-0000-000029490000}"/>
    <cellStyle name="20% - Accent1 3 2 3 2 3 5 3 2" xfId="18913" xr:uid="{00000000-0005-0000-0000-00002A490000}"/>
    <cellStyle name="20% - Accent1 3 2 3 2 3 5 4" xfId="18914" xr:uid="{00000000-0005-0000-0000-00002B490000}"/>
    <cellStyle name="20% - Accent1 3 2 3 2 3 6" xfId="18915" xr:uid="{00000000-0005-0000-0000-00002C490000}"/>
    <cellStyle name="20% - Accent1 3 2 3 2 3 6 2" xfId="18916" xr:uid="{00000000-0005-0000-0000-00002D490000}"/>
    <cellStyle name="20% - Accent1 3 2 3 2 3 6 2 2" xfId="18917" xr:uid="{00000000-0005-0000-0000-00002E490000}"/>
    <cellStyle name="20% - Accent1 3 2 3 2 3 6 2 2 2" xfId="18918" xr:uid="{00000000-0005-0000-0000-00002F490000}"/>
    <cellStyle name="20% - Accent1 3 2 3 2 3 6 2 3" xfId="18919" xr:uid="{00000000-0005-0000-0000-000030490000}"/>
    <cellStyle name="20% - Accent1 3 2 3 2 3 6 3" xfId="18920" xr:uid="{00000000-0005-0000-0000-000031490000}"/>
    <cellStyle name="20% - Accent1 3 2 3 2 3 6 3 2" xfId="18921" xr:uid="{00000000-0005-0000-0000-000032490000}"/>
    <cellStyle name="20% - Accent1 3 2 3 2 3 6 4" xfId="18922" xr:uid="{00000000-0005-0000-0000-000033490000}"/>
    <cellStyle name="20% - Accent1 3 2 3 2 3 7" xfId="18923" xr:uid="{00000000-0005-0000-0000-000034490000}"/>
    <cellStyle name="20% - Accent1 3 2 3 2 3 7 2" xfId="18924" xr:uid="{00000000-0005-0000-0000-000035490000}"/>
    <cellStyle name="20% - Accent1 3 2 3 2 3 7 2 2" xfId="18925" xr:uid="{00000000-0005-0000-0000-000036490000}"/>
    <cellStyle name="20% - Accent1 3 2 3 2 3 7 3" xfId="18926" xr:uid="{00000000-0005-0000-0000-000037490000}"/>
    <cellStyle name="20% - Accent1 3 2 3 2 3 8" xfId="18927" xr:uid="{00000000-0005-0000-0000-000038490000}"/>
    <cellStyle name="20% - Accent1 3 2 3 2 3 8 2" xfId="18928" xr:uid="{00000000-0005-0000-0000-000039490000}"/>
    <cellStyle name="20% - Accent1 3 2 3 2 3 8 2 2" xfId="18929" xr:uid="{00000000-0005-0000-0000-00003A490000}"/>
    <cellStyle name="20% - Accent1 3 2 3 2 3 8 3" xfId="18930" xr:uid="{00000000-0005-0000-0000-00003B490000}"/>
    <cellStyle name="20% - Accent1 3 2 3 2 3 9" xfId="18931" xr:uid="{00000000-0005-0000-0000-00003C490000}"/>
    <cellStyle name="20% - Accent1 3 2 3 2 3 9 2" xfId="18932" xr:uid="{00000000-0005-0000-0000-00003D490000}"/>
    <cellStyle name="20% - Accent1 3 2 3 2 4" xfId="18933" xr:uid="{00000000-0005-0000-0000-00003E490000}"/>
    <cellStyle name="20% - Accent1 3 2 3 2 4 10" xfId="18934" xr:uid="{00000000-0005-0000-0000-00003F490000}"/>
    <cellStyle name="20% - Accent1 3 2 3 2 4 10 2" xfId="18935" xr:uid="{00000000-0005-0000-0000-000040490000}"/>
    <cellStyle name="20% - Accent1 3 2 3 2 4 11" xfId="18936" xr:uid="{00000000-0005-0000-0000-000041490000}"/>
    <cellStyle name="20% - Accent1 3 2 3 2 4 2" xfId="18937" xr:uid="{00000000-0005-0000-0000-000042490000}"/>
    <cellStyle name="20% - Accent1 3 2 3 2 4 2 2" xfId="18938" xr:uid="{00000000-0005-0000-0000-000043490000}"/>
    <cellStyle name="20% - Accent1 3 2 3 2 4 2 2 2" xfId="18939" xr:uid="{00000000-0005-0000-0000-000044490000}"/>
    <cellStyle name="20% - Accent1 3 2 3 2 4 2 2 2 2" xfId="18940" xr:uid="{00000000-0005-0000-0000-000045490000}"/>
    <cellStyle name="20% - Accent1 3 2 3 2 4 2 2 2 2 2" xfId="18941" xr:uid="{00000000-0005-0000-0000-000046490000}"/>
    <cellStyle name="20% - Accent1 3 2 3 2 4 2 2 2 3" xfId="18942" xr:uid="{00000000-0005-0000-0000-000047490000}"/>
    <cellStyle name="20% - Accent1 3 2 3 2 4 2 2 3" xfId="18943" xr:uid="{00000000-0005-0000-0000-000048490000}"/>
    <cellStyle name="20% - Accent1 3 2 3 2 4 2 2 3 2" xfId="18944" xr:uid="{00000000-0005-0000-0000-000049490000}"/>
    <cellStyle name="20% - Accent1 3 2 3 2 4 2 2 4" xfId="18945" xr:uid="{00000000-0005-0000-0000-00004A490000}"/>
    <cellStyle name="20% - Accent1 3 2 3 2 4 2 3" xfId="18946" xr:uid="{00000000-0005-0000-0000-00004B490000}"/>
    <cellStyle name="20% - Accent1 3 2 3 2 4 2 3 2" xfId="18947" xr:uid="{00000000-0005-0000-0000-00004C490000}"/>
    <cellStyle name="20% - Accent1 3 2 3 2 4 2 3 2 2" xfId="18948" xr:uid="{00000000-0005-0000-0000-00004D490000}"/>
    <cellStyle name="20% - Accent1 3 2 3 2 4 2 3 2 2 2" xfId="18949" xr:uid="{00000000-0005-0000-0000-00004E490000}"/>
    <cellStyle name="20% - Accent1 3 2 3 2 4 2 3 2 3" xfId="18950" xr:uid="{00000000-0005-0000-0000-00004F490000}"/>
    <cellStyle name="20% - Accent1 3 2 3 2 4 2 3 3" xfId="18951" xr:uid="{00000000-0005-0000-0000-000050490000}"/>
    <cellStyle name="20% - Accent1 3 2 3 2 4 2 3 3 2" xfId="18952" xr:uid="{00000000-0005-0000-0000-000051490000}"/>
    <cellStyle name="20% - Accent1 3 2 3 2 4 2 3 4" xfId="18953" xr:uid="{00000000-0005-0000-0000-000052490000}"/>
    <cellStyle name="20% - Accent1 3 2 3 2 4 2 4" xfId="18954" xr:uid="{00000000-0005-0000-0000-000053490000}"/>
    <cellStyle name="20% - Accent1 3 2 3 2 4 2 4 2" xfId="18955" xr:uid="{00000000-0005-0000-0000-000054490000}"/>
    <cellStyle name="20% - Accent1 3 2 3 2 4 2 4 2 2" xfId="18956" xr:uid="{00000000-0005-0000-0000-000055490000}"/>
    <cellStyle name="20% - Accent1 3 2 3 2 4 2 4 2 2 2" xfId="18957" xr:uid="{00000000-0005-0000-0000-000056490000}"/>
    <cellStyle name="20% - Accent1 3 2 3 2 4 2 4 2 3" xfId="18958" xr:uid="{00000000-0005-0000-0000-000057490000}"/>
    <cellStyle name="20% - Accent1 3 2 3 2 4 2 4 3" xfId="18959" xr:uid="{00000000-0005-0000-0000-000058490000}"/>
    <cellStyle name="20% - Accent1 3 2 3 2 4 2 4 3 2" xfId="18960" xr:uid="{00000000-0005-0000-0000-000059490000}"/>
    <cellStyle name="20% - Accent1 3 2 3 2 4 2 4 4" xfId="18961" xr:uid="{00000000-0005-0000-0000-00005A490000}"/>
    <cellStyle name="20% - Accent1 3 2 3 2 4 2 5" xfId="18962" xr:uid="{00000000-0005-0000-0000-00005B490000}"/>
    <cellStyle name="20% - Accent1 3 2 3 2 4 2 5 2" xfId="18963" xr:uid="{00000000-0005-0000-0000-00005C490000}"/>
    <cellStyle name="20% - Accent1 3 2 3 2 4 2 5 2 2" xfId="18964" xr:uid="{00000000-0005-0000-0000-00005D490000}"/>
    <cellStyle name="20% - Accent1 3 2 3 2 4 2 5 3" xfId="18965" xr:uid="{00000000-0005-0000-0000-00005E490000}"/>
    <cellStyle name="20% - Accent1 3 2 3 2 4 2 6" xfId="18966" xr:uid="{00000000-0005-0000-0000-00005F490000}"/>
    <cellStyle name="20% - Accent1 3 2 3 2 4 2 6 2" xfId="18967" xr:uid="{00000000-0005-0000-0000-000060490000}"/>
    <cellStyle name="20% - Accent1 3 2 3 2 4 2 6 2 2" xfId="18968" xr:uid="{00000000-0005-0000-0000-000061490000}"/>
    <cellStyle name="20% - Accent1 3 2 3 2 4 2 6 3" xfId="18969" xr:uid="{00000000-0005-0000-0000-000062490000}"/>
    <cellStyle name="20% - Accent1 3 2 3 2 4 2 7" xfId="18970" xr:uid="{00000000-0005-0000-0000-000063490000}"/>
    <cellStyle name="20% - Accent1 3 2 3 2 4 2 7 2" xfId="18971" xr:uid="{00000000-0005-0000-0000-000064490000}"/>
    <cellStyle name="20% - Accent1 3 2 3 2 4 2 8" xfId="18972" xr:uid="{00000000-0005-0000-0000-000065490000}"/>
    <cellStyle name="20% - Accent1 3 2 3 2 4 2 8 2" xfId="18973" xr:uid="{00000000-0005-0000-0000-000066490000}"/>
    <cellStyle name="20% - Accent1 3 2 3 2 4 2 9" xfId="18974" xr:uid="{00000000-0005-0000-0000-000067490000}"/>
    <cellStyle name="20% - Accent1 3 2 3 2 4 3" xfId="18975" xr:uid="{00000000-0005-0000-0000-000068490000}"/>
    <cellStyle name="20% - Accent1 3 2 3 2 4 3 2" xfId="18976" xr:uid="{00000000-0005-0000-0000-000069490000}"/>
    <cellStyle name="20% - Accent1 3 2 3 2 4 3 2 2" xfId="18977" xr:uid="{00000000-0005-0000-0000-00006A490000}"/>
    <cellStyle name="20% - Accent1 3 2 3 2 4 3 2 2 2" xfId="18978" xr:uid="{00000000-0005-0000-0000-00006B490000}"/>
    <cellStyle name="20% - Accent1 3 2 3 2 4 3 2 2 2 2" xfId="18979" xr:uid="{00000000-0005-0000-0000-00006C490000}"/>
    <cellStyle name="20% - Accent1 3 2 3 2 4 3 2 2 3" xfId="18980" xr:uid="{00000000-0005-0000-0000-00006D490000}"/>
    <cellStyle name="20% - Accent1 3 2 3 2 4 3 2 3" xfId="18981" xr:uid="{00000000-0005-0000-0000-00006E490000}"/>
    <cellStyle name="20% - Accent1 3 2 3 2 4 3 2 3 2" xfId="18982" xr:uid="{00000000-0005-0000-0000-00006F490000}"/>
    <cellStyle name="20% - Accent1 3 2 3 2 4 3 2 4" xfId="18983" xr:uid="{00000000-0005-0000-0000-000070490000}"/>
    <cellStyle name="20% - Accent1 3 2 3 2 4 3 3" xfId="18984" xr:uid="{00000000-0005-0000-0000-000071490000}"/>
    <cellStyle name="20% - Accent1 3 2 3 2 4 3 3 2" xfId="18985" xr:uid="{00000000-0005-0000-0000-000072490000}"/>
    <cellStyle name="20% - Accent1 3 2 3 2 4 3 3 2 2" xfId="18986" xr:uid="{00000000-0005-0000-0000-000073490000}"/>
    <cellStyle name="20% - Accent1 3 2 3 2 4 3 3 2 2 2" xfId="18987" xr:uid="{00000000-0005-0000-0000-000074490000}"/>
    <cellStyle name="20% - Accent1 3 2 3 2 4 3 3 2 3" xfId="18988" xr:uid="{00000000-0005-0000-0000-000075490000}"/>
    <cellStyle name="20% - Accent1 3 2 3 2 4 3 3 3" xfId="18989" xr:uid="{00000000-0005-0000-0000-000076490000}"/>
    <cellStyle name="20% - Accent1 3 2 3 2 4 3 3 3 2" xfId="18990" xr:uid="{00000000-0005-0000-0000-000077490000}"/>
    <cellStyle name="20% - Accent1 3 2 3 2 4 3 3 4" xfId="18991" xr:uid="{00000000-0005-0000-0000-000078490000}"/>
    <cellStyle name="20% - Accent1 3 2 3 2 4 3 4" xfId="18992" xr:uid="{00000000-0005-0000-0000-000079490000}"/>
    <cellStyle name="20% - Accent1 3 2 3 2 4 3 4 2" xfId="18993" xr:uid="{00000000-0005-0000-0000-00007A490000}"/>
    <cellStyle name="20% - Accent1 3 2 3 2 4 3 4 2 2" xfId="18994" xr:uid="{00000000-0005-0000-0000-00007B490000}"/>
    <cellStyle name="20% - Accent1 3 2 3 2 4 3 4 2 2 2" xfId="18995" xr:uid="{00000000-0005-0000-0000-00007C490000}"/>
    <cellStyle name="20% - Accent1 3 2 3 2 4 3 4 2 3" xfId="18996" xr:uid="{00000000-0005-0000-0000-00007D490000}"/>
    <cellStyle name="20% - Accent1 3 2 3 2 4 3 4 3" xfId="18997" xr:uid="{00000000-0005-0000-0000-00007E490000}"/>
    <cellStyle name="20% - Accent1 3 2 3 2 4 3 4 3 2" xfId="18998" xr:uid="{00000000-0005-0000-0000-00007F490000}"/>
    <cellStyle name="20% - Accent1 3 2 3 2 4 3 4 4" xfId="18999" xr:uid="{00000000-0005-0000-0000-000080490000}"/>
    <cellStyle name="20% - Accent1 3 2 3 2 4 3 5" xfId="19000" xr:uid="{00000000-0005-0000-0000-000081490000}"/>
    <cellStyle name="20% - Accent1 3 2 3 2 4 3 5 2" xfId="19001" xr:uid="{00000000-0005-0000-0000-000082490000}"/>
    <cellStyle name="20% - Accent1 3 2 3 2 4 3 5 2 2" xfId="19002" xr:uid="{00000000-0005-0000-0000-000083490000}"/>
    <cellStyle name="20% - Accent1 3 2 3 2 4 3 5 3" xfId="19003" xr:uid="{00000000-0005-0000-0000-000084490000}"/>
    <cellStyle name="20% - Accent1 3 2 3 2 4 3 6" xfId="19004" xr:uid="{00000000-0005-0000-0000-000085490000}"/>
    <cellStyle name="20% - Accent1 3 2 3 2 4 3 6 2" xfId="19005" xr:uid="{00000000-0005-0000-0000-000086490000}"/>
    <cellStyle name="20% - Accent1 3 2 3 2 4 3 6 2 2" xfId="19006" xr:uid="{00000000-0005-0000-0000-000087490000}"/>
    <cellStyle name="20% - Accent1 3 2 3 2 4 3 6 3" xfId="19007" xr:uid="{00000000-0005-0000-0000-000088490000}"/>
    <cellStyle name="20% - Accent1 3 2 3 2 4 3 7" xfId="19008" xr:uid="{00000000-0005-0000-0000-000089490000}"/>
    <cellStyle name="20% - Accent1 3 2 3 2 4 3 7 2" xfId="19009" xr:uid="{00000000-0005-0000-0000-00008A490000}"/>
    <cellStyle name="20% - Accent1 3 2 3 2 4 3 8" xfId="19010" xr:uid="{00000000-0005-0000-0000-00008B490000}"/>
    <cellStyle name="20% - Accent1 3 2 3 2 4 3 8 2" xfId="19011" xr:uid="{00000000-0005-0000-0000-00008C490000}"/>
    <cellStyle name="20% - Accent1 3 2 3 2 4 3 9" xfId="19012" xr:uid="{00000000-0005-0000-0000-00008D490000}"/>
    <cellStyle name="20% - Accent1 3 2 3 2 4 4" xfId="19013" xr:uid="{00000000-0005-0000-0000-00008E490000}"/>
    <cellStyle name="20% - Accent1 3 2 3 2 4 4 2" xfId="19014" xr:uid="{00000000-0005-0000-0000-00008F490000}"/>
    <cellStyle name="20% - Accent1 3 2 3 2 4 4 2 2" xfId="19015" xr:uid="{00000000-0005-0000-0000-000090490000}"/>
    <cellStyle name="20% - Accent1 3 2 3 2 4 4 2 2 2" xfId="19016" xr:uid="{00000000-0005-0000-0000-000091490000}"/>
    <cellStyle name="20% - Accent1 3 2 3 2 4 4 2 3" xfId="19017" xr:uid="{00000000-0005-0000-0000-000092490000}"/>
    <cellStyle name="20% - Accent1 3 2 3 2 4 4 3" xfId="19018" xr:uid="{00000000-0005-0000-0000-000093490000}"/>
    <cellStyle name="20% - Accent1 3 2 3 2 4 4 3 2" xfId="19019" xr:uid="{00000000-0005-0000-0000-000094490000}"/>
    <cellStyle name="20% - Accent1 3 2 3 2 4 4 4" xfId="19020" xr:uid="{00000000-0005-0000-0000-000095490000}"/>
    <cellStyle name="20% - Accent1 3 2 3 2 4 5" xfId="19021" xr:uid="{00000000-0005-0000-0000-000096490000}"/>
    <cellStyle name="20% - Accent1 3 2 3 2 4 5 2" xfId="19022" xr:uid="{00000000-0005-0000-0000-000097490000}"/>
    <cellStyle name="20% - Accent1 3 2 3 2 4 5 2 2" xfId="19023" xr:uid="{00000000-0005-0000-0000-000098490000}"/>
    <cellStyle name="20% - Accent1 3 2 3 2 4 5 2 2 2" xfId="19024" xr:uid="{00000000-0005-0000-0000-000099490000}"/>
    <cellStyle name="20% - Accent1 3 2 3 2 4 5 2 3" xfId="19025" xr:uid="{00000000-0005-0000-0000-00009A490000}"/>
    <cellStyle name="20% - Accent1 3 2 3 2 4 5 3" xfId="19026" xr:uid="{00000000-0005-0000-0000-00009B490000}"/>
    <cellStyle name="20% - Accent1 3 2 3 2 4 5 3 2" xfId="19027" xr:uid="{00000000-0005-0000-0000-00009C490000}"/>
    <cellStyle name="20% - Accent1 3 2 3 2 4 5 4" xfId="19028" xr:uid="{00000000-0005-0000-0000-00009D490000}"/>
    <cellStyle name="20% - Accent1 3 2 3 2 4 6" xfId="19029" xr:uid="{00000000-0005-0000-0000-00009E490000}"/>
    <cellStyle name="20% - Accent1 3 2 3 2 4 6 2" xfId="19030" xr:uid="{00000000-0005-0000-0000-00009F490000}"/>
    <cellStyle name="20% - Accent1 3 2 3 2 4 6 2 2" xfId="19031" xr:uid="{00000000-0005-0000-0000-0000A0490000}"/>
    <cellStyle name="20% - Accent1 3 2 3 2 4 6 2 2 2" xfId="19032" xr:uid="{00000000-0005-0000-0000-0000A1490000}"/>
    <cellStyle name="20% - Accent1 3 2 3 2 4 6 2 3" xfId="19033" xr:uid="{00000000-0005-0000-0000-0000A2490000}"/>
    <cellStyle name="20% - Accent1 3 2 3 2 4 6 3" xfId="19034" xr:uid="{00000000-0005-0000-0000-0000A3490000}"/>
    <cellStyle name="20% - Accent1 3 2 3 2 4 6 3 2" xfId="19035" xr:uid="{00000000-0005-0000-0000-0000A4490000}"/>
    <cellStyle name="20% - Accent1 3 2 3 2 4 6 4" xfId="19036" xr:uid="{00000000-0005-0000-0000-0000A5490000}"/>
    <cellStyle name="20% - Accent1 3 2 3 2 4 7" xfId="19037" xr:uid="{00000000-0005-0000-0000-0000A6490000}"/>
    <cellStyle name="20% - Accent1 3 2 3 2 4 7 2" xfId="19038" xr:uid="{00000000-0005-0000-0000-0000A7490000}"/>
    <cellStyle name="20% - Accent1 3 2 3 2 4 7 2 2" xfId="19039" xr:uid="{00000000-0005-0000-0000-0000A8490000}"/>
    <cellStyle name="20% - Accent1 3 2 3 2 4 7 3" xfId="19040" xr:uid="{00000000-0005-0000-0000-0000A9490000}"/>
    <cellStyle name="20% - Accent1 3 2 3 2 4 8" xfId="19041" xr:uid="{00000000-0005-0000-0000-0000AA490000}"/>
    <cellStyle name="20% - Accent1 3 2 3 2 4 8 2" xfId="19042" xr:uid="{00000000-0005-0000-0000-0000AB490000}"/>
    <cellStyle name="20% - Accent1 3 2 3 2 4 8 2 2" xfId="19043" xr:uid="{00000000-0005-0000-0000-0000AC490000}"/>
    <cellStyle name="20% - Accent1 3 2 3 2 4 8 3" xfId="19044" xr:uid="{00000000-0005-0000-0000-0000AD490000}"/>
    <cellStyle name="20% - Accent1 3 2 3 2 4 9" xfId="19045" xr:uid="{00000000-0005-0000-0000-0000AE490000}"/>
    <cellStyle name="20% - Accent1 3 2 3 2 4 9 2" xfId="19046" xr:uid="{00000000-0005-0000-0000-0000AF490000}"/>
    <cellStyle name="20% - Accent1 3 2 3 2 5" xfId="19047" xr:uid="{00000000-0005-0000-0000-0000B0490000}"/>
    <cellStyle name="20% - Accent1 3 2 3 2 5 10" xfId="19048" xr:uid="{00000000-0005-0000-0000-0000B1490000}"/>
    <cellStyle name="20% - Accent1 3 2 3 2 5 10 2" xfId="19049" xr:uid="{00000000-0005-0000-0000-0000B2490000}"/>
    <cellStyle name="20% - Accent1 3 2 3 2 5 11" xfId="19050" xr:uid="{00000000-0005-0000-0000-0000B3490000}"/>
    <cellStyle name="20% - Accent1 3 2 3 2 5 2" xfId="19051" xr:uid="{00000000-0005-0000-0000-0000B4490000}"/>
    <cellStyle name="20% - Accent1 3 2 3 2 5 2 2" xfId="19052" xr:uid="{00000000-0005-0000-0000-0000B5490000}"/>
    <cellStyle name="20% - Accent1 3 2 3 2 5 2 2 2" xfId="19053" xr:uid="{00000000-0005-0000-0000-0000B6490000}"/>
    <cellStyle name="20% - Accent1 3 2 3 2 5 2 2 2 2" xfId="19054" xr:uid="{00000000-0005-0000-0000-0000B7490000}"/>
    <cellStyle name="20% - Accent1 3 2 3 2 5 2 2 2 2 2" xfId="19055" xr:uid="{00000000-0005-0000-0000-0000B8490000}"/>
    <cellStyle name="20% - Accent1 3 2 3 2 5 2 2 2 3" xfId="19056" xr:uid="{00000000-0005-0000-0000-0000B9490000}"/>
    <cellStyle name="20% - Accent1 3 2 3 2 5 2 2 3" xfId="19057" xr:uid="{00000000-0005-0000-0000-0000BA490000}"/>
    <cellStyle name="20% - Accent1 3 2 3 2 5 2 2 3 2" xfId="19058" xr:uid="{00000000-0005-0000-0000-0000BB490000}"/>
    <cellStyle name="20% - Accent1 3 2 3 2 5 2 2 4" xfId="19059" xr:uid="{00000000-0005-0000-0000-0000BC490000}"/>
    <cellStyle name="20% - Accent1 3 2 3 2 5 2 3" xfId="19060" xr:uid="{00000000-0005-0000-0000-0000BD490000}"/>
    <cellStyle name="20% - Accent1 3 2 3 2 5 2 3 2" xfId="19061" xr:uid="{00000000-0005-0000-0000-0000BE490000}"/>
    <cellStyle name="20% - Accent1 3 2 3 2 5 2 3 2 2" xfId="19062" xr:uid="{00000000-0005-0000-0000-0000BF490000}"/>
    <cellStyle name="20% - Accent1 3 2 3 2 5 2 3 2 2 2" xfId="19063" xr:uid="{00000000-0005-0000-0000-0000C0490000}"/>
    <cellStyle name="20% - Accent1 3 2 3 2 5 2 3 2 3" xfId="19064" xr:uid="{00000000-0005-0000-0000-0000C1490000}"/>
    <cellStyle name="20% - Accent1 3 2 3 2 5 2 3 3" xfId="19065" xr:uid="{00000000-0005-0000-0000-0000C2490000}"/>
    <cellStyle name="20% - Accent1 3 2 3 2 5 2 3 3 2" xfId="19066" xr:uid="{00000000-0005-0000-0000-0000C3490000}"/>
    <cellStyle name="20% - Accent1 3 2 3 2 5 2 3 4" xfId="19067" xr:uid="{00000000-0005-0000-0000-0000C4490000}"/>
    <cellStyle name="20% - Accent1 3 2 3 2 5 2 4" xfId="19068" xr:uid="{00000000-0005-0000-0000-0000C5490000}"/>
    <cellStyle name="20% - Accent1 3 2 3 2 5 2 4 2" xfId="19069" xr:uid="{00000000-0005-0000-0000-0000C6490000}"/>
    <cellStyle name="20% - Accent1 3 2 3 2 5 2 4 2 2" xfId="19070" xr:uid="{00000000-0005-0000-0000-0000C7490000}"/>
    <cellStyle name="20% - Accent1 3 2 3 2 5 2 4 2 2 2" xfId="19071" xr:uid="{00000000-0005-0000-0000-0000C8490000}"/>
    <cellStyle name="20% - Accent1 3 2 3 2 5 2 4 2 3" xfId="19072" xr:uid="{00000000-0005-0000-0000-0000C9490000}"/>
    <cellStyle name="20% - Accent1 3 2 3 2 5 2 4 3" xfId="19073" xr:uid="{00000000-0005-0000-0000-0000CA490000}"/>
    <cellStyle name="20% - Accent1 3 2 3 2 5 2 4 3 2" xfId="19074" xr:uid="{00000000-0005-0000-0000-0000CB490000}"/>
    <cellStyle name="20% - Accent1 3 2 3 2 5 2 4 4" xfId="19075" xr:uid="{00000000-0005-0000-0000-0000CC490000}"/>
    <cellStyle name="20% - Accent1 3 2 3 2 5 2 5" xfId="19076" xr:uid="{00000000-0005-0000-0000-0000CD490000}"/>
    <cellStyle name="20% - Accent1 3 2 3 2 5 2 5 2" xfId="19077" xr:uid="{00000000-0005-0000-0000-0000CE490000}"/>
    <cellStyle name="20% - Accent1 3 2 3 2 5 2 5 2 2" xfId="19078" xr:uid="{00000000-0005-0000-0000-0000CF490000}"/>
    <cellStyle name="20% - Accent1 3 2 3 2 5 2 5 3" xfId="19079" xr:uid="{00000000-0005-0000-0000-0000D0490000}"/>
    <cellStyle name="20% - Accent1 3 2 3 2 5 2 6" xfId="19080" xr:uid="{00000000-0005-0000-0000-0000D1490000}"/>
    <cellStyle name="20% - Accent1 3 2 3 2 5 2 6 2" xfId="19081" xr:uid="{00000000-0005-0000-0000-0000D2490000}"/>
    <cellStyle name="20% - Accent1 3 2 3 2 5 2 6 2 2" xfId="19082" xr:uid="{00000000-0005-0000-0000-0000D3490000}"/>
    <cellStyle name="20% - Accent1 3 2 3 2 5 2 6 3" xfId="19083" xr:uid="{00000000-0005-0000-0000-0000D4490000}"/>
    <cellStyle name="20% - Accent1 3 2 3 2 5 2 7" xfId="19084" xr:uid="{00000000-0005-0000-0000-0000D5490000}"/>
    <cellStyle name="20% - Accent1 3 2 3 2 5 2 7 2" xfId="19085" xr:uid="{00000000-0005-0000-0000-0000D6490000}"/>
    <cellStyle name="20% - Accent1 3 2 3 2 5 2 8" xfId="19086" xr:uid="{00000000-0005-0000-0000-0000D7490000}"/>
    <cellStyle name="20% - Accent1 3 2 3 2 5 2 8 2" xfId="19087" xr:uid="{00000000-0005-0000-0000-0000D8490000}"/>
    <cellStyle name="20% - Accent1 3 2 3 2 5 2 9" xfId="19088" xr:uid="{00000000-0005-0000-0000-0000D9490000}"/>
    <cellStyle name="20% - Accent1 3 2 3 2 5 3" xfId="19089" xr:uid="{00000000-0005-0000-0000-0000DA490000}"/>
    <cellStyle name="20% - Accent1 3 2 3 2 5 3 2" xfId="19090" xr:uid="{00000000-0005-0000-0000-0000DB490000}"/>
    <cellStyle name="20% - Accent1 3 2 3 2 5 3 2 2" xfId="19091" xr:uid="{00000000-0005-0000-0000-0000DC490000}"/>
    <cellStyle name="20% - Accent1 3 2 3 2 5 3 2 2 2" xfId="19092" xr:uid="{00000000-0005-0000-0000-0000DD490000}"/>
    <cellStyle name="20% - Accent1 3 2 3 2 5 3 2 2 2 2" xfId="19093" xr:uid="{00000000-0005-0000-0000-0000DE490000}"/>
    <cellStyle name="20% - Accent1 3 2 3 2 5 3 2 2 3" xfId="19094" xr:uid="{00000000-0005-0000-0000-0000DF490000}"/>
    <cellStyle name="20% - Accent1 3 2 3 2 5 3 2 3" xfId="19095" xr:uid="{00000000-0005-0000-0000-0000E0490000}"/>
    <cellStyle name="20% - Accent1 3 2 3 2 5 3 2 3 2" xfId="19096" xr:uid="{00000000-0005-0000-0000-0000E1490000}"/>
    <cellStyle name="20% - Accent1 3 2 3 2 5 3 2 4" xfId="19097" xr:uid="{00000000-0005-0000-0000-0000E2490000}"/>
    <cellStyle name="20% - Accent1 3 2 3 2 5 3 3" xfId="19098" xr:uid="{00000000-0005-0000-0000-0000E3490000}"/>
    <cellStyle name="20% - Accent1 3 2 3 2 5 3 3 2" xfId="19099" xr:uid="{00000000-0005-0000-0000-0000E4490000}"/>
    <cellStyle name="20% - Accent1 3 2 3 2 5 3 3 2 2" xfId="19100" xr:uid="{00000000-0005-0000-0000-0000E5490000}"/>
    <cellStyle name="20% - Accent1 3 2 3 2 5 3 3 2 2 2" xfId="19101" xr:uid="{00000000-0005-0000-0000-0000E6490000}"/>
    <cellStyle name="20% - Accent1 3 2 3 2 5 3 3 2 3" xfId="19102" xr:uid="{00000000-0005-0000-0000-0000E7490000}"/>
    <cellStyle name="20% - Accent1 3 2 3 2 5 3 3 3" xfId="19103" xr:uid="{00000000-0005-0000-0000-0000E8490000}"/>
    <cellStyle name="20% - Accent1 3 2 3 2 5 3 3 3 2" xfId="19104" xr:uid="{00000000-0005-0000-0000-0000E9490000}"/>
    <cellStyle name="20% - Accent1 3 2 3 2 5 3 3 4" xfId="19105" xr:uid="{00000000-0005-0000-0000-0000EA490000}"/>
    <cellStyle name="20% - Accent1 3 2 3 2 5 3 4" xfId="19106" xr:uid="{00000000-0005-0000-0000-0000EB490000}"/>
    <cellStyle name="20% - Accent1 3 2 3 2 5 3 4 2" xfId="19107" xr:uid="{00000000-0005-0000-0000-0000EC490000}"/>
    <cellStyle name="20% - Accent1 3 2 3 2 5 3 4 2 2" xfId="19108" xr:uid="{00000000-0005-0000-0000-0000ED490000}"/>
    <cellStyle name="20% - Accent1 3 2 3 2 5 3 4 2 2 2" xfId="19109" xr:uid="{00000000-0005-0000-0000-0000EE490000}"/>
    <cellStyle name="20% - Accent1 3 2 3 2 5 3 4 2 3" xfId="19110" xr:uid="{00000000-0005-0000-0000-0000EF490000}"/>
    <cellStyle name="20% - Accent1 3 2 3 2 5 3 4 3" xfId="19111" xr:uid="{00000000-0005-0000-0000-0000F0490000}"/>
    <cellStyle name="20% - Accent1 3 2 3 2 5 3 4 3 2" xfId="19112" xr:uid="{00000000-0005-0000-0000-0000F1490000}"/>
    <cellStyle name="20% - Accent1 3 2 3 2 5 3 4 4" xfId="19113" xr:uid="{00000000-0005-0000-0000-0000F2490000}"/>
    <cellStyle name="20% - Accent1 3 2 3 2 5 3 5" xfId="19114" xr:uid="{00000000-0005-0000-0000-0000F3490000}"/>
    <cellStyle name="20% - Accent1 3 2 3 2 5 3 5 2" xfId="19115" xr:uid="{00000000-0005-0000-0000-0000F4490000}"/>
    <cellStyle name="20% - Accent1 3 2 3 2 5 3 5 2 2" xfId="19116" xr:uid="{00000000-0005-0000-0000-0000F5490000}"/>
    <cellStyle name="20% - Accent1 3 2 3 2 5 3 5 3" xfId="19117" xr:uid="{00000000-0005-0000-0000-0000F6490000}"/>
    <cellStyle name="20% - Accent1 3 2 3 2 5 3 6" xfId="19118" xr:uid="{00000000-0005-0000-0000-0000F7490000}"/>
    <cellStyle name="20% - Accent1 3 2 3 2 5 3 6 2" xfId="19119" xr:uid="{00000000-0005-0000-0000-0000F8490000}"/>
    <cellStyle name="20% - Accent1 3 2 3 2 5 3 6 2 2" xfId="19120" xr:uid="{00000000-0005-0000-0000-0000F9490000}"/>
    <cellStyle name="20% - Accent1 3 2 3 2 5 3 6 3" xfId="19121" xr:uid="{00000000-0005-0000-0000-0000FA490000}"/>
    <cellStyle name="20% - Accent1 3 2 3 2 5 3 7" xfId="19122" xr:uid="{00000000-0005-0000-0000-0000FB490000}"/>
    <cellStyle name="20% - Accent1 3 2 3 2 5 3 7 2" xfId="19123" xr:uid="{00000000-0005-0000-0000-0000FC490000}"/>
    <cellStyle name="20% - Accent1 3 2 3 2 5 3 8" xfId="19124" xr:uid="{00000000-0005-0000-0000-0000FD490000}"/>
    <cellStyle name="20% - Accent1 3 2 3 2 5 3 8 2" xfId="19125" xr:uid="{00000000-0005-0000-0000-0000FE490000}"/>
    <cellStyle name="20% - Accent1 3 2 3 2 5 3 9" xfId="19126" xr:uid="{00000000-0005-0000-0000-0000FF490000}"/>
    <cellStyle name="20% - Accent1 3 2 3 2 5 4" xfId="19127" xr:uid="{00000000-0005-0000-0000-0000004A0000}"/>
    <cellStyle name="20% - Accent1 3 2 3 2 5 4 2" xfId="19128" xr:uid="{00000000-0005-0000-0000-0000014A0000}"/>
    <cellStyle name="20% - Accent1 3 2 3 2 5 4 2 2" xfId="19129" xr:uid="{00000000-0005-0000-0000-0000024A0000}"/>
    <cellStyle name="20% - Accent1 3 2 3 2 5 4 2 2 2" xfId="19130" xr:uid="{00000000-0005-0000-0000-0000034A0000}"/>
    <cellStyle name="20% - Accent1 3 2 3 2 5 4 2 3" xfId="19131" xr:uid="{00000000-0005-0000-0000-0000044A0000}"/>
    <cellStyle name="20% - Accent1 3 2 3 2 5 4 3" xfId="19132" xr:uid="{00000000-0005-0000-0000-0000054A0000}"/>
    <cellStyle name="20% - Accent1 3 2 3 2 5 4 3 2" xfId="19133" xr:uid="{00000000-0005-0000-0000-0000064A0000}"/>
    <cellStyle name="20% - Accent1 3 2 3 2 5 4 4" xfId="19134" xr:uid="{00000000-0005-0000-0000-0000074A0000}"/>
    <cellStyle name="20% - Accent1 3 2 3 2 5 5" xfId="19135" xr:uid="{00000000-0005-0000-0000-0000084A0000}"/>
    <cellStyle name="20% - Accent1 3 2 3 2 5 5 2" xfId="19136" xr:uid="{00000000-0005-0000-0000-0000094A0000}"/>
    <cellStyle name="20% - Accent1 3 2 3 2 5 5 2 2" xfId="19137" xr:uid="{00000000-0005-0000-0000-00000A4A0000}"/>
    <cellStyle name="20% - Accent1 3 2 3 2 5 5 2 2 2" xfId="19138" xr:uid="{00000000-0005-0000-0000-00000B4A0000}"/>
    <cellStyle name="20% - Accent1 3 2 3 2 5 5 2 3" xfId="19139" xr:uid="{00000000-0005-0000-0000-00000C4A0000}"/>
    <cellStyle name="20% - Accent1 3 2 3 2 5 5 3" xfId="19140" xr:uid="{00000000-0005-0000-0000-00000D4A0000}"/>
    <cellStyle name="20% - Accent1 3 2 3 2 5 5 3 2" xfId="19141" xr:uid="{00000000-0005-0000-0000-00000E4A0000}"/>
    <cellStyle name="20% - Accent1 3 2 3 2 5 5 4" xfId="19142" xr:uid="{00000000-0005-0000-0000-00000F4A0000}"/>
    <cellStyle name="20% - Accent1 3 2 3 2 5 6" xfId="19143" xr:uid="{00000000-0005-0000-0000-0000104A0000}"/>
    <cellStyle name="20% - Accent1 3 2 3 2 5 6 2" xfId="19144" xr:uid="{00000000-0005-0000-0000-0000114A0000}"/>
    <cellStyle name="20% - Accent1 3 2 3 2 5 6 2 2" xfId="19145" xr:uid="{00000000-0005-0000-0000-0000124A0000}"/>
    <cellStyle name="20% - Accent1 3 2 3 2 5 6 2 2 2" xfId="19146" xr:uid="{00000000-0005-0000-0000-0000134A0000}"/>
    <cellStyle name="20% - Accent1 3 2 3 2 5 6 2 3" xfId="19147" xr:uid="{00000000-0005-0000-0000-0000144A0000}"/>
    <cellStyle name="20% - Accent1 3 2 3 2 5 6 3" xfId="19148" xr:uid="{00000000-0005-0000-0000-0000154A0000}"/>
    <cellStyle name="20% - Accent1 3 2 3 2 5 6 3 2" xfId="19149" xr:uid="{00000000-0005-0000-0000-0000164A0000}"/>
    <cellStyle name="20% - Accent1 3 2 3 2 5 6 4" xfId="19150" xr:uid="{00000000-0005-0000-0000-0000174A0000}"/>
    <cellStyle name="20% - Accent1 3 2 3 2 5 7" xfId="19151" xr:uid="{00000000-0005-0000-0000-0000184A0000}"/>
    <cellStyle name="20% - Accent1 3 2 3 2 5 7 2" xfId="19152" xr:uid="{00000000-0005-0000-0000-0000194A0000}"/>
    <cellStyle name="20% - Accent1 3 2 3 2 5 7 2 2" xfId="19153" xr:uid="{00000000-0005-0000-0000-00001A4A0000}"/>
    <cellStyle name="20% - Accent1 3 2 3 2 5 7 3" xfId="19154" xr:uid="{00000000-0005-0000-0000-00001B4A0000}"/>
    <cellStyle name="20% - Accent1 3 2 3 2 5 8" xfId="19155" xr:uid="{00000000-0005-0000-0000-00001C4A0000}"/>
    <cellStyle name="20% - Accent1 3 2 3 2 5 8 2" xfId="19156" xr:uid="{00000000-0005-0000-0000-00001D4A0000}"/>
    <cellStyle name="20% - Accent1 3 2 3 2 5 8 2 2" xfId="19157" xr:uid="{00000000-0005-0000-0000-00001E4A0000}"/>
    <cellStyle name="20% - Accent1 3 2 3 2 5 8 3" xfId="19158" xr:uid="{00000000-0005-0000-0000-00001F4A0000}"/>
    <cellStyle name="20% - Accent1 3 2 3 2 5 9" xfId="19159" xr:uid="{00000000-0005-0000-0000-0000204A0000}"/>
    <cellStyle name="20% - Accent1 3 2 3 2 5 9 2" xfId="19160" xr:uid="{00000000-0005-0000-0000-0000214A0000}"/>
    <cellStyle name="20% - Accent1 3 2 3 2 6" xfId="19161" xr:uid="{00000000-0005-0000-0000-0000224A0000}"/>
    <cellStyle name="20% - Accent1 3 2 3 2 6 2" xfId="19162" xr:uid="{00000000-0005-0000-0000-0000234A0000}"/>
    <cellStyle name="20% - Accent1 3 2 3 2 6 2 2" xfId="19163" xr:uid="{00000000-0005-0000-0000-0000244A0000}"/>
    <cellStyle name="20% - Accent1 3 2 3 2 6 2 2 2" xfId="19164" xr:uid="{00000000-0005-0000-0000-0000254A0000}"/>
    <cellStyle name="20% - Accent1 3 2 3 2 6 2 2 2 2" xfId="19165" xr:uid="{00000000-0005-0000-0000-0000264A0000}"/>
    <cellStyle name="20% - Accent1 3 2 3 2 6 2 2 3" xfId="19166" xr:uid="{00000000-0005-0000-0000-0000274A0000}"/>
    <cellStyle name="20% - Accent1 3 2 3 2 6 2 3" xfId="19167" xr:uid="{00000000-0005-0000-0000-0000284A0000}"/>
    <cellStyle name="20% - Accent1 3 2 3 2 6 2 3 2" xfId="19168" xr:uid="{00000000-0005-0000-0000-0000294A0000}"/>
    <cellStyle name="20% - Accent1 3 2 3 2 6 2 4" xfId="19169" xr:uid="{00000000-0005-0000-0000-00002A4A0000}"/>
    <cellStyle name="20% - Accent1 3 2 3 2 6 3" xfId="19170" xr:uid="{00000000-0005-0000-0000-00002B4A0000}"/>
    <cellStyle name="20% - Accent1 3 2 3 2 6 3 2" xfId="19171" xr:uid="{00000000-0005-0000-0000-00002C4A0000}"/>
    <cellStyle name="20% - Accent1 3 2 3 2 6 3 2 2" xfId="19172" xr:uid="{00000000-0005-0000-0000-00002D4A0000}"/>
    <cellStyle name="20% - Accent1 3 2 3 2 6 3 2 2 2" xfId="19173" xr:uid="{00000000-0005-0000-0000-00002E4A0000}"/>
    <cellStyle name="20% - Accent1 3 2 3 2 6 3 2 3" xfId="19174" xr:uid="{00000000-0005-0000-0000-00002F4A0000}"/>
    <cellStyle name="20% - Accent1 3 2 3 2 6 3 3" xfId="19175" xr:uid="{00000000-0005-0000-0000-0000304A0000}"/>
    <cellStyle name="20% - Accent1 3 2 3 2 6 3 3 2" xfId="19176" xr:uid="{00000000-0005-0000-0000-0000314A0000}"/>
    <cellStyle name="20% - Accent1 3 2 3 2 6 3 4" xfId="19177" xr:uid="{00000000-0005-0000-0000-0000324A0000}"/>
    <cellStyle name="20% - Accent1 3 2 3 2 6 4" xfId="19178" xr:uid="{00000000-0005-0000-0000-0000334A0000}"/>
    <cellStyle name="20% - Accent1 3 2 3 2 6 4 2" xfId="19179" xr:uid="{00000000-0005-0000-0000-0000344A0000}"/>
    <cellStyle name="20% - Accent1 3 2 3 2 6 4 2 2" xfId="19180" xr:uid="{00000000-0005-0000-0000-0000354A0000}"/>
    <cellStyle name="20% - Accent1 3 2 3 2 6 4 2 2 2" xfId="19181" xr:uid="{00000000-0005-0000-0000-0000364A0000}"/>
    <cellStyle name="20% - Accent1 3 2 3 2 6 4 2 3" xfId="19182" xr:uid="{00000000-0005-0000-0000-0000374A0000}"/>
    <cellStyle name="20% - Accent1 3 2 3 2 6 4 3" xfId="19183" xr:uid="{00000000-0005-0000-0000-0000384A0000}"/>
    <cellStyle name="20% - Accent1 3 2 3 2 6 4 3 2" xfId="19184" xr:uid="{00000000-0005-0000-0000-0000394A0000}"/>
    <cellStyle name="20% - Accent1 3 2 3 2 6 4 4" xfId="19185" xr:uid="{00000000-0005-0000-0000-00003A4A0000}"/>
    <cellStyle name="20% - Accent1 3 2 3 2 6 5" xfId="19186" xr:uid="{00000000-0005-0000-0000-00003B4A0000}"/>
    <cellStyle name="20% - Accent1 3 2 3 2 6 5 2" xfId="19187" xr:uid="{00000000-0005-0000-0000-00003C4A0000}"/>
    <cellStyle name="20% - Accent1 3 2 3 2 6 5 2 2" xfId="19188" xr:uid="{00000000-0005-0000-0000-00003D4A0000}"/>
    <cellStyle name="20% - Accent1 3 2 3 2 6 5 3" xfId="19189" xr:uid="{00000000-0005-0000-0000-00003E4A0000}"/>
    <cellStyle name="20% - Accent1 3 2 3 2 6 6" xfId="19190" xr:uid="{00000000-0005-0000-0000-00003F4A0000}"/>
    <cellStyle name="20% - Accent1 3 2 3 2 6 6 2" xfId="19191" xr:uid="{00000000-0005-0000-0000-0000404A0000}"/>
    <cellStyle name="20% - Accent1 3 2 3 2 6 6 2 2" xfId="19192" xr:uid="{00000000-0005-0000-0000-0000414A0000}"/>
    <cellStyle name="20% - Accent1 3 2 3 2 6 6 3" xfId="19193" xr:uid="{00000000-0005-0000-0000-0000424A0000}"/>
    <cellStyle name="20% - Accent1 3 2 3 2 6 7" xfId="19194" xr:uid="{00000000-0005-0000-0000-0000434A0000}"/>
    <cellStyle name="20% - Accent1 3 2 3 2 6 7 2" xfId="19195" xr:uid="{00000000-0005-0000-0000-0000444A0000}"/>
    <cellStyle name="20% - Accent1 3 2 3 2 6 8" xfId="19196" xr:uid="{00000000-0005-0000-0000-0000454A0000}"/>
    <cellStyle name="20% - Accent1 3 2 3 2 6 8 2" xfId="19197" xr:uid="{00000000-0005-0000-0000-0000464A0000}"/>
    <cellStyle name="20% - Accent1 3 2 3 2 6 9" xfId="19198" xr:uid="{00000000-0005-0000-0000-0000474A0000}"/>
    <cellStyle name="20% - Accent1 3 2 3 2 7" xfId="19199" xr:uid="{00000000-0005-0000-0000-0000484A0000}"/>
    <cellStyle name="20% - Accent1 3 2 3 2 7 2" xfId="19200" xr:uid="{00000000-0005-0000-0000-0000494A0000}"/>
    <cellStyle name="20% - Accent1 3 2 3 2 7 2 2" xfId="19201" xr:uid="{00000000-0005-0000-0000-00004A4A0000}"/>
    <cellStyle name="20% - Accent1 3 2 3 2 7 2 2 2" xfId="19202" xr:uid="{00000000-0005-0000-0000-00004B4A0000}"/>
    <cellStyle name="20% - Accent1 3 2 3 2 7 2 2 2 2" xfId="19203" xr:uid="{00000000-0005-0000-0000-00004C4A0000}"/>
    <cellStyle name="20% - Accent1 3 2 3 2 7 2 2 3" xfId="19204" xr:uid="{00000000-0005-0000-0000-00004D4A0000}"/>
    <cellStyle name="20% - Accent1 3 2 3 2 7 2 3" xfId="19205" xr:uid="{00000000-0005-0000-0000-00004E4A0000}"/>
    <cellStyle name="20% - Accent1 3 2 3 2 7 2 3 2" xfId="19206" xr:uid="{00000000-0005-0000-0000-00004F4A0000}"/>
    <cellStyle name="20% - Accent1 3 2 3 2 7 2 4" xfId="19207" xr:uid="{00000000-0005-0000-0000-0000504A0000}"/>
    <cellStyle name="20% - Accent1 3 2 3 2 7 3" xfId="19208" xr:uid="{00000000-0005-0000-0000-0000514A0000}"/>
    <cellStyle name="20% - Accent1 3 2 3 2 7 3 2" xfId="19209" xr:uid="{00000000-0005-0000-0000-0000524A0000}"/>
    <cellStyle name="20% - Accent1 3 2 3 2 7 3 2 2" xfId="19210" xr:uid="{00000000-0005-0000-0000-0000534A0000}"/>
    <cellStyle name="20% - Accent1 3 2 3 2 7 3 2 2 2" xfId="19211" xr:uid="{00000000-0005-0000-0000-0000544A0000}"/>
    <cellStyle name="20% - Accent1 3 2 3 2 7 3 2 3" xfId="19212" xr:uid="{00000000-0005-0000-0000-0000554A0000}"/>
    <cellStyle name="20% - Accent1 3 2 3 2 7 3 3" xfId="19213" xr:uid="{00000000-0005-0000-0000-0000564A0000}"/>
    <cellStyle name="20% - Accent1 3 2 3 2 7 3 3 2" xfId="19214" xr:uid="{00000000-0005-0000-0000-0000574A0000}"/>
    <cellStyle name="20% - Accent1 3 2 3 2 7 3 4" xfId="19215" xr:uid="{00000000-0005-0000-0000-0000584A0000}"/>
    <cellStyle name="20% - Accent1 3 2 3 2 7 4" xfId="19216" xr:uid="{00000000-0005-0000-0000-0000594A0000}"/>
    <cellStyle name="20% - Accent1 3 2 3 2 7 4 2" xfId="19217" xr:uid="{00000000-0005-0000-0000-00005A4A0000}"/>
    <cellStyle name="20% - Accent1 3 2 3 2 7 4 2 2" xfId="19218" xr:uid="{00000000-0005-0000-0000-00005B4A0000}"/>
    <cellStyle name="20% - Accent1 3 2 3 2 7 4 2 2 2" xfId="19219" xr:uid="{00000000-0005-0000-0000-00005C4A0000}"/>
    <cellStyle name="20% - Accent1 3 2 3 2 7 4 2 3" xfId="19220" xr:uid="{00000000-0005-0000-0000-00005D4A0000}"/>
    <cellStyle name="20% - Accent1 3 2 3 2 7 4 3" xfId="19221" xr:uid="{00000000-0005-0000-0000-00005E4A0000}"/>
    <cellStyle name="20% - Accent1 3 2 3 2 7 4 3 2" xfId="19222" xr:uid="{00000000-0005-0000-0000-00005F4A0000}"/>
    <cellStyle name="20% - Accent1 3 2 3 2 7 4 4" xfId="19223" xr:uid="{00000000-0005-0000-0000-0000604A0000}"/>
    <cellStyle name="20% - Accent1 3 2 3 2 7 5" xfId="19224" xr:uid="{00000000-0005-0000-0000-0000614A0000}"/>
    <cellStyle name="20% - Accent1 3 2 3 2 7 5 2" xfId="19225" xr:uid="{00000000-0005-0000-0000-0000624A0000}"/>
    <cellStyle name="20% - Accent1 3 2 3 2 7 5 2 2" xfId="19226" xr:uid="{00000000-0005-0000-0000-0000634A0000}"/>
    <cellStyle name="20% - Accent1 3 2 3 2 7 5 3" xfId="19227" xr:uid="{00000000-0005-0000-0000-0000644A0000}"/>
    <cellStyle name="20% - Accent1 3 2 3 2 7 6" xfId="19228" xr:uid="{00000000-0005-0000-0000-0000654A0000}"/>
    <cellStyle name="20% - Accent1 3 2 3 2 7 6 2" xfId="19229" xr:uid="{00000000-0005-0000-0000-0000664A0000}"/>
    <cellStyle name="20% - Accent1 3 2 3 2 7 6 2 2" xfId="19230" xr:uid="{00000000-0005-0000-0000-0000674A0000}"/>
    <cellStyle name="20% - Accent1 3 2 3 2 7 6 3" xfId="19231" xr:uid="{00000000-0005-0000-0000-0000684A0000}"/>
    <cellStyle name="20% - Accent1 3 2 3 2 7 7" xfId="19232" xr:uid="{00000000-0005-0000-0000-0000694A0000}"/>
    <cellStyle name="20% - Accent1 3 2 3 2 7 7 2" xfId="19233" xr:uid="{00000000-0005-0000-0000-00006A4A0000}"/>
    <cellStyle name="20% - Accent1 3 2 3 2 7 8" xfId="19234" xr:uid="{00000000-0005-0000-0000-00006B4A0000}"/>
    <cellStyle name="20% - Accent1 3 2 3 2 7 8 2" xfId="19235" xr:uid="{00000000-0005-0000-0000-00006C4A0000}"/>
    <cellStyle name="20% - Accent1 3 2 3 2 7 9" xfId="19236" xr:uid="{00000000-0005-0000-0000-00006D4A0000}"/>
    <cellStyle name="20% - Accent1 3 2 3 2 8" xfId="19237" xr:uid="{00000000-0005-0000-0000-00006E4A0000}"/>
    <cellStyle name="20% - Accent1 3 2 3 2 8 2" xfId="19238" xr:uid="{00000000-0005-0000-0000-00006F4A0000}"/>
    <cellStyle name="20% - Accent1 3 2 3 2 8 2 2" xfId="19239" xr:uid="{00000000-0005-0000-0000-0000704A0000}"/>
    <cellStyle name="20% - Accent1 3 2 3 2 8 2 2 2" xfId="19240" xr:uid="{00000000-0005-0000-0000-0000714A0000}"/>
    <cellStyle name="20% - Accent1 3 2 3 2 8 2 3" xfId="19241" xr:uid="{00000000-0005-0000-0000-0000724A0000}"/>
    <cellStyle name="20% - Accent1 3 2 3 2 8 3" xfId="19242" xr:uid="{00000000-0005-0000-0000-0000734A0000}"/>
    <cellStyle name="20% - Accent1 3 2 3 2 8 3 2" xfId="19243" xr:uid="{00000000-0005-0000-0000-0000744A0000}"/>
    <cellStyle name="20% - Accent1 3 2 3 2 8 4" xfId="19244" xr:uid="{00000000-0005-0000-0000-0000754A0000}"/>
    <cellStyle name="20% - Accent1 3 2 3 2 9" xfId="19245" xr:uid="{00000000-0005-0000-0000-0000764A0000}"/>
    <cellStyle name="20% - Accent1 3 2 3 2 9 2" xfId="19246" xr:uid="{00000000-0005-0000-0000-0000774A0000}"/>
    <cellStyle name="20% - Accent1 3 2 3 2 9 2 2" xfId="19247" xr:uid="{00000000-0005-0000-0000-0000784A0000}"/>
    <cellStyle name="20% - Accent1 3 2 3 2 9 2 2 2" xfId="19248" xr:uid="{00000000-0005-0000-0000-0000794A0000}"/>
    <cellStyle name="20% - Accent1 3 2 3 2 9 2 3" xfId="19249" xr:uid="{00000000-0005-0000-0000-00007A4A0000}"/>
    <cellStyle name="20% - Accent1 3 2 3 2 9 3" xfId="19250" xr:uid="{00000000-0005-0000-0000-00007B4A0000}"/>
    <cellStyle name="20% - Accent1 3 2 3 2 9 3 2" xfId="19251" xr:uid="{00000000-0005-0000-0000-00007C4A0000}"/>
    <cellStyle name="20% - Accent1 3 2 3 2 9 4" xfId="19252" xr:uid="{00000000-0005-0000-0000-00007D4A0000}"/>
    <cellStyle name="20% - Accent1 3 2 3 3" xfId="19253" xr:uid="{00000000-0005-0000-0000-00007E4A0000}"/>
    <cellStyle name="20% - Accent1 3 2 3 3 10" xfId="19254" xr:uid="{00000000-0005-0000-0000-00007F4A0000}"/>
    <cellStyle name="20% - Accent1 3 2 3 3 10 2" xfId="19255" xr:uid="{00000000-0005-0000-0000-0000804A0000}"/>
    <cellStyle name="20% - Accent1 3 2 3 3 10 2 2" xfId="19256" xr:uid="{00000000-0005-0000-0000-0000814A0000}"/>
    <cellStyle name="20% - Accent1 3 2 3 3 10 3" xfId="19257" xr:uid="{00000000-0005-0000-0000-0000824A0000}"/>
    <cellStyle name="20% - Accent1 3 2 3 3 11" xfId="19258" xr:uid="{00000000-0005-0000-0000-0000834A0000}"/>
    <cellStyle name="20% - Accent1 3 2 3 3 11 2" xfId="19259" xr:uid="{00000000-0005-0000-0000-0000844A0000}"/>
    <cellStyle name="20% - Accent1 3 2 3 3 11 2 2" xfId="19260" xr:uid="{00000000-0005-0000-0000-0000854A0000}"/>
    <cellStyle name="20% - Accent1 3 2 3 3 11 3" xfId="19261" xr:uid="{00000000-0005-0000-0000-0000864A0000}"/>
    <cellStyle name="20% - Accent1 3 2 3 3 12" xfId="19262" xr:uid="{00000000-0005-0000-0000-0000874A0000}"/>
    <cellStyle name="20% - Accent1 3 2 3 3 12 2" xfId="19263" xr:uid="{00000000-0005-0000-0000-0000884A0000}"/>
    <cellStyle name="20% - Accent1 3 2 3 3 13" xfId="19264" xr:uid="{00000000-0005-0000-0000-0000894A0000}"/>
    <cellStyle name="20% - Accent1 3 2 3 3 13 2" xfId="19265" xr:uid="{00000000-0005-0000-0000-00008A4A0000}"/>
    <cellStyle name="20% - Accent1 3 2 3 3 14" xfId="19266" xr:uid="{00000000-0005-0000-0000-00008B4A0000}"/>
    <cellStyle name="20% - Accent1 3 2 3 3 2" xfId="19267" xr:uid="{00000000-0005-0000-0000-00008C4A0000}"/>
    <cellStyle name="20% - Accent1 3 2 3 3 2 10" xfId="19268" xr:uid="{00000000-0005-0000-0000-00008D4A0000}"/>
    <cellStyle name="20% - Accent1 3 2 3 3 2 10 2" xfId="19269" xr:uid="{00000000-0005-0000-0000-00008E4A0000}"/>
    <cellStyle name="20% - Accent1 3 2 3 3 2 11" xfId="19270" xr:uid="{00000000-0005-0000-0000-00008F4A0000}"/>
    <cellStyle name="20% - Accent1 3 2 3 3 2 2" xfId="19271" xr:uid="{00000000-0005-0000-0000-0000904A0000}"/>
    <cellStyle name="20% - Accent1 3 2 3 3 2 2 2" xfId="19272" xr:uid="{00000000-0005-0000-0000-0000914A0000}"/>
    <cellStyle name="20% - Accent1 3 2 3 3 2 2 2 2" xfId="19273" xr:uid="{00000000-0005-0000-0000-0000924A0000}"/>
    <cellStyle name="20% - Accent1 3 2 3 3 2 2 2 2 2" xfId="19274" xr:uid="{00000000-0005-0000-0000-0000934A0000}"/>
    <cellStyle name="20% - Accent1 3 2 3 3 2 2 2 2 2 2" xfId="19275" xr:uid="{00000000-0005-0000-0000-0000944A0000}"/>
    <cellStyle name="20% - Accent1 3 2 3 3 2 2 2 2 3" xfId="19276" xr:uid="{00000000-0005-0000-0000-0000954A0000}"/>
    <cellStyle name="20% - Accent1 3 2 3 3 2 2 2 3" xfId="19277" xr:uid="{00000000-0005-0000-0000-0000964A0000}"/>
    <cellStyle name="20% - Accent1 3 2 3 3 2 2 2 3 2" xfId="19278" xr:uid="{00000000-0005-0000-0000-0000974A0000}"/>
    <cellStyle name="20% - Accent1 3 2 3 3 2 2 2 4" xfId="19279" xr:uid="{00000000-0005-0000-0000-0000984A0000}"/>
    <cellStyle name="20% - Accent1 3 2 3 3 2 2 3" xfId="19280" xr:uid="{00000000-0005-0000-0000-0000994A0000}"/>
    <cellStyle name="20% - Accent1 3 2 3 3 2 2 3 2" xfId="19281" xr:uid="{00000000-0005-0000-0000-00009A4A0000}"/>
    <cellStyle name="20% - Accent1 3 2 3 3 2 2 3 2 2" xfId="19282" xr:uid="{00000000-0005-0000-0000-00009B4A0000}"/>
    <cellStyle name="20% - Accent1 3 2 3 3 2 2 3 2 2 2" xfId="19283" xr:uid="{00000000-0005-0000-0000-00009C4A0000}"/>
    <cellStyle name="20% - Accent1 3 2 3 3 2 2 3 2 3" xfId="19284" xr:uid="{00000000-0005-0000-0000-00009D4A0000}"/>
    <cellStyle name="20% - Accent1 3 2 3 3 2 2 3 3" xfId="19285" xr:uid="{00000000-0005-0000-0000-00009E4A0000}"/>
    <cellStyle name="20% - Accent1 3 2 3 3 2 2 3 3 2" xfId="19286" xr:uid="{00000000-0005-0000-0000-00009F4A0000}"/>
    <cellStyle name="20% - Accent1 3 2 3 3 2 2 3 4" xfId="19287" xr:uid="{00000000-0005-0000-0000-0000A04A0000}"/>
    <cellStyle name="20% - Accent1 3 2 3 3 2 2 4" xfId="19288" xr:uid="{00000000-0005-0000-0000-0000A14A0000}"/>
    <cellStyle name="20% - Accent1 3 2 3 3 2 2 4 2" xfId="19289" xr:uid="{00000000-0005-0000-0000-0000A24A0000}"/>
    <cellStyle name="20% - Accent1 3 2 3 3 2 2 4 2 2" xfId="19290" xr:uid="{00000000-0005-0000-0000-0000A34A0000}"/>
    <cellStyle name="20% - Accent1 3 2 3 3 2 2 4 2 2 2" xfId="19291" xr:uid="{00000000-0005-0000-0000-0000A44A0000}"/>
    <cellStyle name="20% - Accent1 3 2 3 3 2 2 4 2 3" xfId="19292" xr:uid="{00000000-0005-0000-0000-0000A54A0000}"/>
    <cellStyle name="20% - Accent1 3 2 3 3 2 2 4 3" xfId="19293" xr:uid="{00000000-0005-0000-0000-0000A64A0000}"/>
    <cellStyle name="20% - Accent1 3 2 3 3 2 2 4 3 2" xfId="19294" xr:uid="{00000000-0005-0000-0000-0000A74A0000}"/>
    <cellStyle name="20% - Accent1 3 2 3 3 2 2 4 4" xfId="19295" xr:uid="{00000000-0005-0000-0000-0000A84A0000}"/>
    <cellStyle name="20% - Accent1 3 2 3 3 2 2 5" xfId="19296" xr:uid="{00000000-0005-0000-0000-0000A94A0000}"/>
    <cellStyle name="20% - Accent1 3 2 3 3 2 2 5 2" xfId="19297" xr:uid="{00000000-0005-0000-0000-0000AA4A0000}"/>
    <cellStyle name="20% - Accent1 3 2 3 3 2 2 5 2 2" xfId="19298" xr:uid="{00000000-0005-0000-0000-0000AB4A0000}"/>
    <cellStyle name="20% - Accent1 3 2 3 3 2 2 5 3" xfId="19299" xr:uid="{00000000-0005-0000-0000-0000AC4A0000}"/>
    <cellStyle name="20% - Accent1 3 2 3 3 2 2 6" xfId="19300" xr:uid="{00000000-0005-0000-0000-0000AD4A0000}"/>
    <cellStyle name="20% - Accent1 3 2 3 3 2 2 6 2" xfId="19301" xr:uid="{00000000-0005-0000-0000-0000AE4A0000}"/>
    <cellStyle name="20% - Accent1 3 2 3 3 2 2 6 2 2" xfId="19302" xr:uid="{00000000-0005-0000-0000-0000AF4A0000}"/>
    <cellStyle name="20% - Accent1 3 2 3 3 2 2 6 3" xfId="19303" xr:uid="{00000000-0005-0000-0000-0000B04A0000}"/>
    <cellStyle name="20% - Accent1 3 2 3 3 2 2 7" xfId="19304" xr:uid="{00000000-0005-0000-0000-0000B14A0000}"/>
    <cellStyle name="20% - Accent1 3 2 3 3 2 2 7 2" xfId="19305" xr:uid="{00000000-0005-0000-0000-0000B24A0000}"/>
    <cellStyle name="20% - Accent1 3 2 3 3 2 2 8" xfId="19306" xr:uid="{00000000-0005-0000-0000-0000B34A0000}"/>
    <cellStyle name="20% - Accent1 3 2 3 3 2 2 8 2" xfId="19307" xr:uid="{00000000-0005-0000-0000-0000B44A0000}"/>
    <cellStyle name="20% - Accent1 3 2 3 3 2 2 9" xfId="19308" xr:uid="{00000000-0005-0000-0000-0000B54A0000}"/>
    <cellStyle name="20% - Accent1 3 2 3 3 2 3" xfId="19309" xr:uid="{00000000-0005-0000-0000-0000B64A0000}"/>
    <cellStyle name="20% - Accent1 3 2 3 3 2 3 2" xfId="19310" xr:uid="{00000000-0005-0000-0000-0000B74A0000}"/>
    <cellStyle name="20% - Accent1 3 2 3 3 2 3 2 2" xfId="19311" xr:uid="{00000000-0005-0000-0000-0000B84A0000}"/>
    <cellStyle name="20% - Accent1 3 2 3 3 2 3 2 2 2" xfId="19312" xr:uid="{00000000-0005-0000-0000-0000B94A0000}"/>
    <cellStyle name="20% - Accent1 3 2 3 3 2 3 2 2 2 2" xfId="19313" xr:uid="{00000000-0005-0000-0000-0000BA4A0000}"/>
    <cellStyle name="20% - Accent1 3 2 3 3 2 3 2 2 3" xfId="19314" xr:uid="{00000000-0005-0000-0000-0000BB4A0000}"/>
    <cellStyle name="20% - Accent1 3 2 3 3 2 3 2 3" xfId="19315" xr:uid="{00000000-0005-0000-0000-0000BC4A0000}"/>
    <cellStyle name="20% - Accent1 3 2 3 3 2 3 2 3 2" xfId="19316" xr:uid="{00000000-0005-0000-0000-0000BD4A0000}"/>
    <cellStyle name="20% - Accent1 3 2 3 3 2 3 2 4" xfId="19317" xr:uid="{00000000-0005-0000-0000-0000BE4A0000}"/>
    <cellStyle name="20% - Accent1 3 2 3 3 2 3 3" xfId="19318" xr:uid="{00000000-0005-0000-0000-0000BF4A0000}"/>
    <cellStyle name="20% - Accent1 3 2 3 3 2 3 3 2" xfId="19319" xr:uid="{00000000-0005-0000-0000-0000C04A0000}"/>
    <cellStyle name="20% - Accent1 3 2 3 3 2 3 3 2 2" xfId="19320" xr:uid="{00000000-0005-0000-0000-0000C14A0000}"/>
    <cellStyle name="20% - Accent1 3 2 3 3 2 3 3 2 2 2" xfId="19321" xr:uid="{00000000-0005-0000-0000-0000C24A0000}"/>
    <cellStyle name="20% - Accent1 3 2 3 3 2 3 3 2 3" xfId="19322" xr:uid="{00000000-0005-0000-0000-0000C34A0000}"/>
    <cellStyle name="20% - Accent1 3 2 3 3 2 3 3 3" xfId="19323" xr:uid="{00000000-0005-0000-0000-0000C44A0000}"/>
    <cellStyle name="20% - Accent1 3 2 3 3 2 3 3 3 2" xfId="19324" xr:uid="{00000000-0005-0000-0000-0000C54A0000}"/>
    <cellStyle name="20% - Accent1 3 2 3 3 2 3 3 4" xfId="19325" xr:uid="{00000000-0005-0000-0000-0000C64A0000}"/>
    <cellStyle name="20% - Accent1 3 2 3 3 2 3 4" xfId="19326" xr:uid="{00000000-0005-0000-0000-0000C74A0000}"/>
    <cellStyle name="20% - Accent1 3 2 3 3 2 3 4 2" xfId="19327" xr:uid="{00000000-0005-0000-0000-0000C84A0000}"/>
    <cellStyle name="20% - Accent1 3 2 3 3 2 3 4 2 2" xfId="19328" xr:uid="{00000000-0005-0000-0000-0000C94A0000}"/>
    <cellStyle name="20% - Accent1 3 2 3 3 2 3 4 2 2 2" xfId="19329" xr:uid="{00000000-0005-0000-0000-0000CA4A0000}"/>
    <cellStyle name="20% - Accent1 3 2 3 3 2 3 4 2 3" xfId="19330" xr:uid="{00000000-0005-0000-0000-0000CB4A0000}"/>
    <cellStyle name="20% - Accent1 3 2 3 3 2 3 4 3" xfId="19331" xr:uid="{00000000-0005-0000-0000-0000CC4A0000}"/>
    <cellStyle name="20% - Accent1 3 2 3 3 2 3 4 3 2" xfId="19332" xr:uid="{00000000-0005-0000-0000-0000CD4A0000}"/>
    <cellStyle name="20% - Accent1 3 2 3 3 2 3 4 4" xfId="19333" xr:uid="{00000000-0005-0000-0000-0000CE4A0000}"/>
    <cellStyle name="20% - Accent1 3 2 3 3 2 3 5" xfId="19334" xr:uid="{00000000-0005-0000-0000-0000CF4A0000}"/>
    <cellStyle name="20% - Accent1 3 2 3 3 2 3 5 2" xfId="19335" xr:uid="{00000000-0005-0000-0000-0000D04A0000}"/>
    <cellStyle name="20% - Accent1 3 2 3 3 2 3 5 2 2" xfId="19336" xr:uid="{00000000-0005-0000-0000-0000D14A0000}"/>
    <cellStyle name="20% - Accent1 3 2 3 3 2 3 5 3" xfId="19337" xr:uid="{00000000-0005-0000-0000-0000D24A0000}"/>
    <cellStyle name="20% - Accent1 3 2 3 3 2 3 6" xfId="19338" xr:uid="{00000000-0005-0000-0000-0000D34A0000}"/>
    <cellStyle name="20% - Accent1 3 2 3 3 2 3 6 2" xfId="19339" xr:uid="{00000000-0005-0000-0000-0000D44A0000}"/>
    <cellStyle name="20% - Accent1 3 2 3 3 2 3 6 2 2" xfId="19340" xr:uid="{00000000-0005-0000-0000-0000D54A0000}"/>
    <cellStyle name="20% - Accent1 3 2 3 3 2 3 6 3" xfId="19341" xr:uid="{00000000-0005-0000-0000-0000D64A0000}"/>
    <cellStyle name="20% - Accent1 3 2 3 3 2 3 7" xfId="19342" xr:uid="{00000000-0005-0000-0000-0000D74A0000}"/>
    <cellStyle name="20% - Accent1 3 2 3 3 2 3 7 2" xfId="19343" xr:uid="{00000000-0005-0000-0000-0000D84A0000}"/>
    <cellStyle name="20% - Accent1 3 2 3 3 2 3 8" xfId="19344" xr:uid="{00000000-0005-0000-0000-0000D94A0000}"/>
    <cellStyle name="20% - Accent1 3 2 3 3 2 3 8 2" xfId="19345" xr:uid="{00000000-0005-0000-0000-0000DA4A0000}"/>
    <cellStyle name="20% - Accent1 3 2 3 3 2 3 9" xfId="19346" xr:uid="{00000000-0005-0000-0000-0000DB4A0000}"/>
    <cellStyle name="20% - Accent1 3 2 3 3 2 4" xfId="19347" xr:uid="{00000000-0005-0000-0000-0000DC4A0000}"/>
    <cellStyle name="20% - Accent1 3 2 3 3 2 4 2" xfId="19348" xr:uid="{00000000-0005-0000-0000-0000DD4A0000}"/>
    <cellStyle name="20% - Accent1 3 2 3 3 2 4 2 2" xfId="19349" xr:uid="{00000000-0005-0000-0000-0000DE4A0000}"/>
    <cellStyle name="20% - Accent1 3 2 3 3 2 4 2 2 2" xfId="19350" xr:uid="{00000000-0005-0000-0000-0000DF4A0000}"/>
    <cellStyle name="20% - Accent1 3 2 3 3 2 4 2 3" xfId="19351" xr:uid="{00000000-0005-0000-0000-0000E04A0000}"/>
    <cellStyle name="20% - Accent1 3 2 3 3 2 4 3" xfId="19352" xr:uid="{00000000-0005-0000-0000-0000E14A0000}"/>
    <cellStyle name="20% - Accent1 3 2 3 3 2 4 3 2" xfId="19353" xr:uid="{00000000-0005-0000-0000-0000E24A0000}"/>
    <cellStyle name="20% - Accent1 3 2 3 3 2 4 4" xfId="19354" xr:uid="{00000000-0005-0000-0000-0000E34A0000}"/>
    <cellStyle name="20% - Accent1 3 2 3 3 2 5" xfId="19355" xr:uid="{00000000-0005-0000-0000-0000E44A0000}"/>
    <cellStyle name="20% - Accent1 3 2 3 3 2 5 2" xfId="19356" xr:uid="{00000000-0005-0000-0000-0000E54A0000}"/>
    <cellStyle name="20% - Accent1 3 2 3 3 2 5 2 2" xfId="19357" xr:uid="{00000000-0005-0000-0000-0000E64A0000}"/>
    <cellStyle name="20% - Accent1 3 2 3 3 2 5 2 2 2" xfId="19358" xr:uid="{00000000-0005-0000-0000-0000E74A0000}"/>
    <cellStyle name="20% - Accent1 3 2 3 3 2 5 2 3" xfId="19359" xr:uid="{00000000-0005-0000-0000-0000E84A0000}"/>
    <cellStyle name="20% - Accent1 3 2 3 3 2 5 3" xfId="19360" xr:uid="{00000000-0005-0000-0000-0000E94A0000}"/>
    <cellStyle name="20% - Accent1 3 2 3 3 2 5 3 2" xfId="19361" xr:uid="{00000000-0005-0000-0000-0000EA4A0000}"/>
    <cellStyle name="20% - Accent1 3 2 3 3 2 5 4" xfId="19362" xr:uid="{00000000-0005-0000-0000-0000EB4A0000}"/>
    <cellStyle name="20% - Accent1 3 2 3 3 2 6" xfId="19363" xr:uid="{00000000-0005-0000-0000-0000EC4A0000}"/>
    <cellStyle name="20% - Accent1 3 2 3 3 2 6 2" xfId="19364" xr:uid="{00000000-0005-0000-0000-0000ED4A0000}"/>
    <cellStyle name="20% - Accent1 3 2 3 3 2 6 2 2" xfId="19365" xr:uid="{00000000-0005-0000-0000-0000EE4A0000}"/>
    <cellStyle name="20% - Accent1 3 2 3 3 2 6 2 2 2" xfId="19366" xr:uid="{00000000-0005-0000-0000-0000EF4A0000}"/>
    <cellStyle name="20% - Accent1 3 2 3 3 2 6 2 3" xfId="19367" xr:uid="{00000000-0005-0000-0000-0000F04A0000}"/>
    <cellStyle name="20% - Accent1 3 2 3 3 2 6 3" xfId="19368" xr:uid="{00000000-0005-0000-0000-0000F14A0000}"/>
    <cellStyle name="20% - Accent1 3 2 3 3 2 6 3 2" xfId="19369" xr:uid="{00000000-0005-0000-0000-0000F24A0000}"/>
    <cellStyle name="20% - Accent1 3 2 3 3 2 6 4" xfId="19370" xr:uid="{00000000-0005-0000-0000-0000F34A0000}"/>
    <cellStyle name="20% - Accent1 3 2 3 3 2 7" xfId="19371" xr:uid="{00000000-0005-0000-0000-0000F44A0000}"/>
    <cellStyle name="20% - Accent1 3 2 3 3 2 7 2" xfId="19372" xr:uid="{00000000-0005-0000-0000-0000F54A0000}"/>
    <cellStyle name="20% - Accent1 3 2 3 3 2 7 2 2" xfId="19373" xr:uid="{00000000-0005-0000-0000-0000F64A0000}"/>
    <cellStyle name="20% - Accent1 3 2 3 3 2 7 3" xfId="19374" xr:uid="{00000000-0005-0000-0000-0000F74A0000}"/>
    <cellStyle name="20% - Accent1 3 2 3 3 2 8" xfId="19375" xr:uid="{00000000-0005-0000-0000-0000F84A0000}"/>
    <cellStyle name="20% - Accent1 3 2 3 3 2 8 2" xfId="19376" xr:uid="{00000000-0005-0000-0000-0000F94A0000}"/>
    <cellStyle name="20% - Accent1 3 2 3 3 2 8 2 2" xfId="19377" xr:uid="{00000000-0005-0000-0000-0000FA4A0000}"/>
    <cellStyle name="20% - Accent1 3 2 3 3 2 8 3" xfId="19378" xr:uid="{00000000-0005-0000-0000-0000FB4A0000}"/>
    <cellStyle name="20% - Accent1 3 2 3 3 2 9" xfId="19379" xr:uid="{00000000-0005-0000-0000-0000FC4A0000}"/>
    <cellStyle name="20% - Accent1 3 2 3 3 2 9 2" xfId="19380" xr:uid="{00000000-0005-0000-0000-0000FD4A0000}"/>
    <cellStyle name="20% - Accent1 3 2 3 3 3" xfId="19381" xr:uid="{00000000-0005-0000-0000-0000FE4A0000}"/>
    <cellStyle name="20% - Accent1 3 2 3 3 3 10" xfId="19382" xr:uid="{00000000-0005-0000-0000-0000FF4A0000}"/>
    <cellStyle name="20% - Accent1 3 2 3 3 3 10 2" xfId="19383" xr:uid="{00000000-0005-0000-0000-0000004B0000}"/>
    <cellStyle name="20% - Accent1 3 2 3 3 3 11" xfId="19384" xr:uid="{00000000-0005-0000-0000-0000014B0000}"/>
    <cellStyle name="20% - Accent1 3 2 3 3 3 2" xfId="19385" xr:uid="{00000000-0005-0000-0000-0000024B0000}"/>
    <cellStyle name="20% - Accent1 3 2 3 3 3 2 2" xfId="19386" xr:uid="{00000000-0005-0000-0000-0000034B0000}"/>
    <cellStyle name="20% - Accent1 3 2 3 3 3 2 2 2" xfId="19387" xr:uid="{00000000-0005-0000-0000-0000044B0000}"/>
    <cellStyle name="20% - Accent1 3 2 3 3 3 2 2 2 2" xfId="19388" xr:uid="{00000000-0005-0000-0000-0000054B0000}"/>
    <cellStyle name="20% - Accent1 3 2 3 3 3 2 2 2 2 2" xfId="19389" xr:uid="{00000000-0005-0000-0000-0000064B0000}"/>
    <cellStyle name="20% - Accent1 3 2 3 3 3 2 2 2 3" xfId="19390" xr:uid="{00000000-0005-0000-0000-0000074B0000}"/>
    <cellStyle name="20% - Accent1 3 2 3 3 3 2 2 3" xfId="19391" xr:uid="{00000000-0005-0000-0000-0000084B0000}"/>
    <cellStyle name="20% - Accent1 3 2 3 3 3 2 2 3 2" xfId="19392" xr:uid="{00000000-0005-0000-0000-0000094B0000}"/>
    <cellStyle name="20% - Accent1 3 2 3 3 3 2 2 4" xfId="19393" xr:uid="{00000000-0005-0000-0000-00000A4B0000}"/>
    <cellStyle name="20% - Accent1 3 2 3 3 3 2 3" xfId="19394" xr:uid="{00000000-0005-0000-0000-00000B4B0000}"/>
    <cellStyle name="20% - Accent1 3 2 3 3 3 2 3 2" xfId="19395" xr:uid="{00000000-0005-0000-0000-00000C4B0000}"/>
    <cellStyle name="20% - Accent1 3 2 3 3 3 2 3 2 2" xfId="19396" xr:uid="{00000000-0005-0000-0000-00000D4B0000}"/>
    <cellStyle name="20% - Accent1 3 2 3 3 3 2 3 2 2 2" xfId="19397" xr:uid="{00000000-0005-0000-0000-00000E4B0000}"/>
    <cellStyle name="20% - Accent1 3 2 3 3 3 2 3 2 3" xfId="19398" xr:uid="{00000000-0005-0000-0000-00000F4B0000}"/>
    <cellStyle name="20% - Accent1 3 2 3 3 3 2 3 3" xfId="19399" xr:uid="{00000000-0005-0000-0000-0000104B0000}"/>
    <cellStyle name="20% - Accent1 3 2 3 3 3 2 3 3 2" xfId="19400" xr:uid="{00000000-0005-0000-0000-0000114B0000}"/>
    <cellStyle name="20% - Accent1 3 2 3 3 3 2 3 4" xfId="19401" xr:uid="{00000000-0005-0000-0000-0000124B0000}"/>
    <cellStyle name="20% - Accent1 3 2 3 3 3 2 4" xfId="19402" xr:uid="{00000000-0005-0000-0000-0000134B0000}"/>
    <cellStyle name="20% - Accent1 3 2 3 3 3 2 4 2" xfId="19403" xr:uid="{00000000-0005-0000-0000-0000144B0000}"/>
    <cellStyle name="20% - Accent1 3 2 3 3 3 2 4 2 2" xfId="19404" xr:uid="{00000000-0005-0000-0000-0000154B0000}"/>
    <cellStyle name="20% - Accent1 3 2 3 3 3 2 4 2 2 2" xfId="19405" xr:uid="{00000000-0005-0000-0000-0000164B0000}"/>
    <cellStyle name="20% - Accent1 3 2 3 3 3 2 4 2 3" xfId="19406" xr:uid="{00000000-0005-0000-0000-0000174B0000}"/>
    <cellStyle name="20% - Accent1 3 2 3 3 3 2 4 3" xfId="19407" xr:uid="{00000000-0005-0000-0000-0000184B0000}"/>
    <cellStyle name="20% - Accent1 3 2 3 3 3 2 4 3 2" xfId="19408" xr:uid="{00000000-0005-0000-0000-0000194B0000}"/>
    <cellStyle name="20% - Accent1 3 2 3 3 3 2 4 4" xfId="19409" xr:uid="{00000000-0005-0000-0000-00001A4B0000}"/>
    <cellStyle name="20% - Accent1 3 2 3 3 3 2 5" xfId="19410" xr:uid="{00000000-0005-0000-0000-00001B4B0000}"/>
    <cellStyle name="20% - Accent1 3 2 3 3 3 2 5 2" xfId="19411" xr:uid="{00000000-0005-0000-0000-00001C4B0000}"/>
    <cellStyle name="20% - Accent1 3 2 3 3 3 2 5 2 2" xfId="19412" xr:uid="{00000000-0005-0000-0000-00001D4B0000}"/>
    <cellStyle name="20% - Accent1 3 2 3 3 3 2 5 3" xfId="19413" xr:uid="{00000000-0005-0000-0000-00001E4B0000}"/>
    <cellStyle name="20% - Accent1 3 2 3 3 3 2 6" xfId="19414" xr:uid="{00000000-0005-0000-0000-00001F4B0000}"/>
    <cellStyle name="20% - Accent1 3 2 3 3 3 2 6 2" xfId="19415" xr:uid="{00000000-0005-0000-0000-0000204B0000}"/>
    <cellStyle name="20% - Accent1 3 2 3 3 3 2 6 2 2" xfId="19416" xr:uid="{00000000-0005-0000-0000-0000214B0000}"/>
    <cellStyle name="20% - Accent1 3 2 3 3 3 2 6 3" xfId="19417" xr:uid="{00000000-0005-0000-0000-0000224B0000}"/>
    <cellStyle name="20% - Accent1 3 2 3 3 3 2 7" xfId="19418" xr:uid="{00000000-0005-0000-0000-0000234B0000}"/>
    <cellStyle name="20% - Accent1 3 2 3 3 3 2 7 2" xfId="19419" xr:uid="{00000000-0005-0000-0000-0000244B0000}"/>
    <cellStyle name="20% - Accent1 3 2 3 3 3 2 8" xfId="19420" xr:uid="{00000000-0005-0000-0000-0000254B0000}"/>
    <cellStyle name="20% - Accent1 3 2 3 3 3 2 8 2" xfId="19421" xr:uid="{00000000-0005-0000-0000-0000264B0000}"/>
    <cellStyle name="20% - Accent1 3 2 3 3 3 2 9" xfId="19422" xr:uid="{00000000-0005-0000-0000-0000274B0000}"/>
    <cellStyle name="20% - Accent1 3 2 3 3 3 3" xfId="19423" xr:uid="{00000000-0005-0000-0000-0000284B0000}"/>
    <cellStyle name="20% - Accent1 3 2 3 3 3 3 2" xfId="19424" xr:uid="{00000000-0005-0000-0000-0000294B0000}"/>
    <cellStyle name="20% - Accent1 3 2 3 3 3 3 2 2" xfId="19425" xr:uid="{00000000-0005-0000-0000-00002A4B0000}"/>
    <cellStyle name="20% - Accent1 3 2 3 3 3 3 2 2 2" xfId="19426" xr:uid="{00000000-0005-0000-0000-00002B4B0000}"/>
    <cellStyle name="20% - Accent1 3 2 3 3 3 3 2 2 2 2" xfId="19427" xr:uid="{00000000-0005-0000-0000-00002C4B0000}"/>
    <cellStyle name="20% - Accent1 3 2 3 3 3 3 2 2 3" xfId="19428" xr:uid="{00000000-0005-0000-0000-00002D4B0000}"/>
    <cellStyle name="20% - Accent1 3 2 3 3 3 3 2 3" xfId="19429" xr:uid="{00000000-0005-0000-0000-00002E4B0000}"/>
    <cellStyle name="20% - Accent1 3 2 3 3 3 3 2 3 2" xfId="19430" xr:uid="{00000000-0005-0000-0000-00002F4B0000}"/>
    <cellStyle name="20% - Accent1 3 2 3 3 3 3 2 4" xfId="19431" xr:uid="{00000000-0005-0000-0000-0000304B0000}"/>
    <cellStyle name="20% - Accent1 3 2 3 3 3 3 3" xfId="19432" xr:uid="{00000000-0005-0000-0000-0000314B0000}"/>
    <cellStyle name="20% - Accent1 3 2 3 3 3 3 3 2" xfId="19433" xr:uid="{00000000-0005-0000-0000-0000324B0000}"/>
    <cellStyle name="20% - Accent1 3 2 3 3 3 3 3 2 2" xfId="19434" xr:uid="{00000000-0005-0000-0000-0000334B0000}"/>
    <cellStyle name="20% - Accent1 3 2 3 3 3 3 3 2 2 2" xfId="19435" xr:uid="{00000000-0005-0000-0000-0000344B0000}"/>
    <cellStyle name="20% - Accent1 3 2 3 3 3 3 3 2 3" xfId="19436" xr:uid="{00000000-0005-0000-0000-0000354B0000}"/>
    <cellStyle name="20% - Accent1 3 2 3 3 3 3 3 3" xfId="19437" xr:uid="{00000000-0005-0000-0000-0000364B0000}"/>
    <cellStyle name="20% - Accent1 3 2 3 3 3 3 3 3 2" xfId="19438" xr:uid="{00000000-0005-0000-0000-0000374B0000}"/>
    <cellStyle name="20% - Accent1 3 2 3 3 3 3 3 4" xfId="19439" xr:uid="{00000000-0005-0000-0000-0000384B0000}"/>
    <cellStyle name="20% - Accent1 3 2 3 3 3 3 4" xfId="19440" xr:uid="{00000000-0005-0000-0000-0000394B0000}"/>
    <cellStyle name="20% - Accent1 3 2 3 3 3 3 4 2" xfId="19441" xr:uid="{00000000-0005-0000-0000-00003A4B0000}"/>
    <cellStyle name="20% - Accent1 3 2 3 3 3 3 4 2 2" xfId="19442" xr:uid="{00000000-0005-0000-0000-00003B4B0000}"/>
    <cellStyle name="20% - Accent1 3 2 3 3 3 3 4 2 2 2" xfId="19443" xr:uid="{00000000-0005-0000-0000-00003C4B0000}"/>
    <cellStyle name="20% - Accent1 3 2 3 3 3 3 4 2 3" xfId="19444" xr:uid="{00000000-0005-0000-0000-00003D4B0000}"/>
    <cellStyle name="20% - Accent1 3 2 3 3 3 3 4 3" xfId="19445" xr:uid="{00000000-0005-0000-0000-00003E4B0000}"/>
    <cellStyle name="20% - Accent1 3 2 3 3 3 3 4 3 2" xfId="19446" xr:uid="{00000000-0005-0000-0000-00003F4B0000}"/>
    <cellStyle name="20% - Accent1 3 2 3 3 3 3 4 4" xfId="19447" xr:uid="{00000000-0005-0000-0000-0000404B0000}"/>
    <cellStyle name="20% - Accent1 3 2 3 3 3 3 5" xfId="19448" xr:uid="{00000000-0005-0000-0000-0000414B0000}"/>
    <cellStyle name="20% - Accent1 3 2 3 3 3 3 5 2" xfId="19449" xr:uid="{00000000-0005-0000-0000-0000424B0000}"/>
    <cellStyle name="20% - Accent1 3 2 3 3 3 3 5 2 2" xfId="19450" xr:uid="{00000000-0005-0000-0000-0000434B0000}"/>
    <cellStyle name="20% - Accent1 3 2 3 3 3 3 5 3" xfId="19451" xr:uid="{00000000-0005-0000-0000-0000444B0000}"/>
    <cellStyle name="20% - Accent1 3 2 3 3 3 3 6" xfId="19452" xr:uid="{00000000-0005-0000-0000-0000454B0000}"/>
    <cellStyle name="20% - Accent1 3 2 3 3 3 3 6 2" xfId="19453" xr:uid="{00000000-0005-0000-0000-0000464B0000}"/>
    <cellStyle name="20% - Accent1 3 2 3 3 3 3 6 2 2" xfId="19454" xr:uid="{00000000-0005-0000-0000-0000474B0000}"/>
    <cellStyle name="20% - Accent1 3 2 3 3 3 3 6 3" xfId="19455" xr:uid="{00000000-0005-0000-0000-0000484B0000}"/>
    <cellStyle name="20% - Accent1 3 2 3 3 3 3 7" xfId="19456" xr:uid="{00000000-0005-0000-0000-0000494B0000}"/>
    <cellStyle name="20% - Accent1 3 2 3 3 3 3 7 2" xfId="19457" xr:uid="{00000000-0005-0000-0000-00004A4B0000}"/>
    <cellStyle name="20% - Accent1 3 2 3 3 3 3 8" xfId="19458" xr:uid="{00000000-0005-0000-0000-00004B4B0000}"/>
    <cellStyle name="20% - Accent1 3 2 3 3 3 3 8 2" xfId="19459" xr:uid="{00000000-0005-0000-0000-00004C4B0000}"/>
    <cellStyle name="20% - Accent1 3 2 3 3 3 3 9" xfId="19460" xr:uid="{00000000-0005-0000-0000-00004D4B0000}"/>
    <cellStyle name="20% - Accent1 3 2 3 3 3 4" xfId="19461" xr:uid="{00000000-0005-0000-0000-00004E4B0000}"/>
    <cellStyle name="20% - Accent1 3 2 3 3 3 4 2" xfId="19462" xr:uid="{00000000-0005-0000-0000-00004F4B0000}"/>
    <cellStyle name="20% - Accent1 3 2 3 3 3 4 2 2" xfId="19463" xr:uid="{00000000-0005-0000-0000-0000504B0000}"/>
    <cellStyle name="20% - Accent1 3 2 3 3 3 4 2 2 2" xfId="19464" xr:uid="{00000000-0005-0000-0000-0000514B0000}"/>
    <cellStyle name="20% - Accent1 3 2 3 3 3 4 2 3" xfId="19465" xr:uid="{00000000-0005-0000-0000-0000524B0000}"/>
    <cellStyle name="20% - Accent1 3 2 3 3 3 4 3" xfId="19466" xr:uid="{00000000-0005-0000-0000-0000534B0000}"/>
    <cellStyle name="20% - Accent1 3 2 3 3 3 4 3 2" xfId="19467" xr:uid="{00000000-0005-0000-0000-0000544B0000}"/>
    <cellStyle name="20% - Accent1 3 2 3 3 3 4 4" xfId="19468" xr:uid="{00000000-0005-0000-0000-0000554B0000}"/>
    <cellStyle name="20% - Accent1 3 2 3 3 3 5" xfId="19469" xr:uid="{00000000-0005-0000-0000-0000564B0000}"/>
    <cellStyle name="20% - Accent1 3 2 3 3 3 5 2" xfId="19470" xr:uid="{00000000-0005-0000-0000-0000574B0000}"/>
    <cellStyle name="20% - Accent1 3 2 3 3 3 5 2 2" xfId="19471" xr:uid="{00000000-0005-0000-0000-0000584B0000}"/>
    <cellStyle name="20% - Accent1 3 2 3 3 3 5 2 2 2" xfId="19472" xr:uid="{00000000-0005-0000-0000-0000594B0000}"/>
    <cellStyle name="20% - Accent1 3 2 3 3 3 5 2 3" xfId="19473" xr:uid="{00000000-0005-0000-0000-00005A4B0000}"/>
    <cellStyle name="20% - Accent1 3 2 3 3 3 5 3" xfId="19474" xr:uid="{00000000-0005-0000-0000-00005B4B0000}"/>
    <cellStyle name="20% - Accent1 3 2 3 3 3 5 3 2" xfId="19475" xr:uid="{00000000-0005-0000-0000-00005C4B0000}"/>
    <cellStyle name="20% - Accent1 3 2 3 3 3 5 4" xfId="19476" xr:uid="{00000000-0005-0000-0000-00005D4B0000}"/>
    <cellStyle name="20% - Accent1 3 2 3 3 3 6" xfId="19477" xr:uid="{00000000-0005-0000-0000-00005E4B0000}"/>
    <cellStyle name="20% - Accent1 3 2 3 3 3 6 2" xfId="19478" xr:uid="{00000000-0005-0000-0000-00005F4B0000}"/>
    <cellStyle name="20% - Accent1 3 2 3 3 3 6 2 2" xfId="19479" xr:uid="{00000000-0005-0000-0000-0000604B0000}"/>
    <cellStyle name="20% - Accent1 3 2 3 3 3 6 2 2 2" xfId="19480" xr:uid="{00000000-0005-0000-0000-0000614B0000}"/>
    <cellStyle name="20% - Accent1 3 2 3 3 3 6 2 3" xfId="19481" xr:uid="{00000000-0005-0000-0000-0000624B0000}"/>
    <cellStyle name="20% - Accent1 3 2 3 3 3 6 3" xfId="19482" xr:uid="{00000000-0005-0000-0000-0000634B0000}"/>
    <cellStyle name="20% - Accent1 3 2 3 3 3 6 3 2" xfId="19483" xr:uid="{00000000-0005-0000-0000-0000644B0000}"/>
    <cellStyle name="20% - Accent1 3 2 3 3 3 6 4" xfId="19484" xr:uid="{00000000-0005-0000-0000-0000654B0000}"/>
    <cellStyle name="20% - Accent1 3 2 3 3 3 7" xfId="19485" xr:uid="{00000000-0005-0000-0000-0000664B0000}"/>
    <cellStyle name="20% - Accent1 3 2 3 3 3 7 2" xfId="19486" xr:uid="{00000000-0005-0000-0000-0000674B0000}"/>
    <cellStyle name="20% - Accent1 3 2 3 3 3 7 2 2" xfId="19487" xr:uid="{00000000-0005-0000-0000-0000684B0000}"/>
    <cellStyle name="20% - Accent1 3 2 3 3 3 7 3" xfId="19488" xr:uid="{00000000-0005-0000-0000-0000694B0000}"/>
    <cellStyle name="20% - Accent1 3 2 3 3 3 8" xfId="19489" xr:uid="{00000000-0005-0000-0000-00006A4B0000}"/>
    <cellStyle name="20% - Accent1 3 2 3 3 3 8 2" xfId="19490" xr:uid="{00000000-0005-0000-0000-00006B4B0000}"/>
    <cellStyle name="20% - Accent1 3 2 3 3 3 8 2 2" xfId="19491" xr:uid="{00000000-0005-0000-0000-00006C4B0000}"/>
    <cellStyle name="20% - Accent1 3 2 3 3 3 8 3" xfId="19492" xr:uid="{00000000-0005-0000-0000-00006D4B0000}"/>
    <cellStyle name="20% - Accent1 3 2 3 3 3 9" xfId="19493" xr:uid="{00000000-0005-0000-0000-00006E4B0000}"/>
    <cellStyle name="20% - Accent1 3 2 3 3 3 9 2" xfId="19494" xr:uid="{00000000-0005-0000-0000-00006F4B0000}"/>
    <cellStyle name="20% - Accent1 3 2 3 3 4" xfId="19495" xr:uid="{00000000-0005-0000-0000-0000704B0000}"/>
    <cellStyle name="20% - Accent1 3 2 3 3 4 10" xfId="19496" xr:uid="{00000000-0005-0000-0000-0000714B0000}"/>
    <cellStyle name="20% - Accent1 3 2 3 3 4 10 2" xfId="19497" xr:uid="{00000000-0005-0000-0000-0000724B0000}"/>
    <cellStyle name="20% - Accent1 3 2 3 3 4 11" xfId="19498" xr:uid="{00000000-0005-0000-0000-0000734B0000}"/>
    <cellStyle name="20% - Accent1 3 2 3 3 4 2" xfId="19499" xr:uid="{00000000-0005-0000-0000-0000744B0000}"/>
    <cellStyle name="20% - Accent1 3 2 3 3 4 2 2" xfId="19500" xr:uid="{00000000-0005-0000-0000-0000754B0000}"/>
    <cellStyle name="20% - Accent1 3 2 3 3 4 2 2 2" xfId="19501" xr:uid="{00000000-0005-0000-0000-0000764B0000}"/>
    <cellStyle name="20% - Accent1 3 2 3 3 4 2 2 2 2" xfId="19502" xr:uid="{00000000-0005-0000-0000-0000774B0000}"/>
    <cellStyle name="20% - Accent1 3 2 3 3 4 2 2 2 2 2" xfId="19503" xr:uid="{00000000-0005-0000-0000-0000784B0000}"/>
    <cellStyle name="20% - Accent1 3 2 3 3 4 2 2 2 3" xfId="19504" xr:uid="{00000000-0005-0000-0000-0000794B0000}"/>
    <cellStyle name="20% - Accent1 3 2 3 3 4 2 2 3" xfId="19505" xr:uid="{00000000-0005-0000-0000-00007A4B0000}"/>
    <cellStyle name="20% - Accent1 3 2 3 3 4 2 2 3 2" xfId="19506" xr:uid="{00000000-0005-0000-0000-00007B4B0000}"/>
    <cellStyle name="20% - Accent1 3 2 3 3 4 2 2 4" xfId="19507" xr:uid="{00000000-0005-0000-0000-00007C4B0000}"/>
    <cellStyle name="20% - Accent1 3 2 3 3 4 2 3" xfId="19508" xr:uid="{00000000-0005-0000-0000-00007D4B0000}"/>
    <cellStyle name="20% - Accent1 3 2 3 3 4 2 3 2" xfId="19509" xr:uid="{00000000-0005-0000-0000-00007E4B0000}"/>
    <cellStyle name="20% - Accent1 3 2 3 3 4 2 3 2 2" xfId="19510" xr:uid="{00000000-0005-0000-0000-00007F4B0000}"/>
    <cellStyle name="20% - Accent1 3 2 3 3 4 2 3 2 2 2" xfId="19511" xr:uid="{00000000-0005-0000-0000-0000804B0000}"/>
    <cellStyle name="20% - Accent1 3 2 3 3 4 2 3 2 3" xfId="19512" xr:uid="{00000000-0005-0000-0000-0000814B0000}"/>
    <cellStyle name="20% - Accent1 3 2 3 3 4 2 3 3" xfId="19513" xr:uid="{00000000-0005-0000-0000-0000824B0000}"/>
    <cellStyle name="20% - Accent1 3 2 3 3 4 2 3 3 2" xfId="19514" xr:uid="{00000000-0005-0000-0000-0000834B0000}"/>
    <cellStyle name="20% - Accent1 3 2 3 3 4 2 3 4" xfId="19515" xr:uid="{00000000-0005-0000-0000-0000844B0000}"/>
    <cellStyle name="20% - Accent1 3 2 3 3 4 2 4" xfId="19516" xr:uid="{00000000-0005-0000-0000-0000854B0000}"/>
    <cellStyle name="20% - Accent1 3 2 3 3 4 2 4 2" xfId="19517" xr:uid="{00000000-0005-0000-0000-0000864B0000}"/>
    <cellStyle name="20% - Accent1 3 2 3 3 4 2 4 2 2" xfId="19518" xr:uid="{00000000-0005-0000-0000-0000874B0000}"/>
    <cellStyle name="20% - Accent1 3 2 3 3 4 2 4 2 2 2" xfId="19519" xr:uid="{00000000-0005-0000-0000-0000884B0000}"/>
    <cellStyle name="20% - Accent1 3 2 3 3 4 2 4 2 3" xfId="19520" xr:uid="{00000000-0005-0000-0000-0000894B0000}"/>
    <cellStyle name="20% - Accent1 3 2 3 3 4 2 4 3" xfId="19521" xr:uid="{00000000-0005-0000-0000-00008A4B0000}"/>
    <cellStyle name="20% - Accent1 3 2 3 3 4 2 4 3 2" xfId="19522" xr:uid="{00000000-0005-0000-0000-00008B4B0000}"/>
    <cellStyle name="20% - Accent1 3 2 3 3 4 2 4 4" xfId="19523" xr:uid="{00000000-0005-0000-0000-00008C4B0000}"/>
    <cellStyle name="20% - Accent1 3 2 3 3 4 2 5" xfId="19524" xr:uid="{00000000-0005-0000-0000-00008D4B0000}"/>
    <cellStyle name="20% - Accent1 3 2 3 3 4 2 5 2" xfId="19525" xr:uid="{00000000-0005-0000-0000-00008E4B0000}"/>
    <cellStyle name="20% - Accent1 3 2 3 3 4 2 5 2 2" xfId="19526" xr:uid="{00000000-0005-0000-0000-00008F4B0000}"/>
    <cellStyle name="20% - Accent1 3 2 3 3 4 2 5 3" xfId="19527" xr:uid="{00000000-0005-0000-0000-0000904B0000}"/>
    <cellStyle name="20% - Accent1 3 2 3 3 4 2 6" xfId="19528" xr:uid="{00000000-0005-0000-0000-0000914B0000}"/>
    <cellStyle name="20% - Accent1 3 2 3 3 4 2 6 2" xfId="19529" xr:uid="{00000000-0005-0000-0000-0000924B0000}"/>
    <cellStyle name="20% - Accent1 3 2 3 3 4 2 6 2 2" xfId="19530" xr:uid="{00000000-0005-0000-0000-0000934B0000}"/>
    <cellStyle name="20% - Accent1 3 2 3 3 4 2 6 3" xfId="19531" xr:uid="{00000000-0005-0000-0000-0000944B0000}"/>
    <cellStyle name="20% - Accent1 3 2 3 3 4 2 7" xfId="19532" xr:uid="{00000000-0005-0000-0000-0000954B0000}"/>
    <cellStyle name="20% - Accent1 3 2 3 3 4 2 7 2" xfId="19533" xr:uid="{00000000-0005-0000-0000-0000964B0000}"/>
    <cellStyle name="20% - Accent1 3 2 3 3 4 2 8" xfId="19534" xr:uid="{00000000-0005-0000-0000-0000974B0000}"/>
    <cellStyle name="20% - Accent1 3 2 3 3 4 2 8 2" xfId="19535" xr:uid="{00000000-0005-0000-0000-0000984B0000}"/>
    <cellStyle name="20% - Accent1 3 2 3 3 4 2 9" xfId="19536" xr:uid="{00000000-0005-0000-0000-0000994B0000}"/>
    <cellStyle name="20% - Accent1 3 2 3 3 4 3" xfId="19537" xr:uid="{00000000-0005-0000-0000-00009A4B0000}"/>
    <cellStyle name="20% - Accent1 3 2 3 3 4 3 2" xfId="19538" xr:uid="{00000000-0005-0000-0000-00009B4B0000}"/>
    <cellStyle name="20% - Accent1 3 2 3 3 4 3 2 2" xfId="19539" xr:uid="{00000000-0005-0000-0000-00009C4B0000}"/>
    <cellStyle name="20% - Accent1 3 2 3 3 4 3 2 2 2" xfId="19540" xr:uid="{00000000-0005-0000-0000-00009D4B0000}"/>
    <cellStyle name="20% - Accent1 3 2 3 3 4 3 2 2 2 2" xfId="19541" xr:uid="{00000000-0005-0000-0000-00009E4B0000}"/>
    <cellStyle name="20% - Accent1 3 2 3 3 4 3 2 2 3" xfId="19542" xr:uid="{00000000-0005-0000-0000-00009F4B0000}"/>
    <cellStyle name="20% - Accent1 3 2 3 3 4 3 2 3" xfId="19543" xr:uid="{00000000-0005-0000-0000-0000A04B0000}"/>
    <cellStyle name="20% - Accent1 3 2 3 3 4 3 2 3 2" xfId="19544" xr:uid="{00000000-0005-0000-0000-0000A14B0000}"/>
    <cellStyle name="20% - Accent1 3 2 3 3 4 3 2 4" xfId="19545" xr:uid="{00000000-0005-0000-0000-0000A24B0000}"/>
    <cellStyle name="20% - Accent1 3 2 3 3 4 3 3" xfId="19546" xr:uid="{00000000-0005-0000-0000-0000A34B0000}"/>
    <cellStyle name="20% - Accent1 3 2 3 3 4 3 3 2" xfId="19547" xr:uid="{00000000-0005-0000-0000-0000A44B0000}"/>
    <cellStyle name="20% - Accent1 3 2 3 3 4 3 3 2 2" xfId="19548" xr:uid="{00000000-0005-0000-0000-0000A54B0000}"/>
    <cellStyle name="20% - Accent1 3 2 3 3 4 3 3 2 2 2" xfId="19549" xr:uid="{00000000-0005-0000-0000-0000A64B0000}"/>
    <cellStyle name="20% - Accent1 3 2 3 3 4 3 3 2 3" xfId="19550" xr:uid="{00000000-0005-0000-0000-0000A74B0000}"/>
    <cellStyle name="20% - Accent1 3 2 3 3 4 3 3 3" xfId="19551" xr:uid="{00000000-0005-0000-0000-0000A84B0000}"/>
    <cellStyle name="20% - Accent1 3 2 3 3 4 3 3 3 2" xfId="19552" xr:uid="{00000000-0005-0000-0000-0000A94B0000}"/>
    <cellStyle name="20% - Accent1 3 2 3 3 4 3 3 4" xfId="19553" xr:uid="{00000000-0005-0000-0000-0000AA4B0000}"/>
    <cellStyle name="20% - Accent1 3 2 3 3 4 3 4" xfId="19554" xr:uid="{00000000-0005-0000-0000-0000AB4B0000}"/>
    <cellStyle name="20% - Accent1 3 2 3 3 4 3 4 2" xfId="19555" xr:uid="{00000000-0005-0000-0000-0000AC4B0000}"/>
    <cellStyle name="20% - Accent1 3 2 3 3 4 3 4 2 2" xfId="19556" xr:uid="{00000000-0005-0000-0000-0000AD4B0000}"/>
    <cellStyle name="20% - Accent1 3 2 3 3 4 3 4 2 2 2" xfId="19557" xr:uid="{00000000-0005-0000-0000-0000AE4B0000}"/>
    <cellStyle name="20% - Accent1 3 2 3 3 4 3 4 2 3" xfId="19558" xr:uid="{00000000-0005-0000-0000-0000AF4B0000}"/>
    <cellStyle name="20% - Accent1 3 2 3 3 4 3 4 3" xfId="19559" xr:uid="{00000000-0005-0000-0000-0000B04B0000}"/>
    <cellStyle name="20% - Accent1 3 2 3 3 4 3 4 3 2" xfId="19560" xr:uid="{00000000-0005-0000-0000-0000B14B0000}"/>
    <cellStyle name="20% - Accent1 3 2 3 3 4 3 4 4" xfId="19561" xr:uid="{00000000-0005-0000-0000-0000B24B0000}"/>
    <cellStyle name="20% - Accent1 3 2 3 3 4 3 5" xfId="19562" xr:uid="{00000000-0005-0000-0000-0000B34B0000}"/>
    <cellStyle name="20% - Accent1 3 2 3 3 4 3 5 2" xfId="19563" xr:uid="{00000000-0005-0000-0000-0000B44B0000}"/>
    <cellStyle name="20% - Accent1 3 2 3 3 4 3 5 2 2" xfId="19564" xr:uid="{00000000-0005-0000-0000-0000B54B0000}"/>
    <cellStyle name="20% - Accent1 3 2 3 3 4 3 5 3" xfId="19565" xr:uid="{00000000-0005-0000-0000-0000B64B0000}"/>
    <cellStyle name="20% - Accent1 3 2 3 3 4 3 6" xfId="19566" xr:uid="{00000000-0005-0000-0000-0000B74B0000}"/>
    <cellStyle name="20% - Accent1 3 2 3 3 4 3 6 2" xfId="19567" xr:uid="{00000000-0005-0000-0000-0000B84B0000}"/>
    <cellStyle name="20% - Accent1 3 2 3 3 4 3 6 2 2" xfId="19568" xr:uid="{00000000-0005-0000-0000-0000B94B0000}"/>
    <cellStyle name="20% - Accent1 3 2 3 3 4 3 6 3" xfId="19569" xr:uid="{00000000-0005-0000-0000-0000BA4B0000}"/>
    <cellStyle name="20% - Accent1 3 2 3 3 4 3 7" xfId="19570" xr:uid="{00000000-0005-0000-0000-0000BB4B0000}"/>
    <cellStyle name="20% - Accent1 3 2 3 3 4 3 7 2" xfId="19571" xr:uid="{00000000-0005-0000-0000-0000BC4B0000}"/>
    <cellStyle name="20% - Accent1 3 2 3 3 4 3 8" xfId="19572" xr:uid="{00000000-0005-0000-0000-0000BD4B0000}"/>
    <cellStyle name="20% - Accent1 3 2 3 3 4 3 8 2" xfId="19573" xr:uid="{00000000-0005-0000-0000-0000BE4B0000}"/>
    <cellStyle name="20% - Accent1 3 2 3 3 4 3 9" xfId="19574" xr:uid="{00000000-0005-0000-0000-0000BF4B0000}"/>
    <cellStyle name="20% - Accent1 3 2 3 3 4 4" xfId="19575" xr:uid="{00000000-0005-0000-0000-0000C04B0000}"/>
    <cellStyle name="20% - Accent1 3 2 3 3 4 4 2" xfId="19576" xr:uid="{00000000-0005-0000-0000-0000C14B0000}"/>
    <cellStyle name="20% - Accent1 3 2 3 3 4 4 2 2" xfId="19577" xr:uid="{00000000-0005-0000-0000-0000C24B0000}"/>
    <cellStyle name="20% - Accent1 3 2 3 3 4 4 2 2 2" xfId="19578" xr:uid="{00000000-0005-0000-0000-0000C34B0000}"/>
    <cellStyle name="20% - Accent1 3 2 3 3 4 4 2 3" xfId="19579" xr:uid="{00000000-0005-0000-0000-0000C44B0000}"/>
    <cellStyle name="20% - Accent1 3 2 3 3 4 4 3" xfId="19580" xr:uid="{00000000-0005-0000-0000-0000C54B0000}"/>
    <cellStyle name="20% - Accent1 3 2 3 3 4 4 3 2" xfId="19581" xr:uid="{00000000-0005-0000-0000-0000C64B0000}"/>
    <cellStyle name="20% - Accent1 3 2 3 3 4 4 4" xfId="19582" xr:uid="{00000000-0005-0000-0000-0000C74B0000}"/>
    <cellStyle name="20% - Accent1 3 2 3 3 4 5" xfId="19583" xr:uid="{00000000-0005-0000-0000-0000C84B0000}"/>
    <cellStyle name="20% - Accent1 3 2 3 3 4 5 2" xfId="19584" xr:uid="{00000000-0005-0000-0000-0000C94B0000}"/>
    <cellStyle name="20% - Accent1 3 2 3 3 4 5 2 2" xfId="19585" xr:uid="{00000000-0005-0000-0000-0000CA4B0000}"/>
    <cellStyle name="20% - Accent1 3 2 3 3 4 5 2 2 2" xfId="19586" xr:uid="{00000000-0005-0000-0000-0000CB4B0000}"/>
    <cellStyle name="20% - Accent1 3 2 3 3 4 5 2 3" xfId="19587" xr:uid="{00000000-0005-0000-0000-0000CC4B0000}"/>
    <cellStyle name="20% - Accent1 3 2 3 3 4 5 3" xfId="19588" xr:uid="{00000000-0005-0000-0000-0000CD4B0000}"/>
    <cellStyle name="20% - Accent1 3 2 3 3 4 5 3 2" xfId="19589" xr:uid="{00000000-0005-0000-0000-0000CE4B0000}"/>
    <cellStyle name="20% - Accent1 3 2 3 3 4 5 4" xfId="19590" xr:uid="{00000000-0005-0000-0000-0000CF4B0000}"/>
    <cellStyle name="20% - Accent1 3 2 3 3 4 6" xfId="19591" xr:uid="{00000000-0005-0000-0000-0000D04B0000}"/>
    <cellStyle name="20% - Accent1 3 2 3 3 4 6 2" xfId="19592" xr:uid="{00000000-0005-0000-0000-0000D14B0000}"/>
    <cellStyle name="20% - Accent1 3 2 3 3 4 6 2 2" xfId="19593" xr:uid="{00000000-0005-0000-0000-0000D24B0000}"/>
    <cellStyle name="20% - Accent1 3 2 3 3 4 6 2 2 2" xfId="19594" xr:uid="{00000000-0005-0000-0000-0000D34B0000}"/>
    <cellStyle name="20% - Accent1 3 2 3 3 4 6 2 3" xfId="19595" xr:uid="{00000000-0005-0000-0000-0000D44B0000}"/>
    <cellStyle name="20% - Accent1 3 2 3 3 4 6 3" xfId="19596" xr:uid="{00000000-0005-0000-0000-0000D54B0000}"/>
    <cellStyle name="20% - Accent1 3 2 3 3 4 6 3 2" xfId="19597" xr:uid="{00000000-0005-0000-0000-0000D64B0000}"/>
    <cellStyle name="20% - Accent1 3 2 3 3 4 6 4" xfId="19598" xr:uid="{00000000-0005-0000-0000-0000D74B0000}"/>
    <cellStyle name="20% - Accent1 3 2 3 3 4 7" xfId="19599" xr:uid="{00000000-0005-0000-0000-0000D84B0000}"/>
    <cellStyle name="20% - Accent1 3 2 3 3 4 7 2" xfId="19600" xr:uid="{00000000-0005-0000-0000-0000D94B0000}"/>
    <cellStyle name="20% - Accent1 3 2 3 3 4 7 2 2" xfId="19601" xr:uid="{00000000-0005-0000-0000-0000DA4B0000}"/>
    <cellStyle name="20% - Accent1 3 2 3 3 4 7 3" xfId="19602" xr:uid="{00000000-0005-0000-0000-0000DB4B0000}"/>
    <cellStyle name="20% - Accent1 3 2 3 3 4 8" xfId="19603" xr:uid="{00000000-0005-0000-0000-0000DC4B0000}"/>
    <cellStyle name="20% - Accent1 3 2 3 3 4 8 2" xfId="19604" xr:uid="{00000000-0005-0000-0000-0000DD4B0000}"/>
    <cellStyle name="20% - Accent1 3 2 3 3 4 8 2 2" xfId="19605" xr:uid="{00000000-0005-0000-0000-0000DE4B0000}"/>
    <cellStyle name="20% - Accent1 3 2 3 3 4 8 3" xfId="19606" xr:uid="{00000000-0005-0000-0000-0000DF4B0000}"/>
    <cellStyle name="20% - Accent1 3 2 3 3 4 9" xfId="19607" xr:uid="{00000000-0005-0000-0000-0000E04B0000}"/>
    <cellStyle name="20% - Accent1 3 2 3 3 4 9 2" xfId="19608" xr:uid="{00000000-0005-0000-0000-0000E14B0000}"/>
    <cellStyle name="20% - Accent1 3 2 3 3 5" xfId="19609" xr:uid="{00000000-0005-0000-0000-0000E24B0000}"/>
    <cellStyle name="20% - Accent1 3 2 3 3 5 2" xfId="19610" xr:uid="{00000000-0005-0000-0000-0000E34B0000}"/>
    <cellStyle name="20% - Accent1 3 2 3 3 5 2 2" xfId="19611" xr:uid="{00000000-0005-0000-0000-0000E44B0000}"/>
    <cellStyle name="20% - Accent1 3 2 3 3 5 2 2 2" xfId="19612" xr:uid="{00000000-0005-0000-0000-0000E54B0000}"/>
    <cellStyle name="20% - Accent1 3 2 3 3 5 2 2 2 2" xfId="19613" xr:uid="{00000000-0005-0000-0000-0000E64B0000}"/>
    <cellStyle name="20% - Accent1 3 2 3 3 5 2 2 3" xfId="19614" xr:uid="{00000000-0005-0000-0000-0000E74B0000}"/>
    <cellStyle name="20% - Accent1 3 2 3 3 5 2 3" xfId="19615" xr:uid="{00000000-0005-0000-0000-0000E84B0000}"/>
    <cellStyle name="20% - Accent1 3 2 3 3 5 2 3 2" xfId="19616" xr:uid="{00000000-0005-0000-0000-0000E94B0000}"/>
    <cellStyle name="20% - Accent1 3 2 3 3 5 2 4" xfId="19617" xr:uid="{00000000-0005-0000-0000-0000EA4B0000}"/>
    <cellStyle name="20% - Accent1 3 2 3 3 5 3" xfId="19618" xr:uid="{00000000-0005-0000-0000-0000EB4B0000}"/>
    <cellStyle name="20% - Accent1 3 2 3 3 5 3 2" xfId="19619" xr:uid="{00000000-0005-0000-0000-0000EC4B0000}"/>
    <cellStyle name="20% - Accent1 3 2 3 3 5 3 2 2" xfId="19620" xr:uid="{00000000-0005-0000-0000-0000ED4B0000}"/>
    <cellStyle name="20% - Accent1 3 2 3 3 5 3 2 2 2" xfId="19621" xr:uid="{00000000-0005-0000-0000-0000EE4B0000}"/>
    <cellStyle name="20% - Accent1 3 2 3 3 5 3 2 3" xfId="19622" xr:uid="{00000000-0005-0000-0000-0000EF4B0000}"/>
    <cellStyle name="20% - Accent1 3 2 3 3 5 3 3" xfId="19623" xr:uid="{00000000-0005-0000-0000-0000F04B0000}"/>
    <cellStyle name="20% - Accent1 3 2 3 3 5 3 3 2" xfId="19624" xr:uid="{00000000-0005-0000-0000-0000F14B0000}"/>
    <cellStyle name="20% - Accent1 3 2 3 3 5 3 4" xfId="19625" xr:uid="{00000000-0005-0000-0000-0000F24B0000}"/>
    <cellStyle name="20% - Accent1 3 2 3 3 5 4" xfId="19626" xr:uid="{00000000-0005-0000-0000-0000F34B0000}"/>
    <cellStyle name="20% - Accent1 3 2 3 3 5 4 2" xfId="19627" xr:uid="{00000000-0005-0000-0000-0000F44B0000}"/>
    <cellStyle name="20% - Accent1 3 2 3 3 5 4 2 2" xfId="19628" xr:uid="{00000000-0005-0000-0000-0000F54B0000}"/>
    <cellStyle name="20% - Accent1 3 2 3 3 5 4 2 2 2" xfId="19629" xr:uid="{00000000-0005-0000-0000-0000F64B0000}"/>
    <cellStyle name="20% - Accent1 3 2 3 3 5 4 2 3" xfId="19630" xr:uid="{00000000-0005-0000-0000-0000F74B0000}"/>
    <cellStyle name="20% - Accent1 3 2 3 3 5 4 3" xfId="19631" xr:uid="{00000000-0005-0000-0000-0000F84B0000}"/>
    <cellStyle name="20% - Accent1 3 2 3 3 5 4 3 2" xfId="19632" xr:uid="{00000000-0005-0000-0000-0000F94B0000}"/>
    <cellStyle name="20% - Accent1 3 2 3 3 5 4 4" xfId="19633" xr:uid="{00000000-0005-0000-0000-0000FA4B0000}"/>
    <cellStyle name="20% - Accent1 3 2 3 3 5 5" xfId="19634" xr:uid="{00000000-0005-0000-0000-0000FB4B0000}"/>
    <cellStyle name="20% - Accent1 3 2 3 3 5 5 2" xfId="19635" xr:uid="{00000000-0005-0000-0000-0000FC4B0000}"/>
    <cellStyle name="20% - Accent1 3 2 3 3 5 5 2 2" xfId="19636" xr:uid="{00000000-0005-0000-0000-0000FD4B0000}"/>
    <cellStyle name="20% - Accent1 3 2 3 3 5 5 3" xfId="19637" xr:uid="{00000000-0005-0000-0000-0000FE4B0000}"/>
    <cellStyle name="20% - Accent1 3 2 3 3 5 6" xfId="19638" xr:uid="{00000000-0005-0000-0000-0000FF4B0000}"/>
    <cellStyle name="20% - Accent1 3 2 3 3 5 6 2" xfId="19639" xr:uid="{00000000-0005-0000-0000-0000004C0000}"/>
    <cellStyle name="20% - Accent1 3 2 3 3 5 6 2 2" xfId="19640" xr:uid="{00000000-0005-0000-0000-0000014C0000}"/>
    <cellStyle name="20% - Accent1 3 2 3 3 5 6 3" xfId="19641" xr:uid="{00000000-0005-0000-0000-0000024C0000}"/>
    <cellStyle name="20% - Accent1 3 2 3 3 5 7" xfId="19642" xr:uid="{00000000-0005-0000-0000-0000034C0000}"/>
    <cellStyle name="20% - Accent1 3 2 3 3 5 7 2" xfId="19643" xr:uid="{00000000-0005-0000-0000-0000044C0000}"/>
    <cellStyle name="20% - Accent1 3 2 3 3 5 8" xfId="19644" xr:uid="{00000000-0005-0000-0000-0000054C0000}"/>
    <cellStyle name="20% - Accent1 3 2 3 3 5 8 2" xfId="19645" xr:uid="{00000000-0005-0000-0000-0000064C0000}"/>
    <cellStyle name="20% - Accent1 3 2 3 3 5 9" xfId="19646" xr:uid="{00000000-0005-0000-0000-0000074C0000}"/>
    <cellStyle name="20% - Accent1 3 2 3 3 6" xfId="19647" xr:uid="{00000000-0005-0000-0000-0000084C0000}"/>
    <cellStyle name="20% - Accent1 3 2 3 3 6 2" xfId="19648" xr:uid="{00000000-0005-0000-0000-0000094C0000}"/>
    <cellStyle name="20% - Accent1 3 2 3 3 6 2 2" xfId="19649" xr:uid="{00000000-0005-0000-0000-00000A4C0000}"/>
    <cellStyle name="20% - Accent1 3 2 3 3 6 2 2 2" xfId="19650" xr:uid="{00000000-0005-0000-0000-00000B4C0000}"/>
    <cellStyle name="20% - Accent1 3 2 3 3 6 2 2 2 2" xfId="19651" xr:uid="{00000000-0005-0000-0000-00000C4C0000}"/>
    <cellStyle name="20% - Accent1 3 2 3 3 6 2 2 3" xfId="19652" xr:uid="{00000000-0005-0000-0000-00000D4C0000}"/>
    <cellStyle name="20% - Accent1 3 2 3 3 6 2 3" xfId="19653" xr:uid="{00000000-0005-0000-0000-00000E4C0000}"/>
    <cellStyle name="20% - Accent1 3 2 3 3 6 2 3 2" xfId="19654" xr:uid="{00000000-0005-0000-0000-00000F4C0000}"/>
    <cellStyle name="20% - Accent1 3 2 3 3 6 2 4" xfId="19655" xr:uid="{00000000-0005-0000-0000-0000104C0000}"/>
    <cellStyle name="20% - Accent1 3 2 3 3 6 3" xfId="19656" xr:uid="{00000000-0005-0000-0000-0000114C0000}"/>
    <cellStyle name="20% - Accent1 3 2 3 3 6 3 2" xfId="19657" xr:uid="{00000000-0005-0000-0000-0000124C0000}"/>
    <cellStyle name="20% - Accent1 3 2 3 3 6 3 2 2" xfId="19658" xr:uid="{00000000-0005-0000-0000-0000134C0000}"/>
    <cellStyle name="20% - Accent1 3 2 3 3 6 3 2 2 2" xfId="19659" xr:uid="{00000000-0005-0000-0000-0000144C0000}"/>
    <cellStyle name="20% - Accent1 3 2 3 3 6 3 2 3" xfId="19660" xr:uid="{00000000-0005-0000-0000-0000154C0000}"/>
    <cellStyle name="20% - Accent1 3 2 3 3 6 3 3" xfId="19661" xr:uid="{00000000-0005-0000-0000-0000164C0000}"/>
    <cellStyle name="20% - Accent1 3 2 3 3 6 3 3 2" xfId="19662" xr:uid="{00000000-0005-0000-0000-0000174C0000}"/>
    <cellStyle name="20% - Accent1 3 2 3 3 6 3 4" xfId="19663" xr:uid="{00000000-0005-0000-0000-0000184C0000}"/>
    <cellStyle name="20% - Accent1 3 2 3 3 6 4" xfId="19664" xr:uid="{00000000-0005-0000-0000-0000194C0000}"/>
    <cellStyle name="20% - Accent1 3 2 3 3 6 4 2" xfId="19665" xr:uid="{00000000-0005-0000-0000-00001A4C0000}"/>
    <cellStyle name="20% - Accent1 3 2 3 3 6 4 2 2" xfId="19666" xr:uid="{00000000-0005-0000-0000-00001B4C0000}"/>
    <cellStyle name="20% - Accent1 3 2 3 3 6 4 2 2 2" xfId="19667" xr:uid="{00000000-0005-0000-0000-00001C4C0000}"/>
    <cellStyle name="20% - Accent1 3 2 3 3 6 4 2 3" xfId="19668" xr:uid="{00000000-0005-0000-0000-00001D4C0000}"/>
    <cellStyle name="20% - Accent1 3 2 3 3 6 4 3" xfId="19669" xr:uid="{00000000-0005-0000-0000-00001E4C0000}"/>
    <cellStyle name="20% - Accent1 3 2 3 3 6 4 3 2" xfId="19670" xr:uid="{00000000-0005-0000-0000-00001F4C0000}"/>
    <cellStyle name="20% - Accent1 3 2 3 3 6 4 4" xfId="19671" xr:uid="{00000000-0005-0000-0000-0000204C0000}"/>
    <cellStyle name="20% - Accent1 3 2 3 3 6 5" xfId="19672" xr:uid="{00000000-0005-0000-0000-0000214C0000}"/>
    <cellStyle name="20% - Accent1 3 2 3 3 6 5 2" xfId="19673" xr:uid="{00000000-0005-0000-0000-0000224C0000}"/>
    <cellStyle name="20% - Accent1 3 2 3 3 6 5 2 2" xfId="19674" xr:uid="{00000000-0005-0000-0000-0000234C0000}"/>
    <cellStyle name="20% - Accent1 3 2 3 3 6 5 3" xfId="19675" xr:uid="{00000000-0005-0000-0000-0000244C0000}"/>
    <cellStyle name="20% - Accent1 3 2 3 3 6 6" xfId="19676" xr:uid="{00000000-0005-0000-0000-0000254C0000}"/>
    <cellStyle name="20% - Accent1 3 2 3 3 6 6 2" xfId="19677" xr:uid="{00000000-0005-0000-0000-0000264C0000}"/>
    <cellStyle name="20% - Accent1 3 2 3 3 6 6 2 2" xfId="19678" xr:uid="{00000000-0005-0000-0000-0000274C0000}"/>
    <cellStyle name="20% - Accent1 3 2 3 3 6 6 3" xfId="19679" xr:uid="{00000000-0005-0000-0000-0000284C0000}"/>
    <cellStyle name="20% - Accent1 3 2 3 3 6 7" xfId="19680" xr:uid="{00000000-0005-0000-0000-0000294C0000}"/>
    <cellStyle name="20% - Accent1 3 2 3 3 6 7 2" xfId="19681" xr:uid="{00000000-0005-0000-0000-00002A4C0000}"/>
    <cellStyle name="20% - Accent1 3 2 3 3 6 8" xfId="19682" xr:uid="{00000000-0005-0000-0000-00002B4C0000}"/>
    <cellStyle name="20% - Accent1 3 2 3 3 6 8 2" xfId="19683" xr:uid="{00000000-0005-0000-0000-00002C4C0000}"/>
    <cellStyle name="20% - Accent1 3 2 3 3 6 9" xfId="19684" xr:uid="{00000000-0005-0000-0000-00002D4C0000}"/>
    <cellStyle name="20% - Accent1 3 2 3 3 7" xfId="19685" xr:uid="{00000000-0005-0000-0000-00002E4C0000}"/>
    <cellStyle name="20% - Accent1 3 2 3 3 7 2" xfId="19686" xr:uid="{00000000-0005-0000-0000-00002F4C0000}"/>
    <cellStyle name="20% - Accent1 3 2 3 3 7 2 2" xfId="19687" xr:uid="{00000000-0005-0000-0000-0000304C0000}"/>
    <cellStyle name="20% - Accent1 3 2 3 3 7 2 2 2" xfId="19688" xr:uid="{00000000-0005-0000-0000-0000314C0000}"/>
    <cellStyle name="20% - Accent1 3 2 3 3 7 2 3" xfId="19689" xr:uid="{00000000-0005-0000-0000-0000324C0000}"/>
    <cellStyle name="20% - Accent1 3 2 3 3 7 3" xfId="19690" xr:uid="{00000000-0005-0000-0000-0000334C0000}"/>
    <cellStyle name="20% - Accent1 3 2 3 3 7 3 2" xfId="19691" xr:uid="{00000000-0005-0000-0000-0000344C0000}"/>
    <cellStyle name="20% - Accent1 3 2 3 3 7 4" xfId="19692" xr:uid="{00000000-0005-0000-0000-0000354C0000}"/>
    <cellStyle name="20% - Accent1 3 2 3 3 8" xfId="19693" xr:uid="{00000000-0005-0000-0000-0000364C0000}"/>
    <cellStyle name="20% - Accent1 3 2 3 3 8 2" xfId="19694" xr:uid="{00000000-0005-0000-0000-0000374C0000}"/>
    <cellStyle name="20% - Accent1 3 2 3 3 8 2 2" xfId="19695" xr:uid="{00000000-0005-0000-0000-0000384C0000}"/>
    <cellStyle name="20% - Accent1 3 2 3 3 8 2 2 2" xfId="19696" xr:uid="{00000000-0005-0000-0000-0000394C0000}"/>
    <cellStyle name="20% - Accent1 3 2 3 3 8 2 3" xfId="19697" xr:uid="{00000000-0005-0000-0000-00003A4C0000}"/>
    <cellStyle name="20% - Accent1 3 2 3 3 8 3" xfId="19698" xr:uid="{00000000-0005-0000-0000-00003B4C0000}"/>
    <cellStyle name="20% - Accent1 3 2 3 3 8 3 2" xfId="19699" xr:uid="{00000000-0005-0000-0000-00003C4C0000}"/>
    <cellStyle name="20% - Accent1 3 2 3 3 8 4" xfId="19700" xr:uid="{00000000-0005-0000-0000-00003D4C0000}"/>
    <cellStyle name="20% - Accent1 3 2 3 3 9" xfId="19701" xr:uid="{00000000-0005-0000-0000-00003E4C0000}"/>
    <cellStyle name="20% - Accent1 3 2 3 3 9 2" xfId="19702" xr:uid="{00000000-0005-0000-0000-00003F4C0000}"/>
    <cellStyle name="20% - Accent1 3 2 3 3 9 2 2" xfId="19703" xr:uid="{00000000-0005-0000-0000-0000404C0000}"/>
    <cellStyle name="20% - Accent1 3 2 3 3 9 2 2 2" xfId="19704" xr:uid="{00000000-0005-0000-0000-0000414C0000}"/>
    <cellStyle name="20% - Accent1 3 2 3 3 9 2 3" xfId="19705" xr:uid="{00000000-0005-0000-0000-0000424C0000}"/>
    <cellStyle name="20% - Accent1 3 2 3 3 9 3" xfId="19706" xr:uid="{00000000-0005-0000-0000-0000434C0000}"/>
    <cellStyle name="20% - Accent1 3 2 3 3 9 3 2" xfId="19707" xr:uid="{00000000-0005-0000-0000-0000444C0000}"/>
    <cellStyle name="20% - Accent1 3 2 3 3 9 4" xfId="19708" xr:uid="{00000000-0005-0000-0000-0000454C0000}"/>
    <cellStyle name="20% - Accent1 3 2 3 4" xfId="19709" xr:uid="{00000000-0005-0000-0000-0000464C0000}"/>
    <cellStyle name="20% - Accent1 3 2 3 4 10" xfId="19710" xr:uid="{00000000-0005-0000-0000-0000474C0000}"/>
    <cellStyle name="20% - Accent1 3 2 3 4 10 2" xfId="19711" xr:uid="{00000000-0005-0000-0000-0000484C0000}"/>
    <cellStyle name="20% - Accent1 3 2 3 4 11" xfId="19712" xr:uid="{00000000-0005-0000-0000-0000494C0000}"/>
    <cellStyle name="20% - Accent1 3 2 3 4 2" xfId="19713" xr:uid="{00000000-0005-0000-0000-00004A4C0000}"/>
    <cellStyle name="20% - Accent1 3 2 3 4 2 2" xfId="19714" xr:uid="{00000000-0005-0000-0000-00004B4C0000}"/>
    <cellStyle name="20% - Accent1 3 2 3 4 2 2 2" xfId="19715" xr:uid="{00000000-0005-0000-0000-00004C4C0000}"/>
    <cellStyle name="20% - Accent1 3 2 3 4 2 2 2 2" xfId="19716" xr:uid="{00000000-0005-0000-0000-00004D4C0000}"/>
    <cellStyle name="20% - Accent1 3 2 3 4 2 2 2 2 2" xfId="19717" xr:uid="{00000000-0005-0000-0000-00004E4C0000}"/>
    <cellStyle name="20% - Accent1 3 2 3 4 2 2 2 3" xfId="19718" xr:uid="{00000000-0005-0000-0000-00004F4C0000}"/>
    <cellStyle name="20% - Accent1 3 2 3 4 2 2 3" xfId="19719" xr:uid="{00000000-0005-0000-0000-0000504C0000}"/>
    <cellStyle name="20% - Accent1 3 2 3 4 2 2 3 2" xfId="19720" xr:uid="{00000000-0005-0000-0000-0000514C0000}"/>
    <cellStyle name="20% - Accent1 3 2 3 4 2 2 4" xfId="19721" xr:uid="{00000000-0005-0000-0000-0000524C0000}"/>
    <cellStyle name="20% - Accent1 3 2 3 4 2 3" xfId="19722" xr:uid="{00000000-0005-0000-0000-0000534C0000}"/>
    <cellStyle name="20% - Accent1 3 2 3 4 2 3 2" xfId="19723" xr:uid="{00000000-0005-0000-0000-0000544C0000}"/>
    <cellStyle name="20% - Accent1 3 2 3 4 2 3 2 2" xfId="19724" xr:uid="{00000000-0005-0000-0000-0000554C0000}"/>
    <cellStyle name="20% - Accent1 3 2 3 4 2 3 2 2 2" xfId="19725" xr:uid="{00000000-0005-0000-0000-0000564C0000}"/>
    <cellStyle name="20% - Accent1 3 2 3 4 2 3 2 3" xfId="19726" xr:uid="{00000000-0005-0000-0000-0000574C0000}"/>
    <cellStyle name="20% - Accent1 3 2 3 4 2 3 3" xfId="19727" xr:uid="{00000000-0005-0000-0000-0000584C0000}"/>
    <cellStyle name="20% - Accent1 3 2 3 4 2 3 3 2" xfId="19728" xr:uid="{00000000-0005-0000-0000-0000594C0000}"/>
    <cellStyle name="20% - Accent1 3 2 3 4 2 3 4" xfId="19729" xr:uid="{00000000-0005-0000-0000-00005A4C0000}"/>
    <cellStyle name="20% - Accent1 3 2 3 4 2 4" xfId="19730" xr:uid="{00000000-0005-0000-0000-00005B4C0000}"/>
    <cellStyle name="20% - Accent1 3 2 3 4 2 4 2" xfId="19731" xr:uid="{00000000-0005-0000-0000-00005C4C0000}"/>
    <cellStyle name="20% - Accent1 3 2 3 4 2 4 2 2" xfId="19732" xr:uid="{00000000-0005-0000-0000-00005D4C0000}"/>
    <cellStyle name="20% - Accent1 3 2 3 4 2 4 2 2 2" xfId="19733" xr:uid="{00000000-0005-0000-0000-00005E4C0000}"/>
    <cellStyle name="20% - Accent1 3 2 3 4 2 4 2 3" xfId="19734" xr:uid="{00000000-0005-0000-0000-00005F4C0000}"/>
    <cellStyle name="20% - Accent1 3 2 3 4 2 4 3" xfId="19735" xr:uid="{00000000-0005-0000-0000-0000604C0000}"/>
    <cellStyle name="20% - Accent1 3 2 3 4 2 4 3 2" xfId="19736" xr:uid="{00000000-0005-0000-0000-0000614C0000}"/>
    <cellStyle name="20% - Accent1 3 2 3 4 2 4 4" xfId="19737" xr:uid="{00000000-0005-0000-0000-0000624C0000}"/>
    <cellStyle name="20% - Accent1 3 2 3 4 2 5" xfId="19738" xr:uid="{00000000-0005-0000-0000-0000634C0000}"/>
    <cellStyle name="20% - Accent1 3 2 3 4 2 5 2" xfId="19739" xr:uid="{00000000-0005-0000-0000-0000644C0000}"/>
    <cellStyle name="20% - Accent1 3 2 3 4 2 5 2 2" xfId="19740" xr:uid="{00000000-0005-0000-0000-0000654C0000}"/>
    <cellStyle name="20% - Accent1 3 2 3 4 2 5 3" xfId="19741" xr:uid="{00000000-0005-0000-0000-0000664C0000}"/>
    <cellStyle name="20% - Accent1 3 2 3 4 2 6" xfId="19742" xr:uid="{00000000-0005-0000-0000-0000674C0000}"/>
    <cellStyle name="20% - Accent1 3 2 3 4 2 6 2" xfId="19743" xr:uid="{00000000-0005-0000-0000-0000684C0000}"/>
    <cellStyle name="20% - Accent1 3 2 3 4 2 6 2 2" xfId="19744" xr:uid="{00000000-0005-0000-0000-0000694C0000}"/>
    <cellStyle name="20% - Accent1 3 2 3 4 2 6 3" xfId="19745" xr:uid="{00000000-0005-0000-0000-00006A4C0000}"/>
    <cellStyle name="20% - Accent1 3 2 3 4 2 7" xfId="19746" xr:uid="{00000000-0005-0000-0000-00006B4C0000}"/>
    <cellStyle name="20% - Accent1 3 2 3 4 2 7 2" xfId="19747" xr:uid="{00000000-0005-0000-0000-00006C4C0000}"/>
    <cellStyle name="20% - Accent1 3 2 3 4 2 8" xfId="19748" xr:uid="{00000000-0005-0000-0000-00006D4C0000}"/>
    <cellStyle name="20% - Accent1 3 2 3 4 2 8 2" xfId="19749" xr:uid="{00000000-0005-0000-0000-00006E4C0000}"/>
    <cellStyle name="20% - Accent1 3 2 3 4 2 9" xfId="19750" xr:uid="{00000000-0005-0000-0000-00006F4C0000}"/>
    <cellStyle name="20% - Accent1 3 2 3 4 3" xfId="19751" xr:uid="{00000000-0005-0000-0000-0000704C0000}"/>
    <cellStyle name="20% - Accent1 3 2 3 4 3 2" xfId="19752" xr:uid="{00000000-0005-0000-0000-0000714C0000}"/>
    <cellStyle name="20% - Accent1 3 2 3 4 3 2 2" xfId="19753" xr:uid="{00000000-0005-0000-0000-0000724C0000}"/>
    <cellStyle name="20% - Accent1 3 2 3 4 3 2 2 2" xfId="19754" xr:uid="{00000000-0005-0000-0000-0000734C0000}"/>
    <cellStyle name="20% - Accent1 3 2 3 4 3 2 2 2 2" xfId="19755" xr:uid="{00000000-0005-0000-0000-0000744C0000}"/>
    <cellStyle name="20% - Accent1 3 2 3 4 3 2 2 3" xfId="19756" xr:uid="{00000000-0005-0000-0000-0000754C0000}"/>
    <cellStyle name="20% - Accent1 3 2 3 4 3 2 3" xfId="19757" xr:uid="{00000000-0005-0000-0000-0000764C0000}"/>
    <cellStyle name="20% - Accent1 3 2 3 4 3 2 3 2" xfId="19758" xr:uid="{00000000-0005-0000-0000-0000774C0000}"/>
    <cellStyle name="20% - Accent1 3 2 3 4 3 2 4" xfId="19759" xr:uid="{00000000-0005-0000-0000-0000784C0000}"/>
    <cellStyle name="20% - Accent1 3 2 3 4 3 3" xfId="19760" xr:uid="{00000000-0005-0000-0000-0000794C0000}"/>
    <cellStyle name="20% - Accent1 3 2 3 4 3 3 2" xfId="19761" xr:uid="{00000000-0005-0000-0000-00007A4C0000}"/>
    <cellStyle name="20% - Accent1 3 2 3 4 3 3 2 2" xfId="19762" xr:uid="{00000000-0005-0000-0000-00007B4C0000}"/>
    <cellStyle name="20% - Accent1 3 2 3 4 3 3 2 2 2" xfId="19763" xr:uid="{00000000-0005-0000-0000-00007C4C0000}"/>
    <cellStyle name="20% - Accent1 3 2 3 4 3 3 2 3" xfId="19764" xr:uid="{00000000-0005-0000-0000-00007D4C0000}"/>
    <cellStyle name="20% - Accent1 3 2 3 4 3 3 3" xfId="19765" xr:uid="{00000000-0005-0000-0000-00007E4C0000}"/>
    <cellStyle name="20% - Accent1 3 2 3 4 3 3 3 2" xfId="19766" xr:uid="{00000000-0005-0000-0000-00007F4C0000}"/>
    <cellStyle name="20% - Accent1 3 2 3 4 3 3 4" xfId="19767" xr:uid="{00000000-0005-0000-0000-0000804C0000}"/>
    <cellStyle name="20% - Accent1 3 2 3 4 3 4" xfId="19768" xr:uid="{00000000-0005-0000-0000-0000814C0000}"/>
    <cellStyle name="20% - Accent1 3 2 3 4 3 4 2" xfId="19769" xr:uid="{00000000-0005-0000-0000-0000824C0000}"/>
    <cellStyle name="20% - Accent1 3 2 3 4 3 4 2 2" xfId="19770" xr:uid="{00000000-0005-0000-0000-0000834C0000}"/>
    <cellStyle name="20% - Accent1 3 2 3 4 3 4 2 2 2" xfId="19771" xr:uid="{00000000-0005-0000-0000-0000844C0000}"/>
    <cellStyle name="20% - Accent1 3 2 3 4 3 4 2 3" xfId="19772" xr:uid="{00000000-0005-0000-0000-0000854C0000}"/>
    <cellStyle name="20% - Accent1 3 2 3 4 3 4 3" xfId="19773" xr:uid="{00000000-0005-0000-0000-0000864C0000}"/>
    <cellStyle name="20% - Accent1 3 2 3 4 3 4 3 2" xfId="19774" xr:uid="{00000000-0005-0000-0000-0000874C0000}"/>
    <cellStyle name="20% - Accent1 3 2 3 4 3 4 4" xfId="19775" xr:uid="{00000000-0005-0000-0000-0000884C0000}"/>
    <cellStyle name="20% - Accent1 3 2 3 4 3 5" xfId="19776" xr:uid="{00000000-0005-0000-0000-0000894C0000}"/>
    <cellStyle name="20% - Accent1 3 2 3 4 3 5 2" xfId="19777" xr:uid="{00000000-0005-0000-0000-00008A4C0000}"/>
    <cellStyle name="20% - Accent1 3 2 3 4 3 5 2 2" xfId="19778" xr:uid="{00000000-0005-0000-0000-00008B4C0000}"/>
    <cellStyle name="20% - Accent1 3 2 3 4 3 5 3" xfId="19779" xr:uid="{00000000-0005-0000-0000-00008C4C0000}"/>
    <cellStyle name="20% - Accent1 3 2 3 4 3 6" xfId="19780" xr:uid="{00000000-0005-0000-0000-00008D4C0000}"/>
    <cellStyle name="20% - Accent1 3 2 3 4 3 6 2" xfId="19781" xr:uid="{00000000-0005-0000-0000-00008E4C0000}"/>
    <cellStyle name="20% - Accent1 3 2 3 4 3 6 2 2" xfId="19782" xr:uid="{00000000-0005-0000-0000-00008F4C0000}"/>
    <cellStyle name="20% - Accent1 3 2 3 4 3 6 3" xfId="19783" xr:uid="{00000000-0005-0000-0000-0000904C0000}"/>
    <cellStyle name="20% - Accent1 3 2 3 4 3 7" xfId="19784" xr:uid="{00000000-0005-0000-0000-0000914C0000}"/>
    <cellStyle name="20% - Accent1 3 2 3 4 3 7 2" xfId="19785" xr:uid="{00000000-0005-0000-0000-0000924C0000}"/>
    <cellStyle name="20% - Accent1 3 2 3 4 3 8" xfId="19786" xr:uid="{00000000-0005-0000-0000-0000934C0000}"/>
    <cellStyle name="20% - Accent1 3 2 3 4 3 8 2" xfId="19787" xr:uid="{00000000-0005-0000-0000-0000944C0000}"/>
    <cellStyle name="20% - Accent1 3 2 3 4 3 9" xfId="19788" xr:uid="{00000000-0005-0000-0000-0000954C0000}"/>
    <cellStyle name="20% - Accent1 3 2 3 4 4" xfId="19789" xr:uid="{00000000-0005-0000-0000-0000964C0000}"/>
    <cellStyle name="20% - Accent1 3 2 3 4 4 2" xfId="19790" xr:uid="{00000000-0005-0000-0000-0000974C0000}"/>
    <cellStyle name="20% - Accent1 3 2 3 4 4 2 2" xfId="19791" xr:uid="{00000000-0005-0000-0000-0000984C0000}"/>
    <cellStyle name="20% - Accent1 3 2 3 4 4 2 2 2" xfId="19792" xr:uid="{00000000-0005-0000-0000-0000994C0000}"/>
    <cellStyle name="20% - Accent1 3 2 3 4 4 2 3" xfId="19793" xr:uid="{00000000-0005-0000-0000-00009A4C0000}"/>
    <cellStyle name="20% - Accent1 3 2 3 4 4 3" xfId="19794" xr:uid="{00000000-0005-0000-0000-00009B4C0000}"/>
    <cellStyle name="20% - Accent1 3 2 3 4 4 3 2" xfId="19795" xr:uid="{00000000-0005-0000-0000-00009C4C0000}"/>
    <cellStyle name="20% - Accent1 3 2 3 4 4 4" xfId="19796" xr:uid="{00000000-0005-0000-0000-00009D4C0000}"/>
    <cellStyle name="20% - Accent1 3 2 3 4 5" xfId="19797" xr:uid="{00000000-0005-0000-0000-00009E4C0000}"/>
    <cellStyle name="20% - Accent1 3 2 3 4 5 2" xfId="19798" xr:uid="{00000000-0005-0000-0000-00009F4C0000}"/>
    <cellStyle name="20% - Accent1 3 2 3 4 5 2 2" xfId="19799" xr:uid="{00000000-0005-0000-0000-0000A04C0000}"/>
    <cellStyle name="20% - Accent1 3 2 3 4 5 2 2 2" xfId="19800" xr:uid="{00000000-0005-0000-0000-0000A14C0000}"/>
    <cellStyle name="20% - Accent1 3 2 3 4 5 2 3" xfId="19801" xr:uid="{00000000-0005-0000-0000-0000A24C0000}"/>
    <cellStyle name="20% - Accent1 3 2 3 4 5 3" xfId="19802" xr:uid="{00000000-0005-0000-0000-0000A34C0000}"/>
    <cellStyle name="20% - Accent1 3 2 3 4 5 3 2" xfId="19803" xr:uid="{00000000-0005-0000-0000-0000A44C0000}"/>
    <cellStyle name="20% - Accent1 3 2 3 4 5 4" xfId="19804" xr:uid="{00000000-0005-0000-0000-0000A54C0000}"/>
    <cellStyle name="20% - Accent1 3 2 3 4 6" xfId="19805" xr:uid="{00000000-0005-0000-0000-0000A64C0000}"/>
    <cellStyle name="20% - Accent1 3 2 3 4 6 2" xfId="19806" xr:uid="{00000000-0005-0000-0000-0000A74C0000}"/>
    <cellStyle name="20% - Accent1 3 2 3 4 6 2 2" xfId="19807" xr:uid="{00000000-0005-0000-0000-0000A84C0000}"/>
    <cellStyle name="20% - Accent1 3 2 3 4 6 2 2 2" xfId="19808" xr:uid="{00000000-0005-0000-0000-0000A94C0000}"/>
    <cellStyle name="20% - Accent1 3 2 3 4 6 2 3" xfId="19809" xr:uid="{00000000-0005-0000-0000-0000AA4C0000}"/>
    <cellStyle name="20% - Accent1 3 2 3 4 6 3" xfId="19810" xr:uid="{00000000-0005-0000-0000-0000AB4C0000}"/>
    <cellStyle name="20% - Accent1 3 2 3 4 6 3 2" xfId="19811" xr:uid="{00000000-0005-0000-0000-0000AC4C0000}"/>
    <cellStyle name="20% - Accent1 3 2 3 4 6 4" xfId="19812" xr:uid="{00000000-0005-0000-0000-0000AD4C0000}"/>
    <cellStyle name="20% - Accent1 3 2 3 4 7" xfId="19813" xr:uid="{00000000-0005-0000-0000-0000AE4C0000}"/>
    <cellStyle name="20% - Accent1 3 2 3 4 7 2" xfId="19814" xr:uid="{00000000-0005-0000-0000-0000AF4C0000}"/>
    <cellStyle name="20% - Accent1 3 2 3 4 7 2 2" xfId="19815" xr:uid="{00000000-0005-0000-0000-0000B04C0000}"/>
    <cellStyle name="20% - Accent1 3 2 3 4 7 3" xfId="19816" xr:uid="{00000000-0005-0000-0000-0000B14C0000}"/>
    <cellStyle name="20% - Accent1 3 2 3 4 8" xfId="19817" xr:uid="{00000000-0005-0000-0000-0000B24C0000}"/>
    <cellStyle name="20% - Accent1 3 2 3 4 8 2" xfId="19818" xr:uid="{00000000-0005-0000-0000-0000B34C0000}"/>
    <cellStyle name="20% - Accent1 3 2 3 4 8 2 2" xfId="19819" xr:uid="{00000000-0005-0000-0000-0000B44C0000}"/>
    <cellStyle name="20% - Accent1 3 2 3 4 8 3" xfId="19820" xr:uid="{00000000-0005-0000-0000-0000B54C0000}"/>
    <cellStyle name="20% - Accent1 3 2 3 4 9" xfId="19821" xr:uid="{00000000-0005-0000-0000-0000B64C0000}"/>
    <cellStyle name="20% - Accent1 3 2 3 4 9 2" xfId="19822" xr:uid="{00000000-0005-0000-0000-0000B74C0000}"/>
    <cellStyle name="20% - Accent1 3 2 3 5" xfId="19823" xr:uid="{00000000-0005-0000-0000-0000B84C0000}"/>
    <cellStyle name="20% - Accent1 3 2 3 5 10" xfId="19824" xr:uid="{00000000-0005-0000-0000-0000B94C0000}"/>
    <cellStyle name="20% - Accent1 3 2 3 5 10 2" xfId="19825" xr:uid="{00000000-0005-0000-0000-0000BA4C0000}"/>
    <cellStyle name="20% - Accent1 3 2 3 5 11" xfId="19826" xr:uid="{00000000-0005-0000-0000-0000BB4C0000}"/>
    <cellStyle name="20% - Accent1 3 2 3 5 2" xfId="19827" xr:uid="{00000000-0005-0000-0000-0000BC4C0000}"/>
    <cellStyle name="20% - Accent1 3 2 3 5 2 2" xfId="19828" xr:uid="{00000000-0005-0000-0000-0000BD4C0000}"/>
    <cellStyle name="20% - Accent1 3 2 3 5 2 2 2" xfId="19829" xr:uid="{00000000-0005-0000-0000-0000BE4C0000}"/>
    <cellStyle name="20% - Accent1 3 2 3 5 2 2 2 2" xfId="19830" xr:uid="{00000000-0005-0000-0000-0000BF4C0000}"/>
    <cellStyle name="20% - Accent1 3 2 3 5 2 2 2 2 2" xfId="19831" xr:uid="{00000000-0005-0000-0000-0000C04C0000}"/>
    <cellStyle name="20% - Accent1 3 2 3 5 2 2 2 3" xfId="19832" xr:uid="{00000000-0005-0000-0000-0000C14C0000}"/>
    <cellStyle name="20% - Accent1 3 2 3 5 2 2 3" xfId="19833" xr:uid="{00000000-0005-0000-0000-0000C24C0000}"/>
    <cellStyle name="20% - Accent1 3 2 3 5 2 2 3 2" xfId="19834" xr:uid="{00000000-0005-0000-0000-0000C34C0000}"/>
    <cellStyle name="20% - Accent1 3 2 3 5 2 2 4" xfId="19835" xr:uid="{00000000-0005-0000-0000-0000C44C0000}"/>
    <cellStyle name="20% - Accent1 3 2 3 5 2 3" xfId="19836" xr:uid="{00000000-0005-0000-0000-0000C54C0000}"/>
    <cellStyle name="20% - Accent1 3 2 3 5 2 3 2" xfId="19837" xr:uid="{00000000-0005-0000-0000-0000C64C0000}"/>
    <cellStyle name="20% - Accent1 3 2 3 5 2 3 2 2" xfId="19838" xr:uid="{00000000-0005-0000-0000-0000C74C0000}"/>
    <cellStyle name="20% - Accent1 3 2 3 5 2 3 2 2 2" xfId="19839" xr:uid="{00000000-0005-0000-0000-0000C84C0000}"/>
    <cellStyle name="20% - Accent1 3 2 3 5 2 3 2 3" xfId="19840" xr:uid="{00000000-0005-0000-0000-0000C94C0000}"/>
    <cellStyle name="20% - Accent1 3 2 3 5 2 3 3" xfId="19841" xr:uid="{00000000-0005-0000-0000-0000CA4C0000}"/>
    <cellStyle name="20% - Accent1 3 2 3 5 2 3 3 2" xfId="19842" xr:uid="{00000000-0005-0000-0000-0000CB4C0000}"/>
    <cellStyle name="20% - Accent1 3 2 3 5 2 3 4" xfId="19843" xr:uid="{00000000-0005-0000-0000-0000CC4C0000}"/>
    <cellStyle name="20% - Accent1 3 2 3 5 2 4" xfId="19844" xr:uid="{00000000-0005-0000-0000-0000CD4C0000}"/>
    <cellStyle name="20% - Accent1 3 2 3 5 2 4 2" xfId="19845" xr:uid="{00000000-0005-0000-0000-0000CE4C0000}"/>
    <cellStyle name="20% - Accent1 3 2 3 5 2 4 2 2" xfId="19846" xr:uid="{00000000-0005-0000-0000-0000CF4C0000}"/>
    <cellStyle name="20% - Accent1 3 2 3 5 2 4 2 2 2" xfId="19847" xr:uid="{00000000-0005-0000-0000-0000D04C0000}"/>
    <cellStyle name="20% - Accent1 3 2 3 5 2 4 2 3" xfId="19848" xr:uid="{00000000-0005-0000-0000-0000D14C0000}"/>
    <cellStyle name="20% - Accent1 3 2 3 5 2 4 3" xfId="19849" xr:uid="{00000000-0005-0000-0000-0000D24C0000}"/>
    <cellStyle name="20% - Accent1 3 2 3 5 2 4 3 2" xfId="19850" xr:uid="{00000000-0005-0000-0000-0000D34C0000}"/>
    <cellStyle name="20% - Accent1 3 2 3 5 2 4 4" xfId="19851" xr:uid="{00000000-0005-0000-0000-0000D44C0000}"/>
    <cellStyle name="20% - Accent1 3 2 3 5 2 5" xfId="19852" xr:uid="{00000000-0005-0000-0000-0000D54C0000}"/>
    <cellStyle name="20% - Accent1 3 2 3 5 2 5 2" xfId="19853" xr:uid="{00000000-0005-0000-0000-0000D64C0000}"/>
    <cellStyle name="20% - Accent1 3 2 3 5 2 5 2 2" xfId="19854" xr:uid="{00000000-0005-0000-0000-0000D74C0000}"/>
    <cellStyle name="20% - Accent1 3 2 3 5 2 5 3" xfId="19855" xr:uid="{00000000-0005-0000-0000-0000D84C0000}"/>
    <cellStyle name="20% - Accent1 3 2 3 5 2 6" xfId="19856" xr:uid="{00000000-0005-0000-0000-0000D94C0000}"/>
    <cellStyle name="20% - Accent1 3 2 3 5 2 6 2" xfId="19857" xr:uid="{00000000-0005-0000-0000-0000DA4C0000}"/>
    <cellStyle name="20% - Accent1 3 2 3 5 2 6 2 2" xfId="19858" xr:uid="{00000000-0005-0000-0000-0000DB4C0000}"/>
    <cellStyle name="20% - Accent1 3 2 3 5 2 6 3" xfId="19859" xr:uid="{00000000-0005-0000-0000-0000DC4C0000}"/>
    <cellStyle name="20% - Accent1 3 2 3 5 2 7" xfId="19860" xr:uid="{00000000-0005-0000-0000-0000DD4C0000}"/>
    <cellStyle name="20% - Accent1 3 2 3 5 2 7 2" xfId="19861" xr:uid="{00000000-0005-0000-0000-0000DE4C0000}"/>
    <cellStyle name="20% - Accent1 3 2 3 5 2 8" xfId="19862" xr:uid="{00000000-0005-0000-0000-0000DF4C0000}"/>
    <cellStyle name="20% - Accent1 3 2 3 5 2 8 2" xfId="19863" xr:uid="{00000000-0005-0000-0000-0000E04C0000}"/>
    <cellStyle name="20% - Accent1 3 2 3 5 2 9" xfId="19864" xr:uid="{00000000-0005-0000-0000-0000E14C0000}"/>
    <cellStyle name="20% - Accent1 3 2 3 5 3" xfId="19865" xr:uid="{00000000-0005-0000-0000-0000E24C0000}"/>
    <cellStyle name="20% - Accent1 3 2 3 5 3 2" xfId="19866" xr:uid="{00000000-0005-0000-0000-0000E34C0000}"/>
    <cellStyle name="20% - Accent1 3 2 3 5 3 2 2" xfId="19867" xr:uid="{00000000-0005-0000-0000-0000E44C0000}"/>
    <cellStyle name="20% - Accent1 3 2 3 5 3 2 2 2" xfId="19868" xr:uid="{00000000-0005-0000-0000-0000E54C0000}"/>
    <cellStyle name="20% - Accent1 3 2 3 5 3 2 2 2 2" xfId="19869" xr:uid="{00000000-0005-0000-0000-0000E64C0000}"/>
    <cellStyle name="20% - Accent1 3 2 3 5 3 2 2 3" xfId="19870" xr:uid="{00000000-0005-0000-0000-0000E74C0000}"/>
    <cellStyle name="20% - Accent1 3 2 3 5 3 2 3" xfId="19871" xr:uid="{00000000-0005-0000-0000-0000E84C0000}"/>
    <cellStyle name="20% - Accent1 3 2 3 5 3 2 3 2" xfId="19872" xr:uid="{00000000-0005-0000-0000-0000E94C0000}"/>
    <cellStyle name="20% - Accent1 3 2 3 5 3 2 4" xfId="19873" xr:uid="{00000000-0005-0000-0000-0000EA4C0000}"/>
    <cellStyle name="20% - Accent1 3 2 3 5 3 3" xfId="19874" xr:uid="{00000000-0005-0000-0000-0000EB4C0000}"/>
    <cellStyle name="20% - Accent1 3 2 3 5 3 3 2" xfId="19875" xr:uid="{00000000-0005-0000-0000-0000EC4C0000}"/>
    <cellStyle name="20% - Accent1 3 2 3 5 3 3 2 2" xfId="19876" xr:uid="{00000000-0005-0000-0000-0000ED4C0000}"/>
    <cellStyle name="20% - Accent1 3 2 3 5 3 3 2 2 2" xfId="19877" xr:uid="{00000000-0005-0000-0000-0000EE4C0000}"/>
    <cellStyle name="20% - Accent1 3 2 3 5 3 3 2 3" xfId="19878" xr:uid="{00000000-0005-0000-0000-0000EF4C0000}"/>
    <cellStyle name="20% - Accent1 3 2 3 5 3 3 3" xfId="19879" xr:uid="{00000000-0005-0000-0000-0000F04C0000}"/>
    <cellStyle name="20% - Accent1 3 2 3 5 3 3 3 2" xfId="19880" xr:uid="{00000000-0005-0000-0000-0000F14C0000}"/>
    <cellStyle name="20% - Accent1 3 2 3 5 3 3 4" xfId="19881" xr:uid="{00000000-0005-0000-0000-0000F24C0000}"/>
    <cellStyle name="20% - Accent1 3 2 3 5 3 4" xfId="19882" xr:uid="{00000000-0005-0000-0000-0000F34C0000}"/>
    <cellStyle name="20% - Accent1 3 2 3 5 3 4 2" xfId="19883" xr:uid="{00000000-0005-0000-0000-0000F44C0000}"/>
    <cellStyle name="20% - Accent1 3 2 3 5 3 4 2 2" xfId="19884" xr:uid="{00000000-0005-0000-0000-0000F54C0000}"/>
    <cellStyle name="20% - Accent1 3 2 3 5 3 4 2 2 2" xfId="19885" xr:uid="{00000000-0005-0000-0000-0000F64C0000}"/>
    <cellStyle name="20% - Accent1 3 2 3 5 3 4 2 3" xfId="19886" xr:uid="{00000000-0005-0000-0000-0000F74C0000}"/>
    <cellStyle name="20% - Accent1 3 2 3 5 3 4 3" xfId="19887" xr:uid="{00000000-0005-0000-0000-0000F84C0000}"/>
    <cellStyle name="20% - Accent1 3 2 3 5 3 4 3 2" xfId="19888" xr:uid="{00000000-0005-0000-0000-0000F94C0000}"/>
    <cellStyle name="20% - Accent1 3 2 3 5 3 4 4" xfId="19889" xr:uid="{00000000-0005-0000-0000-0000FA4C0000}"/>
    <cellStyle name="20% - Accent1 3 2 3 5 3 5" xfId="19890" xr:uid="{00000000-0005-0000-0000-0000FB4C0000}"/>
    <cellStyle name="20% - Accent1 3 2 3 5 3 5 2" xfId="19891" xr:uid="{00000000-0005-0000-0000-0000FC4C0000}"/>
    <cellStyle name="20% - Accent1 3 2 3 5 3 5 2 2" xfId="19892" xr:uid="{00000000-0005-0000-0000-0000FD4C0000}"/>
    <cellStyle name="20% - Accent1 3 2 3 5 3 5 3" xfId="19893" xr:uid="{00000000-0005-0000-0000-0000FE4C0000}"/>
    <cellStyle name="20% - Accent1 3 2 3 5 3 6" xfId="19894" xr:uid="{00000000-0005-0000-0000-0000FF4C0000}"/>
    <cellStyle name="20% - Accent1 3 2 3 5 3 6 2" xfId="19895" xr:uid="{00000000-0005-0000-0000-0000004D0000}"/>
    <cellStyle name="20% - Accent1 3 2 3 5 3 6 2 2" xfId="19896" xr:uid="{00000000-0005-0000-0000-0000014D0000}"/>
    <cellStyle name="20% - Accent1 3 2 3 5 3 6 3" xfId="19897" xr:uid="{00000000-0005-0000-0000-0000024D0000}"/>
    <cellStyle name="20% - Accent1 3 2 3 5 3 7" xfId="19898" xr:uid="{00000000-0005-0000-0000-0000034D0000}"/>
    <cellStyle name="20% - Accent1 3 2 3 5 3 7 2" xfId="19899" xr:uid="{00000000-0005-0000-0000-0000044D0000}"/>
    <cellStyle name="20% - Accent1 3 2 3 5 3 8" xfId="19900" xr:uid="{00000000-0005-0000-0000-0000054D0000}"/>
    <cellStyle name="20% - Accent1 3 2 3 5 3 8 2" xfId="19901" xr:uid="{00000000-0005-0000-0000-0000064D0000}"/>
    <cellStyle name="20% - Accent1 3 2 3 5 3 9" xfId="19902" xr:uid="{00000000-0005-0000-0000-0000074D0000}"/>
    <cellStyle name="20% - Accent1 3 2 3 5 4" xfId="19903" xr:uid="{00000000-0005-0000-0000-0000084D0000}"/>
    <cellStyle name="20% - Accent1 3 2 3 5 4 2" xfId="19904" xr:uid="{00000000-0005-0000-0000-0000094D0000}"/>
    <cellStyle name="20% - Accent1 3 2 3 5 4 2 2" xfId="19905" xr:uid="{00000000-0005-0000-0000-00000A4D0000}"/>
    <cellStyle name="20% - Accent1 3 2 3 5 4 2 2 2" xfId="19906" xr:uid="{00000000-0005-0000-0000-00000B4D0000}"/>
    <cellStyle name="20% - Accent1 3 2 3 5 4 2 3" xfId="19907" xr:uid="{00000000-0005-0000-0000-00000C4D0000}"/>
    <cellStyle name="20% - Accent1 3 2 3 5 4 3" xfId="19908" xr:uid="{00000000-0005-0000-0000-00000D4D0000}"/>
    <cellStyle name="20% - Accent1 3 2 3 5 4 3 2" xfId="19909" xr:uid="{00000000-0005-0000-0000-00000E4D0000}"/>
    <cellStyle name="20% - Accent1 3 2 3 5 4 4" xfId="19910" xr:uid="{00000000-0005-0000-0000-00000F4D0000}"/>
    <cellStyle name="20% - Accent1 3 2 3 5 5" xfId="19911" xr:uid="{00000000-0005-0000-0000-0000104D0000}"/>
    <cellStyle name="20% - Accent1 3 2 3 5 5 2" xfId="19912" xr:uid="{00000000-0005-0000-0000-0000114D0000}"/>
    <cellStyle name="20% - Accent1 3 2 3 5 5 2 2" xfId="19913" xr:uid="{00000000-0005-0000-0000-0000124D0000}"/>
    <cellStyle name="20% - Accent1 3 2 3 5 5 2 2 2" xfId="19914" xr:uid="{00000000-0005-0000-0000-0000134D0000}"/>
    <cellStyle name="20% - Accent1 3 2 3 5 5 2 3" xfId="19915" xr:uid="{00000000-0005-0000-0000-0000144D0000}"/>
    <cellStyle name="20% - Accent1 3 2 3 5 5 3" xfId="19916" xr:uid="{00000000-0005-0000-0000-0000154D0000}"/>
    <cellStyle name="20% - Accent1 3 2 3 5 5 3 2" xfId="19917" xr:uid="{00000000-0005-0000-0000-0000164D0000}"/>
    <cellStyle name="20% - Accent1 3 2 3 5 5 4" xfId="19918" xr:uid="{00000000-0005-0000-0000-0000174D0000}"/>
    <cellStyle name="20% - Accent1 3 2 3 5 6" xfId="19919" xr:uid="{00000000-0005-0000-0000-0000184D0000}"/>
    <cellStyle name="20% - Accent1 3 2 3 5 6 2" xfId="19920" xr:uid="{00000000-0005-0000-0000-0000194D0000}"/>
    <cellStyle name="20% - Accent1 3 2 3 5 6 2 2" xfId="19921" xr:uid="{00000000-0005-0000-0000-00001A4D0000}"/>
    <cellStyle name="20% - Accent1 3 2 3 5 6 2 2 2" xfId="19922" xr:uid="{00000000-0005-0000-0000-00001B4D0000}"/>
    <cellStyle name="20% - Accent1 3 2 3 5 6 2 3" xfId="19923" xr:uid="{00000000-0005-0000-0000-00001C4D0000}"/>
    <cellStyle name="20% - Accent1 3 2 3 5 6 3" xfId="19924" xr:uid="{00000000-0005-0000-0000-00001D4D0000}"/>
    <cellStyle name="20% - Accent1 3 2 3 5 6 3 2" xfId="19925" xr:uid="{00000000-0005-0000-0000-00001E4D0000}"/>
    <cellStyle name="20% - Accent1 3 2 3 5 6 4" xfId="19926" xr:uid="{00000000-0005-0000-0000-00001F4D0000}"/>
    <cellStyle name="20% - Accent1 3 2 3 5 7" xfId="19927" xr:uid="{00000000-0005-0000-0000-0000204D0000}"/>
    <cellStyle name="20% - Accent1 3 2 3 5 7 2" xfId="19928" xr:uid="{00000000-0005-0000-0000-0000214D0000}"/>
    <cellStyle name="20% - Accent1 3 2 3 5 7 2 2" xfId="19929" xr:uid="{00000000-0005-0000-0000-0000224D0000}"/>
    <cellStyle name="20% - Accent1 3 2 3 5 7 3" xfId="19930" xr:uid="{00000000-0005-0000-0000-0000234D0000}"/>
    <cellStyle name="20% - Accent1 3 2 3 5 8" xfId="19931" xr:uid="{00000000-0005-0000-0000-0000244D0000}"/>
    <cellStyle name="20% - Accent1 3 2 3 5 8 2" xfId="19932" xr:uid="{00000000-0005-0000-0000-0000254D0000}"/>
    <cellStyle name="20% - Accent1 3 2 3 5 8 2 2" xfId="19933" xr:uid="{00000000-0005-0000-0000-0000264D0000}"/>
    <cellStyle name="20% - Accent1 3 2 3 5 8 3" xfId="19934" xr:uid="{00000000-0005-0000-0000-0000274D0000}"/>
    <cellStyle name="20% - Accent1 3 2 3 5 9" xfId="19935" xr:uid="{00000000-0005-0000-0000-0000284D0000}"/>
    <cellStyle name="20% - Accent1 3 2 3 5 9 2" xfId="19936" xr:uid="{00000000-0005-0000-0000-0000294D0000}"/>
    <cellStyle name="20% - Accent1 3 2 3 6" xfId="19937" xr:uid="{00000000-0005-0000-0000-00002A4D0000}"/>
    <cellStyle name="20% - Accent1 3 2 3 6 10" xfId="19938" xr:uid="{00000000-0005-0000-0000-00002B4D0000}"/>
    <cellStyle name="20% - Accent1 3 2 3 6 10 2" xfId="19939" xr:uid="{00000000-0005-0000-0000-00002C4D0000}"/>
    <cellStyle name="20% - Accent1 3 2 3 6 11" xfId="19940" xr:uid="{00000000-0005-0000-0000-00002D4D0000}"/>
    <cellStyle name="20% - Accent1 3 2 3 6 2" xfId="19941" xr:uid="{00000000-0005-0000-0000-00002E4D0000}"/>
    <cellStyle name="20% - Accent1 3 2 3 6 2 2" xfId="19942" xr:uid="{00000000-0005-0000-0000-00002F4D0000}"/>
    <cellStyle name="20% - Accent1 3 2 3 6 2 2 2" xfId="19943" xr:uid="{00000000-0005-0000-0000-0000304D0000}"/>
    <cellStyle name="20% - Accent1 3 2 3 6 2 2 2 2" xfId="19944" xr:uid="{00000000-0005-0000-0000-0000314D0000}"/>
    <cellStyle name="20% - Accent1 3 2 3 6 2 2 2 2 2" xfId="19945" xr:uid="{00000000-0005-0000-0000-0000324D0000}"/>
    <cellStyle name="20% - Accent1 3 2 3 6 2 2 2 3" xfId="19946" xr:uid="{00000000-0005-0000-0000-0000334D0000}"/>
    <cellStyle name="20% - Accent1 3 2 3 6 2 2 3" xfId="19947" xr:uid="{00000000-0005-0000-0000-0000344D0000}"/>
    <cellStyle name="20% - Accent1 3 2 3 6 2 2 3 2" xfId="19948" xr:uid="{00000000-0005-0000-0000-0000354D0000}"/>
    <cellStyle name="20% - Accent1 3 2 3 6 2 2 4" xfId="19949" xr:uid="{00000000-0005-0000-0000-0000364D0000}"/>
    <cellStyle name="20% - Accent1 3 2 3 6 2 3" xfId="19950" xr:uid="{00000000-0005-0000-0000-0000374D0000}"/>
    <cellStyle name="20% - Accent1 3 2 3 6 2 3 2" xfId="19951" xr:uid="{00000000-0005-0000-0000-0000384D0000}"/>
    <cellStyle name="20% - Accent1 3 2 3 6 2 3 2 2" xfId="19952" xr:uid="{00000000-0005-0000-0000-0000394D0000}"/>
    <cellStyle name="20% - Accent1 3 2 3 6 2 3 2 2 2" xfId="19953" xr:uid="{00000000-0005-0000-0000-00003A4D0000}"/>
    <cellStyle name="20% - Accent1 3 2 3 6 2 3 2 3" xfId="19954" xr:uid="{00000000-0005-0000-0000-00003B4D0000}"/>
    <cellStyle name="20% - Accent1 3 2 3 6 2 3 3" xfId="19955" xr:uid="{00000000-0005-0000-0000-00003C4D0000}"/>
    <cellStyle name="20% - Accent1 3 2 3 6 2 3 3 2" xfId="19956" xr:uid="{00000000-0005-0000-0000-00003D4D0000}"/>
    <cellStyle name="20% - Accent1 3 2 3 6 2 3 4" xfId="19957" xr:uid="{00000000-0005-0000-0000-00003E4D0000}"/>
    <cellStyle name="20% - Accent1 3 2 3 6 2 4" xfId="19958" xr:uid="{00000000-0005-0000-0000-00003F4D0000}"/>
    <cellStyle name="20% - Accent1 3 2 3 6 2 4 2" xfId="19959" xr:uid="{00000000-0005-0000-0000-0000404D0000}"/>
    <cellStyle name="20% - Accent1 3 2 3 6 2 4 2 2" xfId="19960" xr:uid="{00000000-0005-0000-0000-0000414D0000}"/>
    <cellStyle name="20% - Accent1 3 2 3 6 2 4 2 2 2" xfId="19961" xr:uid="{00000000-0005-0000-0000-0000424D0000}"/>
    <cellStyle name="20% - Accent1 3 2 3 6 2 4 2 3" xfId="19962" xr:uid="{00000000-0005-0000-0000-0000434D0000}"/>
    <cellStyle name="20% - Accent1 3 2 3 6 2 4 3" xfId="19963" xr:uid="{00000000-0005-0000-0000-0000444D0000}"/>
    <cellStyle name="20% - Accent1 3 2 3 6 2 4 3 2" xfId="19964" xr:uid="{00000000-0005-0000-0000-0000454D0000}"/>
    <cellStyle name="20% - Accent1 3 2 3 6 2 4 4" xfId="19965" xr:uid="{00000000-0005-0000-0000-0000464D0000}"/>
    <cellStyle name="20% - Accent1 3 2 3 6 2 5" xfId="19966" xr:uid="{00000000-0005-0000-0000-0000474D0000}"/>
    <cellStyle name="20% - Accent1 3 2 3 6 2 5 2" xfId="19967" xr:uid="{00000000-0005-0000-0000-0000484D0000}"/>
    <cellStyle name="20% - Accent1 3 2 3 6 2 5 2 2" xfId="19968" xr:uid="{00000000-0005-0000-0000-0000494D0000}"/>
    <cellStyle name="20% - Accent1 3 2 3 6 2 5 3" xfId="19969" xr:uid="{00000000-0005-0000-0000-00004A4D0000}"/>
    <cellStyle name="20% - Accent1 3 2 3 6 2 6" xfId="19970" xr:uid="{00000000-0005-0000-0000-00004B4D0000}"/>
    <cellStyle name="20% - Accent1 3 2 3 6 2 6 2" xfId="19971" xr:uid="{00000000-0005-0000-0000-00004C4D0000}"/>
    <cellStyle name="20% - Accent1 3 2 3 6 2 6 2 2" xfId="19972" xr:uid="{00000000-0005-0000-0000-00004D4D0000}"/>
    <cellStyle name="20% - Accent1 3 2 3 6 2 6 3" xfId="19973" xr:uid="{00000000-0005-0000-0000-00004E4D0000}"/>
    <cellStyle name="20% - Accent1 3 2 3 6 2 7" xfId="19974" xr:uid="{00000000-0005-0000-0000-00004F4D0000}"/>
    <cellStyle name="20% - Accent1 3 2 3 6 2 7 2" xfId="19975" xr:uid="{00000000-0005-0000-0000-0000504D0000}"/>
    <cellStyle name="20% - Accent1 3 2 3 6 2 8" xfId="19976" xr:uid="{00000000-0005-0000-0000-0000514D0000}"/>
    <cellStyle name="20% - Accent1 3 2 3 6 2 8 2" xfId="19977" xr:uid="{00000000-0005-0000-0000-0000524D0000}"/>
    <cellStyle name="20% - Accent1 3 2 3 6 2 9" xfId="19978" xr:uid="{00000000-0005-0000-0000-0000534D0000}"/>
    <cellStyle name="20% - Accent1 3 2 3 6 3" xfId="19979" xr:uid="{00000000-0005-0000-0000-0000544D0000}"/>
    <cellStyle name="20% - Accent1 3 2 3 6 3 2" xfId="19980" xr:uid="{00000000-0005-0000-0000-0000554D0000}"/>
    <cellStyle name="20% - Accent1 3 2 3 6 3 2 2" xfId="19981" xr:uid="{00000000-0005-0000-0000-0000564D0000}"/>
    <cellStyle name="20% - Accent1 3 2 3 6 3 2 2 2" xfId="19982" xr:uid="{00000000-0005-0000-0000-0000574D0000}"/>
    <cellStyle name="20% - Accent1 3 2 3 6 3 2 2 2 2" xfId="19983" xr:uid="{00000000-0005-0000-0000-0000584D0000}"/>
    <cellStyle name="20% - Accent1 3 2 3 6 3 2 2 3" xfId="19984" xr:uid="{00000000-0005-0000-0000-0000594D0000}"/>
    <cellStyle name="20% - Accent1 3 2 3 6 3 2 3" xfId="19985" xr:uid="{00000000-0005-0000-0000-00005A4D0000}"/>
    <cellStyle name="20% - Accent1 3 2 3 6 3 2 3 2" xfId="19986" xr:uid="{00000000-0005-0000-0000-00005B4D0000}"/>
    <cellStyle name="20% - Accent1 3 2 3 6 3 2 4" xfId="19987" xr:uid="{00000000-0005-0000-0000-00005C4D0000}"/>
    <cellStyle name="20% - Accent1 3 2 3 6 3 3" xfId="19988" xr:uid="{00000000-0005-0000-0000-00005D4D0000}"/>
    <cellStyle name="20% - Accent1 3 2 3 6 3 3 2" xfId="19989" xr:uid="{00000000-0005-0000-0000-00005E4D0000}"/>
    <cellStyle name="20% - Accent1 3 2 3 6 3 3 2 2" xfId="19990" xr:uid="{00000000-0005-0000-0000-00005F4D0000}"/>
    <cellStyle name="20% - Accent1 3 2 3 6 3 3 2 2 2" xfId="19991" xr:uid="{00000000-0005-0000-0000-0000604D0000}"/>
    <cellStyle name="20% - Accent1 3 2 3 6 3 3 2 3" xfId="19992" xr:uid="{00000000-0005-0000-0000-0000614D0000}"/>
    <cellStyle name="20% - Accent1 3 2 3 6 3 3 3" xfId="19993" xr:uid="{00000000-0005-0000-0000-0000624D0000}"/>
    <cellStyle name="20% - Accent1 3 2 3 6 3 3 3 2" xfId="19994" xr:uid="{00000000-0005-0000-0000-0000634D0000}"/>
    <cellStyle name="20% - Accent1 3 2 3 6 3 3 4" xfId="19995" xr:uid="{00000000-0005-0000-0000-0000644D0000}"/>
    <cellStyle name="20% - Accent1 3 2 3 6 3 4" xfId="19996" xr:uid="{00000000-0005-0000-0000-0000654D0000}"/>
    <cellStyle name="20% - Accent1 3 2 3 6 3 4 2" xfId="19997" xr:uid="{00000000-0005-0000-0000-0000664D0000}"/>
    <cellStyle name="20% - Accent1 3 2 3 6 3 4 2 2" xfId="19998" xr:uid="{00000000-0005-0000-0000-0000674D0000}"/>
    <cellStyle name="20% - Accent1 3 2 3 6 3 4 2 2 2" xfId="19999" xr:uid="{00000000-0005-0000-0000-0000684D0000}"/>
    <cellStyle name="20% - Accent1 3 2 3 6 3 4 2 3" xfId="20000" xr:uid="{00000000-0005-0000-0000-0000694D0000}"/>
    <cellStyle name="20% - Accent1 3 2 3 6 3 4 3" xfId="20001" xr:uid="{00000000-0005-0000-0000-00006A4D0000}"/>
    <cellStyle name="20% - Accent1 3 2 3 6 3 4 3 2" xfId="20002" xr:uid="{00000000-0005-0000-0000-00006B4D0000}"/>
    <cellStyle name="20% - Accent1 3 2 3 6 3 4 4" xfId="20003" xr:uid="{00000000-0005-0000-0000-00006C4D0000}"/>
    <cellStyle name="20% - Accent1 3 2 3 6 3 5" xfId="20004" xr:uid="{00000000-0005-0000-0000-00006D4D0000}"/>
    <cellStyle name="20% - Accent1 3 2 3 6 3 5 2" xfId="20005" xr:uid="{00000000-0005-0000-0000-00006E4D0000}"/>
    <cellStyle name="20% - Accent1 3 2 3 6 3 5 2 2" xfId="20006" xr:uid="{00000000-0005-0000-0000-00006F4D0000}"/>
    <cellStyle name="20% - Accent1 3 2 3 6 3 5 3" xfId="20007" xr:uid="{00000000-0005-0000-0000-0000704D0000}"/>
    <cellStyle name="20% - Accent1 3 2 3 6 3 6" xfId="20008" xr:uid="{00000000-0005-0000-0000-0000714D0000}"/>
    <cellStyle name="20% - Accent1 3 2 3 6 3 6 2" xfId="20009" xr:uid="{00000000-0005-0000-0000-0000724D0000}"/>
    <cellStyle name="20% - Accent1 3 2 3 6 3 6 2 2" xfId="20010" xr:uid="{00000000-0005-0000-0000-0000734D0000}"/>
    <cellStyle name="20% - Accent1 3 2 3 6 3 6 3" xfId="20011" xr:uid="{00000000-0005-0000-0000-0000744D0000}"/>
    <cellStyle name="20% - Accent1 3 2 3 6 3 7" xfId="20012" xr:uid="{00000000-0005-0000-0000-0000754D0000}"/>
    <cellStyle name="20% - Accent1 3 2 3 6 3 7 2" xfId="20013" xr:uid="{00000000-0005-0000-0000-0000764D0000}"/>
    <cellStyle name="20% - Accent1 3 2 3 6 3 8" xfId="20014" xr:uid="{00000000-0005-0000-0000-0000774D0000}"/>
    <cellStyle name="20% - Accent1 3 2 3 6 3 8 2" xfId="20015" xr:uid="{00000000-0005-0000-0000-0000784D0000}"/>
    <cellStyle name="20% - Accent1 3 2 3 6 3 9" xfId="20016" xr:uid="{00000000-0005-0000-0000-0000794D0000}"/>
    <cellStyle name="20% - Accent1 3 2 3 6 4" xfId="20017" xr:uid="{00000000-0005-0000-0000-00007A4D0000}"/>
    <cellStyle name="20% - Accent1 3 2 3 6 4 2" xfId="20018" xr:uid="{00000000-0005-0000-0000-00007B4D0000}"/>
    <cellStyle name="20% - Accent1 3 2 3 6 4 2 2" xfId="20019" xr:uid="{00000000-0005-0000-0000-00007C4D0000}"/>
    <cellStyle name="20% - Accent1 3 2 3 6 4 2 2 2" xfId="20020" xr:uid="{00000000-0005-0000-0000-00007D4D0000}"/>
    <cellStyle name="20% - Accent1 3 2 3 6 4 2 3" xfId="20021" xr:uid="{00000000-0005-0000-0000-00007E4D0000}"/>
    <cellStyle name="20% - Accent1 3 2 3 6 4 3" xfId="20022" xr:uid="{00000000-0005-0000-0000-00007F4D0000}"/>
    <cellStyle name="20% - Accent1 3 2 3 6 4 3 2" xfId="20023" xr:uid="{00000000-0005-0000-0000-0000804D0000}"/>
    <cellStyle name="20% - Accent1 3 2 3 6 4 4" xfId="20024" xr:uid="{00000000-0005-0000-0000-0000814D0000}"/>
    <cellStyle name="20% - Accent1 3 2 3 6 5" xfId="20025" xr:uid="{00000000-0005-0000-0000-0000824D0000}"/>
    <cellStyle name="20% - Accent1 3 2 3 6 5 2" xfId="20026" xr:uid="{00000000-0005-0000-0000-0000834D0000}"/>
    <cellStyle name="20% - Accent1 3 2 3 6 5 2 2" xfId="20027" xr:uid="{00000000-0005-0000-0000-0000844D0000}"/>
    <cellStyle name="20% - Accent1 3 2 3 6 5 2 2 2" xfId="20028" xr:uid="{00000000-0005-0000-0000-0000854D0000}"/>
    <cellStyle name="20% - Accent1 3 2 3 6 5 2 3" xfId="20029" xr:uid="{00000000-0005-0000-0000-0000864D0000}"/>
    <cellStyle name="20% - Accent1 3 2 3 6 5 3" xfId="20030" xr:uid="{00000000-0005-0000-0000-0000874D0000}"/>
    <cellStyle name="20% - Accent1 3 2 3 6 5 3 2" xfId="20031" xr:uid="{00000000-0005-0000-0000-0000884D0000}"/>
    <cellStyle name="20% - Accent1 3 2 3 6 5 4" xfId="20032" xr:uid="{00000000-0005-0000-0000-0000894D0000}"/>
    <cellStyle name="20% - Accent1 3 2 3 6 6" xfId="20033" xr:uid="{00000000-0005-0000-0000-00008A4D0000}"/>
    <cellStyle name="20% - Accent1 3 2 3 6 6 2" xfId="20034" xr:uid="{00000000-0005-0000-0000-00008B4D0000}"/>
    <cellStyle name="20% - Accent1 3 2 3 6 6 2 2" xfId="20035" xr:uid="{00000000-0005-0000-0000-00008C4D0000}"/>
    <cellStyle name="20% - Accent1 3 2 3 6 6 2 2 2" xfId="20036" xr:uid="{00000000-0005-0000-0000-00008D4D0000}"/>
    <cellStyle name="20% - Accent1 3 2 3 6 6 2 3" xfId="20037" xr:uid="{00000000-0005-0000-0000-00008E4D0000}"/>
    <cellStyle name="20% - Accent1 3 2 3 6 6 3" xfId="20038" xr:uid="{00000000-0005-0000-0000-00008F4D0000}"/>
    <cellStyle name="20% - Accent1 3 2 3 6 6 3 2" xfId="20039" xr:uid="{00000000-0005-0000-0000-0000904D0000}"/>
    <cellStyle name="20% - Accent1 3 2 3 6 6 4" xfId="20040" xr:uid="{00000000-0005-0000-0000-0000914D0000}"/>
    <cellStyle name="20% - Accent1 3 2 3 6 7" xfId="20041" xr:uid="{00000000-0005-0000-0000-0000924D0000}"/>
    <cellStyle name="20% - Accent1 3 2 3 6 7 2" xfId="20042" xr:uid="{00000000-0005-0000-0000-0000934D0000}"/>
    <cellStyle name="20% - Accent1 3 2 3 6 7 2 2" xfId="20043" xr:uid="{00000000-0005-0000-0000-0000944D0000}"/>
    <cellStyle name="20% - Accent1 3 2 3 6 7 3" xfId="20044" xr:uid="{00000000-0005-0000-0000-0000954D0000}"/>
    <cellStyle name="20% - Accent1 3 2 3 6 8" xfId="20045" xr:uid="{00000000-0005-0000-0000-0000964D0000}"/>
    <cellStyle name="20% - Accent1 3 2 3 6 8 2" xfId="20046" xr:uid="{00000000-0005-0000-0000-0000974D0000}"/>
    <cellStyle name="20% - Accent1 3 2 3 6 8 2 2" xfId="20047" xr:uid="{00000000-0005-0000-0000-0000984D0000}"/>
    <cellStyle name="20% - Accent1 3 2 3 6 8 3" xfId="20048" xr:uid="{00000000-0005-0000-0000-0000994D0000}"/>
    <cellStyle name="20% - Accent1 3 2 3 6 9" xfId="20049" xr:uid="{00000000-0005-0000-0000-00009A4D0000}"/>
    <cellStyle name="20% - Accent1 3 2 3 6 9 2" xfId="20050" xr:uid="{00000000-0005-0000-0000-00009B4D0000}"/>
    <cellStyle name="20% - Accent1 3 2 3 7" xfId="20051" xr:uid="{00000000-0005-0000-0000-00009C4D0000}"/>
    <cellStyle name="20% - Accent1 3 2 3 7 2" xfId="20052" xr:uid="{00000000-0005-0000-0000-00009D4D0000}"/>
    <cellStyle name="20% - Accent1 3 2 3 7 2 2" xfId="20053" xr:uid="{00000000-0005-0000-0000-00009E4D0000}"/>
    <cellStyle name="20% - Accent1 3 2 3 7 2 2 2" xfId="20054" xr:uid="{00000000-0005-0000-0000-00009F4D0000}"/>
    <cellStyle name="20% - Accent1 3 2 3 7 2 2 2 2" xfId="20055" xr:uid="{00000000-0005-0000-0000-0000A04D0000}"/>
    <cellStyle name="20% - Accent1 3 2 3 7 2 2 3" xfId="20056" xr:uid="{00000000-0005-0000-0000-0000A14D0000}"/>
    <cellStyle name="20% - Accent1 3 2 3 7 2 3" xfId="20057" xr:uid="{00000000-0005-0000-0000-0000A24D0000}"/>
    <cellStyle name="20% - Accent1 3 2 3 7 2 3 2" xfId="20058" xr:uid="{00000000-0005-0000-0000-0000A34D0000}"/>
    <cellStyle name="20% - Accent1 3 2 3 7 2 4" xfId="20059" xr:uid="{00000000-0005-0000-0000-0000A44D0000}"/>
    <cellStyle name="20% - Accent1 3 2 3 7 3" xfId="20060" xr:uid="{00000000-0005-0000-0000-0000A54D0000}"/>
    <cellStyle name="20% - Accent1 3 2 3 7 3 2" xfId="20061" xr:uid="{00000000-0005-0000-0000-0000A64D0000}"/>
    <cellStyle name="20% - Accent1 3 2 3 7 3 2 2" xfId="20062" xr:uid="{00000000-0005-0000-0000-0000A74D0000}"/>
    <cellStyle name="20% - Accent1 3 2 3 7 3 2 2 2" xfId="20063" xr:uid="{00000000-0005-0000-0000-0000A84D0000}"/>
    <cellStyle name="20% - Accent1 3 2 3 7 3 2 3" xfId="20064" xr:uid="{00000000-0005-0000-0000-0000A94D0000}"/>
    <cellStyle name="20% - Accent1 3 2 3 7 3 3" xfId="20065" xr:uid="{00000000-0005-0000-0000-0000AA4D0000}"/>
    <cellStyle name="20% - Accent1 3 2 3 7 3 3 2" xfId="20066" xr:uid="{00000000-0005-0000-0000-0000AB4D0000}"/>
    <cellStyle name="20% - Accent1 3 2 3 7 3 4" xfId="20067" xr:uid="{00000000-0005-0000-0000-0000AC4D0000}"/>
    <cellStyle name="20% - Accent1 3 2 3 7 4" xfId="20068" xr:uid="{00000000-0005-0000-0000-0000AD4D0000}"/>
    <cellStyle name="20% - Accent1 3 2 3 7 4 2" xfId="20069" xr:uid="{00000000-0005-0000-0000-0000AE4D0000}"/>
    <cellStyle name="20% - Accent1 3 2 3 7 4 2 2" xfId="20070" xr:uid="{00000000-0005-0000-0000-0000AF4D0000}"/>
    <cellStyle name="20% - Accent1 3 2 3 7 4 2 2 2" xfId="20071" xr:uid="{00000000-0005-0000-0000-0000B04D0000}"/>
    <cellStyle name="20% - Accent1 3 2 3 7 4 2 3" xfId="20072" xr:uid="{00000000-0005-0000-0000-0000B14D0000}"/>
    <cellStyle name="20% - Accent1 3 2 3 7 4 3" xfId="20073" xr:uid="{00000000-0005-0000-0000-0000B24D0000}"/>
    <cellStyle name="20% - Accent1 3 2 3 7 4 3 2" xfId="20074" xr:uid="{00000000-0005-0000-0000-0000B34D0000}"/>
    <cellStyle name="20% - Accent1 3 2 3 7 4 4" xfId="20075" xr:uid="{00000000-0005-0000-0000-0000B44D0000}"/>
    <cellStyle name="20% - Accent1 3 2 3 7 5" xfId="20076" xr:uid="{00000000-0005-0000-0000-0000B54D0000}"/>
    <cellStyle name="20% - Accent1 3 2 3 7 5 2" xfId="20077" xr:uid="{00000000-0005-0000-0000-0000B64D0000}"/>
    <cellStyle name="20% - Accent1 3 2 3 7 5 2 2" xfId="20078" xr:uid="{00000000-0005-0000-0000-0000B74D0000}"/>
    <cellStyle name="20% - Accent1 3 2 3 7 5 3" xfId="20079" xr:uid="{00000000-0005-0000-0000-0000B84D0000}"/>
    <cellStyle name="20% - Accent1 3 2 3 7 6" xfId="20080" xr:uid="{00000000-0005-0000-0000-0000B94D0000}"/>
    <cellStyle name="20% - Accent1 3 2 3 7 6 2" xfId="20081" xr:uid="{00000000-0005-0000-0000-0000BA4D0000}"/>
    <cellStyle name="20% - Accent1 3 2 3 7 6 2 2" xfId="20082" xr:uid="{00000000-0005-0000-0000-0000BB4D0000}"/>
    <cellStyle name="20% - Accent1 3 2 3 7 6 3" xfId="20083" xr:uid="{00000000-0005-0000-0000-0000BC4D0000}"/>
    <cellStyle name="20% - Accent1 3 2 3 7 7" xfId="20084" xr:uid="{00000000-0005-0000-0000-0000BD4D0000}"/>
    <cellStyle name="20% - Accent1 3 2 3 7 7 2" xfId="20085" xr:uid="{00000000-0005-0000-0000-0000BE4D0000}"/>
    <cellStyle name="20% - Accent1 3 2 3 7 8" xfId="20086" xr:uid="{00000000-0005-0000-0000-0000BF4D0000}"/>
    <cellStyle name="20% - Accent1 3 2 3 7 8 2" xfId="20087" xr:uid="{00000000-0005-0000-0000-0000C04D0000}"/>
    <cellStyle name="20% - Accent1 3 2 3 7 9" xfId="20088" xr:uid="{00000000-0005-0000-0000-0000C14D0000}"/>
    <cellStyle name="20% - Accent1 3 2 3 8" xfId="20089" xr:uid="{00000000-0005-0000-0000-0000C24D0000}"/>
    <cellStyle name="20% - Accent1 3 2 3 8 2" xfId="20090" xr:uid="{00000000-0005-0000-0000-0000C34D0000}"/>
    <cellStyle name="20% - Accent1 3 2 3 8 2 2" xfId="20091" xr:uid="{00000000-0005-0000-0000-0000C44D0000}"/>
    <cellStyle name="20% - Accent1 3 2 3 8 2 2 2" xfId="20092" xr:uid="{00000000-0005-0000-0000-0000C54D0000}"/>
    <cellStyle name="20% - Accent1 3 2 3 8 2 2 2 2" xfId="20093" xr:uid="{00000000-0005-0000-0000-0000C64D0000}"/>
    <cellStyle name="20% - Accent1 3 2 3 8 2 2 3" xfId="20094" xr:uid="{00000000-0005-0000-0000-0000C74D0000}"/>
    <cellStyle name="20% - Accent1 3 2 3 8 2 3" xfId="20095" xr:uid="{00000000-0005-0000-0000-0000C84D0000}"/>
    <cellStyle name="20% - Accent1 3 2 3 8 2 3 2" xfId="20096" xr:uid="{00000000-0005-0000-0000-0000C94D0000}"/>
    <cellStyle name="20% - Accent1 3 2 3 8 2 4" xfId="20097" xr:uid="{00000000-0005-0000-0000-0000CA4D0000}"/>
    <cellStyle name="20% - Accent1 3 2 3 8 3" xfId="20098" xr:uid="{00000000-0005-0000-0000-0000CB4D0000}"/>
    <cellStyle name="20% - Accent1 3 2 3 8 3 2" xfId="20099" xr:uid="{00000000-0005-0000-0000-0000CC4D0000}"/>
    <cellStyle name="20% - Accent1 3 2 3 8 3 2 2" xfId="20100" xr:uid="{00000000-0005-0000-0000-0000CD4D0000}"/>
    <cellStyle name="20% - Accent1 3 2 3 8 3 2 2 2" xfId="20101" xr:uid="{00000000-0005-0000-0000-0000CE4D0000}"/>
    <cellStyle name="20% - Accent1 3 2 3 8 3 2 3" xfId="20102" xr:uid="{00000000-0005-0000-0000-0000CF4D0000}"/>
    <cellStyle name="20% - Accent1 3 2 3 8 3 3" xfId="20103" xr:uid="{00000000-0005-0000-0000-0000D04D0000}"/>
    <cellStyle name="20% - Accent1 3 2 3 8 3 3 2" xfId="20104" xr:uid="{00000000-0005-0000-0000-0000D14D0000}"/>
    <cellStyle name="20% - Accent1 3 2 3 8 3 4" xfId="20105" xr:uid="{00000000-0005-0000-0000-0000D24D0000}"/>
    <cellStyle name="20% - Accent1 3 2 3 8 4" xfId="20106" xr:uid="{00000000-0005-0000-0000-0000D34D0000}"/>
    <cellStyle name="20% - Accent1 3 2 3 8 4 2" xfId="20107" xr:uid="{00000000-0005-0000-0000-0000D44D0000}"/>
    <cellStyle name="20% - Accent1 3 2 3 8 4 2 2" xfId="20108" xr:uid="{00000000-0005-0000-0000-0000D54D0000}"/>
    <cellStyle name="20% - Accent1 3 2 3 8 4 2 2 2" xfId="20109" xr:uid="{00000000-0005-0000-0000-0000D64D0000}"/>
    <cellStyle name="20% - Accent1 3 2 3 8 4 2 3" xfId="20110" xr:uid="{00000000-0005-0000-0000-0000D74D0000}"/>
    <cellStyle name="20% - Accent1 3 2 3 8 4 3" xfId="20111" xr:uid="{00000000-0005-0000-0000-0000D84D0000}"/>
    <cellStyle name="20% - Accent1 3 2 3 8 4 3 2" xfId="20112" xr:uid="{00000000-0005-0000-0000-0000D94D0000}"/>
    <cellStyle name="20% - Accent1 3 2 3 8 4 4" xfId="20113" xr:uid="{00000000-0005-0000-0000-0000DA4D0000}"/>
    <cellStyle name="20% - Accent1 3 2 3 8 5" xfId="20114" xr:uid="{00000000-0005-0000-0000-0000DB4D0000}"/>
    <cellStyle name="20% - Accent1 3 2 3 8 5 2" xfId="20115" xr:uid="{00000000-0005-0000-0000-0000DC4D0000}"/>
    <cellStyle name="20% - Accent1 3 2 3 8 5 2 2" xfId="20116" xr:uid="{00000000-0005-0000-0000-0000DD4D0000}"/>
    <cellStyle name="20% - Accent1 3 2 3 8 5 3" xfId="20117" xr:uid="{00000000-0005-0000-0000-0000DE4D0000}"/>
    <cellStyle name="20% - Accent1 3 2 3 8 6" xfId="20118" xr:uid="{00000000-0005-0000-0000-0000DF4D0000}"/>
    <cellStyle name="20% - Accent1 3 2 3 8 6 2" xfId="20119" xr:uid="{00000000-0005-0000-0000-0000E04D0000}"/>
    <cellStyle name="20% - Accent1 3 2 3 8 6 2 2" xfId="20120" xr:uid="{00000000-0005-0000-0000-0000E14D0000}"/>
    <cellStyle name="20% - Accent1 3 2 3 8 6 3" xfId="20121" xr:uid="{00000000-0005-0000-0000-0000E24D0000}"/>
    <cellStyle name="20% - Accent1 3 2 3 8 7" xfId="20122" xr:uid="{00000000-0005-0000-0000-0000E34D0000}"/>
    <cellStyle name="20% - Accent1 3 2 3 8 7 2" xfId="20123" xr:uid="{00000000-0005-0000-0000-0000E44D0000}"/>
    <cellStyle name="20% - Accent1 3 2 3 8 8" xfId="20124" xr:uid="{00000000-0005-0000-0000-0000E54D0000}"/>
    <cellStyle name="20% - Accent1 3 2 3 8 8 2" xfId="20125" xr:uid="{00000000-0005-0000-0000-0000E64D0000}"/>
    <cellStyle name="20% - Accent1 3 2 3 8 9" xfId="20126" xr:uid="{00000000-0005-0000-0000-0000E74D0000}"/>
    <cellStyle name="20% - Accent1 3 2 3 9" xfId="20127" xr:uid="{00000000-0005-0000-0000-0000E84D0000}"/>
    <cellStyle name="20% - Accent1 3 2 3 9 2" xfId="20128" xr:uid="{00000000-0005-0000-0000-0000E94D0000}"/>
    <cellStyle name="20% - Accent1 3 2 3 9 2 2" xfId="20129" xr:uid="{00000000-0005-0000-0000-0000EA4D0000}"/>
    <cellStyle name="20% - Accent1 3 2 3 9 2 2 2" xfId="20130" xr:uid="{00000000-0005-0000-0000-0000EB4D0000}"/>
    <cellStyle name="20% - Accent1 3 2 3 9 2 3" xfId="20131" xr:uid="{00000000-0005-0000-0000-0000EC4D0000}"/>
    <cellStyle name="20% - Accent1 3 2 3 9 3" xfId="20132" xr:uid="{00000000-0005-0000-0000-0000ED4D0000}"/>
    <cellStyle name="20% - Accent1 3 2 3 9 3 2" xfId="20133" xr:uid="{00000000-0005-0000-0000-0000EE4D0000}"/>
    <cellStyle name="20% - Accent1 3 2 3 9 4" xfId="20134" xr:uid="{00000000-0005-0000-0000-0000EF4D0000}"/>
    <cellStyle name="20% - Accent1 3 2 4" xfId="20135" xr:uid="{00000000-0005-0000-0000-0000F04D0000}"/>
    <cellStyle name="20% - Accent1 3 2 4 10" xfId="20136" xr:uid="{00000000-0005-0000-0000-0000F14D0000}"/>
    <cellStyle name="20% - Accent1 3 2 4 10 2" xfId="20137" xr:uid="{00000000-0005-0000-0000-0000F24D0000}"/>
    <cellStyle name="20% - Accent1 3 2 4 10 2 2" xfId="20138" xr:uid="{00000000-0005-0000-0000-0000F34D0000}"/>
    <cellStyle name="20% - Accent1 3 2 4 10 2 2 2" xfId="20139" xr:uid="{00000000-0005-0000-0000-0000F44D0000}"/>
    <cellStyle name="20% - Accent1 3 2 4 10 2 3" xfId="20140" xr:uid="{00000000-0005-0000-0000-0000F54D0000}"/>
    <cellStyle name="20% - Accent1 3 2 4 10 3" xfId="20141" xr:uid="{00000000-0005-0000-0000-0000F64D0000}"/>
    <cellStyle name="20% - Accent1 3 2 4 10 3 2" xfId="20142" xr:uid="{00000000-0005-0000-0000-0000F74D0000}"/>
    <cellStyle name="20% - Accent1 3 2 4 10 4" xfId="20143" xr:uid="{00000000-0005-0000-0000-0000F84D0000}"/>
    <cellStyle name="20% - Accent1 3 2 4 11" xfId="20144" xr:uid="{00000000-0005-0000-0000-0000F94D0000}"/>
    <cellStyle name="20% - Accent1 3 2 4 11 2" xfId="20145" xr:uid="{00000000-0005-0000-0000-0000FA4D0000}"/>
    <cellStyle name="20% - Accent1 3 2 4 11 2 2" xfId="20146" xr:uid="{00000000-0005-0000-0000-0000FB4D0000}"/>
    <cellStyle name="20% - Accent1 3 2 4 11 2 2 2" xfId="20147" xr:uid="{00000000-0005-0000-0000-0000FC4D0000}"/>
    <cellStyle name="20% - Accent1 3 2 4 11 2 3" xfId="20148" xr:uid="{00000000-0005-0000-0000-0000FD4D0000}"/>
    <cellStyle name="20% - Accent1 3 2 4 11 3" xfId="20149" xr:uid="{00000000-0005-0000-0000-0000FE4D0000}"/>
    <cellStyle name="20% - Accent1 3 2 4 11 3 2" xfId="20150" xr:uid="{00000000-0005-0000-0000-0000FF4D0000}"/>
    <cellStyle name="20% - Accent1 3 2 4 11 4" xfId="20151" xr:uid="{00000000-0005-0000-0000-0000004E0000}"/>
    <cellStyle name="20% - Accent1 3 2 4 12" xfId="20152" xr:uid="{00000000-0005-0000-0000-0000014E0000}"/>
    <cellStyle name="20% - Accent1 3 2 4 12 2" xfId="20153" xr:uid="{00000000-0005-0000-0000-0000024E0000}"/>
    <cellStyle name="20% - Accent1 3 2 4 12 2 2" xfId="20154" xr:uid="{00000000-0005-0000-0000-0000034E0000}"/>
    <cellStyle name="20% - Accent1 3 2 4 12 3" xfId="20155" xr:uid="{00000000-0005-0000-0000-0000044E0000}"/>
    <cellStyle name="20% - Accent1 3 2 4 13" xfId="20156" xr:uid="{00000000-0005-0000-0000-0000054E0000}"/>
    <cellStyle name="20% - Accent1 3 2 4 13 2" xfId="20157" xr:uid="{00000000-0005-0000-0000-0000064E0000}"/>
    <cellStyle name="20% - Accent1 3 2 4 13 2 2" xfId="20158" xr:uid="{00000000-0005-0000-0000-0000074E0000}"/>
    <cellStyle name="20% - Accent1 3 2 4 13 3" xfId="20159" xr:uid="{00000000-0005-0000-0000-0000084E0000}"/>
    <cellStyle name="20% - Accent1 3 2 4 14" xfId="20160" xr:uid="{00000000-0005-0000-0000-0000094E0000}"/>
    <cellStyle name="20% - Accent1 3 2 4 14 2" xfId="20161" xr:uid="{00000000-0005-0000-0000-00000A4E0000}"/>
    <cellStyle name="20% - Accent1 3 2 4 15" xfId="20162" xr:uid="{00000000-0005-0000-0000-00000B4E0000}"/>
    <cellStyle name="20% - Accent1 3 2 4 15 2" xfId="20163" xr:uid="{00000000-0005-0000-0000-00000C4E0000}"/>
    <cellStyle name="20% - Accent1 3 2 4 16" xfId="20164" xr:uid="{00000000-0005-0000-0000-00000D4E0000}"/>
    <cellStyle name="20% - Accent1 3 2 4 2" xfId="20165" xr:uid="{00000000-0005-0000-0000-00000E4E0000}"/>
    <cellStyle name="20% - Accent1 3 2 4 2 10" xfId="20166" xr:uid="{00000000-0005-0000-0000-00000F4E0000}"/>
    <cellStyle name="20% - Accent1 3 2 4 2 10 2" xfId="20167" xr:uid="{00000000-0005-0000-0000-0000104E0000}"/>
    <cellStyle name="20% - Accent1 3 2 4 2 10 2 2" xfId="20168" xr:uid="{00000000-0005-0000-0000-0000114E0000}"/>
    <cellStyle name="20% - Accent1 3 2 4 2 10 2 2 2" xfId="20169" xr:uid="{00000000-0005-0000-0000-0000124E0000}"/>
    <cellStyle name="20% - Accent1 3 2 4 2 10 2 3" xfId="20170" xr:uid="{00000000-0005-0000-0000-0000134E0000}"/>
    <cellStyle name="20% - Accent1 3 2 4 2 10 3" xfId="20171" xr:uid="{00000000-0005-0000-0000-0000144E0000}"/>
    <cellStyle name="20% - Accent1 3 2 4 2 10 3 2" xfId="20172" xr:uid="{00000000-0005-0000-0000-0000154E0000}"/>
    <cellStyle name="20% - Accent1 3 2 4 2 10 4" xfId="20173" xr:uid="{00000000-0005-0000-0000-0000164E0000}"/>
    <cellStyle name="20% - Accent1 3 2 4 2 11" xfId="20174" xr:uid="{00000000-0005-0000-0000-0000174E0000}"/>
    <cellStyle name="20% - Accent1 3 2 4 2 11 2" xfId="20175" xr:uid="{00000000-0005-0000-0000-0000184E0000}"/>
    <cellStyle name="20% - Accent1 3 2 4 2 11 2 2" xfId="20176" xr:uid="{00000000-0005-0000-0000-0000194E0000}"/>
    <cellStyle name="20% - Accent1 3 2 4 2 11 3" xfId="20177" xr:uid="{00000000-0005-0000-0000-00001A4E0000}"/>
    <cellStyle name="20% - Accent1 3 2 4 2 12" xfId="20178" xr:uid="{00000000-0005-0000-0000-00001B4E0000}"/>
    <cellStyle name="20% - Accent1 3 2 4 2 12 2" xfId="20179" xr:uid="{00000000-0005-0000-0000-00001C4E0000}"/>
    <cellStyle name="20% - Accent1 3 2 4 2 12 2 2" xfId="20180" xr:uid="{00000000-0005-0000-0000-00001D4E0000}"/>
    <cellStyle name="20% - Accent1 3 2 4 2 12 3" xfId="20181" xr:uid="{00000000-0005-0000-0000-00001E4E0000}"/>
    <cellStyle name="20% - Accent1 3 2 4 2 13" xfId="20182" xr:uid="{00000000-0005-0000-0000-00001F4E0000}"/>
    <cellStyle name="20% - Accent1 3 2 4 2 13 2" xfId="20183" xr:uid="{00000000-0005-0000-0000-0000204E0000}"/>
    <cellStyle name="20% - Accent1 3 2 4 2 14" xfId="20184" xr:uid="{00000000-0005-0000-0000-0000214E0000}"/>
    <cellStyle name="20% - Accent1 3 2 4 2 14 2" xfId="20185" xr:uid="{00000000-0005-0000-0000-0000224E0000}"/>
    <cellStyle name="20% - Accent1 3 2 4 2 15" xfId="20186" xr:uid="{00000000-0005-0000-0000-0000234E0000}"/>
    <cellStyle name="20% - Accent1 3 2 4 2 2" xfId="20187" xr:uid="{00000000-0005-0000-0000-0000244E0000}"/>
    <cellStyle name="20% - Accent1 3 2 4 2 2 10" xfId="20188" xr:uid="{00000000-0005-0000-0000-0000254E0000}"/>
    <cellStyle name="20% - Accent1 3 2 4 2 2 10 2" xfId="20189" xr:uid="{00000000-0005-0000-0000-0000264E0000}"/>
    <cellStyle name="20% - Accent1 3 2 4 2 2 10 2 2" xfId="20190" xr:uid="{00000000-0005-0000-0000-0000274E0000}"/>
    <cellStyle name="20% - Accent1 3 2 4 2 2 10 3" xfId="20191" xr:uid="{00000000-0005-0000-0000-0000284E0000}"/>
    <cellStyle name="20% - Accent1 3 2 4 2 2 11" xfId="20192" xr:uid="{00000000-0005-0000-0000-0000294E0000}"/>
    <cellStyle name="20% - Accent1 3 2 4 2 2 11 2" xfId="20193" xr:uid="{00000000-0005-0000-0000-00002A4E0000}"/>
    <cellStyle name="20% - Accent1 3 2 4 2 2 11 2 2" xfId="20194" xr:uid="{00000000-0005-0000-0000-00002B4E0000}"/>
    <cellStyle name="20% - Accent1 3 2 4 2 2 11 3" xfId="20195" xr:uid="{00000000-0005-0000-0000-00002C4E0000}"/>
    <cellStyle name="20% - Accent1 3 2 4 2 2 12" xfId="20196" xr:uid="{00000000-0005-0000-0000-00002D4E0000}"/>
    <cellStyle name="20% - Accent1 3 2 4 2 2 12 2" xfId="20197" xr:uid="{00000000-0005-0000-0000-00002E4E0000}"/>
    <cellStyle name="20% - Accent1 3 2 4 2 2 13" xfId="20198" xr:uid="{00000000-0005-0000-0000-00002F4E0000}"/>
    <cellStyle name="20% - Accent1 3 2 4 2 2 13 2" xfId="20199" xr:uid="{00000000-0005-0000-0000-0000304E0000}"/>
    <cellStyle name="20% - Accent1 3 2 4 2 2 14" xfId="20200" xr:uid="{00000000-0005-0000-0000-0000314E0000}"/>
    <cellStyle name="20% - Accent1 3 2 4 2 2 2" xfId="20201" xr:uid="{00000000-0005-0000-0000-0000324E0000}"/>
    <cellStyle name="20% - Accent1 3 2 4 2 2 2 10" xfId="20202" xr:uid="{00000000-0005-0000-0000-0000334E0000}"/>
    <cellStyle name="20% - Accent1 3 2 4 2 2 2 10 2" xfId="20203" xr:uid="{00000000-0005-0000-0000-0000344E0000}"/>
    <cellStyle name="20% - Accent1 3 2 4 2 2 2 11" xfId="20204" xr:uid="{00000000-0005-0000-0000-0000354E0000}"/>
    <cellStyle name="20% - Accent1 3 2 4 2 2 2 2" xfId="20205" xr:uid="{00000000-0005-0000-0000-0000364E0000}"/>
    <cellStyle name="20% - Accent1 3 2 4 2 2 2 2 2" xfId="20206" xr:uid="{00000000-0005-0000-0000-0000374E0000}"/>
    <cellStyle name="20% - Accent1 3 2 4 2 2 2 2 2 2" xfId="20207" xr:uid="{00000000-0005-0000-0000-0000384E0000}"/>
    <cellStyle name="20% - Accent1 3 2 4 2 2 2 2 2 2 2" xfId="20208" xr:uid="{00000000-0005-0000-0000-0000394E0000}"/>
    <cellStyle name="20% - Accent1 3 2 4 2 2 2 2 2 2 2 2" xfId="20209" xr:uid="{00000000-0005-0000-0000-00003A4E0000}"/>
    <cellStyle name="20% - Accent1 3 2 4 2 2 2 2 2 2 3" xfId="20210" xr:uid="{00000000-0005-0000-0000-00003B4E0000}"/>
    <cellStyle name="20% - Accent1 3 2 4 2 2 2 2 2 3" xfId="20211" xr:uid="{00000000-0005-0000-0000-00003C4E0000}"/>
    <cellStyle name="20% - Accent1 3 2 4 2 2 2 2 2 3 2" xfId="20212" xr:uid="{00000000-0005-0000-0000-00003D4E0000}"/>
    <cellStyle name="20% - Accent1 3 2 4 2 2 2 2 2 4" xfId="20213" xr:uid="{00000000-0005-0000-0000-00003E4E0000}"/>
    <cellStyle name="20% - Accent1 3 2 4 2 2 2 2 3" xfId="20214" xr:uid="{00000000-0005-0000-0000-00003F4E0000}"/>
    <cellStyle name="20% - Accent1 3 2 4 2 2 2 2 3 2" xfId="20215" xr:uid="{00000000-0005-0000-0000-0000404E0000}"/>
    <cellStyle name="20% - Accent1 3 2 4 2 2 2 2 3 2 2" xfId="20216" xr:uid="{00000000-0005-0000-0000-0000414E0000}"/>
    <cellStyle name="20% - Accent1 3 2 4 2 2 2 2 3 2 2 2" xfId="20217" xr:uid="{00000000-0005-0000-0000-0000424E0000}"/>
    <cellStyle name="20% - Accent1 3 2 4 2 2 2 2 3 2 3" xfId="20218" xr:uid="{00000000-0005-0000-0000-0000434E0000}"/>
    <cellStyle name="20% - Accent1 3 2 4 2 2 2 2 3 3" xfId="20219" xr:uid="{00000000-0005-0000-0000-0000444E0000}"/>
    <cellStyle name="20% - Accent1 3 2 4 2 2 2 2 3 3 2" xfId="20220" xr:uid="{00000000-0005-0000-0000-0000454E0000}"/>
    <cellStyle name="20% - Accent1 3 2 4 2 2 2 2 3 4" xfId="20221" xr:uid="{00000000-0005-0000-0000-0000464E0000}"/>
    <cellStyle name="20% - Accent1 3 2 4 2 2 2 2 4" xfId="20222" xr:uid="{00000000-0005-0000-0000-0000474E0000}"/>
    <cellStyle name="20% - Accent1 3 2 4 2 2 2 2 4 2" xfId="20223" xr:uid="{00000000-0005-0000-0000-0000484E0000}"/>
    <cellStyle name="20% - Accent1 3 2 4 2 2 2 2 4 2 2" xfId="20224" xr:uid="{00000000-0005-0000-0000-0000494E0000}"/>
    <cellStyle name="20% - Accent1 3 2 4 2 2 2 2 4 2 2 2" xfId="20225" xr:uid="{00000000-0005-0000-0000-00004A4E0000}"/>
    <cellStyle name="20% - Accent1 3 2 4 2 2 2 2 4 2 3" xfId="20226" xr:uid="{00000000-0005-0000-0000-00004B4E0000}"/>
    <cellStyle name="20% - Accent1 3 2 4 2 2 2 2 4 3" xfId="20227" xr:uid="{00000000-0005-0000-0000-00004C4E0000}"/>
    <cellStyle name="20% - Accent1 3 2 4 2 2 2 2 4 3 2" xfId="20228" xr:uid="{00000000-0005-0000-0000-00004D4E0000}"/>
    <cellStyle name="20% - Accent1 3 2 4 2 2 2 2 4 4" xfId="20229" xr:uid="{00000000-0005-0000-0000-00004E4E0000}"/>
    <cellStyle name="20% - Accent1 3 2 4 2 2 2 2 5" xfId="20230" xr:uid="{00000000-0005-0000-0000-00004F4E0000}"/>
    <cellStyle name="20% - Accent1 3 2 4 2 2 2 2 5 2" xfId="20231" xr:uid="{00000000-0005-0000-0000-0000504E0000}"/>
    <cellStyle name="20% - Accent1 3 2 4 2 2 2 2 5 2 2" xfId="20232" xr:uid="{00000000-0005-0000-0000-0000514E0000}"/>
    <cellStyle name="20% - Accent1 3 2 4 2 2 2 2 5 3" xfId="20233" xr:uid="{00000000-0005-0000-0000-0000524E0000}"/>
    <cellStyle name="20% - Accent1 3 2 4 2 2 2 2 6" xfId="20234" xr:uid="{00000000-0005-0000-0000-0000534E0000}"/>
    <cellStyle name="20% - Accent1 3 2 4 2 2 2 2 6 2" xfId="20235" xr:uid="{00000000-0005-0000-0000-0000544E0000}"/>
    <cellStyle name="20% - Accent1 3 2 4 2 2 2 2 6 2 2" xfId="20236" xr:uid="{00000000-0005-0000-0000-0000554E0000}"/>
    <cellStyle name="20% - Accent1 3 2 4 2 2 2 2 6 3" xfId="20237" xr:uid="{00000000-0005-0000-0000-0000564E0000}"/>
    <cellStyle name="20% - Accent1 3 2 4 2 2 2 2 7" xfId="20238" xr:uid="{00000000-0005-0000-0000-0000574E0000}"/>
    <cellStyle name="20% - Accent1 3 2 4 2 2 2 2 7 2" xfId="20239" xr:uid="{00000000-0005-0000-0000-0000584E0000}"/>
    <cellStyle name="20% - Accent1 3 2 4 2 2 2 2 8" xfId="20240" xr:uid="{00000000-0005-0000-0000-0000594E0000}"/>
    <cellStyle name="20% - Accent1 3 2 4 2 2 2 2 8 2" xfId="20241" xr:uid="{00000000-0005-0000-0000-00005A4E0000}"/>
    <cellStyle name="20% - Accent1 3 2 4 2 2 2 2 9" xfId="20242" xr:uid="{00000000-0005-0000-0000-00005B4E0000}"/>
    <cellStyle name="20% - Accent1 3 2 4 2 2 2 3" xfId="20243" xr:uid="{00000000-0005-0000-0000-00005C4E0000}"/>
    <cellStyle name="20% - Accent1 3 2 4 2 2 2 3 2" xfId="20244" xr:uid="{00000000-0005-0000-0000-00005D4E0000}"/>
    <cellStyle name="20% - Accent1 3 2 4 2 2 2 3 2 2" xfId="20245" xr:uid="{00000000-0005-0000-0000-00005E4E0000}"/>
    <cellStyle name="20% - Accent1 3 2 4 2 2 2 3 2 2 2" xfId="20246" xr:uid="{00000000-0005-0000-0000-00005F4E0000}"/>
    <cellStyle name="20% - Accent1 3 2 4 2 2 2 3 2 2 2 2" xfId="20247" xr:uid="{00000000-0005-0000-0000-0000604E0000}"/>
    <cellStyle name="20% - Accent1 3 2 4 2 2 2 3 2 2 3" xfId="20248" xr:uid="{00000000-0005-0000-0000-0000614E0000}"/>
    <cellStyle name="20% - Accent1 3 2 4 2 2 2 3 2 3" xfId="20249" xr:uid="{00000000-0005-0000-0000-0000624E0000}"/>
    <cellStyle name="20% - Accent1 3 2 4 2 2 2 3 2 3 2" xfId="20250" xr:uid="{00000000-0005-0000-0000-0000634E0000}"/>
    <cellStyle name="20% - Accent1 3 2 4 2 2 2 3 2 4" xfId="20251" xr:uid="{00000000-0005-0000-0000-0000644E0000}"/>
    <cellStyle name="20% - Accent1 3 2 4 2 2 2 3 3" xfId="20252" xr:uid="{00000000-0005-0000-0000-0000654E0000}"/>
    <cellStyle name="20% - Accent1 3 2 4 2 2 2 3 3 2" xfId="20253" xr:uid="{00000000-0005-0000-0000-0000664E0000}"/>
    <cellStyle name="20% - Accent1 3 2 4 2 2 2 3 3 2 2" xfId="20254" xr:uid="{00000000-0005-0000-0000-0000674E0000}"/>
    <cellStyle name="20% - Accent1 3 2 4 2 2 2 3 3 2 2 2" xfId="20255" xr:uid="{00000000-0005-0000-0000-0000684E0000}"/>
    <cellStyle name="20% - Accent1 3 2 4 2 2 2 3 3 2 3" xfId="20256" xr:uid="{00000000-0005-0000-0000-0000694E0000}"/>
    <cellStyle name="20% - Accent1 3 2 4 2 2 2 3 3 3" xfId="20257" xr:uid="{00000000-0005-0000-0000-00006A4E0000}"/>
    <cellStyle name="20% - Accent1 3 2 4 2 2 2 3 3 3 2" xfId="20258" xr:uid="{00000000-0005-0000-0000-00006B4E0000}"/>
    <cellStyle name="20% - Accent1 3 2 4 2 2 2 3 3 4" xfId="20259" xr:uid="{00000000-0005-0000-0000-00006C4E0000}"/>
    <cellStyle name="20% - Accent1 3 2 4 2 2 2 3 4" xfId="20260" xr:uid="{00000000-0005-0000-0000-00006D4E0000}"/>
    <cellStyle name="20% - Accent1 3 2 4 2 2 2 3 4 2" xfId="20261" xr:uid="{00000000-0005-0000-0000-00006E4E0000}"/>
    <cellStyle name="20% - Accent1 3 2 4 2 2 2 3 4 2 2" xfId="20262" xr:uid="{00000000-0005-0000-0000-00006F4E0000}"/>
    <cellStyle name="20% - Accent1 3 2 4 2 2 2 3 4 2 2 2" xfId="20263" xr:uid="{00000000-0005-0000-0000-0000704E0000}"/>
    <cellStyle name="20% - Accent1 3 2 4 2 2 2 3 4 2 3" xfId="20264" xr:uid="{00000000-0005-0000-0000-0000714E0000}"/>
    <cellStyle name="20% - Accent1 3 2 4 2 2 2 3 4 3" xfId="20265" xr:uid="{00000000-0005-0000-0000-0000724E0000}"/>
    <cellStyle name="20% - Accent1 3 2 4 2 2 2 3 4 3 2" xfId="20266" xr:uid="{00000000-0005-0000-0000-0000734E0000}"/>
    <cellStyle name="20% - Accent1 3 2 4 2 2 2 3 4 4" xfId="20267" xr:uid="{00000000-0005-0000-0000-0000744E0000}"/>
    <cellStyle name="20% - Accent1 3 2 4 2 2 2 3 5" xfId="20268" xr:uid="{00000000-0005-0000-0000-0000754E0000}"/>
    <cellStyle name="20% - Accent1 3 2 4 2 2 2 3 5 2" xfId="20269" xr:uid="{00000000-0005-0000-0000-0000764E0000}"/>
    <cellStyle name="20% - Accent1 3 2 4 2 2 2 3 5 2 2" xfId="20270" xr:uid="{00000000-0005-0000-0000-0000774E0000}"/>
    <cellStyle name="20% - Accent1 3 2 4 2 2 2 3 5 3" xfId="20271" xr:uid="{00000000-0005-0000-0000-0000784E0000}"/>
    <cellStyle name="20% - Accent1 3 2 4 2 2 2 3 6" xfId="20272" xr:uid="{00000000-0005-0000-0000-0000794E0000}"/>
    <cellStyle name="20% - Accent1 3 2 4 2 2 2 3 6 2" xfId="20273" xr:uid="{00000000-0005-0000-0000-00007A4E0000}"/>
    <cellStyle name="20% - Accent1 3 2 4 2 2 2 3 6 2 2" xfId="20274" xr:uid="{00000000-0005-0000-0000-00007B4E0000}"/>
    <cellStyle name="20% - Accent1 3 2 4 2 2 2 3 6 3" xfId="20275" xr:uid="{00000000-0005-0000-0000-00007C4E0000}"/>
    <cellStyle name="20% - Accent1 3 2 4 2 2 2 3 7" xfId="20276" xr:uid="{00000000-0005-0000-0000-00007D4E0000}"/>
    <cellStyle name="20% - Accent1 3 2 4 2 2 2 3 7 2" xfId="20277" xr:uid="{00000000-0005-0000-0000-00007E4E0000}"/>
    <cellStyle name="20% - Accent1 3 2 4 2 2 2 3 8" xfId="20278" xr:uid="{00000000-0005-0000-0000-00007F4E0000}"/>
    <cellStyle name="20% - Accent1 3 2 4 2 2 2 3 8 2" xfId="20279" xr:uid="{00000000-0005-0000-0000-0000804E0000}"/>
    <cellStyle name="20% - Accent1 3 2 4 2 2 2 3 9" xfId="20280" xr:uid="{00000000-0005-0000-0000-0000814E0000}"/>
    <cellStyle name="20% - Accent1 3 2 4 2 2 2 4" xfId="20281" xr:uid="{00000000-0005-0000-0000-0000824E0000}"/>
    <cellStyle name="20% - Accent1 3 2 4 2 2 2 4 2" xfId="20282" xr:uid="{00000000-0005-0000-0000-0000834E0000}"/>
    <cellStyle name="20% - Accent1 3 2 4 2 2 2 4 2 2" xfId="20283" xr:uid="{00000000-0005-0000-0000-0000844E0000}"/>
    <cellStyle name="20% - Accent1 3 2 4 2 2 2 4 2 2 2" xfId="20284" xr:uid="{00000000-0005-0000-0000-0000854E0000}"/>
    <cellStyle name="20% - Accent1 3 2 4 2 2 2 4 2 3" xfId="20285" xr:uid="{00000000-0005-0000-0000-0000864E0000}"/>
    <cellStyle name="20% - Accent1 3 2 4 2 2 2 4 3" xfId="20286" xr:uid="{00000000-0005-0000-0000-0000874E0000}"/>
    <cellStyle name="20% - Accent1 3 2 4 2 2 2 4 3 2" xfId="20287" xr:uid="{00000000-0005-0000-0000-0000884E0000}"/>
    <cellStyle name="20% - Accent1 3 2 4 2 2 2 4 4" xfId="20288" xr:uid="{00000000-0005-0000-0000-0000894E0000}"/>
    <cellStyle name="20% - Accent1 3 2 4 2 2 2 5" xfId="20289" xr:uid="{00000000-0005-0000-0000-00008A4E0000}"/>
    <cellStyle name="20% - Accent1 3 2 4 2 2 2 5 2" xfId="20290" xr:uid="{00000000-0005-0000-0000-00008B4E0000}"/>
    <cellStyle name="20% - Accent1 3 2 4 2 2 2 5 2 2" xfId="20291" xr:uid="{00000000-0005-0000-0000-00008C4E0000}"/>
    <cellStyle name="20% - Accent1 3 2 4 2 2 2 5 2 2 2" xfId="20292" xr:uid="{00000000-0005-0000-0000-00008D4E0000}"/>
    <cellStyle name="20% - Accent1 3 2 4 2 2 2 5 2 3" xfId="20293" xr:uid="{00000000-0005-0000-0000-00008E4E0000}"/>
    <cellStyle name="20% - Accent1 3 2 4 2 2 2 5 3" xfId="20294" xr:uid="{00000000-0005-0000-0000-00008F4E0000}"/>
    <cellStyle name="20% - Accent1 3 2 4 2 2 2 5 3 2" xfId="20295" xr:uid="{00000000-0005-0000-0000-0000904E0000}"/>
    <cellStyle name="20% - Accent1 3 2 4 2 2 2 5 4" xfId="20296" xr:uid="{00000000-0005-0000-0000-0000914E0000}"/>
    <cellStyle name="20% - Accent1 3 2 4 2 2 2 6" xfId="20297" xr:uid="{00000000-0005-0000-0000-0000924E0000}"/>
    <cellStyle name="20% - Accent1 3 2 4 2 2 2 6 2" xfId="20298" xr:uid="{00000000-0005-0000-0000-0000934E0000}"/>
    <cellStyle name="20% - Accent1 3 2 4 2 2 2 6 2 2" xfId="20299" xr:uid="{00000000-0005-0000-0000-0000944E0000}"/>
    <cellStyle name="20% - Accent1 3 2 4 2 2 2 6 2 2 2" xfId="20300" xr:uid="{00000000-0005-0000-0000-0000954E0000}"/>
    <cellStyle name="20% - Accent1 3 2 4 2 2 2 6 2 3" xfId="20301" xr:uid="{00000000-0005-0000-0000-0000964E0000}"/>
    <cellStyle name="20% - Accent1 3 2 4 2 2 2 6 3" xfId="20302" xr:uid="{00000000-0005-0000-0000-0000974E0000}"/>
    <cellStyle name="20% - Accent1 3 2 4 2 2 2 6 3 2" xfId="20303" xr:uid="{00000000-0005-0000-0000-0000984E0000}"/>
    <cellStyle name="20% - Accent1 3 2 4 2 2 2 6 4" xfId="20304" xr:uid="{00000000-0005-0000-0000-0000994E0000}"/>
    <cellStyle name="20% - Accent1 3 2 4 2 2 2 7" xfId="20305" xr:uid="{00000000-0005-0000-0000-00009A4E0000}"/>
    <cellStyle name="20% - Accent1 3 2 4 2 2 2 7 2" xfId="20306" xr:uid="{00000000-0005-0000-0000-00009B4E0000}"/>
    <cellStyle name="20% - Accent1 3 2 4 2 2 2 7 2 2" xfId="20307" xr:uid="{00000000-0005-0000-0000-00009C4E0000}"/>
    <cellStyle name="20% - Accent1 3 2 4 2 2 2 7 3" xfId="20308" xr:uid="{00000000-0005-0000-0000-00009D4E0000}"/>
    <cellStyle name="20% - Accent1 3 2 4 2 2 2 8" xfId="20309" xr:uid="{00000000-0005-0000-0000-00009E4E0000}"/>
    <cellStyle name="20% - Accent1 3 2 4 2 2 2 8 2" xfId="20310" xr:uid="{00000000-0005-0000-0000-00009F4E0000}"/>
    <cellStyle name="20% - Accent1 3 2 4 2 2 2 8 2 2" xfId="20311" xr:uid="{00000000-0005-0000-0000-0000A04E0000}"/>
    <cellStyle name="20% - Accent1 3 2 4 2 2 2 8 3" xfId="20312" xr:uid="{00000000-0005-0000-0000-0000A14E0000}"/>
    <cellStyle name="20% - Accent1 3 2 4 2 2 2 9" xfId="20313" xr:uid="{00000000-0005-0000-0000-0000A24E0000}"/>
    <cellStyle name="20% - Accent1 3 2 4 2 2 2 9 2" xfId="20314" xr:uid="{00000000-0005-0000-0000-0000A34E0000}"/>
    <cellStyle name="20% - Accent1 3 2 4 2 2 3" xfId="20315" xr:uid="{00000000-0005-0000-0000-0000A44E0000}"/>
    <cellStyle name="20% - Accent1 3 2 4 2 2 3 10" xfId="20316" xr:uid="{00000000-0005-0000-0000-0000A54E0000}"/>
    <cellStyle name="20% - Accent1 3 2 4 2 2 3 10 2" xfId="20317" xr:uid="{00000000-0005-0000-0000-0000A64E0000}"/>
    <cellStyle name="20% - Accent1 3 2 4 2 2 3 11" xfId="20318" xr:uid="{00000000-0005-0000-0000-0000A74E0000}"/>
    <cellStyle name="20% - Accent1 3 2 4 2 2 3 2" xfId="20319" xr:uid="{00000000-0005-0000-0000-0000A84E0000}"/>
    <cellStyle name="20% - Accent1 3 2 4 2 2 3 2 2" xfId="20320" xr:uid="{00000000-0005-0000-0000-0000A94E0000}"/>
    <cellStyle name="20% - Accent1 3 2 4 2 2 3 2 2 2" xfId="20321" xr:uid="{00000000-0005-0000-0000-0000AA4E0000}"/>
    <cellStyle name="20% - Accent1 3 2 4 2 2 3 2 2 2 2" xfId="20322" xr:uid="{00000000-0005-0000-0000-0000AB4E0000}"/>
    <cellStyle name="20% - Accent1 3 2 4 2 2 3 2 2 2 2 2" xfId="20323" xr:uid="{00000000-0005-0000-0000-0000AC4E0000}"/>
    <cellStyle name="20% - Accent1 3 2 4 2 2 3 2 2 2 3" xfId="20324" xr:uid="{00000000-0005-0000-0000-0000AD4E0000}"/>
    <cellStyle name="20% - Accent1 3 2 4 2 2 3 2 2 3" xfId="20325" xr:uid="{00000000-0005-0000-0000-0000AE4E0000}"/>
    <cellStyle name="20% - Accent1 3 2 4 2 2 3 2 2 3 2" xfId="20326" xr:uid="{00000000-0005-0000-0000-0000AF4E0000}"/>
    <cellStyle name="20% - Accent1 3 2 4 2 2 3 2 2 4" xfId="20327" xr:uid="{00000000-0005-0000-0000-0000B04E0000}"/>
    <cellStyle name="20% - Accent1 3 2 4 2 2 3 2 3" xfId="20328" xr:uid="{00000000-0005-0000-0000-0000B14E0000}"/>
    <cellStyle name="20% - Accent1 3 2 4 2 2 3 2 3 2" xfId="20329" xr:uid="{00000000-0005-0000-0000-0000B24E0000}"/>
    <cellStyle name="20% - Accent1 3 2 4 2 2 3 2 3 2 2" xfId="20330" xr:uid="{00000000-0005-0000-0000-0000B34E0000}"/>
    <cellStyle name="20% - Accent1 3 2 4 2 2 3 2 3 2 2 2" xfId="20331" xr:uid="{00000000-0005-0000-0000-0000B44E0000}"/>
    <cellStyle name="20% - Accent1 3 2 4 2 2 3 2 3 2 3" xfId="20332" xr:uid="{00000000-0005-0000-0000-0000B54E0000}"/>
    <cellStyle name="20% - Accent1 3 2 4 2 2 3 2 3 3" xfId="20333" xr:uid="{00000000-0005-0000-0000-0000B64E0000}"/>
    <cellStyle name="20% - Accent1 3 2 4 2 2 3 2 3 3 2" xfId="20334" xr:uid="{00000000-0005-0000-0000-0000B74E0000}"/>
    <cellStyle name="20% - Accent1 3 2 4 2 2 3 2 3 4" xfId="20335" xr:uid="{00000000-0005-0000-0000-0000B84E0000}"/>
    <cellStyle name="20% - Accent1 3 2 4 2 2 3 2 4" xfId="20336" xr:uid="{00000000-0005-0000-0000-0000B94E0000}"/>
    <cellStyle name="20% - Accent1 3 2 4 2 2 3 2 4 2" xfId="20337" xr:uid="{00000000-0005-0000-0000-0000BA4E0000}"/>
    <cellStyle name="20% - Accent1 3 2 4 2 2 3 2 4 2 2" xfId="20338" xr:uid="{00000000-0005-0000-0000-0000BB4E0000}"/>
    <cellStyle name="20% - Accent1 3 2 4 2 2 3 2 4 2 2 2" xfId="20339" xr:uid="{00000000-0005-0000-0000-0000BC4E0000}"/>
    <cellStyle name="20% - Accent1 3 2 4 2 2 3 2 4 2 3" xfId="20340" xr:uid="{00000000-0005-0000-0000-0000BD4E0000}"/>
    <cellStyle name="20% - Accent1 3 2 4 2 2 3 2 4 3" xfId="20341" xr:uid="{00000000-0005-0000-0000-0000BE4E0000}"/>
    <cellStyle name="20% - Accent1 3 2 4 2 2 3 2 4 3 2" xfId="20342" xr:uid="{00000000-0005-0000-0000-0000BF4E0000}"/>
    <cellStyle name="20% - Accent1 3 2 4 2 2 3 2 4 4" xfId="20343" xr:uid="{00000000-0005-0000-0000-0000C04E0000}"/>
    <cellStyle name="20% - Accent1 3 2 4 2 2 3 2 5" xfId="20344" xr:uid="{00000000-0005-0000-0000-0000C14E0000}"/>
    <cellStyle name="20% - Accent1 3 2 4 2 2 3 2 5 2" xfId="20345" xr:uid="{00000000-0005-0000-0000-0000C24E0000}"/>
    <cellStyle name="20% - Accent1 3 2 4 2 2 3 2 5 2 2" xfId="20346" xr:uid="{00000000-0005-0000-0000-0000C34E0000}"/>
    <cellStyle name="20% - Accent1 3 2 4 2 2 3 2 5 3" xfId="20347" xr:uid="{00000000-0005-0000-0000-0000C44E0000}"/>
    <cellStyle name="20% - Accent1 3 2 4 2 2 3 2 6" xfId="20348" xr:uid="{00000000-0005-0000-0000-0000C54E0000}"/>
    <cellStyle name="20% - Accent1 3 2 4 2 2 3 2 6 2" xfId="20349" xr:uid="{00000000-0005-0000-0000-0000C64E0000}"/>
    <cellStyle name="20% - Accent1 3 2 4 2 2 3 2 6 2 2" xfId="20350" xr:uid="{00000000-0005-0000-0000-0000C74E0000}"/>
    <cellStyle name="20% - Accent1 3 2 4 2 2 3 2 6 3" xfId="20351" xr:uid="{00000000-0005-0000-0000-0000C84E0000}"/>
    <cellStyle name="20% - Accent1 3 2 4 2 2 3 2 7" xfId="20352" xr:uid="{00000000-0005-0000-0000-0000C94E0000}"/>
    <cellStyle name="20% - Accent1 3 2 4 2 2 3 2 7 2" xfId="20353" xr:uid="{00000000-0005-0000-0000-0000CA4E0000}"/>
    <cellStyle name="20% - Accent1 3 2 4 2 2 3 2 8" xfId="20354" xr:uid="{00000000-0005-0000-0000-0000CB4E0000}"/>
    <cellStyle name="20% - Accent1 3 2 4 2 2 3 2 8 2" xfId="20355" xr:uid="{00000000-0005-0000-0000-0000CC4E0000}"/>
    <cellStyle name="20% - Accent1 3 2 4 2 2 3 2 9" xfId="20356" xr:uid="{00000000-0005-0000-0000-0000CD4E0000}"/>
    <cellStyle name="20% - Accent1 3 2 4 2 2 3 3" xfId="20357" xr:uid="{00000000-0005-0000-0000-0000CE4E0000}"/>
    <cellStyle name="20% - Accent1 3 2 4 2 2 3 3 2" xfId="20358" xr:uid="{00000000-0005-0000-0000-0000CF4E0000}"/>
    <cellStyle name="20% - Accent1 3 2 4 2 2 3 3 2 2" xfId="20359" xr:uid="{00000000-0005-0000-0000-0000D04E0000}"/>
    <cellStyle name="20% - Accent1 3 2 4 2 2 3 3 2 2 2" xfId="20360" xr:uid="{00000000-0005-0000-0000-0000D14E0000}"/>
    <cellStyle name="20% - Accent1 3 2 4 2 2 3 3 2 2 2 2" xfId="20361" xr:uid="{00000000-0005-0000-0000-0000D24E0000}"/>
    <cellStyle name="20% - Accent1 3 2 4 2 2 3 3 2 2 3" xfId="20362" xr:uid="{00000000-0005-0000-0000-0000D34E0000}"/>
    <cellStyle name="20% - Accent1 3 2 4 2 2 3 3 2 3" xfId="20363" xr:uid="{00000000-0005-0000-0000-0000D44E0000}"/>
    <cellStyle name="20% - Accent1 3 2 4 2 2 3 3 2 3 2" xfId="20364" xr:uid="{00000000-0005-0000-0000-0000D54E0000}"/>
    <cellStyle name="20% - Accent1 3 2 4 2 2 3 3 2 4" xfId="20365" xr:uid="{00000000-0005-0000-0000-0000D64E0000}"/>
    <cellStyle name="20% - Accent1 3 2 4 2 2 3 3 3" xfId="20366" xr:uid="{00000000-0005-0000-0000-0000D74E0000}"/>
    <cellStyle name="20% - Accent1 3 2 4 2 2 3 3 3 2" xfId="20367" xr:uid="{00000000-0005-0000-0000-0000D84E0000}"/>
    <cellStyle name="20% - Accent1 3 2 4 2 2 3 3 3 2 2" xfId="20368" xr:uid="{00000000-0005-0000-0000-0000D94E0000}"/>
    <cellStyle name="20% - Accent1 3 2 4 2 2 3 3 3 2 2 2" xfId="20369" xr:uid="{00000000-0005-0000-0000-0000DA4E0000}"/>
    <cellStyle name="20% - Accent1 3 2 4 2 2 3 3 3 2 3" xfId="20370" xr:uid="{00000000-0005-0000-0000-0000DB4E0000}"/>
    <cellStyle name="20% - Accent1 3 2 4 2 2 3 3 3 3" xfId="20371" xr:uid="{00000000-0005-0000-0000-0000DC4E0000}"/>
    <cellStyle name="20% - Accent1 3 2 4 2 2 3 3 3 3 2" xfId="20372" xr:uid="{00000000-0005-0000-0000-0000DD4E0000}"/>
    <cellStyle name="20% - Accent1 3 2 4 2 2 3 3 3 4" xfId="20373" xr:uid="{00000000-0005-0000-0000-0000DE4E0000}"/>
    <cellStyle name="20% - Accent1 3 2 4 2 2 3 3 4" xfId="20374" xr:uid="{00000000-0005-0000-0000-0000DF4E0000}"/>
    <cellStyle name="20% - Accent1 3 2 4 2 2 3 3 4 2" xfId="20375" xr:uid="{00000000-0005-0000-0000-0000E04E0000}"/>
    <cellStyle name="20% - Accent1 3 2 4 2 2 3 3 4 2 2" xfId="20376" xr:uid="{00000000-0005-0000-0000-0000E14E0000}"/>
    <cellStyle name="20% - Accent1 3 2 4 2 2 3 3 4 2 2 2" xfId="20377" xr:uid="{00000000-0005-0000-0000-0000E24E0000}"/>
    <cellStyle name="20% - Accent1 3 2 4 2 2 3 3 4 2 3" xfId="20378" xr:uid="{00000000-0005-0000-0000-0000E34E0000}"/>
    <cellStyle name="20% - Accent1 3 2 4 2 2 3 3 4 3" xfId="20379" xr:uid="{00000000-0005-0000-0000-0000E44E0000}"/>
    <cellStyle name="20% - Accent1 3 2 4 2 2 3 3 4 3 2" xfId="20380" xr:uid="{00000000-0005-0000-0000-0000E54E0000}"/>
    <cellStyle name="20% - Accent1 3 2 4 2 2 3 3 4 4" xfId="20381" xr:uid="{00000000-0005-0000-0000-0000E64E0000}"/>
    <cellStyle name="20% - Accent1 3 2 4 2 2 3 3 5" xfId="20382" xr:uid="{00000000-0005-0000-0000-0000E74E0000}"/>
    <cellStyle name="20% - Accent1 3 2 4 2 2 3 3 5 2" xfId="20383" xr:uid="{00000000-0005-0000-0000-0000E84E0000}"/>
    <cellStyle name="20% - Accent1 3 2 4 2 2 3 3 5 2 2" xfId="20384" xr:uid="{00000000-0005-0000-0000-0000E94E0000}"/>
    <cellStyle name="20% - Accent1 3 2 4 2 2 3 3 5 3" xfId="20385" xr:uid="{00000000-0005-0000-0000-0000EA4E0000}"/>
    <cellStyle name="20% - Accent1 3 2 4 2 2 3 3 6" xfId="20386" xr:uid="{00000000-0005-0000-0000-0000EB4E0000}"/>
    <cellStyle name="20% - Accent1 3 2 4 2 2 3 3 6 2" xfId="20387" xr:uid="{00000000-0005-0000-0000-0000EC4E0000}"/>
    <cellStyle name="20% - Accent1 3 2 4 2 2 3 3 6 2 2" xfId="20388" xr:uid="{00000000-0005-0000-0000-0000ED4E0000}"/>
    <cellStyle name="20% - Accent1 3 2 4 2 2 3 3 6 3" xfId="20389" xr:uid="{00000000-0005-0000-0000-0000EE4E0000}"/>
    <cellStyle name="20% - Accent1 3 2 4 2 2 3 3 7" xfId="20390" xr:uid="{00000000-0005-0000-0000-0000EF4E0000}"/>
    <cellStyle name="20% - Accent1 3 2 4 2 2 3 3 7 2" xfId="20391" xr:uid="{00000000-0005-0000-0000-0000F04E0000}"/>
    <cellStyle name="20% - Accent1 3 2 4 2 2 3 3 8" xfId="20392" xr:uid="{00000000-0005-0000-0000-0000F14E0000}"/>
    <cellStyle name="20% - Accent1 3 2 4 2 2 3 3 8 2" xfId="20393" xr:uid="{00000000-0005-0000-0000-0000F24E0000}"/>
    <cellStyle name="20% - Accent1 3 2 4 2 2 3 3 9" xfId="20394" xr:uid="{00000000-0005-0000-0000-0000F34E0000}"/>
    <cellStyle name="20% - Accent1 3 2 4 2 2 3 4" xfId="20395" xr:uid="{00000000-0005-0000-0000-0000F44E0000}"/>
    <cellStyle name="20% - Accent1 3 2 4 2 2 3 4 2" xfId="20396" xr:uid="{00000000-0005-0000-0000-0000F54E0000}"/>
    <cellStyle name="20% - Accent1 3 2 4 2 2 3 4 2 2" xfId="20397" xr:uid="{00000000-0005-0000-0000-0000F64E0000}"/>
    <cellStyle name="20% - Accent1 3 2 4 2 2 3 4 2 2 2" xfId="20398" xr:uid="{00000000-0005-0000-0000-0000F74E0000}"/>
    <cellStyle name="20% - Accent1 3 2 4 2 2 3 4 2 3" xfId="20399" xr:uid="{00000000-0005-0000-0000-0000F84E0000}"/>
    <cellStyle name="20% - Accent1 3 2 4 2 2 3 4 3" xfId="20400" xr:uid="{00000000-0005-0000-0000-0000F94E0000}"/>
    <cellStyle name="20% - Accent1 3 2 4 2 2 3 4 3 2" xfId="20401" xr:uid="{00000000-0005-0000-0000-0000FA4E0000}"/>
    <cellStyle name="20% - Accent1 3 2 4 2 2 3 4 4" xfId="20402" xr:uid="{00000000-0005-0000-0000-0000FB4E0000}"/>
    <cellStyle name="20% - Accent1 3 2 4 2 2 3 5" xfId="20403" xr:uid="{00000000-0005-0000-0000-0000FC4E0000}"/>
    <cellStyle name="20% - Accent1 3 2 4 2 2 3 5 2" xfId="20404" xr:uid="{00000000-0005-0000-0000-0000FD4E0000}"/>
    <cellStyle name="20% - Accent1 3 2 4 2 2 3 5 2 2" xfId="20405" xr:uid="{00000000-0005-0000-0000-0000FE4E0000}"/>
    <cellStyle name="20% - Accent1 3 2 4 2 2 3 5 2 2 2" xfId="20406" xr:uid="{00000000-0005-0000-0000-0000FF4E0000}"/>
    <cellStyle name="20% - Accent1 3 2 4 2 2 3 5 2 3" xfId="20407" xr:uid="{00000000-0005-0000-0000-0000004F0000}"/>
    <cellStyle name="20% - Accent1 3 2 4 2 2 3 5 3" xfId="20408" xr:uid="{00000000-0005-0000-0000-0000014F0000}"/>
    <cellStyle name="20% - Accent1 3 2 4 2 2 3 5 3 2" xfId="20409" xr:uid="{00000000-0005-0000-0000-0000024F0000}"/>
    <cellStyle name="20% - Accent1 3 2 4 2 2 3 5 4" xfId="20410" xr:uid="{00000000-0005-0000-0000-0000034F0000}"/>
    <cellStyle name="20% - Accent1 3 2 4 2 2 3 6" xfId="20411" xr:uid="{00000000-0005-0000-0000-0000044F0000}"/>
    <cellStyle name="20% - Accent1 3 2 4 2 2 3 6 2" xfId="20412" xr:uid="{00000000-0005-0000-0000-0000054F0000}"/>
    <cellStyle name="20% - Accent1 3 2 4 2 2 3 6 2 2" xfId="20413" xr:uid="{00000000-0005-0000-0000-0000064F0000}"/>
    <cellStyle name="20% - Accent1 3 2 4 2 2 3 6 2 2 2" xfId="20414" xr:uid="{00000000-0005-0000-0000-0000074F0000}"/>
    <cellStyle name="20% - Accent1 3 2 4 2 2 3 6 2 3" xfId="20415" xr:uid="{00000000-0005-0000-0000-0000084F0000}"/>
    <cellStyle name="20% - Accent1 3 2 4 2 2 3 6 3" xfId="20416" xr:uid="{00000000-0005-0000-0000-0000094F0000}"/>
    <cellStyle name="20% - Accent1 3 2 4 2 2 3 6 3 2" xfId="20417" xr:uid="{00000000-0005-0000-0000-00000A4F0000}"/>
    <cellStyle name="20% - Accent1 3 2 4 2 2 3 6 4" xfId="20418" xr:uid="{00000000-0005-0000-0000-00000B4F0000}"/>
    <cellStyle name="20% - Accent1 3 2 4 2 2 3 7" xfId="20419" xr:uid="{00000000-0005-0000-0000-00000C4F0000}"/>
    <cellStyle name="20% - Accent1 3 2 4 2 2 3 7 2" xfId="20420" xr:uid="{00000000-0005-0000-0000-00000D4F0000}"/>
    <cellStyle name="20% - Accent1 3 2 4 2 2 3 7 2 2" xfId="20421" xr:uid="{00000000-0005-0000-0000-00000E4F0000}"/>
    <cellStyle name="20% - Accent1 3 2 4 2 2 3 7 3" xfId="20422" xr:uid="{00000000-0005-0000-0000-00000F4F0000}"/>
    <cellStyle name="20% - Accent1 3 2 4 2 2 3 8" xfId="20423" xr:uid="{00000000-0005-0000-0000-0000104F0000}"/>
    <cellStyle name="20% - Accent1 3 2 4 2 2 3 8 2" xfId="20424" xr:uid="{00000000-0005-0000-0000-0000114F0000}"/>
    <cellStyle name="20% - Accent1 3 2 4 2 2 3 8 2 2" xfId="20425" xr:uid="{00000000-0005-0000-0000-0000124F0000}"/>
    <cellStyle name="20% - Accent1 3 2 4 2 2 3 8 3" xfId="20426" xr:uid="{00000000-0005-0000-0000-0000134F0000}"/>
    <cellStyle name="20% - Accent1 3 2 4 2 2 3 9" xfId="20427" xr:uid="{00000000-0005-0000-0000-0000144F0000}"/>
    <cellStyle name="20% - Accent1 3 2 4 2 2 3 9 2" xfId="20428" xr:uid="{00000000-0005-0000-0000-0000154F0000}"/>
    <cellStyle name="20% - Accent1 3 2 4 2 2 4" xfId="20429" xr:uid="{00000000-0005-0000-0000-0000164F0000}"/>
    <cellStyle name="20% - Accent1 3 2 4 2 2 4 10" xfId="20430" xr:uid="{00000000-0005-0000-0000-0000174F0000}"/>
    <cellStyle name="20% - Accent1 3 2 4 2 2 4 10 2" xfId="20431" xr:uid="{00000000-0005-0000-0000-0000184F0000}"/>
    <cellStyle name="20% - Accent1 3 2 4 2 2 4 11" xfId="20432" xr:uid="{00000000-0005-0000-0000-0000194F0000}"/>
    <cellStyle name="20% - Accent1 3 2 4 2 2 4 2" xfId="20433" xr:uid="{00000000-0005-0000-0000-00001A4F0000}"/>
    <cellStyle name="20% - Accent1 3 2 4 2 2 4 2 2" xfId="20434" xr:uid="{00000000-0005-0000-0000-00001B4F0000}"/>
    <cellStyle name="20% - Accent1 3 2 4 2 2 4 2 2 2" xfId="20435" xr:uid="{00000000-0005-0000-0000-00001C4F0000}"/>
    <cellStyle name="20% - Accent1 3 2 4 2 2 4 2 2 2 2" xfId="20436" xr:uid="{00000000-0005-0000-0000-00001D4F0000}"/>
    <cellStyle name="20% - Accent1 3 2 4 2 2 4 2 2 2 2 2" xfId="20437" xr:uid="{00000000-0005-0000-0000-00001E4F0000}"/>
    <cellStyle name="20% - Accent1 3 2 4 2 2 4 2 2 2 3" xfId="20438" xr:uid="{00000000-0005-0000-0000-00001F4F0000}"/>
    <cellStyle name="20% - Accent1 3 2 4 2 2 4 2 2 3" xfId="20439" xr:uid="{00000000-0005-0000-0000-0000204F0000}"/>
    <cellStyle name="20% - Accent1 3 2 4 2 2 4 2 2 3 2" xfId="20440" xr:uid="{00000000-0005-0000-0000-0000214F0000}"/>
    <cellStyle name="20% - Accent1 3 2 4 2 2 4 2 2 4" xfId="20441" xr:uid="{00000000-0005-0000-0000-0000224F0000}"/>
    <cellStyle name="20% - Accent1 3 2 4 2 2 4 2 3" xfId="20442" xr:uid="{00000000-0005-0000-0000-0000234F0000}"/>
    <cellStyle name="20% - Accent1 3 2 4 2 2 4 2 3 2" xfId="20443" xr:uid="{00000000-0005-0000-0000-0000244F0000}"/>
    <cellStyle name="20% - Accent1 3 2 4 2 2 4 2 3 2 2" xfId="20444" xr:uid="{00000000-0005-0000-0000-0000254F0000}"/>
    <cellStyle name="20% - Accent1 3 2 4 2 2 4 2 3 2 2 2" xfId="20445" xr:uid="{00000000-0005-0000-0000-0000264F0000}"/>
    <cellStyle name="20% - Accent1 3 2 4 2 2 4 2 3 2 3" xfId="20446" xr:uid="{00000000-0005-0000-0000-0000274F0000}"/>
    <cellStyle name="20% - Accent1 3 2 4 2 2 4 2 3 3" xfId="20447" xr:uid="{00000000-0005-0000-0000-0000284F0000}"/>
    <cellStyle name="20% - Accent1 3 2 4 2 2 4 2 3 3 2" xfId="20448" xr:uid="{00000000-0005-0000-0000-0000294F0000}"/>
    <cellStyle name="20% - Accent1 3 2 4 2 2 4 2 3 4" xfId="20449" xr:uid="{00000000-0005-0000-0000-00002A4F0000}"/>
    <cellStyle name="20% - Accent1 3 2 4 2 2 4 2 4" xfId="20450" xr:uid="{00000000-0005-0000-0000-00002B4F0000}"/>
    <cellStyle name="20% - Accent1 3 2 4 2 2 4 2 4 2" xfId="20451" xr:uid="{00000000-0005-0000-0000-00002C4F0000}"/>
    <cellStyle name="20% - Accent1 3 2 4 2 2 4 2 4 2 2" xfId="20452" xr:uid="{00000000-0005-0000-0000-00002D4F0000}"/>
    <cellStyle name="20% - Accent1 3 2 4 2 2 4 2 4 2 2 2" xfId="20453" xr:uid="{00000000-0005-0000-0000-00002E4F0000}"/>
    <cellStyle name="20% - Accent1 3 2 4 2 2 4 2 4 2 3" xfId="20454" xr:uid="{00000000-0005-0000-0000-00002F4F0000}"/>
    <cellStyle name="20% - Accent1 3 2 4 2 2 4 2 4 3" xfId="20455" xr:uid="{00000000-0005-0000-0000-0000304F0000}"/>
    <cellStyle name="20% - Accent1 3 2 4 2 2 4 2 4 3 2" xfId="20456" xr:uid="{00000000-0005-0000-0000-0000314F0000}"/>
    <cellStyle name="20% - Accent1 3 2 4 2 2 4 2 4 4" xfId="20457" xr:uid="{00000000-0005-0000-0000-0000324F0000}"/>
    <cellStyle name="20% - Accent1 3 2 4 2 2 4 2 5" xfId="20458" xr:uid="{00000000-0005-0000-0000-0000334F0000}"/>
    <cellStyle name="20% - Accent1 3 2 4 2 2 4 2 5 2" xfId="20459" xr:uid="{00000000-0005-0000-0000-0000344F0000}"/>
    <cellStyle name="20% - Accent1 3 2 4 2 2 4 2 5 2 2" xfId="20460" xr:uid="{00000000-0005-0000-0000-0000354F0000}"/>
    <cellStyle name="20% - Accent1 3 2 4 2 2 4 2 5 3" xfId="20461" xr:uid="{00000000-0005-0000-0000-0000364F0000}"/>
    <cellStyle name="20% - Accent1 3 2 4 2 2 4 2 6" xfId="20462" xr:uid="{00000000-0005-0000-0000-0000374F0000}"/>
    <cellStyle name="20% - Accent1 3 2 4 2 2 4 2 6 2" xfId="20463" xr:uid="{00000000-0005-0000-0000-0000384F0000}"/>
    <cellStyle name="20% - Accent1 3 2 4 2 2 4 2 6 2 2" xfId="20464" xr:uid="{00000000-0005-0000-0000-0000394F0000}"/>
    <cellStyle name="20% - Accent1 3 2 4 2 2 4 2 6 3" xfId="20465" xr:uid="{00000000-0005-0000-0000-00003A4F0000}"/>
    <cellStyle name="20% - Accent1 3 2 4 2 2 4 2 7" xfId="20466" xr:uid="{00000000-0005-0000-0000-00003B4F0000}"/>
    <cellStyle name="20% - Accent1 3 2 4 2 2 4 2 7 2" xfId="20467" xr:uid="{00000000-0005-0000-0000-00003C4F0000}"/>
    <cellStyle name="20% - Accent1 3 2 4 2 2 4 2 8" xfId="20468" xr:uid="{00000000-0005-0000-0000-00003D4F0000}"/>
    <cellStyle name="20% - Accent1 3 2 4 2 2 4 2 8 2" xfId="20469" xr:uid="{00000000-0005-0000-0000-00003E4F0000}"/>
    <cellStyle name="20% - Accent1 3 2 4 2 2 4 2 9" xfId="20470" xr:uid="{00000000-0005-0000-0000-00003F4F0000}"/>
    <cellStyle name="20% - Accent1 3 2 4 2 2 4 3" xfId="20471" xr:uid="{00000000-0005-0000-0000-0000404F0000}"/>
    <cellStyle name="20% - Accent1 3 2 4 2 2 4 3 2" xfId="20472" xr:uid="{00000000-0005-0000-0000-0000414F0000}"/>
    <cellStyle name="20% - Accent1 3 2 4 2 2 4 3 2 2" xfId="20473" xr:uid="{00000000-0005-0000-0000-0000424F0000}"/>
    <cellStyle name="20% - Accent1 3 2 4 2 2 4 3 2 2 2" xfId="20474" xr:uid="{00000000-0005-0000-0000-0000434F0000}"/>
    <cellStyle name="20% - Accent1 3 2 4 2 2 4 3 2 2 2 2" xfId="20475" xr:uid="{00000000-0005-0000-0000-0000444F0000}"/>
    <cellStyle name="20% - Accent1 3 2 4 2 2 4 3 2 2 3" xfId="20476" xr:uid="{00000000-0005-0000-0000-0000454F0000}"/>
    <cellStyle name="20% - Accent1 3 2 4 2 2 4 3 2 3" xfId="20477" xr:uid="{00000000-0005-0000-0000-0000464F0000}"/>
    <cellStyle name="20% - Accent1 3 2 4 2 2 4 3 2 3 2" xfId="20478" xr:uid="{00000000-0005-0000-0000-0000474F0000}"/>
    <cellStyle name="20% - Accent1 3 2 4 2 2 4 3 2 4" xfId="20479" xr:uid="{00000000-0005-0000-0000-0000484F0000}"/>
    <cellStyle name="20% - Accent1 3 2 4 2 2 4 3 3" xfId="20480" xr:uid="{00000000-0005-0000-0000-0000494F0000}"/>
    <cellStyle name="20% - Accent1 3 2 4 2 2 4 3 3 2" xfId="20481" xr:uid="{00000000-0005-0000-0000-00004A4F0000}"/>
    <cellStyle name="20% - Accent1 3 2 4 2 2 4 3 3 2 2" xfId="20482" xr:uid="{00000000-0005-0000-0000-00004B4F0000}"/>
    <cellStyle name="20% - Accent1 3 2 4 2 2 4 3 3 2 2 2" xfId="20483" xr:uid="{00000000-0005-0000-0000-00004C4F0000}"/>
    <cellStyle name="20% - Accent1 3 2 4 2 2 4 3 3 2 3" xfId="20484" xr:uid="{00000000-0005-0000-0000-00004D4F0000}"/>
    <cellStyle name="20% - Accent1 3 2 4 2 2 4 3 3 3" xfId="20485" xr:uid="{00000000-0005-0000-0000-00004E4F0000}"/>
    <cellStyle name="20% - Accent1 3 2 4 2 2 4 3 3 3 2" xfId="20486" xr:uid="{00000000-0005-0000-0000-00004F4F0000}"/>
    <cellStyle name="20% - Accent1 3 2 4 2 2 4 3 3 4" xfId="20487" xr:uid="{00000000-0005-0000-0000-0000504F0000}"/>
    <cellStyle name="20% - Accent1 3 2 4 2 2 4 3 4" xfId="20488" xr:uid="{00000000-0005-0000-0000-0000514F0000}"/>
    <cellStyle name="20% - Accent1 3 2 4 2 2 4 3 4 2" xfId="20489" xr:uid="{00000000-0005-0000-0000-0000524F0000}"/>
    <cellStyle name="20% - Accent1 3 2 4 2 2 4 3 4 2 2" xfId="20490" xr:uid="{00000000-0005-0000-0000-0000534F0000}"/>
    <cellStyle name="20% - Accent1 3 2 4 2 2 4 3 4 2 2 2" xfId="20491" xr:uid="{00000000-0005-0000-0000-0000544F0000}"/>
    <cellStyle name="20% - Accent1 3 2 4 2 2 4 3 4 2 3" xfId="20492" xr:uid="{00000000-0005-0000-0000-0000554F0000}"/>
    <cellStyle name="20% - Accent1 3 2 4 2 2 4 3 4 3" xfId="20493" xr:uid="{00000000-0005-0000-0000-0000564F0000}"/>
    <cellStyle name="20% - Accent1 3 2 4 2 2 4 3 4 3 2" xfId="20494" xr:uid="{00000000-0005-0000-0000-0000574F0000}"/>
    <cellStyle name="20% - Accent1 3 2 4 2 2 4 3 4 4" xfId="20495" xr:uid="{00000000-0005-0000-0000-0000584F0000}"/>
    <cellStyle name="20% - Accent1 3 2 4 2 2 4 3 5" xfId="20496" xr:uid="{00000000-0005-0000-0000-0000594F0000}"/>
    <cellStyle name="20% - Accent1 3 2 4 2 2 4 3 5 2" xfId="20497" xr:uid="{00000000-0005-0000-0000-00005A4F0000}"/>
    <cellStyle name="20% - Accent1 3 2 4 2 2 4 3 5 2 2" xfId="20498" xr:uid="{00000000-0005-0000-0000-00005B4F0000}"/>
    <cellStyle name="20% - Accent1 3 2 4 2 2 4 3 5 3" xfId="20499" xr:uid="{00000000-0005-0000-0000-00005C4F0000}"/>
    <cellStyle name="20% - Accent1 3 2 4 2 2 4 3 6" xfId="20500" xr:uid="{00000000-0005-0000-0000-00005D4F0000}"/>
    <cellStyle name="20% - Accent1 3 2 4 2 2 4 3 6 2" xfId="20501" xr:uid="{00000000-0005-0000-0000-00005E4F0000}"/>
    <cellStyle name="20% - Accent1 3 2 4 2 2 4 3 6 2 2" xfId="20502" xr:uid="{00000000-0005-0000-0000-00005F4F0000}"/>
    <cellStyle name="20% - Accent1 3 2 4 2 2 4 3 6 3" xfId="20503" xr:uid="{00000000-0005-0000-0000-0000604F0000}"/>
    <cellStyle name="20% - Accent1 3 2 4 2 2 4 3 7" xfId="20504" xr:uid="{00000000-0005-0000-0000-0000614F0000}"/>
    <cellStyle name="20% - Accent1 3 2 4 2 2 4 3 7 2" xfId="20505" xr:uid="{00000000-0005-0000-0000-0000624F0000}"/>
    <cellStyle name="20% - Accent1 3 2 4 2 2 4 3 8" xfId="20506" xr:uid="{00000000-0005-0000-0000-0000634F0000}"/>
    <cellStyle name="20% - Accent1 3 2 4 2 2 4 3 8 2" xfId="20507" xr:uid="{00000000-0005-0000-0000-0000644F0000}"/>
    <cellStyle name="20% - Accent1 3 2 4 2 2 4 3 9" xfId="20508" xr:uid="{00000000-0005-0000-0000-0000654F0000}"/>
    <cellStyle name="20% - Accent1 3 2 4 2 2 4 4" xfId="20509" xr:uid="{00000000-0005-0000-0000-0000664F0000}"/>
    <cellStyle name="20% - Accent1 3 2 4 2 2 4 4 2" xfId="20510" xr:uid="{00000000-0005-0000-0000-0000674F0000}"/>
    <cellStyle name="20% - Accent1 3 2 4 2 2 4 4 2 2" xfId="20511" xr:uid="{00000000-0005-0000-0000-0000684F0000}"/>
    <cellStyle name="20% - Accent1 3 2 4 2 2 4 4 2 2 2" xfId="20512" xr:uid="{00000000-0005-0000-0000-0000694F0000}"/>
    <cellStyle name="20% - Accent1 3 2 4 2 2 4 4 2 3" xfId="20513" xr:uid="{00000000-0005-0000-0000-00006A4F0000}"/>
    <cellStyle name="20% - Accent1 3 2 4 2 2 4 4 3" xfId="20514" xr:uid="{00000000-0005-0000-0000-00006B4F0000}"/>
    <cellStyle name="20% - Accent1 3 2 4 2 2 4 4 3 2" xfId="20515" xr:uid="{00000000-0005-0000-0000-00006C4F0000}"/>
    <cellStyle name="20% - Accent1 3 2 4 2 2 4 4 4" xfId="20516" xr:uid="{00000000-0005-0000-0000-00006D4F0000}"/>
    <cellStyle name="20% - Accent1 3 2 4 2 2 4 5" xfId="20517" xr:uid="{00000000-0005-0000-0000-00006E4F0000}"/>
    <cellStyle name="20% - Accent1 3 2 4 2 2 4 5 2" xfId="20518" xr:uid="{00000000-0005-0000-0000-00006F4F0000}"/>
    <cellStyle name="20% - Accent1 3 2 4 2 2 4 5 2 2" xfId="20519" xr:uid="{00000000-0005-0000-0000-0000704F0000}"/>
    <cellStyle name="20% - Accent1 3 2 4 2 2 4 5 2 2 2" xfId="20520" xr:uid="{00000000-0005-0000-0000-0000714F0000}"/>
    <cellStyle name="20% - Accent1 3 2 4 2 2 4 5 2 3" xfId="20521" xr:uid="{00000000-0005-0000-0000-0000724F0000}"/>
    <cellStyle name="20% - Accent1 3 2 4 2 2 4 5 3" xfId="20522" xr:uid="{00000000-0005-0000-0000-0000734F0000}"/>
    <cellStyle name="20% - Accent1 3 2 4 2 2 4 5 3 2" xfId="20523" xr:uid="{00000000-0005-0000-0000-0000744F0000}"/>
    <cellStyle name="20% - Accent1 3 2 4 2 2 4 5 4" xfId="20524" xr:uid="{00000000-0005-0000-0000-0000754F0000}"/>
    <cellStyle name="20% - Accent1 3 2 4 2 2 4 6" xfId="20525" xr:uid="{00000000-0005-0000-0000-0000764F0000}"/>
    <cellStyle name="20% - Accent1 3 2 4 2 2 4 6 2" xfId="20526" xr:uid="{00000000-0005-0000-0000-0000774F0000}"/>
    <cellStyle name="20% - Accent1 3 2 4 2 2 4 6 2 2" xfId="20527" xr:uid="{00000000-0005-0000-0000-0000784F0000}"/>
    <cellStyle name="20% - Accent1 3 2 4 2 2 4 6 2 2 2" xfId="20528" xr:uid="{00000000-0005-0000-0000-0000794F0000}"/>
    <cellStyle name="20% - Accent1 3 2 4 2 2 4 6 2 3" xfId="20529" xr:uid="{00000000-0005-0000-0000-00007A4F0000}"/>
    <cellStyle name="20% - Accent1 3 2 4 2 2 4 6 3" xfId="20530" xr:uid="{00000000-0005-0000-0000-00007B4F0000}"/>
    <cellStyle name="20% - Accent1 3 2 4 2 2 4 6 3 2" xfId="20531" xr:uid="{00000000-0005-0000-0000-00007C4F0000}"/>
    <cellStyle name="20% - Accent1 3 2 4 2 2 4 6 4" xfId="20532" xr:uid="{00000000-0005-0000-0000-00007D4F0000}"/>
    <cellStyle name="20% - Accent1 3 2 4 2 2 4 7" xfId="20533" xr:uid="{00000000-0005-0000-0000-00007E4F0000}"/>
    <cellStyle name="20% - Accent1 3 2 4 2 2 4 7 2" xfId="20534" xr:uid="{00000000-0005-0000-0000-00007F4F0000}"/>
    <cellStyle name="20% - Accent1 3 2 4 2 2 4 7 2 2" xfId="20535" xr:uid="{00000000-0005-0000-0000-0000804F0000}"/>
    <cellStyle name="20% - Accent1 3 2 4 2 2 4 7 3" xfId="20536" xr:uid="{00000000-0005-0000-0000-0000814F0000}"/>
    <cellStyle name="20% - Accent1 3 2 4 2 2 4 8" xfId="20537" xr:uid="{00000000-0005-0000-0000-0000824F0000}"/>
    <cellStyle name="20% - Accent1 3 2 4 2 2 4 8 2" xfId="20538" xr:uid="{00000000-0005-0000-0000-0000834F0000}"/>
    <cellStyle name="20% - Accent1 3 2 4 2 2 4 8 2 2" xfId="20539" xr:uid="{00000000-0005-0000-0000-0000844F0000}"/>
    <cellStyle name="20% - Accent1 3 2 4 2 2 4 8 3" xfId="20540" xr:uid="{00000000-0005-0000-0000-0000854F0000}"/>
    <cellStyle name="20% - Accent1 3 2 4 2 2 4 9" xfId="20541" xr:uid="{00000000-0005-0000-0000-0000864F0000}"/>
    <cellStyle name="20% - Accent1 3 2 4 2 2 4 9 2" xfId="20542" xr:uid="{00000000-0005-0000-0000-0000874F0000}"/>
    <cellStyle name="20% - Accent1 3 2 4 2 2 5" xfId="20543" xr:uid="{00000000-0005-0000-0000-0000884F0000}"/>
    <cellStyle name="20% - Accent1 3 2 4 2 2 5 2" xfId="20544" xr:uid="{00000000-0005-0000-0000-0000894F0000}"/>
    <cellStyle name="20% - Accent1 3 2 4 2 2 5 2 2" xfId="20545" xr:uid="{00000000-0005-0000-0000-00008A4F0000}"/>
    <cellStyle name="20% - Accent1 3 2 4 2 2 5 2 2 2" xfId="20546" xr:uid="{00000000-0005-0000-0000-00008B4F0000}"/>
    <cellStyle name="20% - Accent1 3 2 4 2 2 5 2 2 2 2" xfId="20547" xr:uid="{00000000-0005-0000-0000-00008C4F0000}"/>
    <cellStyle name="20% - Accent1 3 2 4 2 2 5 2 2 3" xfId="20548" xr:uid="{00000000-0005-0000-0000-00008D4F0000}"/>
    <cellStyle name="20% - Accent1 3 2 4 2 2 5 2 3" xfId="20549" xr:uid="{00000000-0005-0000-0000-00008E4F0000}"/>
    <cellStyle name="20% - Accent1 3 2 4 2 2 5 2 3 2" xfId="20550" xr:uid="{00000000-0005-0000-0000-00008F4F0000}"/>
    <cellStyle name="20% - Accent1 3 2 4 2 2 5 2 4" xfId="20551" xr:uid="{00000000-0005-0000-0000-0000904F0000}"/>
    <cellStyle name="20% - Accent1 3 2 4 2 2 5 3" xfId="20552" xr:uid="{00000000-0005-0000-0000-0000914F0000}"/>
    <cellStyle name="20% - Accent1 3 2 4 2 2 5 3 2" xfId="20553" xr:uid="{00000000-0005-0000-0000-0000924F0000}"/>
    <cellStyle name="20% - Accent1 3 2 4 2 2 5 3 2 2" xfId="20554" xr:uid="{00000000-0005-0000-0000-0000934F0000}"/>
    <cellStyle name="20% - Accent1 3 2 4 2 2 5 3 2 2 2" xfId="20555" xr:uid="{00000000-0005-0000-0000-0000944F0000}"/>
    <cellStyle name="20% - Accent1 3 2 4 2 2 5 3 2 3" xfId="20556" xr:uid="{00000000-0005-0000-0000-0000954F0000}"/>
    <cellStyle name="20% - Accent1 3 2 4 2 2 5 3 3" xfId="20557" xr:uid="{00000000-0005-0000-0000-0000964F0000}"/>
    <cellStyle name="20% - Accent1 3 2 4 2 2 5 3 3 2" xfId="20558" xr:uid="{00000000-0005-0000-0000-0000974F0000}"/>
    <cellStyle name="20% - Accent1 3 2 4 2 2 5 3 4" xfId="20559" xr:uid="{00000000-0005-0000-0000-0000984F0000}"/>
    <cellStyle name="20% - Accent1 3 2 4 2 2 5 4" xfId="20560" xr:uid="{00000000-0005-0000-0000-0000994F0000}"/>
    <cellStyle name="20% - Accent1 3 2 4 2 2 5 4 2" xfId="20561" xr:uid="{00000000-0005-0000-0000-00009A4F0000}"/>
    <cellStyle name="20% - Accent1 3 2 4 2 2 5 4 2 2" xfId="20562" xr:uid="{00000000-0005-0000-0000-00009B4F0000}"/>
    <cellStyle name="20% - Accent1 3 2 4 2 2 5 4 2 2 2" xfId="20563" xr:uid="{00000000-0005-0000-0000-00009C4F0000}"/>
    <cellStyle name="20% - Accent1 3 2 4 2 2 5 4 2 3" xfId="20564" xr:uid="{00000000-0005-0000-0000-00009D4F0000}"/>
    <cellStyle name="20% - Accent1 3 2 4 2 2 5 4 3" xfId="20565" xr:uid="{00000000-0005-0000-0000-00009E4F0000}"/>
    <cellStyle name="20% - Accent1 3 2 4 2 2 5 4 3 2" xfId="20566" xr:uid="{00000000-0005-0000-0000-00009F4F0000}"/>
    <cellStyle name="20% - Accent1 3 2 4 2 2 5 4 4" xfId="20567" xr:uid="{00000000-0005-0000-0000-0000A04F0000}"/>
    <cellStyle name="20% - Accent1 3 2 4 2 2 5 5" xfId="20568" xr:uid="{00000000-0005-0000-0000-0000A14F0000}"/>
    <cellStyle name="20% - Accent1 3 2 4 2 2 5 5 2" xfId="20569" xr:uid="{00000000-0005-0000-0000-0000A24F0000}"/>
    <cellStyle name="20% - Accent1 3 2 4 2 2 5 5 2 2" xfId="20570" xr:uid="{00000000-0005-0000-0000-0000A34F0000}"/>
    <cellStyle name="20% - Accent1 3 2 4 2 2 5 5 3" xfId="20571" xr:uid="{00000000-0005-0000-0000-0000A44F0000}"/>
    <cellStyle name="20% - Accent1 3 2 4 2 2 5 6" xfId="20572" xr:uid="{00000000-0005-0000-0000-0000A54F0000}"/>
    <cellStyle name="20% - Accent1 3 2 4 2 2 5 6 2" xfId="20573" xr:uid="{00000000-0005-0000-0000-0000A64F0000}"/>
    <cellStyle name="20% - Accent1 3 2 4 2 2 5 6 2 2" xfId="20574" xr:uid="{00000000-0005-0000-0000-0000A74F0000}"/>
    <cellStyle name="20% - Accent1 3 2 4 2 2 5 6 3" xfId="20575" xr:uid="{00000000-0005-0000-0000-0000A84F0000}"/>
    <cellStyle name="20% - Accent1 3 2 4 2 2 5 7" xfId="20576" xr:uid="{00000000-0005-0000-0000-0000A94F0000}"/>
    <cellStyle name="20% - Accent1 3 2 4 2 2 5 7 2" xfId="20577" xr:uid="{00000000-0005-0000-0000-0000AA4F0000}"/>
    <cellStyle name="20% - Accent1 3 2 4 2 2 5 8" xfId="20578" xr:uid="{00000000-0005-0000-0000-0000AB4F0000}"/>
    <cellStyle name="20% - Accent1 3 2 4 2 2 5 8 2" xfId="20579" xr:uid="{00000000-0005-0000-0000-0000AC4F0000}"/>
    <cellStyle name="20% - Accent1 3 2 4 2 2 5 9" xfId="20580" xr:uid="{00000000-0005-0000-0000-0000AD4F0000}"/>
    <cellStyle name="20% - Accent1 3 2 4 2 2 6" xfId="20581" xr:uid="{00000000-0005-0000-0000-0000AE4F0000}"/>
    <cellStyle name="20% - Accent1 3 2 4 2 2 6 2" xfId="20582" xr:uid="{00000000-0005-0000-0000-0000AF4F0000}"/>
    <cellStyle name="20% - Accent1 3 2 4 2 2 6 2 2" xfId="20583" xr:uid="{00000000-0005-0000-0000-0000B04F0000}"/>
    <cellStyle name="20% - Accent1 3 2 4 2 2 6 2 2 2" xfId="20584" xr:uid="{00000000-0005-0000-0000-0000B14F0000}"/>
    <cellStyle name="20% - Accent1 3 2 4 2 2 6 2 2 2 2" xfId="20585" xr:uid="{00000000-0005-0000-0000-0000B24F0000}"/>
    <cellStyle name="20% - Accent1 3 2 4 2 2 6 2 2 3" xfId="20586" xr:uid="{00000000-0005-0000-0000-0000B34F0000}"/>
    <cellStyle name="20% - Accent1 3 2 4 2 2 6 2 3" xfId="20587" xr:uid="{00000000-0005-0000-0000-0000B44F0000}"/>
    <cellStyle name="20% - Accent1 3 2 4 2 2 6 2 3 2" xfId="20588" xr:uid="{00000000-0005-0000-0000-0000B54F0000}"/>
    <cellStyle name="20% - Accent1 3 2 4 2 2 6 2 4" xfId="20589" xr:uid="{00000000-0005-0000-0000-0000B64F0000}"/>
    <cellStyle name="20% - Accent1 3 2 4 2 2 6 3" xfId="20590" xr:uid="{00000000-0005-0000-0000-0000B74F0000}"/>
    <cellStyle name="20% - Accent1 3 2 4 2 2 6 3 2" xfId="20591" xr:uid="{00000000-0005-0000-0000-0000B84F0000}"/>
    <cellStyle name="20% - Accent1 3 2 4 2 2 6 3 2 2" xfId="20592" xr:uid="{00000000-0005-0000-0000-0000B94F0000}"/>
    <cellStyle name="20% - Accent1 3 2 4 2 2 6 3 2 2 2" xfId="20593" xr:uid="{00000000-0005-0000-0000-0000BA4F0000}"/>
    <cellStyle name="20% - Accent1 3 2 4 2 2 6 3 2 3" xfId="20594" xr:uid="{00000000-0005-0000-0000-0000BB4F0000}"/>
    <cellStyle name="20% - Accent1 3 2 4 2 2 6 3 3" xfId="20595" xr:uid="{00000000-0005-0000-0000-0000BC4F0000}"/>
    <cellStyle name="20% - Accent1 3 2 4 2 2 6 3 3 2" xfId="20596" xr:uid="{00000000-0005-0000-0000-0000BD4F0000}"/>
    <cellStyle name="20% - Accent1 3 2 4 2 2 6 3 4" xfId="20597" xr:uid="{00000000-0005-0000-0000-0000BE4F0000}"/>
    <cellStyle name="20% - Accent1 3 2 4 2 2 6 4" xfId="20598" xr:uid="{00000000-0005-0000-0000-0000BF4F0000}"/>
    <cellStyle name="20% - Accent1 3 2 4 2 2 6 4 2" xfId="20599" xr:uid="{00000000-0005-0000-0000-0000C04F0000}"/>
    <cellStyle name="20% - Accent1 3 2 4 2 2 6 4 2 2" xfId="20600" xr:uid="{00000000-0005-0000-0000-0000C14F0000}"/>
    <cellStyle name="20% - Accent1 3 2 4 2 2 6 4 2 2 2" xfId="20601" xr:uid="{00000000-0005-0000-0000-0000C24F0000}"/>
    <cellStyle name="20% - Accent1 3 2 4 2 2 6 4 2 3" xfId="20602" xr:uid="{00000000-0005-0000-0000-0000C34F0000}"/>
    <cellStyle name="20% - Accent1 3 2 4 2 2 6 4 3" xfId="20603" xr:uid="{00000000-0005-0000-0000-0000C44F0000}"/>
    <cellStyle name="20% - Accent1 3 2 4 2 2 6 4 3 2" xfId="20604" xr:uid="{00000000-0005-0000-0000-0000C54F0000}"/>
    <cellStyle name="20% - Accent1 3 2 4 2 2 6 4 4" xfId="20605" xr:uid="{00000000-0005-0000-0000-0000C64F0000}"/>
    <cellStyle name="20% - Accent1 3 2 4 2 2 6 5" xfId="20606" xr:uid="{00000000-0005-0000-0000-0000C74F0000}"/>
    <cellStyle name="20% - Accent1 3 2 4 2 2 6 5 2" xfId="20607" xr:uid="{00000000-0005-0000-0000-0000C84F0000}"/>
    <cellStyle name="20% - Accent1 3 2 4 2 2 6 5 2 2" xfId="20608" xr:uid="{00000000-0005-0000-0000-0000C94F0000}"/>
    <cellStyle name="20% - Accent1 3 2 4 2 2 6 5 3" xfId="20609" xr:uid="{00000000-0005-0000-0000-0000CA4F0000}"/>
    <cellStyle name="20% - Accent1 3 2 4 2 2 6 6" xfId="20610" xr:uid="{00000000-0005-0000-0000-0000CB4F0000}"/>
    <cellStyle name="20% - Accent1 3 2 4 2 2 6 6 2" xfId="20611" xr:uid="{00000000-0005-0000-0000-0000CC4F0000}"/>
    <cellStyle name="20% - Accent1 3 2 4 2 2 6 6 2 2" xfId="20612" xr:uid="{00000000-0005-0000-0000-0000CD4F0000}"/>
    <cellStyle name="20% - Accent1 3 2 4 2 2 6 6 3" xfId="20613" xr:uid="{00000000-0005-0000-0000-0000CE4F0000}"/>
    <cellStyle name="20% - Accent1 3 2 4 2 2 6 7" xfId="20614" xr:uid="{00000000-0005-0000-0000-0000CF4F0000}"/>
    <cellStyle name="20% - Accent1 3 2 4 2 2 6 7 2" xfId="20615" xr:uid="{00000000-0005-0000-0000-0000D04F0000}"/>
    <cellStyle name="20% - Accent1 3 2 4 2 2 6 8" xfId="20616" xr:uid="{00000000-0005-0000-0000-0000D14F0000}"/>
    <cellStyle name="20% - Accent1 3 2 4 2 2 6 8 2" xfId="20617" xr:uid="{00000000-0005-0000-0000-0000D24F0000}"/>
    <cellStyle name="20% - Accent1 3 2 4 2 2 6 9" xfId="20618" xr:uid="{00000000-0005-0000-0000-0000D34F0000}"/>
    <cellStyle name="20% - Accent1 3 2 4 2 2 7" xfId="20619" xr:uid="{00000000-0005-0000-0000-0000D44F0000}"/>
    <cellStyle name="20% - Accent1 3 2 4 2 2 7 2" xfId="20620" xr:uid="{00000000-0005-0000-0000-0000D54F0000}"/>
    <cellStyle name="20% - Accent1 3 2 4 2 2 7 2 2" xfId="20621" xr:uid="{00000000-0005-0000-0000-0000D64F0000}"/>
    <cellStyle name="20% - Accent1 3 2 4 2 2 7 2 2 2" xfId="20622" xr:uid="{00000000-0005-0000-0000-0000D74F0000}"/>
    <cellStyle name="20% - Accent1 3 2 4 2 2 7 2 3" xfId="20623" xr:uid="{00000000-0005-0000-0000-0000D84F0000}"/>
    <cellStyle name="20% - Accent1 3 2 4 2 2 7 3" xfId="20624" xr:uid="{00000000-0005-0000-0000-0000D94F0000}"/>
    <cellStyle name="20% - Accent1 3 2 4 2 2 7 3 2" xfId="20625" xr:uid="{00000000-0005-0000-0000-0000DA4F0000}"/>
    <cellStyle name="20% - Accent1 3 2 4 2 2 7 4" xfId="20626" xr:uid="{00000000-0005-0000-0000-0000DB4F0000}"/>
    <cellStyle name="20% - Accent1 3 2 4 2 2 8" xfId="20627" xr:uid="{00000000-0005-0000-0000-0000DC4F0000}"/>
    <cellStyle name="20% - Accent1 3 2 4 2 2 8 2" xfId="20628" xr:uid="{00000000-0005-0000-0000-0000DD4F0000}"/>
    <cellStyle name="20% - Accent1 3 2 4 2 2 8 2 2" xfId="20629" xr:uid="{00000000-0005-0000-0000-0000DE4F0000}"/>
    <cellStyle name="20% - Accent1 3 2 4 2 2 8 2 2 2" xfId="20630" xr:uid="{00000000-0005-0000-0000-0000DF4F0000}"/>
    <cellStyle name="20% - Accent1 3 2 4 2 2 8 2 3" xfId="20631" xr:uid="{00000000-0005-0000-0000-0000E04F0000}"/>
    <cellStyle name="20% - Accent1 3 2 4 2 2 8 3" xfId="20632" xr:uid="{00000000-0005-0000-0000-0000E14F0000}"/>
    <cellStyle name="20% - Accent1 3 2 4 2 2 8 3 2" xfId="20633" xr:uid="{00000000-0005-0000-0000-0000E24F0000}"/>
    <cellStyle name="20% - Accent1 3 2 4 2 2 8 4" xfId="20634" xr:uid="{00000000-0005-0000-0000-0000E34F0000}"/>
    <cellStyle name="20% - Accent1 3 2 4 2 2 9" xfId="20635" xr:uid="{00000000-0005-0000-0000-0000E44F0000}"/>
    <cellStyle name="20% - Accent1 3 2 4 2 2 9 2" xfId="20636" xr:uid="{00000000-0005-0000-0000-0000E54F0000}"/>
    <cellStyle name="20% - Accent1 3 2 4 2 2 9 2 2" xfId="20637" xr:uid="{00000000-0005-0000-0000-0000E64F0000}"/>
    <cellStyle name="20% - Accent1 3 2 4 2 2 9 2 2 2" xfId="20638" xr:uid="{00000000-0005-0000-0000-0000E74F0000}"/>
    <cellStyle name="20% - Accent1 3 2 4 2 2 9 2 3" xfId="20639" xr:uid="{00000000-0005-0000-0000-0000E84F0000}"/>
    <cellStyle name="20% - Accent1 3 2 4 2 2 9 3" xfId="20640" xr:uid="{00000000-0005-0000-0000-0000E94F0000}"/>
    <cellStyle name="20% - Accent1 3 2 4 2 2 9 3 2" xfId="20641" xr:uid="{00000000-0005-0000-0000-0000EA4F0000}"/>
    <cellStyle name="20% - Accent1 3 2 4 2 2 9 4" xfId="20642" xr:uid="{00000000-0005-0000-0000-0000EB4F0000}"/>
    <cellStyle name="20% - Accent1 3 2 4 2 3" xfId="20643" xr:uid="{00000000-0005-0000-0000-0000EC4F0000}"/>
    <cellStyle name="20% - Accent1 3 2 4 2 3 10" xfId="20644" xr:uid="{00000000-0005-0000-0000-0000ED4F0000}"/>
    <cellStyle name="20% - Accent1 3 2 4 2 3 10 2" xfId="20645" xr:uid="{00000000-0005-0000-0000-0000EE4F0000}"/>
    <cellStyle name="20% - Accent1 3 2 4 2 3 11" xfId="20646" xr:uid="{00000000-0005-0000-0000-0000EF4F0000}"/>
    <cellStyle name="20% - Accent1 3 2 4 2 3 2" xfId="20647" xr:uid="{00000000-0005-0000-0000-0000F04F0000}"/>
    <cellStyle name="20% - Accent1 3 2 4 2 3 2 2" xfId="20648" xr:uid="{00000000-0005-0000-0000-0000F14F0000}"/>
    <cellStyle name="20% - Accent1 3 2 4 2 3 2 2 2" xfId="20649" xr:uid="{00000000-0005-0000-0000-0000F24F0000}"/>
    <cellStyle name="20% - Accent1 3 2 4 2 3 2 2 2 2" xfId="20650" xr:uid="{00000000-0005-0000-0000-0000F34F0000}"/>
    <cellStyle name="20% - Accent1 3 2 4 2 3 2 2 2 2 2" xfId="20651" xr:uid="{00000000-0005-0000-0000-0000F44F0000}"/>
    <cellStyle name="20% - Accent1 3 2 4 2 3 2 2 2 3" xfId="20652" xr:uid="{00000000-0005-0000-0000-0000F54F0000}"/>
    <cellStyle name="20% - Accent1 3 2 4 2 3 2 2 3" xfId="20653" xr:uid="{00000000-0005-0000-0000-0000F64F0000}"/>
    <cellStyle name="20% - Accent1 3 2 4 2 3 2 2 3 2" xfId="20654" xr:uid="{00000000-0005-0000-0000-0000F74F0000}"/>
    <cellStyle name="20% - Accent1 3 2 4 2 3 2 2 4" xfId="20655" xr:uid="{00000000-0005-0000-0000-0000F84F0000}"/>
    <cellStyle name="20% - Accent1 3 2 4 2 3 2 3" xfId="20656" xr:uid="{00000000-0005-0000-0000-0000F94F0000}"/>
    <cellStyle name="20% - Accent1 3 2 4 2 3 2 3 2" xfId="20657" xr:uid="{00000000-0005-0000-0000-0000FA4F0000}"/>
    <cellStyle name="20% - Accent1 3 2 4 2 3 2 3 2 2" xfId="20658" xr:uid="{00000000-0005-0000-0000-0000FB4F0000}"/>
    <cellStyle name="20% - Accent1 3 2 4 2 3 2 3 2 2 2" xfId="20659" xr:uid="{00000000-0005-0000-0000-0000FC4F0000}"/>
    <cellStyle name="20% - Accent1 3 2 4 2 3 2 3 2 3" xfId="20660" xr:uid="{00000000-0005-0000-0000-0000FD4F0000}"/>
    <cellStyle name="20% - Accent1 3 2 4 2 3 2 3 3" xfId="20661" xr:uid="{00000000-0005-0000-0000-0000FE4F0000}"/>
    <cellStyle name="20% - Accent1 3 2 4 2 3 2 3 3 2" xfId="20662" xr:uid="{00000000-0005-0000-0000-0000FF4F0000}"/>
    <cellStyle name="20% - Accent1 3 2 4 2 3 2 3 4" xfId="20663" xr:uid="{00000000-0005-0000-0000-000000500000}"/>
    <cellStyle name="20% - Accent1 3 2 4 2 3 2 4" xfId="20664" xr:uid="{00000000-0005-0000-0000-000001500000}"/>
    <cellStyle name="20% - Accent1 3 2 4 2 3 2 4 2" xfId="20665" xr:uid="{00000000-0005-0000-0000-000002500000}"/>
    <cellStyle name="20% - Accent1 3 2 4 2 3 2 4 2 2" xfId="20666" xr:uid="{00000000-0005-0000-0000-000003500000}"/>
    <cellStyle name="20% - Accent1 3 2 4 2 3 2 4 2 2 2" xfId="20667" xr:uid="{00000000-0005-0000-0000-000004500000}"/>
    <cellStyle name="20% - Accent1 3 2 4 2 3 2 4 2 3" xfId="20668" xr:uid="{00000000-0005-0000-0000-000005500000}"/>
    <cellStyle name="20% - Accent1 3 2 4 2 3 2 4 3" xfId="20669" xr:uid="{00000000-0005-0000-0000-000006500000}"/>
    <cellStyle name="20% - Accent1 3 2 4 2 3 2 4 3 2" xfId="20670" xr:uid="{00000000-0005-0000-0000-000007500000}"/>
    <cellStyle name="20% - Accent1 3 2 4 2 3 2 4 4" xfId="20671" xr:uid="{00000000-0005-0000-0000-000008500000}"/>
    <cellStyle name="20% - Accent1 3 2 4 2 3 2 5" xfId="20672" xr:uid="{00000000-0005-0000-0000-000009500000}"/>
    <cellStyle name="20% - Accent1 3 2 4 2 3 2 5 2" xfId="20673" xr:uid="{00000000-0005-0000-0000-00000A500000}"/>
    <cellStyle name="20% - Accent1 3 2 4 2 3 2 5 2 2" xfId="20674" xr:uid="{00000000-0005-0000-0000-00000B500000}"/>
    <cellStyle name="20% - Accent1 3 2 4 2 3 2 5 3" xfId="20675" xr:uid="{00000000-0005-0000-0000-00000C500000}"/>
    <cellStyle name="20% - Accent1 3 2 4 2 3 2 6" xfId="20676" xr:uid="{00000000-0005-0000-0000-00000D500000}"/>
    <cellStyle name="20% - Accent1 3 2 4 2 3 2 6 2" xfId="20677" xr:uid="{00000000-0005-0000-0000-00000E500000}"/>
    <cellStyle name="20% - Accent1 3 2 4 2 3 2 6 2 2" xfId="20678" xr:uid="{00000000-0005-0000-0000-00000F500000}"/>
    <cellStyle name="20% - Accent1 3 2 4 2 3 2 6 3" xfId="20679" xr:uid="{00000000-0005-0000-0000-000010500000}"/>
    <cellStyle name="20% - Accent1 3 2 4 2 3 2 7" xfId="20680" xr:uid="{00000000-0005-0000-0000-000011500000}"/>
    <cellStyle name="20% - Accent1 3 2 4 2 3 2 7 2" xfId="20681" xr:uid="{00000000-0005-0000-0000-000012500000}"/>
    <cellStyle name="20% - Accent1 3 2 4 2 3 2 8" xfId="20682" xr:uid="{00000000-0005-0000-0000-000013500000}"/>
    <cellStyle name="20% - Accent1 3 2 4 2 3 2 8 2" xfId="20683" xr:uid="{00000000-0005-0000-0000-000014500000}"/>
    <cellStyle name="20% - Accent1 3 2 4 2 3 2 9" xfId="20684" xr:uid="{00000000-0005-0000-0000-000015500000}"/>
    <cellStyle name="20% - Accent1 3 2 4 2 3 3" xfId="20685" xr:uid="{00000000-0005-0000-0000-000016500000}"/>
    <cellStyle name="20% - Accent1 3 2 4 2 3 3 2" xfId="20686" xr:uid="{00000000-0005-0000-0000-000017500000}"/>
    <cellStyle name="20% - Accent1 3 2 4 2 3 3 2 2" xfId="20687" xr:uid="{00000000-0005-0000-0000-000018500000}"/>
    <cellStyle name="20% - Accent1 3 2 4 2 3 3 2 2 2" xfId="20688" xr:uid="{00000000-0005-0000-0000-000019500000}"/>
    <cellStyle name="20% - Accent1 3 2 4 2 3 3 2 2 2 2" xfId="20689" xr:uid="{00000000-0005-0000-0000-00001A500000}"/>
    <cellStyle name="20% - Accent1 3 2 4 2 3 3 2 2 3" xfId="20690" xr:uid="{00000000-0005-0000-0000-00001B500000}"/>
    <cellStyle name="20% - Accent1 3 2 4 2 3 3 2 3" xfId="20691" xr:uid="{00000000-0005-0000-0000-00001C500000}"/>
    <cellStyle name="20% - Accent1 3 2 4 2 3 3 2 3 2" xfId="20692" xr:uid="{00000000-0005-0000-0000-00001D500000}"/>
    <cellStyle name="20% - Accent1 3 2 4 2 3 3 2 4" xfId="20693" xr:uid="{00000000-0005-0000-0000-00001E500000}"/>
    <cellStyle name="20% - Accent1 3 2 4 2 3 3 3" xfId="20694" xr:uid="{00000000-0005-0000-0000-00001F500000}"/>
    <cellStyle name="20% - Accent1 3 2 4 2 3 3 3 2" xfId="20695" xr:uid="{00000000-0005-0000-0000-000020500000}"/>
    <cellStyle name="20% - Accent1 3 2 4 2 3 3 3 2 2" xfId="20696" xr:uid="{00000000-0005-0000-0000-000021500000}"/>
    <cellStyle name="20% - Accent1 3 2 4 2 3 3 3 2 2 2" xfId="20697" xr:uid="{00000000-0005-0000-0000-000022500000}"/>
    <cellStyle name="20% - Accent1 3 2 4 2 3 3 3 2 3" xfId="20698" xr:uid="{00000000-0005-0000-0000-000023500000}"/>
    <cellStyle name="20% - Accent1 3 2 4 2 3 3 3 3" xfId="20699" xr:uid="{00000000-0005-0000-0000-000024500000}"/>
    <cellStyle name="20% - Accent1 3 2 4 2 3 3 3 3 2" xfId="20700" xr:uid="{00000000-0005-0000-0000-000025500000}"/>
    <cellStyle name="20% - Accent1 3 2 4 2 3 3 3 4" xfId="20701" xr:uid="{00000000-0005-0000-0000-000026500000}"/>
    <cellStyle name="20% - Accent1 3 2 4 2 3 3 4" xfId="20702" xr:uid="{00000000-0005-0000-0000-000027500000}"/>
    <cellStyle name="20% - Accent1 3 2 4 2 3 3 4 2" xfId="20703" xr:uid="{00000000-0005-0000-0000-000028500000}"/>
    <cellStyle name="20% - Accent1 3 2 4 2 3 3 4 2 2" xfId="20704" xr:uid="{00000000-0005-0000-0000-000029500000}"/>
    <cellStyle name="20% - Accent1 3 2 4 2 3 3 4 2 2 2" xfId="20705" xr:uid="{00000000-0005-0000-0000-00002A500000}"/>
    <cellStyle name="20% - Accent1 3 2 4 2 3 3 4 2 3" xfId="20706" xr:uid="{00000000-0005-0000-0000-00002B500000}"/>
    <cellStyle name="20% - Accent1 3 2 4 2 3 3 4 3" xfId="20707" xr:uid="{00000000-0005-0000-0000-00002C500000}"/>
    <cellStyle name="20% - Accent1 3 2 4 2 3 3 4 3 2" xfId="20708" xr:uid="{00000000-0005-0000-0000-00002D500000}"/>
    <cellStyle name="20% - Accent1 3 2 4 2 3 3 4 4" xfId="20709" xr:uid="{00000000-0005-0000-0000-00002E500000}"/>
    <cellStyle name="20% - Accent1 3 2 4 2 3 3 5" xfId="20710" xr:uid="{00000000-0005-0000-0000-00002F500000}"/>
    <cellStyle name="20% - Accent1 3 2 4 2 3 3 5 2" xfId="20711" xr:uid="{00000000-0005-0000-0000-000030500000}"/>
    <cellStyle name="20% - Accent1 3 2 4 2 3 3 5 2 2" xfId="20712" xr:uid="{00000000-0005-0000-0000-000031500000}"/>
    <cellStyle name="20% - Accent1 3 2 4 2 3 3 5 3" xfId="20713" xr:uid="{00000000-0005-0000-0000-000032500000}"/>
    <cellStyle name="20% - Accent1 3 2 4 2 3 3 6" xfId="20714" xr:uid="{00000000-0005-0000-0000-000033500000}"/>
    <cellStyle name="20% - Accent1 3 2 4 2 3 3 6 2" xfId="20715" xr:uid="{00000000-0005-0000-0000-000034500000}"/>
    <cellStyle name="20% - Accent1 3 2 4 2 3 3 6 2 2" xfId="20716" xr:uid="{00000000-0005-0000-0000-000035500000}"/>
    <cellStyle name="20% - Accent1 3 2 4 2 3 3 6 3" xfId="20717" xr:uid="{00000000-0005-0000-0000-000036500000}"/>
    <cellStyle name="20% - Accent1 3 2 4 2 3 3 7" xfId="20718" xr:uid="{00000000-0005-0000-0000-000037500000}"/>
    <cellStyle name="20% - Accent1 3 2 4 2 3 3 7 2" xfId="20719" xr:uid="{00000000-0005-0000-0000-000038500000}"/>
    <cellStyle name="20% - Accent1 3 2 4 2 3 3 8" xfId="20720" xr:uid="{00000000-0005-0000-0000-000039500000}"/>
    <cellStyle name="20% - Accent1 3 2 4 2 3 3 8 2" xfId="20721" xr:uid="{00000000-0005-0000-0000-00003A500000}"/>
    <cellStyle name="20% - Accent1 3 2 4 2 3 3 9" xfId="20722" xr:uid="{00000000-0005-0000-0000-00003B500000}"/>
    <cellStyle name="20% - Accent1 3 2 4 2 3 4" xfId="20723" xr:uid="{00000000-0005-0000-0000-00003C500000}"/>
    <cellStyle name="20% - Accent1 3 2 4 2 3 4 2" xfId="20724" xr:uid="{00000000-0005-0000-0000-00003D500000}"/>
    <cellStyle name="20% - Accent1 3 2 4 2 3 4 2 2" xfId="20725" xr:uid="{00000000-0005-0000-0000-00003E500000}"/>
    <cellStyle name="20% - Accent1 3 2 4 2 3 4 2 2 2" xfId="20726" xr:uid="{00000000-0005-0000-0000-00003F500000}"/>
    <cellStyle name="20% - Accent1 3 2 4 2 3 4 2 3" xfId="20727" xr:uid="{00000000-0005-0000-0000-000040500000}"/>
    <cellStyle name="20% - Accent1 3 2 4 2 3 4 3" xfId="20728" xr:uid="{00000000-0005-0000-0000-000041500000}"/>
    <cellStyle name="20% - Accent1 3 2 4 2 3 4 3 2" xfId="20729" xr:uid="{00000000-0005-0000-0000-000042500000}"/>
    <cellStyle name="20% - Accent1 3 2 4 2 3 4 4" xfId="20730" xr:uid="{00000000-0005-0000-0000-000043500000}"/>
    <cellStyle name="20% - Accent1 3 2 4 2 3 5" xfId="20731" xr:uid="{00000000-0005-0000-0000-000044500000}"/>
    <cellStyle name="20% - Accent1 3 2 4 2 3 5 2" xfId="20732" xr:uid="{00000000-0005-0000-0000-000045500000}"/>
    <cellStyle name="20% - Accent1 3 2 4 2 3 5 2 2" xfId="20733" xr:uid="{00000000-0005-0000-0000-000046500000}"/>
    <cellStyle name="20% - Accent1 3 2 4 2 3 5 2 2 2" xfId="20734" xr:uid="{00000000-0005-0000-0000-000047500000}"/>
    <cellStyle name="20% - Accent1 3 2 4 2 3 5 2 3" xfId="20735" xr:uid="{00000000-0005-0000-0000-000048500000}"/>
    <cellStyle name="20% - Accent1 3 2 4 2 3 5 3" xfId="20736" xr:uid="{00000000-0005-0000-0000-000049500000}"/>
    <cellStyle name="20% - Accent1 3 2 4 2 3 5 3 2" xfId="20737" xr:uid="{00000000-0005-0000-0000-00004A500000}"/>
    <cellStyle name="20% - Accent1 3 2 4 2 3 5 4" xfId="20738" xr:uid="{00000000-0005-0000-0000-00004B500000}"/>
    <cellStyle name="20% - Accent1 3 2 4 2 3 6" xfId="20739" xr:uid="{00000000-0005-0000-0000-00004C500000}"/>
    <cellStyle name="20% - Accent1 3 2 4 2 3 6 2" xfId="20740" xr:uid="{00000000-0005-0000-0000-00004D500000}"/>
    <cellStyle name="20% - Accent1 3 2 4 2 3 6 2 2" xfId="20741" xr:uid="{00000000-0005-0000-0000-00004E500000}"/>
    <cellStyle name="20% - Accent1 3 2 4 2 3 6 2 2 2" xfId="20742" xr:uid="{00000000-0005-0000-0000-00004F500000}"/>
    <cellStyle name="20% - Accent1 3 2 4 2 3 6 2 3" xfId="20743" xr:uid="{00000000-0005-0000-0000-000050500000}"/>
    <cellStyle name="20% - Accent1 3 2 4 2 3 6 3" xfId="20744" xr:uid="{00000000-0005-0000-0000-000051500000}"/>
    <cellStyle name="20% - Accent1 3 2 4 2 3 6 3 2" xfId="20745" xr:uid="{00000000-0005-0000-0000-000052500000}"/>
    <cellStyle name="20% - Accent1 3 2 4 2 3 6 4" xfId="20746" xr:uid="{00000000-0005-0000-0000-000053500000}"/>
    <cellStyle name="20% - Accent1 3 2 4 2 3 7" xfId="20747" xr:uid="{00000000-0005-0000-0000-000054500000}"/>
    <cellStyle name="20% - Accent1 3 2 4 2 3 7 2" xfId="20748" xr:uid="{00000000-0005-0000-0000-000055500000}"/>
    <cellStyle name="20% - Accent1 3 2 4 2 3 7 2 2" xfId="20749" xr:uid="{00000000-0005-0000-0000-000056500000}"/>
    <cellStyle name="20% - Accent1 3 2 4 2 3 7 3" xfId="20750" xr:uid="{00000000-0005-0000-0000-000057500000}"/>
    <cellStyle name="20% - Accent1 3 2 4 2 3 8" xfId="20751" xr:uid="{00000000-0005-0000-0000-000058500000}"/>
    <cellStyle name="20% - Accent1 3 2 4 2 3 8 2" xfId="20752" xr:uid="{00000000-0005-0000-0000-000059500000}"/>
    <cellStyle name="20% - Accent1 3 2 4 2 3 8 2 2" xfId="20753" xr:uid="{00000000-0005-0000-0000-00005A500000}"/>
    <cellStyle name="20% - Accent1 3 2 4 2 3 8 3" xfId="20754" xr:uid="{00000000-0005-0000-0000-00005B500000}"/>
    <cellStyle name="20% - Accent1 3 2 4 2 3 9" xfId="20755" xr:uid="{00000000-0005-0000-0000-00005C500000}"/>
    <cellStyle name="20% - Accent1 3 2 4 2 3 9 2" xfId="20756" xr:uid="{00000000-0005-0000-0000-00005D500000}"/>
    <cellStyle name="20% - Accent1 3 2 4 2 4" xfId="20757" xr:uid="{00000000-0005-0000-0000-00005E500000}"/>
    <cellStyle name="20% - Accent1 3 2 4 2 4 10" xfId="20758" xr:uid="{00000000-0005-0000-0000-00005F500000}"/>
    <cellStyle name="20% - Accent1 3 2 4 2 4 10 2" xfId="20759" xr:uid="{00000000-0005-0000-0000-000060500000}"/>
    <cellStyle name="20% - Accent1 3 2 4 2 4 11" xfId="20760" xr:uid="{00000000-0005-0000-0000-000061500000}"/>
    <cellStyle name="20% - Accent1 3 2 4 2 4 2" xfId="20761" xr:uid="{00000000-0005-0000-0000-000062500000}"/>
    <cellStyle name="20% - Accent1 3 2 4 2 4 2 2" xfId="20762" xr:uid="{00000000-0005-0000-0000-000063500000}"/>
    <cellStyle name="20% - Accent1 3 2 4 2 4 2 2 2" xfId="20763" xr:uid="{00000000-0005-0000-0000-000064500000}"/>
    <cellStyle name="20% - Accent1 3 2 4 2 4 2 2 2 2" xfId="20764" xr:uid="{00000000-0005-0000-0000-000065500000}"/>
    <cellStyle name="20% - Accent1 3 2 4 2 4 2 2 2 2 2" xfId="20765" xr:uid="{00000000-0005-0000-0000-000066500000}"/>
    <cellStyle name="20% - Accent1 3 2 4 2 4 2 2 2 3" xfId="20766" xr:uid="{00000000-0005-0000-0000-000067500000}"/>
    <cellStyle name="20% - Accent1 3 2 4 2 4 2 2 3" xfId="20767" xr:uid="{00000000-0005-0000-0000-000068500000}"/>
    <cellStyle name="20% - Accent1 3 2 4 2 4 2 2 3 2" xfId="20768" xr:uid="{00000000-0005-0000-0000-000069500000}"/>
    <cellStyle name="20% - Accent1 3 2 4 2 4 2 2 4" xfId="20769" xr:uid="{00000000-0005-0000-0000-00006A500000}"/>
    <cellStyle name="20% - Accent1 3 2 4 2 4 2 3" xfId="20770" xr:uid="{00000000-0005-0000-0000-00006B500000}"/>
    <cellStyle name="20% - Accent1 3 2 4 2 4 2 3 2" xfId="20771" xr:uid="{00000000-0005-0000-0000-00006C500000}"/>
    <cellStyle name="20% - Accent1 3 2 4 2 4 2 3 2 2" xfId="20772" xr:uid="{00000000-0005-0000-0000-00006D500000}"/>
    <cellStyle name="20% - Accent1 3 2 4 2 4 2 3 2 2 2" xfId="20773" xr:uid="{00000000-0005-0000-0000-00006E500000}"/>
    <cellStyle name="20% - Accent1 3 2 4 2 4 2 3 2 3" xfId="20774" xr:uid="{00000000-0005-0000-0000-00006F500000}"/>
    <cellStyle name="20% - Accent1 3 2 4 2 4 2 3 3" xfId="20775" xr:uid="{00000000-0005-0000-0000-000070500000}"/>
    <cellStyle name="20% - Accent1 3 2 4 2 4 2 3 3 2" xfId="20776" xr:uid="{00000000-0005-0000-0000-000071500000}"/>
    <cellStyle name="20% - Accent1 3 2 4 2 4 2 3 4" xfId="20777" xr:uid="{00000000-0005-0000-0000-000072500000}"/>
    <cellStyle name="20% - Accent1 3 2 4 2 4 2 4" xfId="20778" xr:uid="{00000000-0005-0000-0000-000073500000}"/>
    <cellStyle name="20% - Accent1 3 2 4 2 4 2 4 2" xfId="20779" xr:uid="{00000000-0005-0000-0000-000074500000}"/>
    <cellStyle name="20% - Accent1 3 2 4 2 4 2 4 2 2" xfId="20780" xr:uid="{00000000-0005-0000-0000-000075500000}"/>
    <cellStyle name="20% - Accent1 3 2 4 2 4 2 4 2 2 2" xfId="20781" xr:uid="{00000000-0005-0000-0000-000076500000}"/>
    <cellStyle name="20% - Accent1 3 2 4 2 4 2 4 2 3" xfId="20782" xr:uid="{00000000-0005-0000-0000-000077500000}"/>
    <cellStyle name="20% - Accent1 3 2 4 2 4 2 4 3" xfId="20783" xr:uid="{00000000-0005-0000-0000-000078500000}"/>
    <cellStyle name="20% - Accent1 3 2 4 2 4 2 4 3 2" xfId="20784" xr:uid="{00000000-0005-0000-0000-000079500000}"/>
    <cellStyle name="20% - Accent1 3 2 4 2 4 2 4 4" xfId="20785" xr:uid="{00000000-0005-0000-0000-00007A500000}"/>
    <cellStyle name="20% - Accent1 3 2 4 2 4 2 5" xfId="20786" xr:uid="{00000000-0005-0000-0000-00007B500000}"/>
    <cellStyle name="20% - Accent1 3 2 4 2 4 2 5 2" xfId="20787" xr:uid="{00000000-0005-0000-0000-00007C500000}"/>
    <cellStyle name="20% - Accent1 3 2 4 2 4 2 5 2 2" xfId="20788" xr:uid="{00000000-0005-0000-0000-00007D500000}"/>
    <cellStyle name="20% - Accent1 3 2 4 2 4 2 5 3" xfId="20789" xr:uid="{00000000-0005-0000-0000-00007E500000}"/>
    <cellStyle name="20% - Accent1 3 2 4 2 4 2 6" xfId="20790" xr:uid="{00000000-0005-0000-0000-00007F500000}"/>
    <cellStyle name="20% - Accent1 3 2 4 2 4 2 6 2" xfId="20791" xr:uid="{00000000-0005-0000-0000-000080500000}"/>
    <cellStyle name="20% - Accent1 3 2 4 2 4 2 6 2 2" xfId="20792" xr:uid="{00000000-0005-0000-0000-000081500000}"/>
    <cellStyle name="20% - Accent1 3 2 4 2 4 2 6 3" xfId="20793" xr:uid="{00000000-0005-0000-0000-000082500000}"/>
    <cellStyle name="20% - Accent1 3 2 4 2 4 2 7" xfId="20794" xr:uid="{00000000-0005-0000-0000-000083500000}"/>
    <cellStyle name="20% - Accent1 3 2 4 2 4 2 7 2" xfId="20795" xr:uid="{00000000-0005-0000-0000-000084500000}"/>
    <cellStyle name="20% - Accent1 3 2 4 2 4 2 8" xfId="20796" xr:uid="{00000000-0005-0000-0000-000085500000}"/>
    <cellStyle name="20% - Accent1 3 2 4 2 4 2 8 2" xfId="20797" xr:uid="{00000000-0005-0000-0000-000086500000}"/>
    <cellStyle name="20% - Accent1 3 2 4 2 4 2 9" xfId="20798" xr:uid="{00000000-0005-0000-0000-000087500000}"/>
    <cellStyle name="20% - Accent1 3 2 4 2 4 3" xfId="20799" xr:uid="{00000000-0005-0000-0000-000088500000}"/>
    <cellStyle name="20% - Accent1 3 2 4 2 4 3 2" xfId="20800" xr:uid="{00000000-0005-0000-0000-000089500000}"/>
    <cellStyle name="20% - Accent1 3 2 4 2 4 3 2 2" xfId="20801" xr:uid="{00000000-0005-0000-0000-00008A500000}"/>
    <cellStyle name="20% - Accent1 3 2 4 2 4 3 2 2 2" xfId="20802" xr:uid="{00000000-0005-0000-0000-00008B500000}"/>
    <cellStyle name="20% - Accent1 3 2 4 2 4 3 2 2 2 2" xfId="20803" xr:uid="{00000000-0005-0000-0000-00008C500000}"/>
    <cellStyle name="20% - Accent1 3 2 4 2 4 3 2 2 3" xfId="20804" xr:uid="{00000000-0005-0000-0000-00008D500000}"/>
    <cellStyle name="20% - Accent1 3 2 4 2 4 3 2 3" xfId="20805" xr:uid="{00000000-0005-0000-0000-00008E500000}"/>
    <cellStyle name="20% - Accent1 3 2 4 2 4 3 2 3 2" xfId="20806" xr:uid="{00000000-0005-0000-0000-00008F500000}"/>
    <cellStyle name="20% - Accent1 3 2 4 2 4 3 2 4" xfId="20807" xr:uid="{00000000-0005-0000-0000-000090500000}"/>
    <cellStyle name="20% - Accent1 3 2 4 2 4 3 3" xfId="20808" xr:uid="{00000000-0005-0000-0000-000091500000}"/>
    <cellStyle name="20% - Accent1 3 2 4 2 4 3 3 2" xfId="20809" xr:uid="{00000000-0005-0000-0000-000092500000}"/>
    <cellStyle name="20% - Accent1 3 2 4 2 4 3 3 2 2" xfId="20810" xr:uid="{00000000-0005-0000-0000-000093500000}"/>
    <cellStyle name="20% - Accent1 3 2 4 2 4 3 3 2 2 2" xfId="20811" xr:uid="{00000000-0005-0000-0000-000094500000}"/>
    <cellStyle name="20% - Accent1 3 2 4 2 4 3 3 2 3" xfId="20812" xr:uid="{00000000-0005-0000-0000-000095500000}"/>
    <cellStyle name="20% - Accent1 3 2 4 2 4 3 3 3" xfId="20813" xr:uid="{00000000-0005-0000-0000-000096500000}"/>
    <cellStyle name="20% - Accent1 3 2 4 2 4 3 3 3 2" xfId="20814" xr:uid="{00000000-0005-0000-0000-000097500000}"/>
    <cellStyle name="20% - Accent1 3 2 4 2 4 3 3 4" xfId="20815" xr:uid="{00000000-0005-0000-0000-000098500000}"/>
    <cellStyle name="20% - Accent1 3 2 4 2 4 3 4" xfId="20816" xr:uid="{00000000-0005-0000-0000-000099500000}"/>
    <cellStyle name="20% - Accent1 3 2 4 2 4 3 4 2" xfId="20817" xr:uid="{00000000-0005-0000-0000-00009A500000}"/>
    <cellStyle name="20% - Accent1 3 2 4 2 4 3 4 2 2" xfId="20818" xr:uid="{00000000-0005-0000-0000-00009B500000}"/>
    <cellStyle name="20% - Accent1 3 2 4 2 4 3 4 2 2 2" xfId="20819" xr:uid="{00000000-0005-0000-0000-00009C500000}"/>
    <cellStyle name="20% - Accent1 3 2 4 2 4 3 4 2 3" xfId="20820" xr:uid="{00000000-0005-0000-0000-00009D500000}"/>
    <cellStyle name="20% - Accent1 3 2 4 2 4 3 4 3" xfId="20821" xr:uid="{00000000-0005-0000-0000-00009E500000}"/>
    <cellStyle name="20% - Accent1 3 2 4 2 4 3 4 3 2" xfId="20822" xr:uid="{00000000-0005-0000-0000-00009F500000}"/>
    <cellStyle name="20% - Accent1 3 2 4 2 4 3 4 4" xfId="20823" xr:uid="{00000000-0005-0000-0000-0000A0500000}"/>
    <cellStyle name="20% - Accent1 3 2 4 2 4 3 5" xfId="20824" xr:uid="{00000000-0005-0000-0000-0000A1500000}"/>
    <cellStyle name="20% - Accent1 3 2 4 2 4 3 5 2" xfId="20825" xr:uid="{00000000-0005-0000-0000-0000A2500000}"/>
    <cellStyle name="20% - Accent1 3 2 4 2 4 3 5 2 2" xfId="20826" xr:uid="{00000000-0005-0000-0000-0000A3500000}"/>
    <cellStyle name="20% - Accent1 3 2 4 2 4 3 5 3" xfId="20827" xr:uid="{00000000-0005-0000-0000-0000A4500000}"/>
    <cellStyle name="20% - Accent1 3 2 4 2 4 3 6" xfId="20828" xr:uid="{00000000-0005-0000-0000-0000A5500000}"/>
    <cellStyle name="20% - Accent1 3 2 4 2 4 3 6 2" xfId="20829" xr:uid="{00000000-0005-0000-0000-0000A6500000}"/>
    <cellStyle name="20% - Accent1 3 2 4 2 4 3 6 2 2" xfId="20830" xr:uid="{00000000-0005-0000-0000-0000A7500000}"/>
    <cellStyle name="20% - Accent1 3 2 4 2 4 3 6 3" xfId="20831" xr:uid="{00000000-0005-0000-0000-0000A8500000}"/>
    <cellStyle name="20% - Accent1 3 2 4 2 4 3 7" xfId="20832" xr:uid="{00000000-0005-0000-0000-0000A9500000}"/>
    <cellStyle name="20% - Accent1 3 2 4 2 4 3 7 2" xfId="20833" xr:uid="{00000000-0005-0000-0000-0000AA500000}"/>
    <cellStyle name="20% - Accent1 3 2 4 2 4 3 8" xfId="20834" xr:uid="{00000000-0005-0000-0000-0000AB500000}"/>
    <cellStyle name="20% - Accent1 3 2 4 2 4 3 8 2" xfId="20835" xr:uid="{00000000-0005-0000-0000-0000AC500000}"/>
    <cellStyle name="20% - Accent1 3 2 4 2 4 3 9" xfId="20836" xr:uid="{00000000-0005-0000-0000-0000AD500000}"/>
    <cellStyle name="20% - Accent1 3 2 4 2 4 4" xfId="20837" xr:uid="{00000000-0005-0000-0000-0000AE500000}"/>
    <cellStyle name="20% - Accent1 3 2 4 2 4 4 2" xfId="20838" xr:uid="{00000000-0005-0000-0000-0000AF500000}"/>
    <cellStyle name="20% - Accent1 3 2 4 2 4 4 2 2" xfId="20839" xr:uid="{00000000-0005-0000-0000-0000B0500000}"/>
    <cellStyle name="20% - Accent1 3 2 4 2 4 4 2 2 2" xfId="20840" xr:uid="{00000000-0005-0000-0000-0000B1500000}"/>
    <cellStyle name="20% - Accent1 3 2 4 2 4 4 2 3" xfId="20841" xr:uid="{00000000-0005-0000-0000-0000B2500000}"/>
    <cellStyle name="20% - Accent1 3 2 4 2 4 4 3" xfId="20842" xr:uid="{00000000-0005-0000-0000-0000B3500000}"/>
    <cellStyle name="20% - Accent1 3 2 4 2 4 4 3 2" xfId="20843" xr:uid="{00000000-0005-0000-0000-0000B4500000}"/>
    <cellStyle name="20% - Accent1 3 2 4 2 4 4 4" xfId="20844" xr:uid="{00000000-0005-0000-0000-0000B5500000}"/>
    <cellStyle name="20% - Accent1 3 2 4 2 4 5" xfId="20845" xr:uid="{00000000-0005-0000-0000-0000B6500000}"/>
    <cellStyle name="20% - Accent1 3 2 4 2 4 5 2" xfId="20846" xr:uid="{00000000-0005-0000-0000-0000B7500000}"/>
    <cellStyle name="20% - Accent1 3 2 4 2 4 5 2 2" xfId="20847" xr:uid="{00000000-0005-0000-0000-0000B8500000}"/>
    <cellStyle name="20% - Accent1 3 2 4 2 4 5 2 2 2" xfId="20848" xr:uid="{00000000-0005-0000-0000-0000B9500000}"/>
    <cellStyle name="20% - Accent1 3 2 4 2 4 5 2 3" xfId="20849" xr:uid="{00000000-0005-0000-0000-0000BA500000}"/>
    <cellStyle name="20% - Accent1 3 2 4 2 4 5 3" xfId="20850" xr:uid="{00000000-0005-0000-0000-0000BB500000}"/>
    <cellStyle name="20% - Accent1 3 2 4 2 4 5 3 2" xfId="20851" xr:uid="{00000000-0005-0000-0000-0000BC500000}"/>
    <cellStyle name="20% - Accent1 3 2 4 2 4 5 4" xfId="20852" xr:uid="{00000000-0005-0000-0000-0000BD500000}"/>
    <cellStyle name="20% - Accent1 3 2 4 2 4 6" xfId="20853" xr:uid="{00000000-0005-0000-0000-0000BE500000}"/>
    <cellStyle name="20% - Accent1 3 2 4 2 4 6 2" xfId="20854" xr:uid="{00000000-0005-0000-0000-0000BF500000}"/>
    <cellStyle name="20% - Accent1 3 2 4 2 4 6 2 2" xfId="20855" xr:uid="{00000000-0005-0000-0000-0000C0500000}"/>
    <cellStyle name="20% - Accent1 3 2 4 2 4 6 2 2 2" xfId="20856" xr:uid="{00000000-0005-0000-0000-0000C1500000}"/>
    <cellStyle name="20% - Accent1 3 2 4 2 4 6 2 3" xfId="20857" xr:uid="{00000000-0005-0000-0000-0000C2500000}"/>
    <cellStyle name="20% - Accent1 3 2 4 2 4 6 3" xfId="20858" xr:uid="{00000000-0005-0000-0000-0000C3500000}"/>
    <cellStyle name="20% - Accent1 3 2 4 2 4 6 3 2" xfId="20859" xr:uid="{00000000-0005-0000-0000-0000C4500000}"/>
    <cellStyle name="20% - Accent1 3 2 4 2 4 6 4" xfId="20860" xr:uid="{00000000-0005-0000-0000-0000C5500000}"/>
    <cellStyle name="20% - Accent1 3 2 4 2 4 7" xfId="20861" xr:uid="{00000000-0005-0000-0000-0000C6500000}"/>
    <cellStyle name="20% - Accent1 3 2 4 2 4 7 2" xfId="20862" xr:uid="{00000000-0005-0000-0000-0000C7500000}"/>
    <cellStyle name="20% - Accent1 3 2 4 2 4 7 2 2" xfId="20863" xr:uid="{00000000-0005-0000-0000-0000C8500000}"/>
    <cellStyle name="20% - Accent1 3 2 4 2 4 7 3" xfId="20864" xr:uid="{00000000-0005-0000-0000-0000C9500000}"/>
    <cellStyle name="20% - Accent1 3 2 4 2 4 8" xfId="20865" xr:uid="{00000000-0005-0000-0000-0000CA500000}"/>
    <cellStyle name="20% - Accent1 3 2 4 2 4 8 2" xfId="20866" xr:uid="{00000000-0005-0000-0000-0000CB500000}"/>
    <cellStyle name="20% - Accent1 3 2 4 2 4 8 2 2" xfId="20867" xr:uid="{00000000-0005-0000-0000-0000CC500000}"/>
    <cellStyle name="20% - Accent1 3 2 4 2 4 8 3" xfId="20868" xr:uid="{00000000-0005-0000-0000-0000CD500000}"/>
    <cellStyle name="20% - Accent1 3 2 4 2 4 9" xfId="20869" xr:uid="{00000000-0005-0000-0000-0000CE500000}"/>
    <cellStyle name="20% - Accent1 3 2 4 2 4 9 2" xfId="20870" xr:uid="{00000000-0005-0000-0000-0000CF500000}"/>
    <cellStyle name="20% - Accent1 3 2 4 2 5" xfId="20871" xr:uid="{00000000-0005-0000-0000-0000D0500000}"/>
    <cellStyle name="20% - Accent1 3 2 4 2 5 10" xfId="20872" xr:uid="{00000000-0005-0000-0000-0000D1500000}"/>
    <cellStyle name="20% - Accent1 3 2 4 2 5 10 2" xfId="20873" xr:uid="{00000000-0005-0000-0000-0000D2500000}"/>
    <cellStyle name="20% - Accent1 3 2 4 2 5 11" xfId="20874" xr:uid="{00000000-0005-0000-0000-0000D3500000}"/>
    <cellStyle name="20% - Accent1 3 2 4 2 5 2" xfId="20875" xr:uid="{00000000-0005-0000-0000-0000D4500000}"/>
    <cellStyle name="20% - Accent1 3 2 4 2 5 2 2" xfId="20876" xr:uid="{00000000-0005-0000-0000-0000D5500000}"/>
    <cellStyle name="20% - Accent1 3 2 4 2 5 2 2 2" xfId="20877" xr:uid="{00000000-0005-0000-0000-0000D6500000}"/>
    <cellStyle name="20% - Accent1 3 2 4 2 5 2 2 2 2" xfId="20878" xr:uid="{00000000-0005-0000-0000-0000D7500000}"/>
    <cellStyle name="20% - Accent1 3 2 4 2 5 2 2 2 2 2" xfId="20879" xr:uid="{00000000-0005-0000-0000-0000D8500000}"/>
    <cellStyle name="20% - Accent1 3 2 4 2 5 2 2 2 3" xfId="20880" xr:uid="{00000000-0005-0000-0000-0000D9500000}"/>
    <cellStyle name="20% - Accent1 3 2 4 2 5 2 2 3" xfId="20881" xr:uid="{00000000-0005-0000-0000-0000DA500000}"/>
    <cellStyle name="20% - Accent1 3 2 4 2 5 2 2 3 2" xfId="20882" xr:uid="{00000000-0005-0000-0000-0000DB500000}"/>
    <cellStyle name="20% - Accent1 3 2 4 2 5 2 2 4" xfId="20883" xr:uid="{00000000-0005-0000-0000-0000DC500000}"/>
    <cellStyle name="20% - Accent1 3 2 4 2 5 2 3" xfId="20884" xr:uid="{00000000-0005-0000-0000-0000DD500000}"/>
    <cellStyle name="20% - Accent1 3 2 4 2 5 2 3 2" xfId="20885" xr:uid="{00000000-0005-0000-0000-0000DE500000}"/>
    <cellStyle name="20% - Accent1 3 2 4 2 5 2 3 2 2" xfId="20886" xr:uid="{00000000-0005-0000-0000-0000DF500000}"/>
    <cellStyle name="20% - Accent1 3 2 4 2 5 2 3 2 2 2" xfId="20887" xr:uid="{00000000-0005-0000-0000-0000E0500000}"/>
    <cellStyle name="20% - Accent1 3 2 4 2 5 2 3 2 3" xfId="20888" xr:uid="{00000000-0005-0000-0000-0000E1500000}"/>
    <cellStyle name="20% - Accent1 3 2 4 2 5 2 3 3" xfId="20889" xr:uid="{00000000-0005-0000-0000-0000E2500000}"/>
    <cellStyle name="20% - Accent1 3 2 4 2 5 2 3 3 2" xfId="20890" xr:uid="{00000000-0005-0000-0000-0000E3500000}"/>
    <cellStyle name="20% - Accent1 3 2 4 2 5 2 3 4" xfId="20891" xr:uid="{00000000-0005-0000-0000-0000E4500000}"/>
    <cellStyle name="20% - Accent1 3 2 4 2 5 2 4" xfId="20892" xr:uid="{00000000-0005-0000-0000-0000E5500000}"/>
    <cellStyle name="20% - Accent1 3 2 4 2 5 2 4 2" xfId="20893" xr:uid="{00000000-0005-0000-0000-0000E6500000}"/>
    <cellStyle name="20% - Accent1 3 2 4 2 5 2 4 2 2" xfId="20894" xr:uid="{00000000-0005-0000-0000-0000E7500000}"/>
    <cellStyle name="20% - Accent1 3 2 4 2 5 2 4 2 2 2" xfId="20895" xr:uid="{00000000-0005-0000-0000-0000E8500000}"/>
    <cellStyle name="20% - Accent1 3 2 4 2 5 2 4 2 3" xfId="20896" xr:uid="{00000000-0005-0000-0000-0000E9500000}"/>
    <cellStyle name="20% - Accent1 3 2 4 2 5 2 4 3" xfId="20897" xr:uid="{00000000-0005-0000-0000-0000EA500000}"/>
    <cellStyle name="20% - Accent1 3 2 4 2 5 2 4 3 2" xfId="20898" xr:uid="{00000000-0005-0000-0000-0000EB500000}"/>
    <cellStyle name="20% - Accent1 3 2 4 2 5 2 4 4" xfId="20899" xr:uid="{00000000-0005-0000-0000-0000EC500000}"/>
    <cellStyle name="20% - Accent1 3 2 4 2 5 2 5" xfId="20900" xr:uid="{00000000-0005-0000-0000-0000ED500000}"/>
    <cellStyle name="20% - Accent1 3 2 4 2 5 2 5 2" xfId="20901" xr:uid="{00000000-0005-0000-0000-0000EE500000}"/>
    <cellStyle name="20% - Accent1 3 2 4 2 5 2 5 2 2" xfId="20902" xr:uid="{00000000-0005-0000-0000-0000EF500000}"/>
    <cellStyle name="20% - Accent1 3 2 4 2 5 2 5 3" xfId="20903" xr:uid="{00000000-0005-0000-0000-0000F0500000}"/>
    <cellStyle name="20% - Accent1 3 2 4 2 5 2 6" xfId="20904" xr:uid="{00000000-0005-0000-0000-0000F1500000}"/>
    <cellStyle name="20% - Accent1 3 2 4 2 5 2 6 2" xfId="20905" xr:uid="{00000000-0005-0000-0000-0000F2500000}"/>
    <cellStyle name="20% - Accent1 3 2 4 2 5 2 6 2 2" xfId="20906" xr:uid="{00000000-0005-0000-0000-0000F3500000}"/>
    <cellStyle name="20% - Accent1 3 2 4 2 5 2 6 3" xfId="20907" xr:uid="{00000000-0005-0000-0000-0000F4500000}"/>
    <cellStyle name="20% - Accent1 3 2 4 2 5 2 7" xfId="20908" xr:uid="{00000000-0005-0000-0000-0000F5500000}"/>
    <cellStyle name="20% - Accent1 3 2 4 2 5 2 7 2" xfId="20909" xr:uid="{00000000-0005-0000-0000-0000F6500000}"/>
    <cellStyle name="20% - Accent1 3 2 4 2 5 2 8" xfId="20910" xr:uid="{00000000-0005-0000-0000-0000F7500000}"/>
    <cellStyle name="20% - Accent1 3 2 4 2 5 2 8 2" xfId="20911" xr:uid="{00000000-0005-0000-0000-0000F8500000}"/>
    <cellStyle name="20% - Accent1 3 2 4 2 5 2 9" xfId="20912" xr:uid="{00000000-0005-0000-0000-0000F9500000}"/>
    <cellStyle name="20% - Accent1 3 2 4 2 5 3" xfId="20913" xr:uid="{00000000-0005-0000-0000-0000FA500000}"/>
    <cellStyle name="20% - Accent1 3 2 4 2 5 3 2" xfId="20914" xr:uid="{00000000-0005-0000-0000-0000FB500000}"/>
    <cellStyle name="20% - Accent1 3 2 4 2 5 3 2 2" xfId="20915" xr:uid="{00000000-0005-0000-0000-0000FC500000}"/>
    <cellStyle name="20% - Accent1 3 2 4 2 5 3 2 2 2" xfId="20916" xr:uid="{00000000-0005-0000-0000-0000FD500000}"/>
    <cellStyle name="20% - Accent1 3 2 4 2 5 3 2 2 2 2" xfId="20917" xr:uid="{00000000-0005-0000-0000-0000FE500000}"/>
    <cellStyle name="20% - Accent1 3 2 4 2 5 3 2 2 3" xfId="20918" xr:uid="{00000000-0005-0000-0000-0000FF500000}"/>
    <cellStyle name="20% - Accent1 3 2 4 2 5 3 2 3" xfId="20919" xr:uid="{00000000-0005-0000-0000-000000510000}"/>
    <cellStyle name="20% - Accent1 3 2 4 2 5 3 2 3 2" xfId="20920" xr:uid="{00000000-0005-0000-0000-000001510000}"/>
    <cellStyle name="20% - Accent1 3 2 4 2 5 3 2 4" xfId="20921" xr:uid="{00000000-0005-0000-0000-000002510000}"/>
    <cellStyle name="20% - Accent1 3 2 4 2 5 3 3" xfId="20922" xr:uid="{00000000-0005-0000-0000-000003510000}"/>
    <cellStyle name="20% - Accent1 3 2 4 2 5 3 3 2" xfId="20923" xr:uid="{00000000-0005-0000-0000-000004510000}"/>
    <cellStyle name="20% - Accent1 3 2 4 2 5 3 3 2 2" xfId="20924" xr:uid="{00000000-0005-0000-0000-000005510000}"/>
    <cellStyle name="20% - Accent1 3 2 4 2 5 3 3 2 2 2" xfId="20925" xr:uid="{00000000-0005-0000-0000-000006510000}"/>
    <cellStyle name="20% - Accent1 3 2 4 2 5 3 3 2 3" xfId="20926" xr:uid="{00000000-0005-0000-0000-000007510000}"/>
    <cellStyle name="20% - Accent1 3 2 4 2 5 3 3 3" xfId="20927" xr:uid="{00000000-0005-0000-0000-000008510000}"/>
    <cellStyle name="20% - Accent1 3 2 4 2 5 3 3 3 2" xfId="20928" xr:uid="{00000000-0005-0000-0000-000009510000}"/>
    <cellStyle name="20% - Accent1 3 2 4 2 5 3 3 4" xfId="20929" xr:uid="{00000000-0005-0000-0000-00000A510000}"/>
    <cellStyle name="20% - Accent1 3 2 4 2 5 3 4" xfId="20930" xr:uid="{00000000-0005-0000-0000-00000B510000}"/>
    <cellStyle name="20% - Accent1 3 2 4 2 5 3 4 2" xfId="20931" xr:uid="{00000000-0005-0000-0000-00000C510000}"/>
    <cellStyle name="20% - Accent1 3 2 4 2 5 3 4 2 2" xfId="20932" xr:uid="{00000000-0005-0000-0000-00000D510000}"/>
    <cellStyle name="20% - Accent1 3 2 4 2 5 3 4 2 2 2" xfId="20933" xr:uid="{00000000-0005-0000-0000-00000E510000}"/>
    <cellStyle name="20% - Accent1 3 2 4 2 5 3 4 2 3" xfId="20934" xr:uid="{00000000-0005-0000-0000-00000F510000}"/>
    <cellStyle name="20% - Accent1 3 2 4 2 5 3 4 3" xfId="20935" xr:uid="{00000000-0005-0000-0000-000010510000}"/>
    <cellStyle name="20% - Accent1 3 2 4 2 5 3 4 3 2" xfId="20936" xr:uid="{00000000-0005-0000-0000-000011510000}"/>
    <cellStyle name="20% - Accent1 3 2 4 2 5 3 4 4" xfId="20937" xr:uid="{00000000-0005-0000-0000-000012510000}"/>
    <cellStyle name="20% - Accent1 3 2 4 2 5 3 5" xfId="20938" xr:uid="{00000000-0005-0000-0000-000013510000}"/>
    <cellStyle name="20% - Accent1 3 2 4 2 5 3 5 2" xfId="20939" xr:uid="{00000000-0005-0000-0000-000014510000}"/>
    <cellStyle name="20% - Accent1 3 2 4 2 5 3 5 2 2" xfId="20940" xr:uid="{00000000-0005-0000-0000-000015510000}"/>
    <cellStyle name="20% - Accent1 3 2 4 2 5 3 5 3" xfId="20941" xr:uid="{00000000-0005-0000-0000-000016510000}"/>
    <cellStyle name="20% - Accent1 3 2 4 2 5 3 6" xfId="20942" xr:uid="{00000000-0005-0000-0000-000017510000}"/>
    <cellStyle name="20% - Accent1 3 2 4 2 5 3 6 2" xfId="20943" xr:uid="{00000000-0005-0000-0000-000018510000}"/>
    <cellStyle name="20% - Accent1 3 2 4 2 5 3 6 2 2" xfId="20944" xr:uid="{00000000-0005-0000-0000-000019510000}"/>
    <cellStyle name="20% - Accent1 3 2 4 2 5 3 6 3" xfId="20945" xr:uid="{00000000-0005-0000-0000-00001A510000}"/>
    <cellStyle name="20% - Accent1 3 2 4 2 5 3 7" xfId="20946" xr:uid="{00000000-0005-0000-0000-00001B510000}"/>
    <cellStyle name="20% - Accent1 3 2 4 2 5 3 7 2" xfId="20947" xr:uid="{00000000-0005-0000-0000-00001C510000}"/>
    <cellStyle name="20% - Accent1 3 2 4 2 5 3 8" xfId="20948" xr:uid="{00000000-0005-0000-0000-00001D510000}"/>
    <cellStyle name="20% - Accent1 3 2 4 2 5 3 8 2" xfId="20949" xr:uid="{00000000-0005-0000-0000-00001E510000}"/>
    <cellStyle name="20% - Accent1 3 2 4 2 5 3 9" xfId="20950" xr:uid="{00000000-0005-0000-0000-00001F510000}"/>
    <cellStyle name="20% - Accent1 3 2 4 2 5 4" xfId="20951" xr:uid="{00000000-0005-0000-0000-000020510000}"/>
    <cellStyle name="20% - Accent1 3 2 4 2 5 4 2" xfId="20952" xr:uid="{00000000-0005-0000-0000-000021510000}"/>
    <cellStyle name="20% - Accent1 3 2 4 2 5 4 2 2" xfId="20953" xr:uid="{00000000-0005-0000-0000-000022510000}"/>
    <cellStyle name="20% - Accent1 3 2 4 2 5 4 2 2 2" xfId="20954" xr:uid="{00000000-0005-0000-0000-000023510000}"/>
    <cellStyle name="20% - Accent1 3 2 4 2 5 4 2 3" xfId="20955" xr:uid="{00000000-0005-0000-0000-000024510000}"/>
    <cellStyle name="20% - Accent1 3 2 4 2 5 4 3" xfId="20956" xr:uid="{00000000-0005-0000-0000-000025510000}"/>
    <cellStyle name="20% - Accent1 3 2 4 2 5 4 3 2" xfId="20957" xr:uid="{00000000-0005-0000-0000-000026510000}"/>
    <cellStyle name="20% - Accent1 3 2 4 2 5 4 4" xfId="20958" xr:uid="{00000000-0005-0000-0000-000027510000}"/>
    <cellStyle name="20% - Accent1 3 2 4 2 5 5" xfId="20959" xr:uid="{00000000-0005-0000-0000-000028510000}"/>
    <cellStyle name="20% - Accent1 3 2 4 2 5 5 2" xfId="20960" xr:uid="{00000000-0005-0000-0000-000029510000}"/>
    <cellStyle name="20% - Accent1 3 2 4 2 5 5 2 2" xfId="20961" xr:uid="{00000000-0005-0000-0000-00002A510000}"/>
    <cellStyle name="20% - Accent1 3 2 4 2 5 5 2 2 2" xfId="20962" xr:uid="{00000000-0005-0000-0000-00002B510000}"/>
    <cellStyle name="20% - Accent1 3 2 4 2 5 5 2 3" xfId="20963" xr:uid="{00000000-0005-0000-0000-00002C510000}"/>
    <cellStyle name="20% - Accent1 3 2 4 2 5 5 3" xfId="20964" xr:uid="{00000000-0005-0000-0000-00002D510000}"/>
    <cellStyle name="20% - Accent1 3 2 4 2 5 5 3 2" xfId="20965" xr:uid="{00000000-0005-0000-0000-00002E510000}"/>
    <cellStyle name="20% - Accent1 3 2 4 2 5 5 4" xfId="20966" xr:uid="{00000000-0005-0000-0000-00002F510000}"/>
    <cellStyle name="20% - Accent1 3 2 4 2 5 6" xfId="20967" xr:uid="{00000000-0005-0000-0000-000030510000}"/>
    <cellStyle name="20% - Accent1 3 2 4 2 5 6 2" xfId="20968" xr:uid="{00000000-0005-0000-0000-000031510000}"/>
    <cellStyle name="20% - Accent1 3 2 4 2 5 6 2 2" xfId="20969" xr:uid="{00000000-0005-0000-0000-000032510000}"/>
    <cellStyle name="20% - Accent1 3 2 4 2 5 6 2 2 2" xfId="20970" xr:uid="{00000000-0005-0000-0000-000033510000}"/>
    <cellStyle name="20% - Accent1 3 2 4 2 5 6 2 3" xfId="20971" xr:uid="{00000000-0005-0000-0000-000034510000}"/>
    <cellStyle name="20% - Accent1 3 2 4 2 5 6 3" xfId="20972" xr:uid="{00000000-0005-0000-0000-000035510000}"/>
    <cellStyle name="20% - Accent1 3 2 4 2 5 6 3 2" xfId="20973" xr:uid="{00000000-0005-0000-0000-000036510000}"/>
    <cellStyle name="20% - Accent1 3 2 4 2 5 6 4" xfId="20974" xr:uid="{00000000-0005-0000-0000-000037510000}"/>
    <cellStyle name="20% - Accent1 3 2 4 2 5 7" xfId="20975" xr:uid="{00000000-0005-0000-0000-000038510000}"/>
    <cellStyle name="20% - Accent1 3 2 4 2 5 7 2" xfId="20976" xr:uid="{00000000-0005-0000-0000-000039510000}"/>
    <cellStyle name="20% - Accent1 3 2 4 2 5 7 2 2" xfId="20977" xr:uid="{00000000-0005-0000-0000-00003A510000}"/>
    <cellStyle name="20% - Accent1 3 2 4 2 5 7 3" xfId="20978" xr:uid="{00000000-0005-0000-0000-00003B510000}"/>
    <cellStyle name="20% - Accent1 3 2 4 2 5 8" xfId="20979" xr:uid="{00000000-0005-0000-0000-00003C510000}"/>
    <cellStyle name="20% - Accent1 3 2 4 2 5 8 2" xfId="20980" xr:uid="{00000000-0005-0000-0000-00003D510000}"/>
    <cellStyle name="20% - Accent1 3 2 4 2 5 8 2 2" xfId="20981" xr:uid="{00000000-0005-0000-0000-00003E510000}"/>
    <cellStyle name="20% - Accent1 3 2 4 2 5 8 3" xfId="20982" xr:uid="{00000000-0005-0000-0000-00003F510000}"/>
    <cellStyle name="20% - Accent1 3 2 4 2 5 9" xfId="20983" xr:uid="{00000000-0005-0000-0000-000040510000}"/>
    <cellStyle name="20% - Accent1 3 2 4 2 5 9 2" xfId="20984" xr:uid="{00000000-0005-0000-0000-000041510000}"/>
    <cellStyle name="20% - Accent1 3 2 4 2 6" xfId="20985" xr:uid="{00000000-0005-0000-0000-000042510000}"/>
    <cellStyle name="20% - Accent1 3 2 4 2 6 2" xfId="20986" xr:uid="{00000000-0005-0000-0000-000043510000}"/>
    <cellStyle name="20% - Accent1 3 2 4 2 6 2 2" xfId="20987" xr:uid="{00000000-0005-0000-0000-000044510000}"/>
    <cellStyle name="20% - Accent1 3 2 4 2 6 2 2 2" xfId="20988" xr:uid="{00000000-0005-0000-0000-000045510000}"/>
    <cellStyle name="20% - Accent1 3 2 4 2 6 2 2 2 2" xfId="20989" xr:uid="{00000000-0005-0000-0000-000046510000}"/>
    <cellStyle name="20% - Accent1 3 2 4 2 6 2 2 3" xfId="20990" xr:uid="{00000000-0005-0000-0000-000047510000}"/>
    <cellStyle name="20% - Accent1 3 2 4 2 6 2 3" xfId="20991" xr:uid="{00000000-0005-0000-0000-000048510000}"/>
    <cellStyle name="20% - Accent1 3 2 4 2 6 2 3 2" xfId="20992" xr:uid="{00000000-0005-0000-0000-000049510000}"/>
    <cellStyle name="20% - Accent1 3 2 4 2 6 2 4" xfId="20993" xr:uid="{00000000-0005-0000-0000-00004A510000}"/>
    <cellStyle name="20% - Accent1 3 2 4 2 6 3" xfId="20994" xr:uid="{00000000-0005-0000-0000-00004B510000}"/>
    <cellStyle name="20% - Accent1 3 2 4 2 6 3 2" xfId="20995" xr:uid="{00000000-0005-0000-0000-00004C510000}"/>
    <cellStyle name="20% - Accent1 3 2 4 2 6 3 2 2" xfId="20996" xr:uid="{00000000-0005-0000-0000-00004D510000}"/>
    <cellStyle name="20% - Accent1 3 2 4 2 6 3 2 2 2" xfId="20997" xr:uid="{00000000-0005-0000-0000-00004E510000}"/>
    <cellStyle name="20% - Accent1 3 2 4 2 6 3 2 3" xfId="20998" xr:uid="{00000000-0005-0000-0000-00004F510000}"/>
    <cellStyle name="20% - Accent1 3 2 4 2 6 3 3" xfId="20999" xr:uid="{00000000-0005-0000-0000-000050510000}"/>
    <cellStyle name="20% - Accent1 3 2 4 2 6 3 3 2" xfId="21000" xr:uid="{00000000-0005-0000-0000-000051510000}"/>
    <cellStyle name="20% - Accent1 3 2 4 2 6 3 4" xfId="21001" xr:uid="{00000000-0005-0000-0000-000052510000}"/>
    <cellStyle name="20% - Accent1 3 2 4 2 6 4" xfId="21002" xr:uid="{00000000-0005-0000-0000-000053510000}"/>
    <cellStyle name="20% - Accent1 3 2 4 2 6 4 2" xfId="21003" xr:uid="{00000000-0005-0000-0000-000054510000}"/>
    <cellStyle name="20% - Accent1 3 2 4 2 6 4 2 2" xfId="21004" xr:uid="{00000000-0005-0000-0000-000055510000}"/>
    <cellStyle name="20% - Accent1 3 2 4 2 6 4 2 2 2" xfId="21005" xr:uid="{00000000-0005-0000-0000-000056510000}"/>
    <cellStyle name="20% - Accent1 3 2 4 2 6 4 2 3" xfId="21006" xr:uid="{00000000-0005-0000-0000-000057510000}"/>
    <cellStyle name="20% - Accent1 3 2 4 2 6 4 3" xfId="21007" xr:uid="{00000000-0005-0000-0000-000058510000}"/>
    <cellStyle name="20% - Accent1 3 2 4 2 6 4 3 2" xfId="21008" xr:uid="{00000000-0005-0000-0000-000059510000}"/>
    <cellStyle name="20% - Accent1 3 2 4 2 6 4 4" xfId="21009" xr:uid="{00000000-0005-0000-0000-00005A510000}"/>
    <cellStyle name="20% - Accent1 3 2 4 2 6 5" xfId="21010" xr:uid="{00000000-0005-0000-0000-00005B510000}"/>
    <cellStyle name="20% - Accent1 3 2 4 2 6 5 2" xfId="21011" xr:uid="{00000000-0005-0000-0000-00005C510000}"/>
    <cellStyle name="20% - Accent1 3 2 4 2 6 5 2 2" xfId="21012" xr:uid="{00000000-0005-0000-0000-00005D510000}"/>
    <cellStyle name="20% - Accent1 3 2 4 2 6 5 3" xfId="21013" xr:uid="{00000000-0005-0000-0000-00005E510000}"/>
    <cellStyle name="20% - Accent1 3 2 4 2 6 6" xfId="21014" xr:uid="{00000000-0005-0000-0000-00005F510000}"/>
    <cellStyle name="20% - Accent1 3 2 4 2 6 6 2" xfId="21015" xr:uid="{00000000-0005-0000-0000-000060510000}"/>
    <cellStyle name="20% - Accent1 3 2 4 2 6 6 2 2" xfId="21016" xr:uid="{00000000-0005-0000-0000-000061510000}"/>
    <cellStyle name="20% - Accent1 3 2 4 2 6 6 3" xfId="21017" xr:uid="{00000000-0005-0000-0000-000062510000}"/>
    <cellStyle name="20% - Accent1 3 2 4 2 6 7" xfId="21018" xr:uid="{00000000-0005-0000-0000-000063510000}"/>
    <cellStyle name="20% - Accent1 3 2 4 2 6 7 2" xfId="21019" xr:uid="{00000000-0005-0000-0000-000064510000}"/>
    <cellStyle name="20% - Accent1 3 2 4 2 6 8" xfId="21020" xr:uid="{00000000-0005-0000-0000-000065510000}"/>
    <cellStyle name="20% - Accent1 3 2 4 2 6 8 2" xfId="21021" xr:uid="{00000000-0005-0000-0000-000066510000}"/>
    <cellStyle name="20% - Accent1 3 2 4 2 6 9" xfId="21022" xr:uid="{00000000-0005-0000-0000-000067510000}"/>
    <cellStyle name="20% - Accent1 3 2 4 2 7" xfId="21023" xr:uid="{00000000-0005-0000-0000-000068510000}"/>
    <cellStyle name="20% - Accent1 3 2 4 2 7 2" xfId="21024" xr:uid="{00000000-0005-0000-0000-000069510000}"/>
    <cellStyle name="20% - Accent1 3 2 4 2 7 2 2" xfId="21025" xr:uid="{00000000-0005-0000-0000-00006A510000}"/>
    <cellStyle name="20% - Accent1 3 2 4 2 7 2 2 2" xfId="21026" xr:uid="{00000000-0005-0000-0000-00006B510000}"/>
    <cellStyle name="20% - Accent1 3 2 4 2 7 2 2 2 2" xfId="21027" xr:uid="{00000000-0005-0000-0000-00006C510000}"/>
    <cellStyle name="20% - Accent1 3 2 4 2 7 2 2 3" xfId="21028" xr:uid="{00000000-0005-0000-0000-00006D510000}"/>
    <cellStyle name="20% - Accent1 3 2 4 2 7 2 3" xfId="21029" xr:uid="{00000000-0005-0000-0000-00006E510000}"/>
    <cellStyle name="20% - Accent1 3 2 4 2 7 2 3 2" xfId="21030" xr:uid="{00000000-0005-0000-0000-00006F510000}"/>
    <cellStyle name="20% - Accent1 3 2 4 2 7 2 4" xfId="21031" xr:uid="{00000000-0005-0000-0000-000070510000}"/>
    <cellStyle name="20% - Accent1 3 2 4 2 7 3" xfId="21032" xr:uid="{00000000-0005-0000-0000-000071510000}"/>
    <cellStyle name="20% - Accent1 3 2 4 2 7 3 2" xfId="21033" xr:uid="{00000000-0005-0000-0000-000072510000}"/>
    <cellStyle name="20% - Accent1 3 2 4 2 7 3 2 2" xfId="21034" xr:uid="{00000000-0005-0000-0000-000073510000}"/>
    <cellStyle name="20% - Accent1 3 2 4 2 7 3 2 2 2" xfId="21035" xr:uid="{00000000-0005-0000-0000-000074510000}"/>
    <cellStyle name="20% - Accent1 3 2 4 2 7 3 2 3" xfId="21036" xr:uid="{00000000-0005-0000-0000-000075510000}"/>
    <cellStyle name="20% - Accent1 3 2 4 2 7 3 3" xfId="21037" xr:uid="{00000000-0005-0000-0000-000076510000}"/>
    <cellStyle name="20% - Accent1 3 2 4 2 7 3 3 2" xfId="21038" xr:uid="{00000000-0005-0000-0000-000077510000}"/>
    <cellStyle name="20% - Accent1 3 2 4 2 7 3 4" xfId="21039" xr:uid="{00000000-0005-0000-0000-000078510000}"/>
    <cellStyle name="20% - Accent1 3 2 4 2 7 4" xfId="21040" xr:uid="{00000000-0005-0000-0000-000079510000}"/>
    <cellStyle name="20% - Accent1 3 2 4 2 7 4 2" xfId="21041" xr:uid="{00000000-0005-0000-0000-00007A510000}"/>
    <cellStyle name="20% - Accent1 3 2 4 2 7 4 2 2" xfId="21042" xr:uid="{00000000-0005-0000-0000-00007B510000}"/>
    <cellStyle name="20% - Accent1 3 2 4 2 7 4 2 2 2" xfId="21043" xr:uid="{00000000-0005-0000-0000-00007C510000}"/>
    <cellStyle name="20% - Accent1 3 2 4 2 7 4 2 3" xfId="21044" xr:uid="{00000000-0005-0000-0000-00007D510000}"/>
    <cellStyle name="20% - Accent1 3 2 4 2 7 4 3" xfId="21045" xr:uid="{00000000-0005-0000-0000-00007E510000}"/>
    <cellStyle name="20% - Accent1 3 2 4 2 7 4 3 2" xfId="21046" xr:uid="{00000000-0005-0000-0000-00007F510000}"/>
    <cellStyle name="20% - Accent1 3 2 4 2 7 4 4" xfId="21047" xr:uid="{00000000-0005-0000-0000-000080510000}"/>
    <cellStyle name="20% - Accent1 3 2 4 2 7 5" xfId="21048" xr:uid="{00000000-0005-0000-0000-000081510000}"/>
    <cellStyle name="20% - Accent1 3 2 4 2 7 5 2" xfId="21049" xr:uid="{00000000-0005-0000-0000-000082510000}"/>
    <cellStyle name="20% - Accent1 3 2 4 2 7 5 2 2" xfId="21050" xr:uid="{00000000-0005-0000-0000-000083510000}"/>
    <cellStyle name="20% - Accent1 3 2 4 2 7 5 3" xfId="21051" xr:uid="{00000000-0005-0000-0000-000084510000}"/>
    <cellStyle name="20% - Accent1 3 2 4 2 7 6" xfId="21052" xr:uid="{00000000-0005-0000-0000-000085510000}"/>
    <cellStyle name="20% - Accent1 3 2 4 2 7 6 2" xfId="21053" xr:uid="{00000000-0005-0000-0000-000086510000}"/>
    <cellStyle name="20% - Accent1 3 2 4 2 7 6 2 2" xfId="21054" xr:uid="{00000000-0005-0000-0000-000087510000}"/>
    <cellStyle name="20% - Accent1 3 2 4 2 7 6 3" xfId="21055" xr:uid="{00000000-0005-0000-0000-000088510000}"/>
    <cellStyle name="20% - Accent1 3 2 4 2 7 7" xfId="21056" xr:uid="{00000000-0005-0000-0000-000089510000}"/>
    <cellStyle name="20% - Accent1 3 2 4 2 7 7 2" xfId="21057" xr:uid="{00000000-0005-0000-0000-00008A510000}"/>
    <cellStyle name="20% - Accent1 3 2 4 2 7 8" xfId="21058" xr:uid="{00000000-0005-0000-0000-00008B510000}"/>
    <cellStyle name="20% - Accent1 3 2 4 2 7 8 2" xfId="21059" xr:uid="{00000000-0005-0000-0000-00008C510000}"/>
    <cellStyle name="20% - Accent1 3 2 4 2 7 9" xfId="21060" xr:uid="{00000000-0005-0000-0000-00008D510000}"/>
    <cellStyle name="20% - Accent1 3 2 4 2 8" xfId="21061" xr:uid="{00000000-0005-0000-0000-00008E510000}"/>
    <cellStyle name="20% - Accent1 3 2 4 2 8 2" xfId="21062" xr:uid="{00000000-0005-0000-0000-00008F510000}"/>
    <cellStyle name="20% - Accent1 3 2 4 2 8 2 2" xfId="21063" xr:uid="{00000000-0005-0000-0000-000090510000}"/>
    <cellStyle name="20% - Accent1 3 2 4 2 8 2 2 2" xfId="21064" xr:uid="{00000000-0005-0000-0000-000091510000}"/>
    <cellStyle name="20% - Accent1 3 2 4 2 8 2 3" xfId="21065" xr:uid="{00000000-0005-0000-0000-000092510000}"/>
    <cellStyle name="20% - Accent1 3 2 4 2 8 3" xfId="21066" xr:uid="{00000000-0005-0000-0000-000093510000}"/>
    <cellStyle name="20% - Accent1 3 2 4 2 8 3 2" xfId="21067" xr:uid="{00000000-0005-0000-0000-000094510000}"/>
    <cellStyle name="20% - Accent1 3 2 4 2 8 4" xfId="21068" xr:uid="{00000000-0005-0000-0000-000095510000}"/>
    <cellStyle name="20% - Accent1 3 2 4 2 9" xfId="21069" xr:uid="{00000000-0005-0000-0000-000096510000}"/>
    <cellStyle name="20% - Accent1 3 2 4 2 9 2" xfId="21070" xr:uid="{00000000-0005-0000-0000-000097510000}"/>
    <cellStyle name="20% - Accent1 3 2 4 2 9 2 2" xfId="21071" xr:uid="{00000000-0005-0000-0000-000098510000}"/>
    <cellStyle name="20% - Accent1 3 2 4 2 9 2 2 2" xfId="21072" xr:uid="{00000000-0005-0000-0000-000099510000}"/>
    <cellStyle name="20% - Accent1 3 2 4 2 9 2 3" xfId="21073" xr:uid="{00000000-0005-0000-0000-00009A510000}"/>
    <cellStyle name="20% - Accent1 3 2 4 2 9 3" xfId="21074" xr:uid="{00000000-0005-0000-0000-00009B510000}"/>
    <cellStyle name="20% - Accent1 3 2 4 2 9 3 2" xfId="21075" xr:uid="{00000000-0005-0000-0000-00009C510000}"/>
    <cellStyle name="20% - Accent1 3 2 4 2 9 4" xfId="21076" xr:uid="{00000000-0005-0000-0000-00009D510000}"/>
    <cellStyle name="20% - Accent1 3 2 4 3" xfId="21077" xr:uid="{00000000-0005-0000-0000-00009E510000}"/>
    <cellStyle name="20% - Accent1 3 2 4 3 10" xfId="21078" xr:uid="{00000000-0005-0000-0000-00009F510000}"/>
    <cellStyle name="20% - Accent1 3 2 4 3 10 2" xfId="21079" xr:uid="{00000000-0005-0000-0000-0000A0510000}"/>
    <cellStyle name="20% - Accent1 3 2 4 3 10 2 2" xfId="21080" xr:uid="{00000000-0005-0000-0000-0000A1510000}"/>
    <cellStyle name="20% - Accent1 3 2 4 3 10 3" xfId="21081" xr:uid="{00000000-0005-0000-0000-0000A2510000}"/>
    <cellStyle name="20% - Accent1 3 2 4 3 11" xfId="21082" xr:uid="{00000000-0005-0000-0000-0000A3510000}"/>
    <cellStyle name="20% - Accent1 3 2 4 3 11 2" xfId="21083" xr:uid="{00000000-0005-0000-0000-0000A4510000}"/>
    <cellStyle name="20% - Accent1 3 2 4 3 11 2 2" xfId="21084" xr:uid="{00000000-0005-0000-0000-0000A5510000}"/>
    <cellStyle name="20% - Accent1 3 2 4 3 11 3" xfId="21085" xr:uid="{00000000-0005-0000-0000-0000A6510000}"/>
    <cellStyle name="20% - Accent1 3 2 4 3 12" xfId="21086" xr:uid="{00000000-0005-0000-0000-0000A7510000}"/>
    <cellStyle name="20% - Accent1 3 2 4 3 12 2" xfId="21087" xr:uid="{00000000-0005-0000-0000-0000A8510000}"/>
    <cellStyle name="20% - Accent1 3 2 4 3 13" xfId="21088" xr:uid="{00000000-0005-0000-0000-0000A9510000}"/>
    <cellStyle name="20% - Accent1 3 2 4 3 13 2" xfId="21089" xr:uid="{00000000-0005-0000-0000-0000AA510000}"/>
    <cellStyle name="20% - Accent1 3 2 4 3 14" xfId="21090" xr:uid="{00000000-0005-0000-0000-0000AB510000}"/>
    <cellStyle name="20% - Accent1 3 2 4 3 2" xfId="21091" xr:uid="{00000000-0005-0000-0000-0000AC510000}"/>
    <cellStyle name="20% - Accent1 3 2 4 3 2 10" xfId="21092" xr:uid="{00000000-0005-0000-0000-0000AD510000}"/>
    <cellStyle name="20% - Accent1 3 2 4 3 2 10 2" xfId="21093" xr:uid="{00000000-0005-0000-0000-0000AE510000}"/>
    <cellStyle name="20% - Accent1 3 2 4 3 2 11" xfId="21094" xr:uid="{00000000-0005-0000-0000-0000AF510000}"/>
    <cellStyle name="20% - Accent1 3 2 4 3 2 2" xfId="21095" xr:uid="{00000000-0005-0000-0000-0000B0510000}"/>
    <cellStyle name="20% - Accent1 3 2 4 3 2 2 2" xfId="21096" xr:uid="{00000000-0005-0000-0000-0000B1510000}"/>
    <cellStyle name="20% - Accent1 3 2 4 3 2 2 2 2" xfId="21097" xr:uid="{00000000-0005-0000-0000-0000B2510000}"/>
    <cellStyle name="20% - Accent1 3 2 4 3 2 2 2 2 2" xfId="21098" xr:uid="{00000000-0005-0000-0000-0000B3510000}"/>
    <cellStyle name="20% - Accent1 3 2 4 3 2 2 2 2 2 2" xfId="21099" xr:uid="{00000000-0005-0000-0000-0000B4510000}"/>
    <cellStyle name="20% - Accent1 3 2 4 3 2 2 2 2 3" xfId="21100" xr:uid="{00000000-0005-0000-0000-0000B5510000}"/>
    <cellStyle name="20% - Accent1 3 2 4 3 2 2 2 3" xfId="21101" xr:uid="{00000000-0005-0000-0000-0000B6510000}"/>
    <cellStyle name="20% - Accent1 3 2 4 3 2 2 2 3 2" xfId="21102" xr:uid="{00000000-0005-0000-0000-0000B7510000}"/>
    <cellStyle name="20% - Accent1 3 2 4 3 2 2 2 4" xfId="21103" xr:uid="{00000000-0005-0000-0000-0000B8510000}"/>
    <cellStyle name="20% - Accent1 3 2 4 3 2 2 3" xfId="21104" xr:uid="{00000000-0005-0000-0000-0000B9510000}"/>
    <cellStyle name="20% - Accent1 3 2 4 3 2 2 3 2" xfId="21105" xr:uid="{00000000-0005-0000-0000-0000BA510000}"/>
    <cellStyle name="20% - Accent1 3 2 4 3 2 2 3 2 2" xfId="21106" xr:uid="{00000000-0005-0000-0000-0000BB510000}"/>
    <cellStyle name="20% - Accent1 3 2 4 3 2 2 3 2 2 2" xfId="21107" xr:uid="{00000000-0005-0000-0000-0000BC510000}"/>
    <cellStyle name="20% - Accent1 3 2 4 3 2 2 3 2 3" xfId="21108" xr:uid="{00000000-0005-0000-0000-0000BD510000}"/>
    <cellStyle name="20% - Accent1 3 2 4 3 2 2 3 3" xfId="21109" xr:uid="{00000000-0005-0000-0000-0000BE510000}"/>
    <cellStyle name="20% - Accent1 3 2 4 3 2 2 3 3 2" xfId="21110" xr:uid="{00000000-0005-0000-0000-0000BF510000}"/>
    <cellStyle name="20% - Accent1 3 2 4 3 2 2 3 4" xfId="21111" xr:uid="{00000000-0005-0000-0000-0000C0510000}"/>
    <cellStyle name="20% - Accent1 3 2 4 3 2 2 4" xfId="21112" xr:uid="{00000000-0005-0000-0000-0000C1510000}"/>
    <cellStyle name="20% - Accent1 3 2 4 3 2 2 4 2" xfId="21113" xr:uid="{00000000-0005-0000-0000-0000C2510000}"/>
    <cellStyle name="20% - Accent1 3 2 4 3 2 2 4 2 2" xfId="21114" xr:uid="{00000000-0005-0000-0000-0000C3510000}"/>
    <cellStyle name="20% - Accent1 3 2 4 3 2 2 4 2 2 2" xfId="21115" xr:uid="{00000000-0005-0000-0000-0000C4510000}"/>
    <cellStyle name="20% - Accent1 3 2 4 3 2 2 4 2 3" xfId="21116" xr:uid="{00000000-0005-0000-0000-0000C5510000}"/>
    <cellStyle name="20% - Accent1 3 2 4 3 2 2 4 3" xfId="21117" xr:uid="{00000000-0005-0000-0000-0000C6510000}"/>
    <cellStyle name="20% - Accent1 3 2 4 3 2 2 4 3 2" xfId="21118" xr:uid="{00000000-0005-0000-0000-0000C7510000}"/>
    <cellStyle name="20% - Accent1 3 2 4 3 2 2 4 4" xfId="21119" xr:uid="{00000000-0005-0000-0000-0000C8510000}"/>
    <cellStyle name="20% - Accent1 3 2 4 3 2 2 5" xfId="21120" xr:uid="{00000000-0005-0000-0000-0000C9510000}"/>
    <cellStyle name="20% - Accent1 3 2 4 3 2 2 5 2" xfId="21121" xr:uid="{00000000-0005-0000-0000-0000CA510000}"/>
    <cellStyle name="20% - Accent1 3 2 4 3 2 2 5 2 2" xfId="21122" xr:uid="{00000000-0005-0000-0000-0000CB510000}"/>
    <cellStyle name="20% - Accent1 3 2 4 3 2 2 5 3" xfId="21123" xr:uid="{00000000-0005-0000-0000-0000CC510000}"/>
    <cellStyle name="20% - Accent1 3 2 4 3 2 2 6" xfId="21124" xr:uid="{00000000-0005-0000-0000-0000CD510000}"/>
    <cellStyle name="20% - Accent1 3 2 4 3 2 2 6 2" xfId="21125" xr:uid="{00000000-0005-0000-0000-0000CE510000}"/>
    <cellStyle name="20% - Accent1 3 2 4 3 2 2 6 2 2" xfId="21126" xr:uid="{00000000-0005-0000-0000-0000CF510000}"/>
    <cellStyle name="20% - Accent1 3 2 4 3 2 2 6 3" xfId="21127" xr:uid="{00000000-0005-0000-0000-0000D0510000}"/>
    <cellStyle name="20% - Accent1 3 2 4 3 2 2 7" xfId="21128" xr:uid="{00000000-0005-0000-0000-0000D1510000}"/>
    <cellStyle name="20% - Accent1 3 2 4 3 2 2 7 2" xfId="21129" xr:uid="{00000000-0005-0000-0000-0000D2510000}"/>
    <cellStyle name="20% - Accent1 3 2 4 3 2 2 8" xfId="21130" xr:uid="{00000000-0005-0000-0000-0000D3510000}"/>
    <cellStyle name="20% - Accent1 3 2 4 3 2 2 8 2" xfId="21131" xr:uid="{00000000-0005-0000-0000-0000D4510000}"/>
    <cellStyle name="20% - Accent1 3 2 4 3 2 2 9" xfId="21132" xr:uid="{00000000-0005-0000-0000-0000D5510000}"/>
    <cellStyle name="20% - Accent1 3 2 4 3 2 3" xfId="21133" xr:uid="{00000000-0005-0000-0000-0000D6510000}"/>
    <cellStyle name="20% - Accent1 3 2 4 3 2 3 2" xfId="21134" xr:uid="{00000000-0005-0000-0000-0000D7510000}"/>
    <cellStyle name="20% - Accent1 3 2 4 3 2 3 2 2" xfId="21135" xr:uid="{00000000-0005-0000-0000-0000D8510000}"/>
    <cellStyle name="20% - Accent1 3 2 4 3 2 3 2 2 2" xfId="21136" xr:uid="{00000000-0005-0000-0000-0000D9510000}"/>
    <cellStyle name="20% - Accent1 3 2 4 3 2 3 2 2 2 2" xfId="21137" xr:uid="{00000000-0005-0000-0000-0000DA510000}"/>
    <cellStyle name="20% - Accent1 3 2 4 3 2 3 2 2 3" xfId="21138" xr:uid="{00000000-0005-0000-0000-0000DB510000}"/>
    <cellStyle name="20% - Accent1 3 2 4 3 2 3 2 3" xfId="21139" xr:uid="{00000000-0005-0000-0000-0000DC510000}"/>
    <cellStyle name="20% - Accent1 3 2 4 3 2 3 2 3 2" xfId="21140" xr:uid="{00000000-0005-0000-0000-0000DD510000}"/>
    <cellStyle name="20% - Accent1 3 2 4 3 2 3 2 4" xfId="21141" xr:uid="{00000000-0005-0000-0000-0000DE510000}"/>
    <cellStyle name="20% - Accent1 3 2 4 3 2 3 3" xfId="21142" xr:uid="{00000000-0005-0000-0000-0000DF510000}"/>
    <cellStyle name="20% - Accent1 3 2 4 3 2 3 3 2" xfId="21143" xr:uid="{00000000-0005-0000-0000-0000E0510000}"/>
    <cellStyle name="20% - Accent1 3 2 4 3 2 3 3 2 2" xfId="21144" xr:uid="{00000000-0005-0000-0000-0000E1510000}"/>
    <cellStyle name="20% - Accent1 3 2 4 3 2 3 3 2 2 2" xfId="21145" xr:uid="{00000000-0005-0000-0000-0000E2510000}"/>
    <cellStyle name="20% - Accent1 3 2 4 3 2 3 3 2 3" xfId="21146" xr:uid="{00000000-0005-0000-0000-0000E3510000}"/>
    <cellStyle name="20% - Accent1 3 2 4 3 2 3 3 3" xfId="21147" xr:uid="{00000000-0005-0000-0000-0000E4510000}"/>
    <cellStyle name="20% - Accent1 3 2 4 3 2 3 3 3 2" xfId="21148" xr:uid="{00000000-0005-0000-0000-0000E5510000}"/>
    <cellStyle name="20% - Accent1 3 2 4 3 2 3 3 4" xfId="21149" xr:uid="{00000000-0005-0000-0000-0000E6510000}"/>
    <cellStyle name="20% - Accent1 3 2 4 3 2 3 4" xfId="21150" xr:uid="{00000000-0005-0000-0000-0000E7510000}"/>
    <cellStyle name="20% - Accent1 3 2 4 3 2 3 4 2" xfId="21151" xr:uid="{00000000-0005-0000-0000-0000E8510000}"/>
    <cellStyle name="20% - Accent1 3 2 4 3 2 3 4 2 2" xfId="21152" xr:uid="{00000000-0005-0000-0000-0000E9510000}"/>
    <cellStyle name="20% - Accent1 3 2 4 3 2 3 4 2 2 2" xfId="21153" xr:uid="{00000000-0005-0000-0000-0000EA510000}"/>
    <cellStyle name="20% - Accent1 3 2 4 3 2 3 4 2 3" xfId="21154" xr:uid="{00000000-0005-0000-0000-0000EB510000}"/>
    <cellStyle name="20% - Accent1 3 2 4 3 2 3 4 3" xfId="21155" xr:uid="{00000000-0005-0000-0000-0000EC510000}"/>
    <cellStyle name="20% - Accent1 3 2 4 3 2 3 4 3 2" xfId="21156" xr:uid="{00000000-0005-0000-0000-0000ED510000}"/>
    <cellStyle name="20% - Accent1 3 2 4 3 2 3 4 4" xfId="21157" xr:uid="{00000000-0005-0000-0000-0000EE510000}"/>
    <cellStyle name="20% - Accent1 3 2 4 3 2 3 5" xfId="21158" xr:uid="{00000000-0005-0000-0000-0000EF510000}"/>
    <cellStyle name="20% - Accent1 3 2 4 3 2 3 5 2" xfId="21159" xr:uid="{00000000-0005-0000-0000-0000F0510000}"/>
    <cellStyle name="20% - Accent1 3 2 4 3 2 3 5 2 2" xfId="21160" xr:uid="{00000000-0005-0000-0000-0000F1510000}"/>
    <cellStyle name="20% - Accent1 3 2 4 3 2 3 5 3" xfId="21161" xr:uid="{00000000-0005-0000-0000-0000F2510000}"/>
    <cellStyle name="20% - Accent1 3 2 4 3 2 3 6" xfId="21162" xr:uid="{00000000-0005-0000-0000-0000F3510000}"/>
    <cellStyle name="20% - Accent1 3 2 4 3 2 3 6 2" xfId="21163" xr:uid="{00000000-0005-0000-0000-0000F4510000}"/>
    <cellStyle name="20% - Accent1 3 2 4 3 2 3 6 2 2" xfId="21164" xr:uid="{00000000-0005-0000-0000-0000F5510000}"/>
    <cellStyle name="20% - Accent1 3 2 4 3 2 3 6 3" xfId="21165" xr:uid="{00000000-0005-0000-0000-0000F6510000}"/>
    <cellStyle name="20% - Accent1 3 2 4 3 2 3 7" xfId="21166" xr:uid="{00000000-0005-0000-0000-0000F7510000}"/>
    <cellStyle name="20% - Accent1 3 2 4 3 2 3 7 2" xfId="21167" xr:uid="{00000000-0005-0000-0000-0000F8510000}"/>
    <cellStyle name="20% - Accent1 3 2 4 3 2 3 8" xfId="21168" xr:uid="{00000000-0005-0000-0000-0000F9510000}"/>
    <cellStyle name="20% - Accent1 3 2 4 3 2 3 8 2" xfId="21169" xr:uid="{00000000-0005-0000-0000-0000FA510000}"/>
    <cellStyle name="20% - Accent1 3 2 4 3 2 3 9" xfId="21170" xr:uid="{00000000-0005-0000-0000-0000FB510000}"/>
    <cellStyle name="20% - Accent1 3 2 4 3 2 4" xfId="21171" xr:uid="{00000000-0005-0000-0000-0000FC510000}"/>
    <cellStyle name="20% - Accent1 3 2 4 3 2 4 2" xfId="21172" xr:uid="{00000000-0005-0000-0000-0000FD510000}"/>
    <cellStyle name="20% - Accent1 3 2 4 3 2 4 2 2" xfId="21173" xr:uid="{00000000-0005-0000-0000-0000FE510000}"/>
    <cellStyle name="20% - Accent1 3 2 4 3 2 4 2 2 2" xfId="21174" xr:uid="{00000000-0005-0000-0000-0000FF510000}"/>
    <cellStyle name="20% - Accent1 3 2 4 3 2 4 2 3" xfId="21175" xr:uid="{00000000-0005-0000-0000-000000520000}"/>
    <cellStyle name="20% - Accent1 3 2 4 3 2 4 3" xfId="21176" xr:uid="{00000000-0005-0000-0000-000001520000}"/>
    <cellStyle name="20% - Accent1 3 2 4 3 2 4 3 2" xfId="21177" xr:uid="{00000000-0005-0000-0000-000002520000}"/>
    <cellStyle name="20% - Accent1 3 2 4 3 2 4 4" xfId="21178" xr:uid="{00000000-0005-0000-0000-000003520000}"/>
    <cellStyle name="20% - Accent1 3 2 4 3 2 5" xfId="21179" xr:uid="{00000000-0005-0000-0000-000004520000}"/>
    <cellStyle name="20% - Accent1 3 2 4 3 2 5 2" xfId="21180" xr:uid="{00000000-0005-0000-0000-000005520000}"/>
    <cellStyle name="20% - Accent1 3 2 4 3 2 5 2 2" xfId="21181" xr:uid="{00000000-0005-0000-0000-000006520000}"/>
    <cellStyle name="20% - Accent1 3 2 4 3 2 5 2 2 2" xfId="21182" xr:uid="{00000000-0005-0000-0000-000007520000}"/>
    <cellStyle name="20% - Accent1 3 2 4 3 2 5 2 3" xfId="21183" xr:uid="{00000000-0005-0000-0000-000008520000}"/>
    <cellStyle name="20% - Accent1 3 2 4 3 2 5 3" xfId="21184" xr:uid="{00000000-0005-0000-0000-000009520000}"/>
    <cellStyle name="20% - Accent1 3 2 4 3 2 5 3 2" xfId="21185" xr:uid="{00000000-0005-0000-0000-00000A520000}"/>
    <cellStyle name="20% - Accent1 3 2 4 3 2 5 4" xfId="21186" xr:uid="{00000000-0005-0000-0000-00000B520000}"/>
    <cellStyle name="20% - Accent1 3 2 4 3 2 6" xfId="21187" xr:uid="{00000000-0005-0000-0000-00000C520000}"/>
    <cellStyle name="20% - Accent1 3 2 4 3 2 6 2" xfId="21188" xr:uid="{00000000-0005-0000-0000-00000D520000}"/>
    <cellStyle name="20% - Accent1 3 2 4 3 2 6 2 2" xfId="21189" xr:uid="{00000000-0005-0000-0000-00000E520000}"/>
    <cellStyle name="20% - Accent1 3 2 4 3 2 6 2 2 2" xfId="21190" xr:uid="{00000000-0005-0000-0000-00000F520000}"/>
    <cellStyle name="20% - Accent1 3 2 4 3 2 6 2 3" xfId="21191" xr:uid="{00000000-0005-0000-0000-000010520000}"/>
    <cellStyle name="20% - Accent1 3 2 4 3 2 6 3" xfId="21192" xr:uid="{00000000-0005-0000-0000-000011520000}"/>
    <cellStyle name="20% - Accent1 3 2 4 3 2 6 3 2" xfId="21193" xr:uid="{00000000-0005-0000-0000-000012520000}"/>
    <cellStyle name="20% - Accent1 3 2 4 3 2 6 4" xfId="21194" xr:uid="{00000000-0005-0000-0000-000013520000}"/>
    <cellStyle name="20% - Accent1 3 2 4 3 2 7" xfId="21195" xr:uid="{00000000-0005-0000-0000-000014520000}"/>
    <cellStyle name="20% - Accent1 3 2 4 3 2 7 2" xfId="21196" xr:uid="{00000000-0005-0000-0000-000015520000}"/>
    <cellStyle name="20% - Accent1 3 2 4 3 2 7 2 2" xfId="21197" xr:uid="{00000000-0005-0000-0000-000016520000}"/>
    <cellStyle name="20% - Accent1 3 2 4 3 2 7 3" xfId="21198" xr:uid="{00000000-0005-0000-0000-000017520000}"/>
    <cellStyle name="20% - Accent1 3 2 4 3 2 8" xfId="21199" xr:uid="{00000000-0005-0000-0000-000018520000}"/>
    <cellStyle name="20% - Accent1 3 2 4 3 2 8 2" xfId="21200" xr:uid="{00000000-0005-0000-0000-000019520000}"/>
    <cellStyle name="20% - Accent1 3 2 4 3 2 8 2 2" xfId="21201" xr:uid="{00000000-0005-0000-0000-00001A520000}"/>
    <cellStyle name="20% - Accent1 3 2 4 3 2 8 3" xfId="21202" xr:uid="{00000000-0005-0000-0000-00001B520000}"/>
    <cellStyle name="20% - Accent1 3 2 4 3 2 9" xfId="21203" xr:uid="{00000000-0005-0000-0000-00001C520000}"/>
    <cellStyle name="20% - Accent1 3 2 4 3 2 9 2" xfId="21204" xr:uid="{00000000-0005-0000-0000-00001D520000}"/>
    <cellStyle name="20% - Accent1 3 2 4 3 3" xfId="21205" xr:uid="{00000000-0005-0000-0000-00001E520000}"/>
    <cellStyle name="20% - Accent1 3 2 4 3 3 10" xfId="21206" xr:uid="{00000000-0005-0000-0000-00001F520000}"/>
    <cellStyle name="20% - Accent1 3 2 4 3 3 10 2" xfId="21207" xr:uid="{00000000-0005-0000-0000-000020520000}"/>
    <cellStyle name="20% - Accent1 3 2 4 3 3 11" xfId="21208" xr:uid="{00000000-0005-0000-0000-000021520000}"/>
    <cellStyle name="20% - Accent1 3 2 4 3 3 2" xfId="21209" xr:uid="{00000000-0005-0000-0000-000022520000}"/>
    <cellStyle name="20% - Accent1 3 2 4 3 3 2 2" xfId="21210" xr:uid="{00000000-0005-0000-0000-000023520000}"/>
    <cellStyle name="20% - Accent1 3 2 4 3 3 2 2 2" xfId="21211" xr:uid="{00000000-0005-0000-0000-000024520000}"/>
    <cellStyle name="20% - Accent1 3 2 4 3 3 2 2 2 2" xfId="21212" xr:uid="{00000000-0005-0000-0000-000025520000}"/>
    <cellStyle name="20% - Accent1 3 2 4 3 3 2 2 2 2 2" xfId="21213" xr:uid="{00000000-0005-0000-0000-000026520000}"/>
    <cellStyle name="20% - Accent1 3 2 4 3 3 2 2 2 3" xfId="21214" xr:uid="{00000000-0005-0000-0000-000027520000}"/>
    <cellStyle name="20% - Accent1 3 2 4 3 3 2 2 3" xfId="21215" xr:uid="{00000000-0005-0000-0000-000028520000}"/>
    <cellStyle name="20% - Accent1 3 2 4 3 3 2 2 3 2" xfId="21216" xr:uid="{00000000-0005-0000-0000-000029520000}"/>
    <cellStyle name="20% - Accent1 3 2 4 3 3 2 2 4" xfId="21217" xr:uid="{00000000-0005-0000-0000-00002A520000}"/>
    <cellStyle name="20% - Accent1 3 2 4 3 3 2 3" xfId="21218" xr:uid="{00000000-0005-0000-0000-00002B520000}"/>
    <cellStyle name="20% - Accent1 3 2 4 3 3 2 3 2" xfId="21219" xr:uid="{00000000-0005-0000-0000-00002C520000}"/>
    <cellStyle name="20% - Accent1 3 2 4 3 3 2 3 2 2" xfId="21220" xr:uid="{00000000-0005-0000-0000-00002D520000}"/>
    <cellStyle name="20% - Accent1 3 2 4 3 3 2 3 2 2 2" xfId="21221" xr:uid="{00000000-0005-0000-0000-00002E520000}"/>
    <cellStyle name="20% - Accent1 3 2 4 3 3 2 3 2 3" xfId="21222" xr:uid="{00000000-0005-0000-0000-00002F520000}"/>
    <cellStyle name="20% - Accent1 3 2 4 3 3 2 3 3" xfId="21223" xr:uid="{00000000-0005-0000-0000-000030520000}"/>
    <cellStyle name="20% - Accent1 3 2 4 3 3 2 3 3 2" xfId="21224" xr:uid="{00000000-0005-0000-0000-000031520000}"/>
    <cellStyle name="20% - Accent1 3 2 4 3 3 2 3 4" xfId="21225" xr:uid="{00000000-0005-0000-0000-000032520000}"/>
    <cellStyle name="20% - Accent1 3 2 4 3 3 2 4" xfId="21226" xr:uid="{00000000-0005-0000-0000-000033520000}"/>
    <cellStyle name="20% - Accent1 3 2 4 3 3 2 4 2" xfId="21227" xr:uid="{00000000-0005-0000-0000-000034520000}"/>
    <cellStyle name="20% - Accent1 3 2 4 3 3 2 4 2 2" xfId="21228" xr:uid="{00000000-0005-0000-0000-000035520000}"/>
    <cellStyle name="20% - Accent1 3 2 4 3 3 2 4 2 2 2" xfId="21229" xr:uid="{00000000-0005-0000-0000-000036520000}"/>
    <cellStyle name="20% - Accent1 3 2 4 3 3 2 4 2 3" xfId="21230" xr:uid="{00000000-0005-0000-0000-000037520000}"/>
    <cellStyle name="20% - Accent1 3 2 4 3 3 2 4 3" xfId="21231" xr:uid="{00000000-0005-0000-0000-000038520000}"/>
    <cellStyle name="20% - Accent1 3 2 4 3 3 2 4 3 2" xfId="21232" xr:uid="{00000000-0005-0000-0000-000039520000}"/>
    <cellStyle name="20% - Accent1 3 2 4 3 3 2 4 4" xfId="21233" xr:uid="{00000000-0005-0000-0000-00003A520000}"/>
    <cellStyle name="20% - Accent1 3 2 4 3 3 2 5" xfId="21234" xr:uid="{00000000-0005-0000-0000-00003B520000}"/>
    <cellStyle name="20% - Accent1 3 2 4 3 3 2 5 2" xfId="21235" xr:uid="{00000000-0005-0000-0000-00003C520000}"/>
    <cellStyle name="20% - Accent1 3 2 4 3 3 2 5 2 2" xfId="21236" xr:uid="{00000000-0005-0000-0000-00003D520000}"/>
    <cellStyle name="20% - Accent1 3 2 4 3 3 2 5 3" xfId="21237" xr:uid="{00000000-0005-0000-0000-00003E520000}"/>
    <cellStyle name="20% - Accent1 3 2 4 3 3 2 6" xfId="21238" xr:uid="{00000000-0005-0000-0000-00003F520000}"/>
    <cellStyle name="20% - Accent1 3 2 4 3 3 2 6 2" xfId="21239" xr:uid="{00000000-0005-0000-0000-000040520000}"/>
    <cellStyle name="20% - Accent1 3 2 4 3 3 2 6 2 2" xfId="21240" xr:uid="{00000000-0005-0000-0000-000041520000}"/>
    <cellStyle name="20% - Accent1 3 2 4 3 3 2 6 3" xfId="21241" xr:uid="{00000000-0005-0000-0000-000042520000}"/>
    <cellStyle name="20% - Accent1 3 2 4 3 3 2 7" xfId="21242" xr:uid="{00000000-0005-0000-0000-000043520000}"/>
    <cellStyle name="20% - Accent1 3 2 4 3 3 2 7 2" xfId="21243" xr:uid="{00000000-0005-0000-0000-000044520000}"/>
    <cellStyle name="20% - Accent1 3 2 4 3 3 2 8" xfId="21244" xr:uid="{00000000-0005-0000-0000-000045520000}"/>
    <cellStyle name="20% - Accent1 3 2 4 3 3 2 8 2" xfId="21245" xr:uid="{00000000-0005-0000-0000-000046520000}"/>
    <cellStyle name="20% - Accent1 3 2 4 3 3 2 9" xfId="21246" xr:uid="{00000000-0005-0000-0000-000047520000}"/>
    <cellStyle name="20% - Accent1 3 2 4 3 3 3" xfId="21247" xr:uid="{00000000-0005-0000-0000-000048520000}"/>
    <cellStyle name="20% - Accent1 3 2 4 3 3 3 2" xfId="21248" xr:uid="{00000000-0005-0000-0000-000049520000}"/>
    <cellStyle name="20% - Accent1 3 2 4 3 3 3 2 2" xfId="21249" xr:uid="{00000000-0005-0000-0000-00004A520000}"/>
    <cellStyle name="20% - Accent1 3 2 4 3 3 3 2 2 2" xfId="21250" xr:uid="{00000000-0005-0000-0000-00004B520000}"/>
    <cellStyle name="20% - Accent1 3 2 4 3 3 3 2 2 2 2" xfId="21251" xr:uid="{00000000-0005-0000-0000-00004C520000}"/>
    <cellStyle name="20% - Accent1 3 2 4 3 3 3 2 2 3" xfId="21252" xr:uid="{00000000-0005-0000-0000-00004D520000}"/>
    <cellStyle name="20% - Accent1 3 2 4 3 3 3 2 3" xfId="21253" xr:uid="{00000000-0005-0000-0000-00004E520000}"/>
    <cellStyle name="20% - Accent1 3 2 4 3 3 3 2 3 2" xfId="21254" xr:uid="{00000000-0005-0000-0000-00004F520000}"/>
    <cellStyle name="20% - Accent1 3 2 4 3 3 3 2 4" xfId="21255" xr:uid="{00000000-0005-0000-0000-000050520000}"/>
    <cellStyle name="20% - Accent1 3 2 4 3 3 3 3" xfId="21256" xr:uid="{00000000-0005-0000-0000-000051520000}"/>
    <cellStyle name="20% - Accent1 3 2 4 3 3 3 3 2" xfId="21257" xr:uid="{00000000-0005-0000-0000-000052520000}"/>
    <cellStyle name="20% - Accent1 3 2 4 3 3 3 3 2 2" xfId="21258" xr:uid="{00000000-0005-0000-0000-000053520000}"/>
    <cellStyle name="20% - Accent1 3 2 4 3 3 3 3 2 2 2" xfId="21259" xr:uid="{00000000-0005-0000-0000-000054520000}"/>
    <cellStyle name="20% - Accent1 3 2 4 3 3 3 3 2 3" xfId="21260" xr:uid="{00000000-0005-0000-0000-000055520000}"/>
    <cellStyle name="20% - Accent1 3 2 4 3 3 3 3 3" xfId="21261" xr:uid="{00000000-0005-0000-0000-000056520000}"/>
    <cellStyle name="20% - Accent1 3 2 4 3 3 3 3 3 2" xfId="21262" xr:uid="{00000000-0005-0000-0000-000057520000}"/>
    <cellStyle name="20% - Accent1 3 2 4 3 3 3 3 4" xfId="21263" xr:uid="{00000000-0005-0000-0000-000058520000}"/>
    <cellStyle name="20% - Accent1 3 2 4 3 3 3 4" xfId="21264" xr:uid="{00000000-0005-0000-0000-000059520000}"/>
    <cellStyle name="20% - Accent1 3 2 4 3 3 3 4 2" xfId="21265" xr:uid="{00000000-0005-0000-0000-00005A520000}"/>
    <cellStyle name="20% - Accent1 3 2 4 3 3 3 4 2 2" xfId="21266" xr:uid="{00000000-0005-0000-0000-00005B520000}"/>
    <cellStyle name="20% - Accent1 3 2 4 3 3 3 4 2 2 2" xfId="21267" xr:uid="{00000000-0005-0000-0000-00005C520000}"/>
    <cellStyle name="20% - Accent1 3 2 4 3 3 3 4 2 3" xfId="21268" xr:uid="{00000000-0005-0000-0000-00005D520000}"/>
    <cellStyle name="20% - Accent1 3 2 4 3 3 3 4 3" xfId="21269" xr:uid="{00000000-0005-0000-0000-00005E520000}"/>
    <cellStyle name="20% - Accent1 3 2 4 3 3 3 4 3 2" xfId="21270" xr:uid="{00000000-0005-0000-0000-00005F520000}"/>
    <cellStyle name="20% - Accent1 3 2 4 3 3 3 4 4" xfId="21271" xr:uid="{00000000-0005-0000-0000-000060520000}"/>
    <cellStyle name="20% - Accent1 3 2 4 3 3 3 5" xfId="21272" xr:uid="{00000000-0005-0000-0000-000061520000}"/>
    <cellStyle name="20% - Accent1 3 2 4 3 3 3 5 2" xfId="21273" xr:uid="{00000000-0005-0000-0000-000062520000}"/>
    <cellStyle name="20% - Accent1 3 2 4 3 3 3 5 2 2" xfId="21274" xr:uid="{00000000-0005-0000-0000-000063520000}"/>
    <cellStyle name="20% - Accent1 3 2 4 3 3 3 5 3" xfId="21275" xr:uid="{00000000-0005-0000-0000-000064520000}"/>
    <cellStyle name="20% - Accent1 3 2 4 3 3 3 6" xfId="21276" xr:uid="{00000000-0005-0000-0000-000065520000}"/>
    <cellStyle name="20% - Accent1 3 2 4 3 3 3 6 2" xfId="21277" xr:uid="{00000000-0005-0000-0000-000066520000}"/>
    <cellStyle name="20% - Accent1 3 2 4 3 3 3 6 2 2" xfId="21278" xr:uid="{00000000-0005-0000-0000-000067520000}"/>
    <cellStyle name="20% - Accent1 3 2 4 3 3 3 6 3" xfId="21279" xr:uid="{00000000-0005-0000-0000-000068520000}"/>
    <cellStyle name="20% - Accent1 3 2 4 3 3 3 7" xfId="21280" xr:uid="{00000000-0005-0000-0000-000069520000}"/>
    <cellStyle name="20% - Accent1 3 2 4 3 3 3 7 2" xfId="21281" xr:uid="{00000000-0005-0000-0000-00006A520000}"/>
    <cellStyle name="20% - Accent1 3 2 4 3 3 3 8" xfId="21282" xr:uid="{00000000-0005-0000-0000-00006B520000}"/>
    <cellStyle name="20% - Accent1 3 2 4 3 3 3 8 2" xfId="21283" xr:uid="{00000000-0005-0000-0000-00006C520000}"/>
    <cellStyle name="20% - Accent1 3 2 4 3 3 3 9" xfId="21284" xr:uid="{00000000-0005-0000-0000-00006D520000}"/>
    <cellStyle name="20% - Accent1 3 2 4 3 3 4" xfId="21285" xr:uid="{00000000-0005-0000-0000-00006E520000}"/>
    <cellStyle name="20% - Accent1 3 2 4 3 3 4 2" xfId="21286" xr:uid="{00000000-0005-0000-0000-00006F520000}"/>
    <cellStyle name="20% - Accent1 3 2 4 3 3 4 2 2" xfId="21287" xr:uid="{00000000-0005-0000-0000-000070520000}"/>
    <cellStyle name="20% - Accent1 3 2 4 3 3 4 2 2 2" xfId="21288" xr:uid="{00000000-0005-0000-0000-000071520000}"/>
    <cellStyle name="20% - Accent1 3 2 4 3 3 4 2 3" xfId="21289" xr:uid="{00000000-0005-0000-0000-000072520000}"/>
    <cellStyle name="20% - Accent1 3 2 4 3 3 4 3" xfId="21290" xr:uid="{00000000-0005-0000-0000-000073520000}"/>
    <cellStyle name="20% - Accent1 3 2 4 3 3 4 3 2" xfId="21291" xr:uid="{00000000-0005-0000-0000-000074520000}"/>
    <cellStyle name="20% - Accent1 3 2 4 3 3 4 4" xfId="21292" xr:uid="{00000000-0005-0000-0000-000075520000}"/>
    <cellStyle name="20% - Accent1 3 2 4 3 3 5" xfId="21293" xr:uid="{00000000-0005-0000-0000-000076520000}"/>
    <cellStyle name="20% - Accent1 3 2 4 3 3 5 2" xfId="21294" xr:uid="{00000000-0005-0000-0000-000077520000}"/>
    <cellStyle name="20% - Accent1 3 2 4 3 3 5 2 2" xfId="21295" xr:uid="{00000000-0005-0000-0000-000078520000}"/>
    <cellStyle name="20% - Accent1 3 2 4 3 3 5 2 2 2" xfId="21296" xr:uid="{00000000-0005-0000-0000-000079520000}"/>
    <cellStyle name="20% - Accent1 3 2 4 3 3 5 2 3" xfId="21297" xr:uid="{00000000-0005-0000-0000-00007A520000}"/>
    <cellStyle name="20% - Accent1 3 2 4 3 3 5 3" xfId="21298" xr:uid="{00000000-0005-0000-0000-00007B520000}"/>
    <cellStyle name="20% - Accent1 3 2 4 3 3 5 3 2" xfId="21299" xr:uid="{00000000-0005-0000-0000-00007C520000}"/>
    <cellStyle name="20% - Accent1 3 2 4 3 3 5 4" xfId="21300" xr:uid="{00000000-0005-0000-0000-00007D520000}"/>
    <cellStyle name="20% - Accent1 3 2 4 3 3 6" xfId="21301" xr:uid="{00000000-0005-0000-0000-00007E520000}"/>
    <cellStyle name="20% - Accent1 3 2 4 3 3 6 2" xfId="21302" xr:uid="{00000000-0005-0000-0000-00007F520000}"/>
    <cellStyle name="20% - Accent1 3 2 4 3 3 6 2 2" xfId="21303" xr:uid="{00000000-0005-0000-0000-000080520000}"/>
    <cellStyle name="20% - Accent1 3 2 4 3 3 6 2 2 2" xfId="21304" xr:uid="{00000000-0005-0000-0000-000081520000}"/>
    <cellStyle name="20% - Accent1 3 2 4 3 3 6 2 3" xfId="21305" xr:uid="{00000000-0005-0000-0000-000082520000}"/>
    <cellStyle name="20% - Accent1 3 2 4 3 3 6 3" xfId="21306" xr:uid="{00000000-0005-0000-0000-000083520000}"/>
    <cellStyle name="20% - Accent1 3 2 4 3 3 6 3 2" xfId="21307" xr:uid="{00000000-0005-0000-0000-000084520000}"/>
    <cellStyle name="20% - Accent1 3 2 4 3 3 6 4" xfId="21308" xr:uid="{00000000-0005-0000-0000-000085520000}"/>
    <cellStyle name="20% - Accent1 3 2 4 3 3 7" xfId="21309" xr:uid="{00000000-0005-0000-0000-000086520000}"/>
    <cellStyle name="20% - Accent1 3 2 4 3 3 7 2" xfId="21310" xr:uid="{00000000-0005-0000-0000-000087520000}"/>
    <cellStyle name="20% - Accent1 3 2 4 3 3 7 2 2" xfId="21311" xr:uid="{00000000-0005-0000-0000-000088520000}"/>
    <cellStyle name="20% - Accent1 3 2 4 3 3 7 3" xfId="21312" xr:uid="{00000000-0005-0000-0000-000089520000}"/>
    <cellStyle name="20% - Accent1 3 2 4 3 3 8" xfId="21313" xr:uid="{00000000-0005-0000-0000-00008A520000}"/>
    <cellStyle name="20% - Accent1 3 2 4 3 3 8 2" xfId="21314" xr:uid="{00000000-0005-0000-0000-00008B520000}"/>
    <cellStyle name="20% - Accent1 3 2 4 3 3 8 2 2" xfId="21315" xr:uid="{00000000-0005-0000-0000-00008C520000}"/>
    <cellStyle name="20% - Accent1 3 2 4 3 3 8 3" xfId="21316" xr:uid="{00000000-0005-0000-0000-00008D520000}"/>
    <cellStyle name="20% - Accent1 3 2 4 3 3 9" xfId="21317" xr:uid="{00000000-0005-0000-0000-00008E520000}"/>
    <cellStyle name="20% - Accent1 3 2 4 3 3 9 2" xfId="21318" xr:uid="{00000000-0005-0000-0000-00008F520000}"/>
    <cellStyle name="20% - Accent1 3 2 4 3 4" xfId="21319" xr:uid="{00000000-0005-0000-0000-000090520000}"/>
    <cellStyle name="20% - Accent1 3 2 4 3 4 10" xfId="21320" xr:uid="{00000000-0005-0000-0000-000091520000}"/>
    <cellStyle name="20% - Accent1 3 2 4 3 4 10 2" xfId="21321" xr:uid="{00000000-0005-0000-0000-000092520000}"/>
    <cellStyle name="20% - Accent1 3 2 4 3 4 11" xfId="21322" xr:uid="{00000000-0005-0000-0000-000093520000}"/>
    <cellStyle name="20% - Accent1 3 2 4 3 4 2" xfId="21323" xr:uid="{00000000-0005-0000-0000-000094520000}"/>
    <cellStyle name="20% - Accent1 3 2 4 3 4 2 2" xfId="21324" xr:uid="{00000000-0005-0000-0000-000095520000}"/>
    <cellStyle name="20% - Accent1 3 2 4 3 4 2 2 2" xfId="21325" xr:uid="{00000000-0005-0000-0000-000096520000}"/>
    <cellStyle name="20% - Accent1 3 2 4 3 4 2 2 2 2" xfId="21326" xr:uid="{00000000-0005-0000-0000-000097520000}"/>
    <cellStyle name="20% - Accent1 3 2 4 3 4 2 2 2 2 2" xfId="21327" xr:uid="{00000000-0005-0000-0000-000098520000}"/>
    <cellStyle name="20% - Accent1 3 2 4 3 4 2 2 2 3" xfId="21328" xr:uid="{00000000-0005-0000-0000-000099520000}"/>
    <cellStyle name="20% - Accent1 3 2 4 3 4 2 2 3" xfId="21329" xr:uid="{00000000-0005-0000-0000-00009A520000}"/>
    <cellStyle name="20% - Accent1 3 2 4 3 4 2 2 3 2" xfId="21330" xr:uid="{00000000-0005-0000-0000-00009B520000}"/>
    <cellStyle name="20% - Accent1 3 2 4 3 4 2 2 4" xfId="21331" xr:uid="{00000000-0005-0000-0000-00009C520000}"/>
    <cellStyle name="20% - Accent1 3 2 4 3 4 2 3" xfId="21332" xr:uid="{00000000-0005-0000-0000-00009D520000}"/>
    <cellStyle name="20% - Accent1 3 2 4 3 4 2 3 2" xfId="21333" xr:uid="{00000000-0005-0000-0000-00009E520000}"/>
    <cellStyle name="20% - Accent1 3 2 4 3 4 2 3 2 2" xfId="21334" xr:uid="{00000000-0005-0000-0000-00009F520000}"/>
    <cellStyle name="20% - Accent1 3 2 4 3 4 2 3 2 2 2" xfId="21335" xr:uid="{00000000-0005-0000-0000-0000A0520000}"/>
    <cellStyle name="20% - Accent1 3 2 4 3 4 2 3 2 3" xfId="21336" xr:uid="{00000000-0005-0000-0000-0000A1520000}"/>
    <cellStyle name="20% - Accent1 3 2 4 3 4 2 3 3" xfId="21337" xr:uid="{00000000-0005-0000-0000-0000A2520000}"/>
    <cellStyle name="20% - Accent1 3 2 4 3 4 2 3 3 2" xfId="21338" xr:uid="{00000000-0005-0000-0000-0000A3520000}"/>
    <cellStyle name="20% - Accent1 3 2 4 3 4 2 3 4" xfId="21339" xr:uid="{00000000-0005-0000-0000-0000A4520000}"/>
    <cellStyle name="20% - Accent1 3 2 4 3 4 2 4" xfId="21340" xr:uid="{00000000-0005-0000-0000-0000A5520000}"/>
    <cellStyle name="20% - Accent1 3 2 4 3 4 2 4 2" xfId="21341" xr:uid="{00000000-0005-0000-0000-0000A6520000}"/>
    <cellStyle name="20% - Accent1 3 2 4 3 4 2 4 2 2" xfId="21342" xr:uid="{00000000-0005-0000-0000-0000A7520000}"/>
    <cellStyle name="20% - Accent1 3 2 4 3 4 2 4 2 2 2" xfId="21343" xr:uid="{00000000-0005-0000-0000-0000A8520000}"/>
    <cellStyle name="20% - Accent1 3 2 4 3 4 2 4 2 3" xfId="21344" xr:uid="{00000000-0005-0000-0000-0000A9520000}"/>
    <cellStyle name="20% - Accent1 3 2 4 3 4 2 4 3" xfId="21345" xr:uid="{00000000-0005-0000-0000-0000AA520000}"/>
    <cellStyle name="20% - Accent1 3 2 4 3 4 2 4 3 2" xfId="21346" xr:uid="{00000000-0005-0000-0000-0000AB520000}"/>
    <cellStyle name="20% - Accent1 3 2 4 3 4 2 4 4" xfId="21347" xr:uid="{00000000-0005-0000-0000-0000AC520000}"/>
    <cellStyle name="20% - Accent1 3 2 4 3 4 2 5" xfId="21348" xr:uid="{00000000-0005-0000-0000-0000AD520000}"/>
    <cellStyle name="20% - Accent1 3 2 4 3 4 2 5 2" xfId="21349" xr:uid="{00000000-0005-0000-0000-0000AE520000}"/>
    <cellStyle name="20% - Accent1 3 2 4 3 4 2 5 2 2" xfId="21350" xr:uid="{00000000-0005-0000-0000-0000AF520000}"/>
    <cellStyle name="20% - Accent1 3 2 4 3 4 2 5 3" xfId="21351" xr:uid="{00000000-0005-0000-0000-0000B0520000}"/>
    <cellStyle name="20% - Accent1 3 2 4 3 4 2 6" xfId="21352" xr:uid="{00000000-0005-0000-0000-0000B1520000}"/>
    <cellStyle name="20% - Accent1 3 2 4 3 4 2 6 2" xfId="21353" xr:uid="{00000000-0005-0000-0000-0000B2520000}"/>
    <cellStyle name="20% - Accent1 3 2 4 3 4 2 6 2 2" xfId="21354" xr:uid="{00000000-0005-0000-0000-0000B3520000}"/>
    <cellStyle name="20% - Accent1 3 2 4 3 4 2 6 3" xfId="21355" xr:uid="{00000000-0005-0000-0000-0000B4520000}"/>
    <cellStyle name="20% - Accent1 3 2 4 3 4 2 7" xfId="21356" xr:uid="{00000000-0005-0000-0000-0000B5520000}"/>
    <cellStyle name="20% - Accent1 3 2 4 3 4 2 7 2" xfId="21357" xr:uid="{00000000-0005-0000-0000-0000B6520000}"/>
    <cellStyle name="20% - Accent1 3 2 4 3 4 2 8" xfId="21358" xr:uid="{00000000-0005-0000-0000-0000B7520000}"/>
    <cellStyle name="20% - Accent1 3 2 4 3 4 2 8 2" xfId="21359" xr:uid="{00000000-0005-0000-0000-0000B8520000}"/>
    <cellStyle name="20% - Accent1 3 2 4 3 4 2 9" xfId="21360" xr:uid="{00000000-0005-0000-0000-0000B9520000}"/>
    <cellStyle name="20% - Accent1 3 2 4 3 4 3" xfId="21361" xr:uid="{00000000-0005-0000-0000-0000BA520000}"/>
    <cellStyle name="20% - Accent1 3 2 4 3 4 3 2" xfId="21362" xr:uid="{00000000-0005-0000-0000-0000BB520000}"/>
    <cellStyle name="20% - Accent1 3 2 4 3 4 3 2 2" xfId="21363" xr:uid="{00000000-0005-0000-0000-0000BC520000}"/>
    <cellStyle name="20% - Accent1 3 2 4 3 4 3 2 2 2" xfId="21364" xr:uid="{00000000-0005-0000-0000-0000BD520000}"/>
    <cellStyle name="20% - Accent1 3 2 4 3 4 3 2 2 2 2" xfId="21365" xr:uid="{00000000-0005-0000-0000-0000BE520000}"/>
    <cellStyle name="20% - Accent1 3 2 4 3 4 3 2 2 3" xfId="21366" xr:uid="{00000000-0005-0000-0000-0000BF520000}"/>
    <cellStyle name="20% - Accent1 3 2 4 3 4 3 2 3" xfId="21367" xr:uid="{00000000-0005-0000-0000-0000C0520000}"/>
    <cellStyle name="20% - Accent1 3 2 4 3 4 3 2 3 2" xfId="21368" xr:uid="{00000000-0005-0000-0000-0000C1520000}"/>
    <cellStyle name="20% - Accent1 3 2 4 3 4 3 2 4" xfId="21369" xr:uid="{00000000-0005-0000-0000-0000C2520000}"/>
    <cellStyle name="20% - Accent1 3 2 4 3 4 3 3" xfId="21370" xr:uid="{00000000-0005-0000-0000-0000C3520000}"/>
    <cellStyle name="20% - Accent1 3 2 4 3 4 3 3 2" xfId="21371" xr:uid="{00000000-0005-0000-0000-0000C4520000}"/>
    <cellStyle name="20% - Accent1 3 2 4 3 4 3 3 2 2" xfId="21372" xr:uid="{00000000-0005-0000-0000-0000C5520000}"/>
    <cellStyle name="20% - Accent1 3 2 4 3 4 3 3 2 2 2" xfId="21373" xr:uid="{00000000-0005-0000-0000-0000C6520000}"/>
    <cellStyle name="20% - Accent1 3 2 4 3 4 3 3 2 3" xfId="21374" xr:uid="{00000000-0005-0000-0000-0000C7520000}"/>
    <cellStyle name="20% - Accent1 3 2 4 3 4 3 3 3" xfId="21375" xr:uid="{00000000-0005-0000-0000-0000C8520000}"/>
    <cellStyle name="20% - Accent1 3 2 4 3 4 3 3 3 2" xfId="21376" xr:uid="{00000000-0005-0000-0000-0000C9520000}"/>
    <cellStyle name="20% - Accent1 3 2 4 3 4 3 3 4" xfId="21377" xr:uid="{00000000-0005-0000-0000-0000CA520000}"/>
    <cellStyle name="20% - Accent1 3 2 4 3 4 3 4" xfId="21378" xr:uid="{00000000-0005-0000-0000-0000CB520000}"/>
    <cellStyle name="20% - Accent1 3 2 4 3 4 3 4 2" xfId="21379" xr:uid="{00000000-0005-0000-0000-0000CC520000}"/>
    <cellStyle name="20% - Accent1 3 2 4 3 4 3 4 2 2" xfId="21380" xr:uid="{00000000-0005-0000-0000-0000CD520000}"/>
    <cellStyle name="20% - Accent1 3 2 4 3 4 3 4 2 2 2" xfId="21381" xr:uid="{00000000-0005-0000-0000-0000CE520000}"/>
    <cellStyle name="20% - Accent1 3 2 4 3 4 3 4 2 3" xfId="21382" xr:uid="{00000000-0005-0000-0000-0000CF520000}"/>
    <cellStyle name="20% - Accent1 3 2 4 3 4 3 4 3" xfId="21383" xr:uid="{00000000-0005-0000-0000-0000D0520000}"/>
    <cellStyle name="20% - Accent1 3 2 4 3 4 3 4 3 2" xfId="21384" xr:uid="{00000000-0005-0000-0000-0000D1520000}"/>
    <cellStyle name="20% - Accent1 3 2 4 3 4 3 4 4" xfId="21385" xr:uid="{00000000-0005-0000-0000-0000D2520000}"/>
    <cellStyle name="20% - Accent1 3 2 4 3 4 3 5" xfId="21386" xr:uid="{00000000-0005-0000-0000-0000D3520000}"/>
    <cellStyle name="20% - Accent1 3 2 4 3 4 3 5 2" xfId="21387" xr:uid="{00000000-0005-0000-0000-0000D4520000}"/>
    <cellStyle name="20% - Accent1 3 2 4 3 4 3 5 2 2" xfId="21388" xr:uid="{00000000-0005-0000-0000-0000D5520000}"/>
    <cellStyle name="20% - Accent1 3 2 4 3 4 3 5 3" xfId="21389" xr:uid="{00000000-0005-0000-0000-0000D6520000}"/>
    <cellStyle name="20% - Accent1 3 2 4 3 4 3 6" xfId="21390" xr:uid="{00000000-0005-0000-0000-0000D7520000}"/>
    <cellStyle name="20% - Accent1 3 2 4 3 4 3 6 2" xfId="21391" xr:uid="{00000000-0005-0000-0000-0000D8520000}"/>
    <cellStyle name="20% - Accent1 3 2 4 3 4 3 6 2 2" xfId="21392" xr:uid="{00000000-0005-0000-0000-0000D9520000}"/>
    <cellStyle name="20% - Accent1 3 2 4 3 4 3 6 3" xfId="21393" xr:uid="{00000000-0005-0000-0000-0000DA520000}"/>
    <cellStyle name="20% - Accent1 3 2 4 3 4 3 7" xfId="21394" xr:uid="{00000000-0005-0000-0000-0000DB520000}"/>
    <cellStyle name="20% - Accent1 3 2 4 3 4 3 7 2" xfId="21395" xr:uid="{00000000-0005-0000-0000-0000DC520000}"/>
    <cellStyle name="20% - Accent1 3 2 4 3 4 3 8" xfId="21396" xr:uid="{00000000-0005-0000-0000-0000DD520000}"/>
    <cellStyle name="20% - Accent1 3 2 4 3 4 3 8 2" xfId="21397" xr:uid="{00000000-0005-0000-0000-0000DE520000}"/>
    <cellStyle name="20% - Accent1 3 2 4 3 4 3 9" xfId="21398" xr:uid="{00000000-0005-0000-0000-0000DF520000}"/>
    <cellStyle name="20% - Accent1 3 2 4 3 4 4" xfId="21399" xr:uid="{00000000-0005-0000-0000-0000E0520000}"/>
    <cellStyle name="20% - Accent1 3 2 4 3 4 4 2" xfId="21400" xr:uid="{00000000-0005-0000-0000-0000E1520000}"/>
    <cellStyle name="20% - Accent1 3 2 4 3 4 4 2 2" xfId="21401" xr:uid="{00000000-0005-0000-0000-0000E2520000}"/>
    <cellStyle name="20% - Accent1 3 2 4 3 4 4 2 2 2" xfId="21402" xr:uid="{00000000-0005-0000-0000-0000E3520000}"/>
    <cellStyle name="20% - Accent1 3 2 4 3 4 4 2 3" xfId="21403" xr:uid="{00000000-0005-0000-0000-0000E4520000}"/>
    <cellStyle name="20% - Accent1 3 2 4 3 4 4 3" xfId="21404" xr:uid="{00000000-0005-0000-0000-0000E5520000}"/>
    <cellStyle name="20% - Accent1 3 2 4 3 4 4 3 2" xfId="21405" xr:uid="{00000000-0005-0000-0000-0000E6520000}"/>
    <cellStyle name="20% - Accent1 3 2 4 3 4 4 4" xfId="21406" xr:uid="{00000000-0005-0000-0000-0000E7520000}"/>
    <cellStyle name="20% - Accent1 3 2 4 3 4 5" xfId="21407" xr:uid="{00000000-0005-0000-0000-0000E8520000}"/>
    <cellStyle name="20% - Accent1 3 2 4 3 4 5 2" xfId="21408" xr:uid="{00000000-0005-0000-0000-0000E9520000}"/>
    <cellStyle name="20% - Accent1 3 2 4 3 4 5 2 2" xfId="21409" xr:uid="{00000000-0005-0000-0000-0000EA520000}"/>
    <cellStyle name="20% - Accent1 3 2 4 3 4 5 2 2 2" xfId="21410" xr:uid="{00000000-0005-0000-0000-0000EB520000}"/>
    <cellStyle name="20% - Accent1 3 2 4 3 4 5 2 3" xfId="21411" xr:uid="{00000000-0005-0000-0000-0000EC520000}"/>
    <cellStyle name="20% - Accent1 3 2 4 3 4 5 3" xfId="21412" xr:uid="{00000000-0005-0000-0000-0000ED520000}"/>
    <cellStyle name="20% - Accent1 3 2 4 3 4 5 3 2" xfId="21413" xr:uid="{00000000-0005-0000-0000-0000EE520000}"/>
    <cellStyle name="20% - Accent1 3 2 4 3 4 5 4" xfId="21414" xr:uid="{00000000-0005-0000-0000-0000EF520000}"/>
    <cellStyle name="20% - Accent1 3 2 4 3 4 6" xfId="21415" xr:uid="{00000000-0005-0000-0000-0000F0520000}"/>
    <cellStyle name="20% - Accent1 3 2 4 3 4 6 2" xfId="21416" xr:uid="{00000000-0005-0000-0000-0000F1520000}"/>
    <cellStyle name="20% - Accent1 3 2 4 3 4 6 2 2" xfId="21417" xr:uid="{00000000-0005-0000-0000-0000F2520000}"/>
    <cellStyle name="20% - Accent1 3 2 4 3 4 6 2 2 2" xfId="21418" xr:uid="{00000000-0005-0000-0000-0000F3520000}"/>
    <cellStyle name="20% - Accent1 3 2 4 3 4 6 2 3" xfId="21419" xr:uid="{00000000-0005-0000-0000-0000F4520000}"/>
    <cellStyle name="20% - Accent1 3 2 4 3 4 6 3" xfId="21420" xr:uid="{00000000-0005-0000-0000-0000F5520000}"/>
    <cellStyle name="20% - Accent1 3 2 4 3 4 6 3 2" xfId="21421" xr:uid="{00000000-0005-0000-0000-0000F6520000}"/>
    <cellStyle name="20% - Accent1 3 2 4 3 4 6 4" xfId="21422" xr:uid="{00000000-0005-0000-0000-0000F7520000}"/>
    <cellStyle name="20% - Accent1 3 2 4 3 4 7" xfId="21423" xr:uid="{00000000-0005-0000-0000-0000F8520000}"/>
    <cellStyle name="20% - Accent1 3 2 4 3 4 7 2" xfId="21424" xr:uid="{00000000-0005-0000-0000-0000F9520000}"/>
    <cellStyle name="20% - Accent1 3 2 4 3 4 7 2 2" xfId="21425" xr:uid="{00000000-0005-0000-0000-0000FA520000}"/>
    <cellStyle name="20% - Accent1 3 2 4 3 4 7 3" xfId="21426" xr:uid="{00000000-0005-0000-0000-0000FB520000}"/>
    <cellStyle name="20% - Accent1 3 2 4 3 4 8" xfId="21427" xr:uid="{00000000-0005-0000-0000-0000FC520000}"/>
    <cellStyle name="20% - Accent1 3 2 4 3 4 8 2" xfId="21428" xr:uid="{00000000-0005-0000-0000-0000FD520000}"/>
    <cellStyle name="20% - Accent1 3 2 4 3 4 8 2 2" xfId="21429" xr:uid="{00000000-0005-0000-0000-0000FE520000}"/>
    <cellStyle name="20% - Accent1 3 2 4 3 4 8 3" xfId="21430" xr:uid="{00000000-0005-0000-0000-0000FF520000}"/>
    <cellStyle name="20% - Accent1 3 2 4 3 4 9" xfId="21431" xr:uid="{00000000-0005-0000-0000-000000530000}"/>
    <cellStyle name="20% - Accent1 3 2 4 3 4 9 2" xfId="21432" xr:uid="{00000000-0005-0000-0000-000001530000}"/>
    <cellStyle name="20% - Accent1 3 2 4 3 5" xfId="21433" xr:uid="{00000000-0005-0000-0000-000002530000}"/>
    <cellStyle name="20% - Accent1 3 2 4 3 5 2" xfId="21434" xr:uid="{00000000-0005-0000-0000-000003530000}"/>
    <cellStyle name="20% - Accent1 3 2 4 3 5 2 2" xfId="21435" xr:uid="{00000000-0005-0000-0000-000004530000}"/>
    <cellStyle name="20% - Accent1 3 2 4 3 5 2 2 2" xfId="21436" xr:uid="{00000000-0005-0000-0000-000005530000}"/>
    <cellStyle name="20% - Accent1 3 2 4 3 5 2 2 2 2" xfId="21437" xr:uid="{00000000-0005-0000-0000-000006530000}"/>
    <cellStyle name="20% - Accent1 3 2 4 3 5 2 2 3" xfId="21438" xr:uid="{00000000-0005-0000-0000-000007530000}"/>
    <cellStyle name="20% - Accent1 3 2 4 3 5 2 3" xfId="21439" xr:uid="{00000000-0005-0000-0000-000008530000}"/>
    <cellStyle name="20% - Accent1 3 2 4 3 5 2 3 2" xfId="21440" xr:uid="{00000000-0005-0000-0000-000009530000}"/>
    <cellStyle name="20% - Accent1 3 2 4 3 5 2 4" xfId="21441" xr:uid="{00000000-0005-0000-0000-00000A530000}"/>
    <cellStyle name="20% - Accent1 3 2 4 3 5 3" xfId="21442" xr:uid="{00000000-0005-0000-0000-00000B530000}"/>
    <cellStyle name="20% - Accent1 3 2 4 3 5 3 2" xfId="21443" xr:uid="{00000000-0005-0000-0000-00000C530000}"/>
    <cellStyle name="20% - Accent1 3 2 4 3 5 3 2 2" xfId="21444" xr:uid="{00000000-0005-0000-0000-00000D530000}"/>
    <cellStyle name="20% - Accent1 3 2 4 3 5 3 2 2 2" xfId="21445" xr:uid="{00000000-0005-0000-0000-00000E530000}"/>
    <cellStyle name="20% - Accent1 3 2 4 3 5 3 2 3" xfId="21446" xr:uid="{00000000-0005-0000-0000-00000F530000}"/>
    <cellStyle name="20% - Accent1 3 2 4 3 5 3 3" xfId="21447" xr:uid="{00000000-0005-0000-0000-000010530000}"/>
    <cellStyle name="20% - Accent1 3 2 4 3 5 3 3 2" xfId="21448" xr:uid="{00000000-0005-0000-0000-000011530000}"/>
    <cellStyle name="20% - Accent1 3 2 4 3 5 3 4" xfId="21449" xr:uid="{00000000-0005-0000-0000-000012530000}"/>
    <cellStyle name="20% - Accent1 3 2 4 3 5 4" xfId="21450" xr:uid="{00000000-0005-0000-0000-000013530000}"/>
    <cellStyle name="20% - Accent1 3 2 4 3 5 4 2" xfId="21451" xr:uid="{00000000-0005-0000-0000-000014530000}"/>
    <cellStyle name="20% - Accent1 3 2 4 3 5 4 2 2" xfId="21452" xr:uid="{00000000-0005-0000-0000-000015530000}"/>
    <cellStyle name="20% - Accent1 3 2 4 3 5 4 2 2 2" xfId="21453" xr:uid="{00000000-0005-0000-0000-000016530000}"/>
    <cellStyle name="20% - Accent1 3 2 4 3 5 4 2 3" xfId="21454" xr:uid="{00000000-0005-0000-0000-000017530000}"/>
    <cellStyle name="20% - Accent1 3 2 4 3 5 4 3" xfId="21455" xr:uid="{00000000-0005-0000-0000-000018530000}"/>
    <cellStyle name="20% - Accent1 3 2 4 3 5 4 3 2" xfId="21456" xr:uid="{00000000-0005-0000-0000-000019530000}"/>
    <cellStyle name="20% - Accent1 3 2 4 3 5 4 4" xfId="21457" xr:uid="{00000000-0005-0000-0000-00001A530000}"/>
    <cellStyle name="20% - Accent1 3 2 4 3 5 5" xfId="21458" xr:uid="{00000000-0005-0000-0000-00001B530000}"/>
    <cellStyle name="20% - Accent1 3 2 4 3 5 5 2" xfId="21459" xr:uid="{00000000-0005-0000-0000-00001C530000}"/>
    <cellStyle name="20% - Accent1 3 2 4 3 5 5 2 2" xfId="21460" xr:uid="{00000000-0005-0000-0000-00001D530000}"/>
    <cellStyle name="20% - Accent1 3 2 4 3 5 5 3" xfId="21461" xr:uid="{00000000-0005-0000-0000-00001E530000}"/>
    <cellStyle name="20% - Accent1 3 2 4 3 5 6" xfId="21462" xr:uid="{00000000-0005-0000-0000-00001F530000}"/>
    <cellStyle name="20% - Accent1 3 2 4 3 5 6 2" xfId="21463" xr:uid="{00000000-0005-0000-0000-000020530000}"/>
    <cellStyle name="20% - Accent1 3 2 4 3 5 6 2 2" xfId="21464" xr:uid="{00000000-0005-0000-0000-000021530000}"/>
    <cellStyle name="20% - Accent1 3 2 4 3 5 6 3" xfId="21465" xr:uid="{00000000-0005-0000-0000-000022530000}"/>
    <cellStyle name="20% - Accent1 3 2 4 3 5 7" xfId="21466" xr:uid="{00000000-0005-0000-0000-000023530000}"/>
    <cellStyle name="20% - Accent1 3 2 4 3 5 7 2" xfId="21467" xr:uid="{00000000-0005-0000-0000-000024530000}"/>
    <cellStyle name="20% - Accent1 3 2 4 3 5 8" xfId="21468" xr:uid="{00000000-0005-0000-0000-000025530000}"/>
    <cellStyle name="20% - Accent1 3 2 4 3 5 8 2" xfId="21469" xr:uid="{00000000-0005-0000-0000-000026530000}"/>
    <cellStyle name="20% - Accent1 3 2 4 3 5 9" xfId="21470" xr:uid="{00000000-0005-0000-0000-000027530000}"/>
    <cellStyle name="20% - Accent1 3 2 4 3 6" xfId="21471" xr:uid="{00000000-0005-0000-0000-000028530000}"/>
    <cellStyle name="20% - Accent1 3 2 4 3 6 2" xfId="21472" xr:uid="{00000000-0005-0000-0000-000029530000}"/>
    <cellStyle name="20% - Accent1 3 2 4 3 6 2 2" xfId="21473" xr:uid="{00000000-0005-0000-0000-00002A530000}"/>
    <cellStyle name="20% - Accent1 3 2 4 3 6 2 2 2" xfId="21474" xr:uid="{00000000-0005-0000-0000-00002B530000}"/>
    <cellStyle name="20% - Accent1 3 2 4 3 6 2 2 2 2" xfId="21475" xr:uid="{00000000-0005-0000-0000-00002C530000}"/>
    <cellStyle name="20% - Accent1 3 2 4 3 6 2 2 3" xfId="21476" xr:uid="{00000000-0005-0000-0000-00002D530000}"/>
    <cellStyle name="20% - Accent1 3 2 4 3 6 2 3" xfId="21477" xr:uid="{00000000-0005-0000-0000-00002E530000}"/>
    <cellStyle name="20% - Accent1 3 2 4 3 6 2 3 2" xfId="21478" xr:uid="{00000000-0005-0000-0000-00002F530000}"/>
    <cellStyle name="20% - Accent1 3 2 4 3 6 2 4" xfId="21479" xr:uid="{00000000-0005-0000-0000-000030530000}"/>
    <cellStyle name="20% - Accent1 3 2 4 3 6 3" xfId="21480" xr:uid="{00000000-0005-0000-0000-000031530000}"/>
    <cellStyle name="20% - Accent1 3 2 4 3 6 3 2" xfId="21481" xr:uid="{00000000-0005-0000-0000-000032530000}"/>
    <cellStyle name="20% - Accent1 3 2 4 3 6 3 2 2" xfId="21482" xr:uid="{00000000-0005-0000-0000-000033530000}"/>
    <cellStyle name="20% - Accent1 3 2 4 3 6 3 2 2 2" xfId="21483" xr:uid="{00000000-0005-0000-0000-000034530000}"/>
    <cellStyle name="20% - Accent1 3 2 4 3 6 3 2 3" xfId="21484" xr:uid="{00000000-0005-0000-0000-000035530000}"/>
    <cellStyle name="20% - Accent1 3 2 4 3 6 3 3" xfId="21485" xr:uid="{00000000-0005-0000-0000-000036530000}"/>
    <cellStyle name="20% - Accent1 3 2 4 3 6 3 3 2" xfId="21486" xr:uid="{00000000-0005-0000-0000-000037530000}"/>
    <cellStyle name="20% - Accent1 3 2 4 3 6 3 4" xfId="21487" xr:uid="{00000000-0005-0000-0000-000038530000}"/>
    <cellStyle name="20% - Accent1 3 2 4 3 6 4" xfId="21488" xr:uid="{00000000-0005-0000-0000-000039530000}"/>
    <cellStyle name="20% - Accent1 3 2 4 3 6 4 2" xfId="21489" xr:uid="{00000000-0005-0000-0000-00003A530000}"/>
    <cellStyle name="20% - Accent1 3 2 4 3 6 4 2 2" xfId="21490" xr:uid="{00000000-0005-0000-0000-00003B530000}"/>
    <cellStyle name="20% - Accent1 3 2 4 3 6 4 2 2 2" xfId="21491" xr:uid="{00000000-0005-0000-0000-00003C530000}"/>
    <cellStyle name="20% - Accent1 3 2 4 3 6 4 2 3" xfId="21492" xr:uid="{00000000-0005-0000-0000-00003D530000}"/>
    <cellStyle name="20% - Accent1 3 2 4 3 6 4 3" xfId="21493" xr:uid="{00000000-0005-0000-0000-00003E530000}"/>
    <cellStyle name="20% - Accent1 3 2 4 3 6 4 3 2" xfId="21494" xr:uid="{00000000-0005-0000-0000-00003F530000}"/>
    <cellStyle name="20% - Accent1 3 2 4 3 6 4 4" xfId="21495" xr:uid="{00000000-0005-0000-0000-000040530000}"/>
    <cellStyle name="20% - Accent1 3 2 4 3 6 5" xfId="21496" xr:uid="{00000000-0005-0000-0000-000041530000}"/>
    <cellStyle name="20% - Accent1 3 2 4 3 6 5 2" xfId="21497" xr:uid="{00000000-0005-0000-0000-000042530000}"/>
    <cellStyle name="20% - Accent1 3 2 4 3 6 5 2 2" xfId="21498" xr:uid="{00000000-0005-0000-0000-000043530000}"/>
    <cellStyle name="20% - Accent1 3 2 4 3 6 5 3" xfId="21499" xr:uid="{00000000-0005-0000-0000-000044530000}"/>
    <cellStyle name="20% - Accent1 3 2 4 3 6 6" xfId="21500" xr:uid="{00000000-0005-0000-0000-000045530000}"/>
    <cellStyle name="20% - Accent1 3 2 4 3 6 6 2" xfId="21501" xr:uid="{00000000-0005-0000-0000-000046530000}"/>
    <cellStyle name="20% - Accent1 3 2 4 3 6 6 2 2" xfId="21502" xr:uid="{00000000-0005-0000-0000-000047530000}"/>
    <cellStyle name="20% - Accent1 3 2 4 3 6 6 3" xfId="21503" xr:uid="{00000000-0005-0000-0000-000048530000}"/>
    <cellStyle name="20% - Accent1 3 2 4 3 6 7" xfId="21504" xr:uid="{00000000-0005-0000-0000-000049530000}"/>
    <cellStyle name="20% - Accent1 3 2 4 3 6 7 2" xfId="21505" xr:uid="{00000000-0005-0000-0000-00004A530000}"/>
    <cellStyle name="20% - Accent1 3 2 4 3 6 8" xfId="21506" xr:uid="{00000000-0005-0000-0000-00004B530000}"/>
    <cellStyle name="20% - Accent1 3 2 4 3 6 8 2" xfId="21507" xr:uid="{00000000-0005-0000-0000-00004C530000}"/>
    <cellStyle name="20% - Accent1 3 2 4 3 6 9" xfId="21508" xr:uid="{00000000-0005-0000-0000-00004D530000}"/>
    <cellStyle name="20% - Accent1 3 2 4 3 7" xfId="21509" xr:uid="{00000000-0005-0000-0000-00004E530000}"/>
    <cellStyle name="20% - Accent1 3 2 4 3 7 2" xfId="21510" xr:uid="{00000000-0005-0000-0000-00004F530000}"/>
    <cellStyle name="20% - Accent1 3 2 4 3 7 2 2" xfId="21511" xr:uid="{00000000-0005-0000-0000-000050530000}"/>
    <cellStyle name="20% - Accent1 3 2 4 3 7 2 2 2" xfId="21512" xr:uid="{00000000-0005-0000-0000-000051530000}"/>
    <cellStyle name="20% - Accent1 3 2 4 3 7 2 3" xfId="21513" xr:uid="{00000000-0005-0000-0000-000052530000}"/>
    <cellStyle name="20% - Accent1 3 2 4 3 7 3" xfId="21514" xr:uid="{00000000-0005-0000-0000-000053530000}"/>
    <cellStyle name="20% - Accent1 3 2 4 3 7 3 2" xfId="21515" xr:uid="{00000000-0005-0000-0000-000054530000}"/>
    <cellStyle name="20% - Accent1 3 2 4 3 7 4" xfId="21516" xr:uid="{00000000-0005-0000-0000-000055530000}"/>
    <cellStyle name="20% - Accent1 3 2 4 3 8" xfId="21517" xr:uid="{00000000-0005-0000-0000-000056530000}"/>
    <cellStyle name="20% - Accent1 3 2 4 3 8 2" xfId="21518" xr:uid="{00000000-0005-0000-0000-000057530000}"/>
    <cellStyle name="20% - Accent1 3 2 4 3 8 2 2" xfId="21519" xr:uid="{00000000-0005-0000-0000-000058530000}"/>
    <cellStyle name="20% - Accent1 3 2 4 3 8 2 2 2" xfId="21520" xr:uid="{00000000-0005-0000-0000-000059530000}"/>
    <cellStyle name="20% - Accent1 3 2 4 3 8 2 3" xfId="21521" xr:uid="{00000000-0005-0000-0000-00005A530000}"/>
    <cellStyle name="20% - Accent1 3 2 4 3 8 3" xfId="21522" xr:uid="{00000000-0005-0000-0000-00005B530000}"/>
    <cellStyle name="20% - Accent1 3 2 4 3 8 3 2" xfId="21523" xr:uid="{00000000-0005-0000-0000-00005C530000}"/>
    <cellStyle name="20% - Accent1 3 2 4 3 8 4" xfId="21524" xr:uid="{00000000-0005-0000-0000-00005D530000}"/>
    <cellStyle name="20% - Accent1 3 2 4 3 9" xfId="21525" xr:uid="{00000000-0005-0000-0000-00005E530000}"/>
    <cellStyle name="20% - Accent1 3 2 4 3 9 2" xfId="21526" xr:uid="{00000000-0005-0000-0000-00005F530000}"/>
    <cellStyle name="20% - Accent1 3 2 4 3 9 2 2" xfId="21527" xr:uid="{00000000-0005-0000-0000-000060530000}"/>
    <cellStyle name="20% - Accent1 3 2 4 3 9 2 2 2" xfId="21528" xr:uid="{00000000-0005-0000-0000-000061530000}"/>
    <cellStyle name="20% - Accent1 3 2 4 3 9 2 3" xfId="21529" xr:uid="{00000000-0005-0000-0000-000062530000}"/>
    <cellStyle name="20% - Accent1 3 2 4 3 9 3" xfId="21530" xr:uid="{00000000-0005-0000-0000-000063530000}"/>
    <cellStyle name="20% - Accent1 3 2 4 3 9 3 2" xfId="21531" xr:uid="{00000000-0005-0000-0000-000064530000}"/>
    <cellStyle name="20% - Accent1 3 2 4 3 9 4" xfId="21532" xr:uid="{00000000-0005-0000-0000-000065530000}"/>
    <cellStyle name="20% - Accent1 3 2 4 4" xfId="21533" xr:uid="{00000000-0005-0000-0000-000066530000}"/>
    <cellStyle name="20% - Accent1 3 2 4 4 10" xfId="21534" xr:uid="{00000000-0005-0000-0000-000067530000}"/>
    <cellStyle name="20% - Accent1 3 2 4 4 10 2" xfId="21535" xr:uid="{00000000-0005-0000-0000-000068530000}"/>
    <cellStyle name="20% - Accent1 3 2 4 4 11" xfId="21536" xr:uid="{00000000-0005-0000-0000-000069530000}"/>
    <cellStyle name="20% - Accent1 3 2 4 4 2" xfId="21537" xr:uid="{00000000-0005-0000-0000-00006A530000}"/>
    <cellStyle name="20% - Accent1 3 2 4 4 2 2" xfId="21538" xr:uid="{00000000-0005-0000-0000-00006B530000}"/>
    <cellStyle name="20% - Accent1 3 2 4 4 2 2 2" xfId="21539" xr:uid="{00000000-0005-0000-0000-00006C530000}"/>
    <cellStyle name="20% - Accent1 3 2 4 4 2 2 2 2" xfId="21540" xr:uid="{00000000-0005-0000-0000-00006D530000}"/>
    <cellStyle name="20% - Accent1 3 2 4 4 2 2 2 2 2" xfId="21541" xr:uid="{00000000-0005-0000-0000-00006E530000}"/>
    <cellStyle name="20% - Accent1 3 2 4 4 2 2 2 3" xfId="21542" xr:uid="{00000000-0005-0000-0000-00006F530000}"/>
    <cellStyle name="20% - Accent1 3 2 4 4 2 2 3" xfId="21543" xr:uid="{00000000-0005-0000-0000-000070530000}"/>
    <cellStyle name="20% - Accent1 3 2 4 4 2 2 3 2" xfId="21544" xr:uid="{00000000-0005-0000-0000-000071530000}"/>
    <cellStyle name="20% - Accent1 3 2 4 4 2 2 4" xfId="21545" xr:uid="{00000000-0005-0000-0000-000072530000}"/>
    <cellStyle name="20% - Accent1 3 2 4 4 2 3" xfId="21546" xr:uid="{00000000-0005-0000-0000-000073530000}"/>
    <cellStyle name="20% - Accent1 3 2 4 4 2 3 2" xfId="21547" xr:uid="{00000000-0005-0000-0000-000074530000}"/>
    <cellStyle name="20% - Accent1 3 2 4 4 2 3 2 2" xfId="21548" xr:uid="{00000000-0005-0000-0000-000075530000}"/>
    <cellStyle name="20% - Accent1 3 2 4 4 2 3 2 2 2" xfId="21549" xr:uid="{00000000-0005-0000-0000-000076530000}"/>
    <cellStyle name="20% - Accent1 3 2 4 4 2 3 2 3" xfId="21550" xr:uid="{00000000-0005-0000-0000-000077530000}"/>
    <cellStyle name="20% - Accent1 3 2 4 4 2 3 3" xfId="21551" xr:uid="{00000000-0005-0000-0000-000078530000}"/>
    <cellStyle name="20% - Accent1 3 2 4 4 2 3 3 2" xfId="21552" xr:uid="{00000000-0005-0000-0000-000079530000}"/>
    <cellStyle name="20% - Accent1 3 2 4 4 2 3 4" xfId="21553" xr:uid="{00000000-0005-0000-0000-00007A530000}"/>
    <cellStyle name="20% - Accent1 3 2 4 4 2 4" xfId="21554" xr:uid="{00000000-0005-0000-0000-00007B530000}"/>
    <cellStyle name="20% - Accent1 3 2 4 4 2 4 2" xfId="21555" xr:uid="{00000000-0005-0000-0000-00007C530000}"/>
    <cellStyle name="20% - Accent1 3 2 4 4 2 4 2 2" xfId="21556" xr:uid="{00000000-0005-0000-0000-00007D530000}"/>
    <cellStyle name="20% - Accent1 3 2 4 4 2 4 2 2 2" xfId="21557" xr:uid="{00000000-0005-0000-0000-00007E530000}"/>
    <cellStyle name="20% - Accent1 3 2 4 4 2 4 2 3" xfId="21558" xr:uid="{00000000-0005-0000-0000-00007F530000}"/>
    <cellStyle name="20% - Accent1 3 2 4 4 2 4 3" xfId="21559" xr:uid="{00000000-0005-0000-0000-000080530000}"/>
    <cellStyle name="20% - Accent1 3 2 4 4 2 4 3 2" xfId="21560" xr:uid="{00000000-0005-0000-0000-000081530000}"/>
    <cellStyle name="20% - Accent1 3 2 4 4 2 4 4" xfId="21561" xr:uid="{00000000-0005-0000-0000-000082530000}"/>
    <cellStyle name="20% - Accent1 3 2 4 4 2 5" xfId="21562" xr:uid="{00000000-0005-0000-0000-000083530000}"/>
    <cellStyle name="20% - Accent1 3 2 4 4 2 5 2" xfId="21563" xr:uid="{00000000-0005-0000-0000-000084530000}"/>
    <cellStyle name="20% - Accent1 3 2 4 4 2 5 2 2" xfId="21564" xr:uid="{00000000-0005-0000-0000-000085530000}"/>
    <cellStyle name="20% - Accent1 3 2 4 4 2 5 3" xfId="21565" xr:uid="{00000000-0005-0000-0000-000086530000}"/>
    <cellStyle name="20% - Accent1 3 2 4 4 2 6" xfId="21566" xr:uid="{00000000-0005-0000-0000-000087530000}"/>
    <cellStyle name="20% - Accent1 3 2 4 4 2 6 2" xfId="21567" xr:uid="{00000000-0005-0000-0000-000088530000}"/>
    <cellStyle name="20% - Accent1 3 2 4 4 2 6 2 2" xfId="21568" xr:uid="{00000000-0005-0000-0000-000089530000}"/>
    <cellStyle name="20% - Accent1 3 2 4 4 2 6 3" xfId="21569" xr:uid="{00000000-0005-0000-0000-00008A530000}"/>
    <cellStyle name="20% - Accent1 3 2 4 4 2 7" xfId="21570" xr:uid="{00000000-0005-0000-0000-00008B530000}"/>
    <cellStyle name="20% - Accent1 3 2 4 4 2 7 2" xfId="21571" xr:uid="{00000000-0005-0000-0000-00008C530000}"/>
    <cellStyle name="20% - Accent1 3 2 4 4 2 8" xfId="21572" xr:uid="{00000000-0005-0000-0000-00008D530000}"/>
    <cellStyle name="20% - Accent1 3 2 4 4 2 8 2" xfId="21573" xr:uid="{00000000-0005-0000-0000-00008E530000}"/>
    <cellStyle name="20% - Accent1 3 2 4 4 2 9" xfId="21574" xr:uid="{00000000-0005-0000-0000-00008F530000}"/>
    <cellStyle name="20% - Accent1 3 2 4 4 3" xfId="21575" xr:uid="{00000000-0005-0000-0000-000090530000}"/>
    <cellStyle name="20% - Accent1 3 2 4 4 3 2" xfId="21576" xr:uid="{00000000-0005-0000-0000-000091530000}"/>
    <cellStyle name="20% - Accent1 3 2 4 4 3 2 2" xfId="21577" xr:uid="{00000000-0005-0000-0000-000092530000}"/>
    <cellStyle name="20% - Accent1 3 2 4 4 3 2 2 2" xfId="21578" xr:uid="{00000000-0005-0000-0000-000093530000}"/>
    <cellStyle name="20% - Accent1 3 2 4 4 3 2 2 2 2" xfId="21579" xr:uid="{00000000-0005-0000-0000-000094530000}"/>
    <cellStyle name="20% - Accent1 3 2 4 4 3 2 2 3" xfId="21580" xr:uid="{00000000-0005-0000-0000-000095530000}"/>
    <cellStyle name="20% - Accent1 3 2 4 4 3 2 3" xfId="21581" xr:uid="{00000000-0005-0000-0000-000096530000}"/>
    <cellStyle name="20% - Accent1 3 2 4 4 3 2 3 2" xfId="21582" xr:uid="{00000000-0005-0000-0000-000097530000}"/>
    <cellStyle name="20% - Accent1 3 2 4 4 3 2 4" xfId="21583" xr:uid="{00000000-0005-0000-0000-000098530000}"/>
    <cellStyle name="20% - Accent1 3 2 4 4 3 3" xfId="21584" xr:uid="{00000000-0005-0000-0000-000099530000}"/>
    <cellStyle name="20% - Accent1 3 2 4 4 3 3 2" xfId="21585" xr:uid="{00000000-0005-0000-0000-00009A530000}"/>
    <cellStyle name="20% - Accent1 3 2 4 4 3 3 2 2" xfId="21586" xr:uid="{00000000-0005-0000-0000-00009B530000}"/>
    <cellStyle name="20% - Accent1 3 2 4 4 3 3 2 2 2" xfId="21587" xr:uid="{00000000-0005-0000-0000-00009C530000}"/>
    <cellStyle name="20% - Accent1 3 2 4 4 3 3 2 3" xfId="21588" xr:uid="{00000000-0005-0000-0000-00009D530000}"/>
    <cellStyle name="20% - Accent1 3 2 4 4 3 3 3" xfId="21589" xr:uid="{00000000-0005-0000-0000-00009E530000}"/>
    <cellStyle name="20% - Accent1 3 2 4 4 3 3 3 2" xfId="21590" xr:uid="{00000000-0005-0000-0000-00009F530000}"/>
    <cellStyle name="20% - Accent1 3 2 4 4 3 3 4" xfId="21591" xr:uid="{00000000-0005-0000-0000-0000A0530000}"/>
    <cellStyle name="20% - Accent1 3 2 4 4 3 4" xfId="21592" xr:uid="{00000000-0005-0000-0000-0000A1530000}"/>
    <cellStyle name="20% - Accent1 3 2 4 4 3 4 2" xfId="21593" xr:uid="{00000000-0005-0000-0000-0000A2530000}"/>
    <cellStyle name="20% - Accent1 3 2 4 4 3 4 2 2" xfId="21594" xr:uid="{00000000-0005-0000-0000-0000A3530000}"/>
    <cellStyle name="20% - Accent1 3 2 4 4 3 4 2 2 2" xfId="21595" xr:uid="{00000000-0005-0000-0000-0000A4530000}"/>
    <cellStyle name="20% - Accent1 3 2 4 4 3 4 2 3" xfId="21596" xr:uid="{00000000-0005-0000-0000-0000A5530000}"/>
    <cellStyle name="20% - Accent1 3 2 4 4 3 4 3" xfId="21597" xr:uid="{00000000-0005-0000-0000-0000A6530000}"/>
    <cellStyle name="20% - Accent1 3 2 4 4 3 4 3 2" xfId="21598" xr:uid="{00000000-0005-0000-0000-0000A7530000}"/>
    <cellStyle name="20% - Accent1 3 2 4 4 3 4 4" xfId="21599" xr:uid="{00000000-0005-0000-0000-0000A8530000}"/>
    <cellStyle name="20% - Accent1 3 2 4 4 3 5" xfId="21600" xr:uid="{00000000-0005-0000-0000-0000A9530000}"/>
    <cellStyle name="20% - Accent1 3 2 4 4 3 5 2" xfId="21601" xr:uid="{00000000-0005-0000-0000-0000AA530000}"/>
    <cellStyle name="20% - Accent1 3 2 4 4 3 5 2 2" xfId="21602" xr:uid="{00000000-0005-0000-0000-0000AB530000}"/>
    <cellStyle name="20% - Accent1 3 2 4 4 3 5 3" xfId="21603" xr:uid="{00000000-0005-0000-0000-0000AC530000}"/>
    <cellStyle name="20% - Accent1 3 2 4 4 3 6" xfId="21604" xr:uid="{00000000-0005-0000-0000-0000AD530000}"/>
    <cellStyle name="20% - Accent1 3 2 4 4 3 6 2" xfId="21605" xr:uid="{00000000-0005-0000-0000-0000AE530000}"/>
    <cellStyle name="20% - Accent1 3 2 4 4 3 6 2 2" xfId="21606" xr:uid="{00000000-0005-0000-0000-0000AF530000}"/>
    <cellStyle name="20% - Accent1 3 2 4 4 3 6 3" xfId="21607" xr:uid="{00000000-0005-0000-0000-0000B0530000}"/>
    <cellStyle name="20% - Accent1 3 2 4 4 3 7" xfId="21608" xr:uid="{00000000-0005-0000-0000-0000B1530000}"/>
    <cellStyle name="20% - Accent1 3 2 4 4 3 7 2" xfId="21609" xr:uid="{00000000-0005-0000-0000-0000B2530000}"/>
    <cellStyle name="20% - Accent1 3 2 4 4 3 8" xfId="21610" xr:uid="{00000000-0005-0000-0000-0000B3530000}"/>
    <cellStyle name="20% - Accent1 3 2 4 4 3 8 2" xfId="21611" xr:uid="{00000000-0005-0000-0000-0000B4530000}"/>
    <cellStyle name="20% - Accent1 3 2 4 4 3 9" xfId="21612" xr:uid="{00000000-0005-0000-0000-0000B5530000}"/>
    <cellStyle name="20% - Accent1 3 2 4 4 4" xfId="21613" xr:uid="{00000000-0005-0000-0000-0000B6530000}"/>
    <cellStyle name="20% - Accent1 3 2 4 4 4 2" xfId="21614" xr:uid="{00000000-0005-0000-0000-0000B7530000}"/>
    <cellStyle name="20% - Accent1 3 2 4 4 4 2 2" xfId="21615" xr:uid="{00000000-0005-0000-0000-0000B8530000}"/>
    <cellStyle name="20% - Accent1 3 2 4 4 4 2 2 2" xfId="21616" xr:uid="{00000000-0005-0000-0000-0000B9530000}"/>
    <cellStyle name="20% - Accent1 3 2 4 4 4 2 3" xfId="21617" xr:uid="{00000000-0005-0000-0000-0000BA530000}"/>
    <cellStyle name="20% - Accent1 3 2 4 4 4 3" xfId="21618" xr:uid="{00000000-0005-0000-0000-0000BB530000}"/>
    <cellStyle name="20% - Accent1 3 2 4 4 4 3 2" xfId="21619" xr:uid="{00000000-0005-0000-0000-0000BC530000}"/>
    <cellStyle name="20% - Accent1 3 2 4 4 4 4" xfId="21620" xr:uid="{00000000-0005-0000-0000-0000BD530000}"/>
    <cellStyle name="20% - Accent1 3 2 4 4 5" xfId="21621" xr:uid="{00000000-0005-0000-0000-0000BE530000}"/>
    <cellStyle name="20% - Accent1 3 2 4 4 5 2" xfId="21622" xr:uid="{00000000-0005-0000-0000-0000BF530000}"/>
    <cellStyle name="20% - Accent1 3 2 4 4 5 2 2" xfId="21623" xr:uid="{00000000-0005-0000-0000-0000C0530000}"/>
    <cellStyle name="20% - Accent1 3 2 4 4 5 2 2 2" xfId="21624" xr:uid="{00000000-0005-0000-0000-0000C1530000}"/>
    <cellStyle name="20% - Accent1 3 2 4 4 5 2 3" xfId="21625" xr:uid="{00000000-0005-0000-0000-0000C2530000}"/>
    <cellStyle name="20% - Accent1 3 2 4 4 5 3" xfId="21626" xr:uid="{00000000-0005-0000-0000-0000C3530000}"/>
    <cellStyle name="20% - Accent1 3 2 4 4 5 3 2" xfId="21627" xr:uid="{00000000-0005-0000-0000-0000C4530000}"/>
    <cellStyle name="20% - Accent1 3 2 4 4 5 4" xfId="21628" xr:uid="{00000000-0005-0000-0000-0000C5530000}"/>
    <cellStyle name="20% - Accent1 3 2 4 4 6" xfId="21629" xr:uid="{00000000-0005-0000-0000-0000C6530000}"/>
    <cellStyle name="20% - Accent1 3 2 4 4 6 2" xfId="21630" xr:uid="{00000000-0005-0000-0000-0000C7530000}"/>
    <cellStyle name="20% - Accent1 3 2 4 4 6 2 2" xfId="21631" xr:uid="{00000000-0005-0000-0000-0000C8530000}"/>
    <cellStyle name="20% - Accent1 3 2 4 4 6 2 2 2" xfId="21632" xr:uid="{00000000-0005-0000-0000-0000C9530000}"/>
    <cellStyle name="20% - Accent1 3 2 4 4 6 2 3" xfId="21633" xr:uid="{00000000-0005-0000-0000-0000CA530000}"/>
    <cellStyle name="20% - Accent1 3 2 4 4 6 3" xfId="21634" xr:uid="{00000000-0005-0000-0000-0000CB530000}"/>
    <cellStyle name="20% - Accent1 3 2 4 4 6 3 2" xfId="21635" xr:uid="{00000000-0005-0000-0000-0000CC530000}"/>
    <cellStyle name="20% - Accent1 3 2 4 4 6 4" xfId="21636" xr:uid="{00000000-0005-0000-0000-0000CD530000}"/>
    <cellStyle name="20% - Accent1 3 2 4 4 7" xfId="21637" xr:uid="{00000000-0005-0000-0000-0000CE530000}"/>
    <cellStyle name="20% - Accent1 3 2 4 4 7 2" xfId="21638" xr:uid="{00000000-0005-0000-0000-0000CF530000}"/>
    <cellStyle name="20% - Accent1 3 2 4 4 7 2 2" xfId="21639" xr:uid="{00000000-0005-0000-0000-0000D0530000}"/>
    <cellStyle name="20% - Accent1 3 2 4 4 7 3" xfId="21640" xr:uid="{00000000-0005-0000-0000-0000D1530000}"/>
    <cellStyle name="20% - Accent1 3 2 4 4 8" xfId="21641" xr:uid="{00000000-0005-0000-0000-0000D2530000}"/>
    <cellStyle name="20% - Accent1 3 2 4 4 8 2" xfId="21642" xr:uid="{00000000-0005-0000-0000-0000D3530000}"/>
    <cellStyle name="20% - Accent1 3 2 4 4 8 2 2" xfId="21643" xr:uid="{00000000-0005-0000-0000-0000D4530000}"/>
    <cellStyle name="20% - Accent1 3 2 4 4 8 3" xfId="21644" xr:uid="{00000000-0005-0000-0000-0000D5530000}"/>
    <cellStyle name="20% - Accent1 3 2 4 4 9" xfId="21645" xr:uid="{00000000-0005-0000-0000-0000D6530000}"/>
    <cellStyle name="20% - Accent1 3 2 4 4 9 2" xfId="21646" xr:uid="{00000000-0005-0000-0000-0000D7530000}"/>
    <cellStyle name="20% - Accent1 3 2 4 5" xfId="21647" xr:uid="{00000000-0005-0000-0000-0000D8530000}"/>
    <cellStyle name="20% - Accent1 3 2 4 5 10" xfId="21648" xr:uid="{00000000-0005-0000-0000-0000D9530000}"/>
    <cellStyle name="20% - Accent1 3 2 4 5 10 2" xfId="21649" xr:uid="{00000000-0005-0000-0000-0000DA530000}"/>
    <cellStyle name="20% - Accent1 3 2 4 5 11" xfId="21650" xr:uid="{00000000-0005-0000-0000-0000DB530000}"/>
    <cellStyle name="20% - Accent1 3 2 4 5 2" xfId="21651" xr:uid="{00000000-0005-0000-0000-0000DC530000}"/>
    <cellStyle name="20% - Accent1 3 2 4 5 2 2" xfId="21652" xr:uid="{00000000-0005-0000-0000-0000DD530000}"/>
    <cellStyle name="20% - Accent1 3 2 4 5 2 2 2" xfId="21653" xr:uid="{00000000-0005-0000-0000-0000DE530000}"/>
    <cellStyle name="20% - Accent1 3 2 4 5 2 2 2 2" xfId="21654" xr:uid="{00000000-0005-0000-0000-0000DF530000}"/>
    <cellStyle name="20% - Accent1 3 2 4 5 2 2 2 2 2" xfId="21655" xr:uid="{00000000-0005-0000-0000-0000E0530000}"/>
    <cellStyle name="20% - Accent1 3 2 4 5 2 2 2 3" xfId="21656" xr:uid="{00000000-0005-0000-0000-0000E1530000}"/>
    <cellStyle name="20% - Accent1 3 2 4 5 2 2 3" xfId="21657" xr:uid="{00000000-0005-0000-0000-0000E2530000}"/>
    <cellStyle name="20% - Accent1 3 2 4 5 2 2 3 2" xfId="21658" xr:uid="{00000000-0005-0000-0000-0000E3530000}"/>
    <cellStyle name="20% - Accent1 3 2 4 5 2 2 4" xfId="21659" xr:uid="{00000000-0005-0000-0000-0000E4530000}"/>
    <cellStyle name="20% - Accent1 3 2 4 5 2 3" xfId="21660" xr:uid="{00000000-0005-0000-0000-0000E5530000}"/>
    <cellStyle name="20% - Accent1 3 2 4 5 2 3 2" xfId="21661" xr:uid="{00000000-0005-0000-0000-0000E6530000}"/>
    <cellStyle name="20% - Accent1 3 2 4 5 2 3 2 2" xfId="21662" xr:uid="{00000000-0005-0000-0000-0000E7530000}"/>
    <cellStyle name="20% - Accent1 3 2 4 5 2 3 2 2 2" xfId="21663" xr:uid="{00000000-0005-0000-0000-0000E8530000}"/>
    <cellStyle name="20% - Accent1 3 2 4 5 2 3 2 3" xfId="21664" xr:uid="{00000000-0005-0000-0000-0000E9530000}"/>
    <cellStyle name="20% - Accent1 3 2 4 5 2 3 3" xfId="21665" xr:uid="{00000000-0005-0000-0000-0000EA530000}"/>
    <cellStyle name="20% - Accent1 3 2 4 5 2 3 3 2" xfId="21666" xr:uid="{00000000-0005-0000-0000-0000EB530000}"/>
    <cellStyle name="20% - Accent1 3 2 4 5 2 3 4" xfId="21667" xr:uid="{00000000-0005-0000-0000-0000EC530000}"/>
    <cellStyle name="20% - Accent1 3 2 4 5 2 4" xfId="21668" xr:uid="{00000000-0005-0000-0000-0000ED530000}"/>
    <cellStyle name="20% - Accent1 3 2 4 5 2 4 2" xfId="21669" xr:uid="{00000000-0005-0000-0000-0000EE530000}"/>
    <cellStyle name="20% - Accent1 3 2 4 5 2 4 2 2" xfId="21670" xr:uid="{00000000-0005-0000-0000-0000EF530000}"/>
    <cellStyle name="20% - Accent1 3 2 4 5 2 4 2 2 2" xfId="21671" xr:uid="{00000000-0005-0000-0000-0000F0530000}"/>
    <cellStyle name="20% - Accent1 3 2 4 5 2 4 2 3" xfId="21672" xr:uid="{00000000-0005-0000-0000-0000F1530000}"/>
    <cellStyle name="20% - Accent1 3 2 4 5 2 4 3" xfId="21673" xr:uid="{00000000-0005-0000-0000-0000F2530000}"/>
    <cellStyle name="20% - Accent1 3 2 4 5 2 4 3 2" xfId="21674" xr:uid="{00000000-0005-0000-0000-0000F3530000}"/>
    <cellStyle name="20% - Accent1 3 2 4 5 2 4 4" xfId="21675" xr:uid="{00000000-0005-0000-0000-0000F4530000}"/>
    <cellStyle name="20% - Accent1 3 2 4 5 2 5" xfId="21676" xr:uid="{00000000-0005-0000-0000-0000F5530000}"/>
    <cellStyle name="20% - Accent1 3 2 4 5 2 5 2" xfId="21677" xr:uid="{00000000-0005-0000-0000-0000F6530000}"/>
    <cellStyle name="20% - Accent1 3 2 4 5 2 5 2 2" xfId="21678" xr:uid="{00000000-0005-0000-0000-0000F7530000}"/>
    <cellStyle name="20% - Accent1 3 2 4 5 2 5 3" xfId="21679" xr:uid="{00000000-0005-0000-0000-0000F8530000}"/>
    <cellStyle name="20% - Accent1 3 2 4 5 2 6" xfId="21680" xr:uid="{00000000-0005-0000-0000-0000F9530000}"/>
    <cellStyle name="20% - Accent1 3 2 4 5 2 6 2" xfId="21681" xr:uid="{00000000-0005-0000-0000-0000FA530000}"/>
    <cellStyle name="20% - Accent1 3 2 4 5 2 6 2 2" xfId="21682" xr:uid="{00000000-0005-0000-0000-0000FB530000}"/>
    <cellStyle name="20% - Accent1 3 2 4 5 2 6 3" xfId="21683" xr:uid="{00000000-0005-0000-0000-0000FC530000}"/>
    <cellStyle name="20% - Accent1 3 2 4 5 2 7" xfId="21684" xr:uid="{00000000-0005-0000-0000-0000FD530000}"/>
    <cellStyle name="20% - Accent1 3 2 4 5 2 7 2" xfId="21685" xr:uid="{00000000-0005-0000-0000-0000FE530000}"/>
    <cellStyle name="20% - Accent1 3 2 4 5 2 8" xfId="21686" xr:uid="{00000000-0005-0000-0000-0000FF530000}"/>
    <cellStyle name="20% - Accent1 3 2 4 5 2 8 2" xfId="21687" xr:uid="{00000000-0005-0000-0000-000000540000}"/>
    <cellStyle name="20% - Accent1 3 2 4 5 2 9" xfId="21688" xr:uid="{00000000-0005-0000-0000-000001540000}"/>
    <cellStyle name="20% - Accent1 3 2 4 5 3" xfId="21689" xr:uid="{00000000-0005-0000-0000-000002540000}"/>
    <cellStyle name="20% - Accent1 3 2 4 5 3 2" xfId="21690" xr:uid="{00000000-0005-0000-0000-000003540000}"/>
    <cellStyle name="20% - Accent1 3 2 4 5 3 2 2" xfId="21691" xr:uid="{00000000-0005-0000-0000-000004540000}"/>
    <cellStyle name="20% - Accent1 3 2 4 5 3 2 2 2" xfId="21692" xr:uid="{00000000-0005-0000-0000-000005540000}"/>
    <cellStyle name="20% - Accent1 3 2 4 5 3 2 2 2 2" xfId="21693" xr:uid="{00000000-0005-0000-0000-000006540000}"/>
    <cellStyle name="20% - Accent1 3 2 4 5 3 2 2 3" xfId="21694" xr:uid="{00000000-0005-0000-0000-000007540000}"/>
    <cellStyle name="20% - Accent1 3 2 4 5 3 2 3" xfId="21695" xr:uid="{00000000-0005-0000-0000-000008540000}"/>
    <cellStyle name="20% - Accent1 3 2 4 5 3 2 3 2" xfId="21696" xr:uid="{00000000-0005-0000-0000-000009540000}"/>
    <cellStyle name="20% - Accent1 3 2 4 5 3 2 4" xfId="21697" xr:uid="{00000000-0005-0000-0000-00000A540000}"/>
    <cellStyle name="20% - Accent1 3 2 4 5 3 3" xfId="21698" xr:uid="{00000000-0005-0000-0000-00000B540000}"/>
    <cellStyle name="20% - Accent1 3 2 4 5 3 3 2" xfId="21699" xr:uid="{00000000-0005-0000-0000-00000C540000}"/>
    <cellStyle name="20% - Accent1 3 2 4 5 3 3 2 2" xfId="21700" xr:uid="{00000000-0005-0000-0000-00000D540000}"/>
    <cellStyle name="20% - Accent1 3 2 4 5 3 3 2 2 2" xfId="21701" xr:uid="{00000000-0005-0000-0000-00000E540000}"/>
    <cellStyle name="20% - Accent1 3 2 4 5 3 3 2 3" xfId="21702" xr:uid="{00000000-0005-0000-0000-00000F540000}"/>
    <cellStyle name="20% - Accent1 3 2 4 5 3 3 3" xfId="21703" xr:uid="{00000000-0005-0000-0000-000010540000}"/>
    <cellStyle name="20% - Accent1 3 2 4 5 3 3 3 2" xfId="21704" xr:uid="{00000000-0005-0000-0000-000011540000}"/>
    <cellStyle name="20% - Accent1 3 2 4 5 3 3 4" xfId="21705" xr:uid="{00000000-0005-0000-0000-000012540000}"/>
    <cellStyle name="20% - Accent1 3 2 4 5 3 4" xfId="21706" xr:uid="{00000000-0005-0000-0000-000013540000}"/>
    <cellStyle name="20% - Accent1 3 2 4 5 3 4 2" xfId="21707" xr:uid="{00000000-0005-0000-0000-000014540000}"/>
    <cellStyle name="20% - Accent1 3 2 4 5 3 4 2 2" xfId="21708" xr:uid="{00000000-0005-0000-0000-000015540000}"/>
    <cellStyle name="20% - Accent1 3 2 4 5 3 4 2 2 2" xfId="21709" xr:uid="{00000000-0005-0000-0000-000016540000}"/>
    <cellStyle name="20% - Accent1 3 2 4 5 3 4 2 3" xfId="21710" xr:uid="{00000000-0005-0000-0000-000017540000}"/>
    <cellStyle name="20% - Accent1 3 2 4 5 3 4 3" xfId="21711" xr:uid="{00000000-0005-0000-0000-000018540000}"/>
    <cellStyle name="20% - Accent1 3 2 4 5 3 4 3 2" xfId="21712" xr:uid="{00000000-0005-0000-0000-000019540000}"/>
    <cellStyle name="20% - Accent1 3 2 4 5 3 4 4" xfId="21713" xr:uid="{00000000-0005-0000-0000-00001A540000}"/>
    <cellStyle name="20% - Accent1 3 2 4 5 3 5" xfId="21714" xr:uid="{00000000-0005-0000-0000-00001B540000}"/>
    <cellStyle name="20% - Accent1 3 2 4 5 3 5 2" xfId="21715" xr:uid="{00000000-0005-0000-0000-00001C540000}"/>
    <cellStyle name="20% - Accent1 3 2 4 5 3 5 2 2" xfId="21716" xr:uid="{00000000-0005-0000-0000-00001D540000}"/>
    <cellStyle name="20% - Accent1 3 2 4 5 3 5 3" xfId="21717" xr:uid="{00000000-0005-0000-0000-00001E540000}"/>
    <cellStyle name="20% - Accent1 3 2 4 5 3 6" xfId="21718" xr:uid="{00000000-0005-0000-0000-00001F540000}"/>
    <cellStyle name="20% - Accent1 3 2 4 5 3 6 2" xfId="21719" xr:uid="{00000000-0005-0000-0000-000020540000}"/>
    <cellStyle name="20% - Accent1 3 2 4 5 3 6 2 2" xfId="21720" xr:uid="{00000000-0005-0000-0000-000021540000}"/>
    <cellStyle name="20% - Accent1 3 2 4 5 3 6 3" xfId="21721" xr:uid="{00000000-0005-0000-0000-000022540000}"/>
    <cellStyle name="20% - Accent1 3 2 4 5 3 7" xfId="21722" xr:uid="{00000000-0005-0000-0000-000023540000}"/>
    <cellStyle name="20% - Accent1 3 2 4 5 3 7 2" xfId="21723" xr:uid="{00000000-0005-0000-0000-000024540000}"/>
    <cellStyle name="20% - Accent1 3 2 4 5 3 8" xfId="21724" xr:uid="{00000000-0005-0000-0000-000025540000}"/>
    <cellStyle name="20% - Accent1 3 2 4 5 3 8 2" xfId="21725" xr:uid="{00000000-0005-0000-0000-000026540000}"/>
    <cellStyle name="20% - Accent1 3 2 4 5 3 9" xfId="21726" xr:uid="{00000000-0005-0000-0000-000027540000}"/>
    <cellStyle name="20% - Accent1 3 2 4 5 4" xfId="21727" xr:uid="{00000000-0005-0000-0000-000028540000}"/>
    <cellStyle name="20% - Accent1 3 2 4 5 4 2" xfId="21728" xr:uid="{00000000-0005-0000-0000-000029540000}"/>
    <cellStyle name="20% - Accent1 3 2 4 5 4 2 2" xfId="21729" xr:uid="{00000000-0005-0000-0000-00002A540000}"/>
    <cellStyle name="20% - Accent1 3 2 4 5 4 2 2 2" xfId="21730" xr:uid="{00000000-0005-0000-0000-00002B540000}"/>
    <cellStyle name="20% - Accent1 3 2 4 5 4 2 3" xfId="21731" xr:uid="{00000000-0005-0000-0000-00002C540000}"/>
    <cellStyle name="20% - Accent1 3 2 4 5 4 3" xfId="21732" xr:uid="{00000000-0005-0000-0000-00002D540000}"/>
    <cellStyle name="20% - Accent1 3 2 4 5 4 3 2" xfId="21733" xr:uid="{00000000-0005-0000-0000-00002E540000}"/>
    <cellStyle name="20% - Accent1 3 2 4 5 4 4" xfId="21734" xr:uid="{00000000-0005-0000-0000-00002F540000}"/>
    <cellStyle name="20% - Accent1 3 2 4 5 5" xfId="21735" xr:uid="{00000000-0005-0000-0000-000030540000}"/>
    <cellStyle name="20% - Accent1 3 2 4 5 5 2" xfId="21736" xr:uid="{00000000-0005-0000-0000-000031540000}"/>
    <cellStyle name="20% - Accent1 3 2 4 5 5 2 2" xfId="21737" xr:uid="{00000000-0005-0000-0000-000032540000}"/>
    <cellStyle name="20% - Accent1 3 2 4 5 5 2 2 2" xfId="21738" xr:uid="{00000000-0005-0000-0000-000033540000}"/>
    <cellStyle name="20% - Accent1 3 2 4 5 5 2 3" xfId="21739" xr:uid="{00000000-0005-0000-0000-000034540000}"/>
    <cellStyle name="20% - Accent1 3 2 4 5 5 3" xfId="21740" xr:uid="{00000000-0005-0000-0000-000035540000}"/>
    <cellStyle name="20% - Accent1 3 2 4 5 5 3 2" xfId="21741" xr:uid="{00000000-0005-0000-0000-000036540000}"/>
    <cellStyle name="20% - Accent1 3 2 4 5 5 4" xfId="21742" xr:uid="{00000000-0005-0000-0000-000037540000}"/>
    <cellStyle name="20% - Accent1 3 2 4 5 6" xfId="21743" xr:uid="{00000000-0005-0000-0000-000038540000}"/>
    <cellStyle name="20% - Accent1 3 2 4 5 6 2" xfId="21744" xr:uid="{00000000-0005-0000-0000-000039540000}"/>
    <cellStyle name="20% - Accent1 3 2 4 5 6 2 2" xfId="21745" xr:uid="{00000000-0005-0000-0000-00003A540000}"/>
    <cellStyle name="20% - Accent1 3 2 4 5 6 2 2 2" xfId="21746" xr:uid="{00000000-0005-0000-0000-00003B540000}"/>
    <cellStyle name="20% - Accent1 3 2 4 5 6 2 3" xfId="21747" xr:uid="{00000000-0005-0000-0000-00003C540000}"/>
    <cellStyle name="20% - Accent1 3 2 4 5 6 3" xfId="21748" xr:uid="{00000000-0005-0000-0000-00003D540000}"/>
    <cellStyle name="20% - Accent1 3 2 4 5 6 3 2" xfId="21749" xr:uid="{00000000-0005-0000-0000-00003E540000}"/>
    <cellStyle name="20% - Accent1 3 2 4 5 6 4" xfId="21750" xr:uid="{00000000-0005-0000-0000-00003F540000}"/>
    <cellStyle name="20% - Accent1 3 2 4 5 7" xfId="21751" xr:uid="{00000000-0005-0000-0000-000040540000}"/>
    <cellStyle name="20% - Accent1 3 2 4 5 7 2" xfId="21752" xr:uid="{00000000-0005-0000-0000-000041540000}"/>
    <cellStyle name="20% - Accent1 3 2 4 5 7 2 2" xfId="21753" xr:uid="{00000000-0005-0000-0000-000042540000}"/>
    <cellStyle name="20% - Accent1 3 2 4 5 7 3" xfId="21754" xr:uid="{00000000-0005-0000-0000-000043540000}"/>
    <cellStyle name="20% - Accent1 3 2 4 5 8" xfId="21755" xr:uid="{00000000-0005-0000-0000-000044540000}"/>
    <cellStyle name="20% - Accent1 3 2 4 5 8 2" xfId="21756" xr:uid="{00000000-0005-0000-0000-000045540000}"/>
    <cellStyle name="20% - Accent1 3 2 4 5 8 2 2" xfId="21757" xr:uid="{00000000-0005-0000-0000-000046540000}"/>
    <cellStyle name="20% - Accent1 3 2 4 5 8 3" xfId="21758" xr:uid="{00000000-0005-0000-0000-000047540000}"/>
    <cellStyle name="20% - Accent1 3 2 4 5 9" xfId="21759" xr:uid="{00000000-0005-0000-0000-000048540000}"/>
    <cellStyle name="20% - Accent1 3 2 4 5 9 2" xfId="21760" xr:uid="{00000000-0005-0000-0000-000049540000}"/>
    <cellStyle name="20% - Accent1 3 2 4 6" xfId="21761" xr:uid="{00000000-0005-0000-0000-00004A540000}"/>
    <cellStyle name="20% - Accent1 3 2 4 6 10" xfId="21762" xr:uid="{00000000-0005-0000-0000-00004B540000}"/>
    <cellStyle name="20% - Accent1 3 2 4 6 10 2" xfId="21763" xr:uid="{00000000-0005-0000-0000-00004C540000}"/>
    <cellStyle name="20% - Accent1 3 2 4 6 11" xfId="21764" xr:uid="{00000000-0005-0000-0000-00004D540000}"/>
    <cellStyle name="20% - Accent1 3 2 4 6 2" xfId="21765" xr:uid="{00000000-0005-0000-0000-00004E540000}"/>
    <cellStyle name="20% - Accent1 3 2 4 6 2 2" xfId="21766" xr:uid="{00000000-0005-0000-0000-00004F540000}"/>
    <cellStyle name="20% - Accent1 3 2 4 6 2 2 2" xfId="21767" xr:uid="{00000000-0005-0000-0000-000050540000}"/>
    <cellStyle name="20% - Accent1 3 2 4 6 2 2 2 2" xfId="21768" xr:uid="{00000000-0005-0000-0000-000051540000}"/>
    <cellStyle name="20% - Accent1 3 2 4 6 2 2 2 2 2" xfId="21769" xr:uid="{00000000-0005-0000-0000-000052540000}"/>
    <cellStyle name="20% - Accent1 3 2 4 6 2 2 2 3" xfId="21770" xr:uid="{00000000-0005-0000-0000-000053540000}"/>
    <cellStyle name="20% - Accent1 3 2 4 6 2 2 3" xfId="21771" xr:uid="{00000000-0005-0000-0000-000054540000}"/>
    <cellStyle name="20% - Accent1 3 2 4 6 2 2 3 2" xfId="21772" xr:uid="{00000000-0005-0000-0000-000055540000}"/>
    <cellStyle name="20% - Accent1 3 2 4 6 2 2 4" xfId="21773" xr:uid="{00000000-0005-0000-0000-000056540000}"/>
    <cellStyle name="20% - Accent1 3 2 4 6 2 3" xfId="21774" xr:uid="{00000000-0005-0000-0000-000057540000}"/>
    <cellStyle name="20% - Accent1 3 2 4 6 2 3 2" xfId="21775" xr:uid="{00000000-0005-0000-0000-000058540000}"/>
    <cellStyle name="20% - Accent1 3 2 4 6 2 3 2 2" xfId="21776" xr:uid="{00000000-0005-0000-0000-000059540000}"/>
    <cellStyle name="20% - Accent1 3 2 4 6 2 3 2 2 2" xfId="21777" xr:uid="{00000000-0005-0000-0000-00005A540000}"/>
    <cellStyle name="20% - Accent1 3 2 4 6 2 3 2 3" xfId="21778" xr:uid="{00000000-0005-0000-0000-00005B540000}"/>
    <cellStyle name="20% - Accent1 3 2 4 6 2 3 3" xfId="21779" xr:uid="{00000000-0005-0000-0000-00005C540000}"/>
    <cellStyle name="20% - Accent1 3 2 4 6 2 3 3 2" xfId="21780" xr:uid="{00000000-0005-0000-0000-00005D540000}"/>
    <cellStyle name="20% - Accent1 3 2 4 6 2 3 4" xfId="21781" xr:uid="{00000000-0005-0000-0000-00005E540000}"/>
    <cellStyle name="20% - Accent1 3 2 4 6 2 4" xfId="21782" xr:uid="{00000000-0005-0000-0000-00005F540000}"/>
    <cellStyle name="20% - Accent1 3 2 4 6 2 4 2" xfId="21783" xr:uid="{00000000-0005-0000-0000-000060540000}"/>
    <cellStyle name="20% - Accent1 3 2 4 6 2 4 2 2" xfId="21784" xr:uid="{00000000-0005-0000-0000-000061540000}"/>
    <cellStyle name="20% - Accent1 3 2 4 6 2 4 2 2 2" xfId="21785" xr:uid="{00000000-0005-0000-0000-000062540000}"/>
    <cellStyle name="20% - Accent1 3 2 4 6 2 4 2 3" xfId="21786" xr:uid="{00000000-0005-0000-0000-000063540000}"/>
    <cellStyle name="20% - Accent1 3 2 4 6 2 4 3" xfId="21787" xr:uid="{00000000-0005-0000-0000-000064540000}"/>
    <cellStyle name="20% - Accent1 3 2 4 6 2 4 3 2" xfId="21788" xr:uid="{00000000-0005-0000-0000-000065540000}"/>
    <cellStyle name="20% - Accent1 3 2 4 6 2 4 4" xfId="21789" xr:uid="{00000000-0005-0000-0000-000066540000}"/>
    <cellStyle name="20% - Accent1 3 2 4 6 2 5" xfId="21790" xr:uid="{00000000-0005-0000-0000-000067540000}"/>
    <cellStyle name="20% - Accent1 3 2 4 6 2 5 2" xfId="21791" xr:uid="{00000000-0005-0000-0000-000068540000}"/>
    <cellStyle name="20% - Accent1 3 2 4 6 2 5 2 2" xfId="21792" xr:uid="{00000000-0005-0000-0000-000069540000}"/>
    <cellStyle name="20% - Accent1 3 2 4 6 2 5 3" xfId="21793" xr:uid="{00000000-0005-0000-0000-00006A540000}"/>
    <cellStyle name="20% - Accent1 3 2 4 6 2 6" xfId="21794" xr:uid="{00000000-0005-0000-0000-00006B540000}"/>
    <cellStyle name="20% - Accent1 3 2 4 6 2 6 2" xfId="21795" xr:uid="{00000000-0005-0000-0000-00006C540000}"/>
    <cellStyle name="20% - Accent1 3 2 4 6 2 6 2 2" xfId="21796" xr:uid="{00000000-0005-0000-0000-00006D540000}"/>
    <cellStyle name="20% - Accent1 3 2 4 6 2 6 3" xfId="21797" xr:uid="{00000000-0005-0000-0000-00006E540000}"/>
    <cellStyle name="20% - Accent1 3 2 4 6 2 7" xfId="21798" xr:uid="{00000000-0005-0000-0000-00006F540000}"/>
    <cellStyle name="20% - Accent1 3 2 4 6 2 7 2" xfId="21799" xr:uid="{00000000-0005-0000-0000-000070540000}"/>
    <cellStyle name="20% - Accent1 3 2 4 6 2 8" xfId="21800" xr:uid="{00000000-0005-0000-0000-000071540000}"/>
    <cellStyle name="20% - Accent1 3 2 4 6 2 8 2" xfId="21801" xr:uid="{00000000-0005-0000-0000-000072540000}"/>
    <cellStyle name="20% - Accent1 3 2 4 6 2 9" xfId="21802" xr:uid="{00000000-0005-0000-0000-000073540000}"/>
    <cellStyle name="20% - Accent1 3 2 4 6 3" xfId="21803" xr:uid="{00000000-0005-0000-0000-000074540000}"/>
    <cellStyle name="20% - Accent1 3 2 4 6 3 2" xfId="21804" xr:uid="{00000000-0005-0000-0000-000075540000}"/>
    <cellStyle name="20% - Accent1 3 2 4 6 3 2 2" xfId="21805" xr:uid="{00000000-0005-0000-0000-000076540000}"/>
    <cellStyle name="20% - Accent1 3 2 4 6 3 2 2 2" xfId="21806" xr:uid="{00000000-0005-0000-0000-000077540000}"/>
    <cellStyle name="20% - Accent1 3 2 4 6 3 2 2 2 2" xfId="21807" xr:uid="{00000000-0005-0000-0000-000078540000}"/>
    <cellStyle name="20% - Accent1 3 2 4 6 3 2 2 3" xfId="21808" xr:uid="{00000000-0005-0000-0000-000079540000}"/>
    <cellStyle name="20% - Accent1 3 2 4 6 3 2 3" xfId="21809" xr:uid="{00000000-0005-0000-0000-00007A540000}"/>
    <cellStyle name="20% - Accent1 3 2 4 6 3 2 3 2" xfId="21810" xr:uid="{00000000-0005-0000-0000-00007B540000}"/>
    <cellStyle name="20% - Accent1 3 2 4 6 3 2 4" xfId="21811" xr:uid="{00000000-0005-0000-0000-00007C540000}"/>
    <cellStyle name="20% - Accent1 3 2 4 6 3 3" xfId="21812" xr:uid="{00000000-0005-0000-0000-00007D540000}"/>
    <cellStyle name="20% - Accent1 3 2 4 6 3 3 2" xfId="21813" xr:uid="{00000000-0005-0000-0000-00007E540000}"/>
    <cellStyle name="20% - Accent1 3 2 4 6 3 3 2 2" xfId="21814" xr:uid="{00000000-0005-0000-0000-00007F540000}"/>
    <cellStyle name="20% - Accent1 3 2 4 6 3 3 2 2 2" xfId="21815" xr:uid="{00000000-0005-0000-0000-000080540000}"/>
    <cellStyle name="20% - Accent1 3 2 4 6 3 3 2 3" xfId="21816" xr:uid="{00000000-0005-0000-0000-000081540000}"/>
    <cellStyle name="20% - Accent1 3 2 4 6 3 3 3" xfId="21817" xr:uid="{00000000-0005-0000-0000-000082540000}"/>
    <cellStyle name="20% - Accent1 3 2 4 6 3 3 3 2" xfId="21818" xr:uid="{00000000-0005-0000-0000-000083540000}"/>
    <cellStyle name="20% - Accent1 3 2 4 6 3 3 4" xfId="21819" xr:uid="{00000000-0005-0000-0000-000084540000}"/>
    <cellStyle name="20% - Accent1 3 2 4 6 3 4" xfId="21820" xr:uid="{00000000-0005-0000-0000-000085540000}"/>
    <cellStyle name="20% - Accent1 3 2 4 6 3 4 2" xfId="21821" xr:uid="{00000000-0005-0000-0000-000086540000}"/>
    <cellStyle name="20% - Accent1 3 2 4 6 3 4 2 2" xfId="21822" xr:uid="{00000000-0005-0000-0000-000087540000}"/>
    <cellStyle name="20% - Accent1 3 2 4 6 3 4 2 2 2" xfId="21823" xr:uid="{00000000-0005-0000-0000-000088540000}"/>
    <cellStyle name="20% - Accent1 3 2 4 6 3 4 2 3" xfId="21824" xr:uid="{00000000-0005-0000-0000-000089540000}"/>
    <cellStyle name="20% - Accent1 3 2 4 6 3 4 3" xfId="21825" xr:uid="{00000000-0005-0000-0000-00008A540000}"/>
    <cellStyle name="20% - Accent1 3 2 4 6 3 4 3 2" xfId="21826" xr:uid="{00000000-0005-0000-0000-00008B540000}"/>
    <cellStyle name="20% - Accent1 3 2 4 6 3 4 4" xfId="21827" xr:uid="{00000000-0005-0000-0000-00008C540000}"/>
    <cellStyle name="20% - Accent1 3 2 4 6 3 5" xfId="21828" xr:uid="{00000000-0005-0000-0000-00008D540000}"/>
    <cellStyle name="20% - Accent1 3 2 4 6 3 5 2" xfId="21829" xr:uid="{00000000-0005-0000-0000-00008E540000}"/>
    <cellStyle name="20% - Accent1 3 2 4 6 3 5 2 2" xfId="21830" xr:uid="{00000000-0005-0000-0000-00008F540000}"/>
    <cellStyle name="20% - Accent1 3 2 4 6 3 5 3" xfId="21831" xr:uid="{00000000-0005-0000-0000-000090540000}"/>
    <cellStyle name="20% - Accent1 3 2 4 6 3 6" xfId="21832" xr:uid="{00000000-0005-0000-0000-000091540000}"/>
    <cellStyle name="20% - Accent1 3 2 4 6 3 6 2" xfId="21833" xr:uid="{00000000-0005-0000-0000-000092540000}"/>
    <cellStyle name="20% - Accent1 3 2 4 6 3 6 2 2" xfId="21834" xr:uid="{00000000-0005-0000-0000-000093540000}"/>
    <cellStyle name="20% - Accent1 3 2 4 6 3 6 3" xfId="21835" xr:uid="{00000000-0005-0000-0000-000094540000}"/>
    <cellStyle name="20% - Accent1 3 2 4 6 3 7" xfId="21836" xr:uid="{00000000-0005-0000-0000-000095540000}"/>
    <cellStyle name="20% - Accent1 3 2 4 6 3 7 2" xfId="21837" xr:uid="{00000000-0005-0000-0000-000096540000}"/>
    <cellStyle name="20% - Accent1 3 2 4 6 3 8" xfId="21838" xr:uid="{00000000-0005-0000-0000-000097540000}"/>
    <cellStyle name="20% - Accent1 3 2 4 6 3 8 2" xfId="21839" xr:uid="{00000000-0005-0000-0000-000098540000}"/>
    <cellStyle name="20% - Accent1 3 2 4 6 3 9" xfId="21840" xr:uid="{00000000-0005-0000-0000-000099540000}"/>
    <cellStyle name="20% - Accent1 3 2 4 6 4" xfId="21841" xr:uid="{00000000-0005-0000-0000-00009A540000}"/>
    <cellStyle name="20% - Accent1 3 2 4 6 4 2" xfId="21842" xr:uid="{00000000-0005-0000-0000-00009B540000}"/>
    <cellStyle name="20% - Accent1 3 2 4 6 4 2 2" xfId="21843" xr:uid="{00000000-0005-0000-0000-00009C540000}"/>
    <cellStyle name="20% - Accent1 3 2 4 6 4 2 2 2" xfId="21844" xr:uid="{00000000-0005-0000-0000-00009D540000}"/>
    <cellStyle name="20% - Accent1 3 2 4 6 4 2 3" xfId="21845" xr:uid="{00000000-0005-0000-0000-00009E540000}"/>
    <cellStyle name="20% - Accent1 3 2 4 6 4 3" xfId="21846" xr:uid="{00000000-0005-0000-0000-00009F540000}"/>
    <cellStyle name="20% - Accent1 3 2 4 6 4 3 2" xfId="21847" xr:uid="{00000000-0005-0000-0000-0000A0540000}"/>
    <cellStyle name="20% - Accent1 3 2 4 6 4 4" xfId="21848" xr:uid="{00000000-0005-0000-0000-0000A1540000}"/>
    <cellStyle name="20% - Accent1 3 2 4 6 5" xfId="21849" xr:uid="{00000000-0005-0000-0000-0000A2540000}"/>
    <cellStyle name="20% - Accent1 3 2 4 6 5 2" xfId="21850" xr:uid="{00000000-0005-0000-0000-0000A3540000}"/>
    <cellStyle name="20% - Accent1 3 2 4 6 5 2 2" xfId="21851" xr:uid="{00000000-0005-0000-0000-0000A4540000}"/>
    <cellStyle name="20% - Accent1 3 2 4 6 5 2 2 2" xfId="21852" xr:uid="{00000000-0005-0000-0000-0000A5540000}"/>
    <cellStyle name="20% - Accent1 3 2 4 6 5 2 3" xfId="21853" xr:uid="{00000000-0005-0000-0000-0000A6540000}"/>
    <cellStyle name="20% - Accent1 3 2 4 6 5 3" xfId="21854" xr:uid="{00000000-0005-0000-0000-0000A7540000}"/>
    <cellStyle name="20% - Accent1 3 2 4 6 5 3 2" xfId="21855" xr:uid="{00000000-0005-0000-0000-0000A8540000}"/>
    <cellStyle name="20% - Accent1 3 2 4 6 5 4" xfId="21856" xr:uid="{00000000-0005-0000-0000-0000A9540000}"/>
    <cellStyle name="20% - Accent1 3 2 4 6 6" xfId="21857" xr:uid="{00000000-0005-0000-0000-0000AA540000}"/>
    <cellStyle name="20% - Accent1 3 2 4 6 6 2" xfId="21858" xr:uid="{00000000-0005-0000-0000-0000AB540000}"/>
    <cellStyle name="20% - Accent1 3 2 4 6 6 2 2" xfId="21859" xr:uid="{00000000-0005-0000-0000-0000AC540000}"/>
    <cellStyle name="20% - Accent1 3 2 4 6 6 2 2 2" xfId="21860" xr:uid="{00000000-0005-0000-0000-0000AD540000}"/>
    <cellStyle name="20% - Accent1 3 2 4 6 6 2 3" xfId="21861" xr:uid="{00000000-0005-0000-0000-0000AE540000}"/>
    <cellStyle name="20% - Accent1 3 2 4 6 6 3" xfId="21862" xr:uid="{00000000-0005-0000-0000-0000AF540000}"/>
    <cellStyle name="20% - Accent1 3 2 4 6 6 3 2" xfId="21863" xr:uid="{00000000-0005-0000-0000-0000B0540000}"/>
    <cellStyle name="20% - Accent1 3 2 4 6 6 4" xfId="21864" xr:uid="{00000000-0005-0000-0000-0000B1540000}"/>
    <cellStyle name="20% - Accent1 3 2 4 6 7" xfId="21865" xr:uid="{00000000-0005-0000-0000-0000B2540000}"/>
    <cellStyle name="20% - Accent1 3 2 4 6 7 2" xfId="21866" xr:uid="{00000000-0005-0000-0000-0000B3540000}"/>
    <cellStyle name="20% - Accent1 3 2 4 6 7 2 2" xfId="21867" xr:uid="{00000000-0005-0000-0000-0000B4540000}"/>
    <cellStyle name="20% - Accent1 3 2 4 6 7 3" xfId="21868" xr:uid="{00000000-0005-0000-0000-0000B5540000}"/>
    <cellStyle name="20% - Accent1 3 2 4 6 8" xfId="21869" xr:uid="{00000000-0005-0000-0000-0000B6540000}"/>
    <cellStyle name="20% - Accent1 3 2 4 6 8 2" xfId="21870" xr:uid="{00000000-0005-0000-0000-0000B7540000}"/>
    <cellStyle name="20% - Accent1 3 2 4 6 8 2 2" xfId="21871" xr:uid="{00000000-0005-0000-0000-0000B8540000}"/>
    <cellStyle name="20% - Accent1 3 2 4 6 8 3" xfId="21872" xr:uid="{00000000-0005-0000-0000-0000B9540000}"/>
    <cellStyle name="20% - Accent1 3 2 4 6 9" xfId="21873" xr:uid="{00000000-0005-0000-0000-0000BA540000}"/>
    <cellStyle name="20% - Accent1 3 2 4 6 9 2" xfId="21874" xr:uid="{00000000-0005-0000-0000-0000BB540000}"/>
    <cellStyle name="20% - Accent1 3 2 4 7" xfId="21875" xr:uid="{00000000-0005-0000-0000-0000BC540000}"/>
    <cellStyle name="20% - Accent1 3 2 4 7 2" xfId="21876" xr:uid="{00000000-0005-0000-0000-0000BD540000}"/>
    <cellStyle name="20% - Accent1 3 2 4 7 2 2" xfId="21877" xr:uid="{00000000-0005-0000-0000-0000BE540000}"/>
    <cellStyle name="20% - Accent1 3 2 4 7 2 2 2" xfId="21878" xr:uid="{00000000-0005-0000-0000-0000BF540000}"/>
    <cellStyle name="20% - Accent1 3 2 4 7 2 2 2 2" xfId="21879" xr:uid="{00000000-0005-0000-0000-0000C0540000}"/>
    <cellStyle name="20% - Accent1 3 2 4 7 2 2 3" xfId="21880" xr:uid="{00000000-0005-0000-0000-0000C1540000}"/>
    <cellStyle name="20% - Accent1 3 2 4 7 2 3" xfId="21881" xr:uid="{00000000-0005-0000-0000-0000C2540000}"/>
    <cellStyle name="20% - Accent1 3 2 4 7 2 3 2" xfId="21882" xr:uid="{00000000-0005-0000-0000-0000C3540000}"/>
    <cellStyle name="20% - Accent1 3 2 4 7 2 4" xfId="21883" xr:uid="{00000000-0005-0000-0000-0000C4540000}"/>
    <cellStyle name="20% - Accent1 3 2 4 7 3" xfId="21884" xr:uid="{00000000-0005-0000-0000-0000C5540000}"/>
    <cellStyle name="20% - Accent1 3 2 4 7 3 2" xfId="21885" xr:uid="{00000000-0005-0000-0000-0000C6540000}"/>
    <cellStyle name="20% - Accent1 3 2 4 7 3 2 2" xfId="21886" xr:uid="{00000000-0005-0000-0000-0000C7540000}"/>
    <cellStyle name="20% - Accent1 3 2 4 7 3 2 2 2" xfId="21887" xr:uid="{00000000-0005-0000-0000-0000C8540000}"/>
    <cellStyle name="20% - Accent1 3 2 4 7 3 2 3" xfId="21888" xr:uid="{00000000-0005-0000-0000-0000C9540000}"/>
    <cellStyle name="20% - Accent1 3 2 4 7 3 3" xfId="21889" xr:uid="{00000000-0005-0000-0000-0000CA540000}"/>
    <cellStyle name="20% - Accent1 3 2 4 7 3 3 2" xfId="21890" xr:uid="{00000000-0005-0000-0000-0000CB540000}"/>
    <cellStyle name="20% - Accent1 3 2 4 7 3 4" xfId="21891" xr:uid="{00000000-0005-0000-0000-0000CC540000}"/>
    <cellStyle name="20% - Accent1 3 2 4 7 4" xfId="21892" xr:uid="{00000000-0005-0000-0000-0000CD540000}"/>
    <cellStyle name="20% - Accent1 3 2 4 7 4 2" xfId="21893" xr:uid="{00000000-0005-0000-0000-0000CE540000}"/>
    <cellStyle name="20% - Accent1 3 2 4 7 4 2 2" xfId="21894" xr:uid="{00000000-0005-0000-0000-0000CF540000}"/>
    <cellStyle name="20% - Accent1 3 2 4 7 4 2 2 2" xfId="21895" xr:uid="{00000000-0005-0000-0000-0000D0540000}"/>
    <cellStyle name="20% - Accent1 3 2 4 7 4 2 3" xfId="21896" xr:uid="{00000000-0005-0000-0000-0000D1540000}"/>
    <cellStyle name="20% - Accent1 3 2 4 7 4 3" xfId="21897" xr:uid="{00000000-0005-0000-0000-0000D2540000}"/>
    <cellStyle name="20% - Accent1 3 2 4 7 4 3 2" xfId="21898" xr:uid="{00000000-0005-0000-0000-0000D3540000}"/>
    <cellStyle name="20% - Accent1 3 2 4 7 4 4" xfId="21899" xr:uid="{00000000-0005-0000-0000-0000D4540000}"/>
    <cellStyle name="20% - Accent1 3 2 4 7 5" xfId="21900" xr:uid="{00000000-0005-0000-0000-0000D5540000}"/>
    <cellStyle name="20% - Accent1 3 2 4 7 5 2" xfId="21901" xr:uid="{00000000-0005-0000-0000-0000D6540000}"/>
    <cellStyle name="20% - Accent1 3 2 4 7 5 2 2" xfId="21902" xr:uid="{00000000-0005-0000-0000-0000D7540000}"/>
    <cellStyle name="20% - Accent1 3 2 4 7 5 3" xfId="21903" xr:uid="{00000000-0005-0000-0000-0000D8540000}"/>
    <cellStyle name="20% - Accent1 3 2 4 7 6" xfId="21904" xr:uid="{00000000-0005-0000-0000-0000D9540000}"/>
    <cellStyle name="20% - Accent1 3 2 4 7 6 2" xfId="21905" xr:uid="{00000000-0005-0000-0000-0000DA540000}"/>
    <cellStyle name="20% - Accent1 3 2 4 7 6 2 2" xfId="21906" xr:uid="{00000000-0005-0000-0000-0000DB540000}"/>
    <cellStyle name="20% - Accent1 3 2 4 7 6 3" xfId="21907" xr:uid="{00000000-0005-0000-0000-0000DC540000}"/>
    <cellStyle name="20% - Accent1 3 2 4 7 7" xfId="21908" xr:uid="{00000000-0005-0000-0000-0000DD540000}"/>
    <cellStyle name="20% - Accent1 3 2 4 7 7 2" xfId="21909" xr:uid="{00000000-0005-0000-0000-0000DE540000}"/>
    <cellStyle name="20% - Accent1 3 2 4 7 8" xfId="21910" xr:uid="{00000000-0005-0000-0000-0000DF540000}"/>
    <cellStyle name="20% - Accent1 3 2 4 7 8 2" xfId="21911" xr:uid="{00000000-0005-0000-0000-0000E0540000}"/>
    <cellStyle name="20% - Accent1 3 2 4 7 9" xfId="21912" xr:uid="{00000000-0005-0000-0000-0000E1540000}"/>
    <cellStyle name="20% - Accent1 3 2 4 8" xfId="21913" xr:uid="{00000000-0005-0000-0000-0000E2540000}"/>
    <cellStyle name="20% - Accent1 3 2 4 8 2" xfId="21914" xr:uid="{00000000-0005-0000-0000-0000E3540000}"/>
    <cellStyle name="20% - Accent1 3 2 4 8 2 2" xfId="21915" xr:uid="{00000000-0005-0000-0000-0000E4540000}"/>
    <cellStyle name="20% - Accent1 3 2 4 8 2 2 2" xfId="21916" xr:uid="{00000000-0005-0000-0000-0000E5540000}"/>
    <cellStyle name="20% - Accent1 3 2 4 8 2 2 2 2" xfId="21917" xr:uid="{00000000-0005-0000-0000-0000E6540000}"/>
    <cellStyle name="20% - Accent1 3 2 4 8 2 2 3" xfId="21918" xr:uid="{00000000-0005-0000-0000-0000E7540000}"/>
    <cellStyle name="20% - Accent1 3 2 4 8 2 3" xfId="21919" xr:uid="{00000000-0005-0000-0000-0000E8540000}"/>
    <cellStyle name="20% - Accent1 3 2 4 8 2 3 2" xfId="21920" xr:uid="{00000000-0005-0000-0000-0000E9540000}"/>
    <cellStyle name="20% - Accent1 3 2 4 8 2 4" xfId="21921" xr:uid="{00000000-0005-0000-0000-0000EA540000}"/>
    <cellStyle name="20% - Accent1 3 2 4 8 3" xfId="21922" xr:uid="{00000000-0005-0000-0000-0000EB540000}"/>
    <cellStyle name="20% - Accent1 3 2 4 8 3 2" xfId="21923" xr:uid="{00000000-0005-0000-0000-0000EC540000}"/>
    <cellStyle name="20% - Accent1 3 2 4 8 3 2 2" xfId="21924" xr:uid="{00000000-0005-0000-0000-0000ED540000}"/>
    <cellStyle name="20% - Accent1 3 2 4 8 3 2 2 2" xfId="21925" xr:uid="{00000000-0005-0000-0000-0000EE540000}"/>
    <cellStyle name="20% - Accent1 3 2 4 8 3 2 3" xfId="21926" xr:uid="{00000000-0005-0000-0000-0000EF540000}"/>
    <cellStyle name="20% - Accent1 3 2 4 8 3 3" xfId="21927" xr:uid="{00000000-0005-0000-0000-0000F0540000}"/>
    <cellStyle name="20% - Accent1 3 2 4 8 3 3 2" xfId="21928" xr:uid="{00000000-0005-0000-0000-0000F1540000}"/>
    <cellStyle name="20% - Accent1 3 2 4 8 3 4" xfId="21929" xr:uid="{00000000-0005-0000-0000-0000F2540000}"/>
    <cellStyle name="20% - Accent1 3 2 4 8 4" xfId="21930" xr:uid="{00000000-0005-0000-0000-0000F3540000}"/>
    <cellStyle name="20% - Accent1 3 2 4 8 4 2" xfId="21931" xr:uid="{00000000-0005-0000-0000-0000F4540000}"/>
    <cellStyle name="20% - Accent1 3 2 4 8 4 2 2" xfId="21932" xr:uid="{00000000-0005-0000-0000-0000F5540000}"/>
    <cellStyle name="20% - Accent1 3 2 4 8 4 2 2 2" xfId="21933" xr:uid="{00000000-0005-0000-0000-0000F6540000}"/>
    <cellStyle name="20% - Accent1 3 2 4 8 4 2 3" xfId="21934" xr:uid="{00000000-0005-0000-0000-0000F7540000}"/>
    <cellStyle name="20% - Accent1 3 2 4 8 4 3" xfId="21935" xr:uid="{00000000-0005-0000-0000-0000F8540000}"/>
    <cellStyle name="20% - Accent1 3 2 4 8 4 3 2" xfId="21936" xr:uid="{00000000-0005-0000-0000-0000F9540000}"/>
    <cellStyle name="20% - Accent1 3 2 4 8 4 4" xfId="21937" xr:uid="{00000000-0005-0000-0000-0000FA540000}"/>
    <cellStyle name="20% - Accent1 3 2 4 8 5" xfId="21938" xr:uid="{00000000-0005-0000-0000-0000FB540000}"/>
    <cellStyle name="20% - Accent1 3 2 4 8 5 2" xfId="21939" xr:uid="{00000000-0005-0000-0000-0000FC540000}"/>
    <cellStyle name="20% - Accent1 3 2 4 8 5 2 2" xfId="21940" xr:uid="{00000000-0005-0000-0000-0000FD540000}"/>
    <cellStyle name="20% - Accent1 3 2 4 8 5 3" xfId="21941" xr:uid="{00000000-0005-0000-0000-0000FE540000}"/>
    <cellStyle name="20% - Accent1 3 2 4 8 6" xfId="21942" xr:uid="{00000000-0005-0000-0000-0000FF540000}"/>
    <cellStyle name="20% - Accent1 3 2 4 8 6 2" xfId="21943" xr:uid="{00000000-0005-0000-0000-000000550000}"/>
    <cellStyle name="20% - Accent1 3 2 4 8 6 2 2" xfId="21944" xr:uid="{00000000-0005-0000-0000-000001550000}"/>
    <cellStyle name="20% - Accent1 3 2 4 8 6 3" xfId="21945" xr:uid="{00000000-0005-0000-0000-000002550000}"/>
    <cellStyle name="20% - Accent1 3 2 4 8 7" xfId="21946" xr:uid="{00000000-0005-0000-0000-000003550000}"/>
    <cellStyle name="20% - Accent1 3 2 4 8 7 2" xfId="21947" xr:uid="{00000000-0005-0000-0000-000004550000}"/>
    <cellStyle name="20% - Accent1 3 2 4 8 8" xfId="21948" xr:uid="{00000000-0005-0000-0000-000005550000}"/>
    <cellStyle name="20% - Accent1 3 2 4 8 8 2" xfId="21949" xr:uid="{00000000-0005-0000-0000-000006550000}"/>
    <cellStyle name="20% - Accent1 3 2 4 8 9" xfId="21950" xr:uid="{00000000-0005-0000-0000-000007550000}"/>
    <cellStyle name="20% - Accent1 3 2 4 9" xfId="21951" xr:uid="{00000000-0005-0000-0000-000008550000}"/>
    <cellStyle name="20% - Accent1 3 2 4 9 2" xfId="21952" xr:uid="{00000000-0005-0000-0000-000009550000}"/>
    <cellStyle name="20% - Accent1 3 2 4 9 2 2" xfId="21953" xr:uid="{00000000-0005-0000-0000-00000A550000}"/>
    <cellStyle name="20% - Accent1 3 2 4 9 2 2 2" xfId="21954" xr:uid="{00000000-0005-0000-0000-00000B550000}"/>
    <cellStyle name="20% - Accent1 3 2 4 9 2 3" xfId="21955" xr:uid="{00000000-0005-0000-0000-00000C550000}"/>
    <cellStyle name="20% - Accent1 3 2 4 9 3" xfId="21956" xr:uid="{00000000-0005-0000-0000-00000D550000}"/>
    <cellStyle name="20% - Accent1 3 2 4 9 3 2" xfId="21957" xr:uid="{00000000-0005-0000-0000-00000E550000}"/>
    <cellStyle name="20% - Accent1 3 2 4 9 4" xfId="21958" xr:uid="{00000000-0005-0000-0000-00000F550000}"/>
    <cellStyle name="20% - Accent1 3 2 5" xfId="21959" xr:uid="{00000000-0005-0000-0000-000010550000}"/>
    <cellStyle name="20% - Accent1 3 2 5 10" xfId="21960" xr:uid="{00000000-0005-0000-0000-000011550000}"/>
    <cellStyle name="20% - Accent1 3 2 5 10 2" xfId="21961" xr:uid="{00000000-0005-0000-0000-000012550000}"/>
    <cellStyle name="20% - Accent1 3 2 5 10 2 2" xfId="21962" xr:uid="{00000000-0005-0000-0000-000013550000}"/>
    <cellStyle name="20% - Accent1 3 2 5 10 2 2 2" xfId="21963" xr:uid="{00000000-0005-0000-0000-000014550000}"/>
    <cellStyle name="20% - Accent1 3 2 5 10 2 3" xfId="21964" xr:uid="{00000000-0005-0000-0000-000015550000}"/>
    <cellStyle name="20% - Accent1 3 2 5 10 3" xfId="21965" xr:uid="{00000000-0005-0000-0000-000016550000}"/>
    <cellStyle name="20% - Accent1 3 2 5 10 3 2" xfId="21966" xr:uid="{00000000-0005-0000-0000-000017550000}"/>
    <cellStyle name="20% - Accent1 3 2 5 10 4" xfId="21967" xr:uid="{00000000-0005-0000-0000-000018550000}"/>
    <cellStyle name="20% - Accent1 3 2 5 11" xfId="21968" xr:uid="{00000000-0005-0000-0000-000019550000}"/>
    <cellStyle name="20% - Accent1 3 2 5 11 2" xfId="21969" xr:uid="{00000000-0005-0000-0000-00001A550000}"/>
    <cellStyle name="20% - Accent1 3 2 5 11 2 2" xfId="21970" xr:uid="{00000000-0005-0000-0000-00001B550000}"/>
    <cellStyle name="20% - Accent1 3 2 5 11 3" xfId="21971" xr:uid="{00000000-0005-0000-0000-00001C550000}"/>
    <cellStyle name="20% - Accent1 3 2 5 12" xfId="21972" xr:uid="{00000000-0005-0000-0000-00001D550000}"/>
    <cellStyle name="20% - Accent1 3 2 5 12 2" xfId="21973" xr:uid="{00000000-0005-0000-0000-00001E550000}"/>
    <cellStyle name="20% - Accent1 3 2 5 12 2 2" xfId="21974" xr:uid="{00000000-0005-0000-0000-00001F550000}"/>
    <cellStyle name="20% - Accent1 3 2 5 12 3" xfId="21975" xr:uid="{00000000-0005-0000-0000-000020550000}"/>
    <cellStyle name="20% - Accent1 3 2 5 13" xfId="21976" xr:uid="{00000000-0005-0000-0000-000021550000}"/>
    <cellStyle name="20% - Accent1 3 2 5 13 2" xfId="21977" xr:uid="{00000000-0005-0000-0000-000022550000}"/>
    <cellStyle name="20% - Accent1 3 2 5 14" xfId="21978" xr:uid="{00000000-0005-0000-0000-000023550000}"/>
    <cellStyle name="20% - Accent1 3 2 5 14 2" xfId="21979" xr:uid="{00000000-0005-0000-0000-000024550000}"/>
    <cellStyle name="20% - Accent1 3 2 5 15" xfId="21980" xr:uid="{00000000-0005-0000-0000-000025550000}"/>
    <cellStyle name="20% - Accent1 3 2 5 2" xfId="21981" xr:uid="{00000000-0005-0000-0000-000026550000}"/>
    <cellStyle name="20% - Accent1 3 2 5 2 10" xfId="21982" xr:uid="{00000000-0005-0000-0000-000027550000}"/>
    <cellStyle name="20% - Accent1 3 2 5 2 10 2" xfId="21983" xr:uid="{00000000-0005-0000-0000-000028550000}"/>
    <cellStyle name="20% - Accent1 3 2 5 2 10 2 2" xfId="21984" xr:uid="{00000000-0005-0000-0000-000029550000}"/>
    <cellStyle name="20% - Accent1 3 2 5 2 10 3" xfId="21985" xr:uid="{00000000-0005-0000-0000-00002A550000}"/>
    <cellStyle name="20% - Accent1 3 2 5 2 11" xfId="21986" xr:uid="{00000000-0005-0000-0000-00002B550000}"/>
    <cellStyle name="20% - Accent1 3 2 5 2 11 2" xfId="21987" xr:uid="{00000000-0005-0000-0000-00002C550000}"/>
    <cellStyle name="20% - Accent1 3 2 5 2 11 2 2" xfId="21988" xr:uid="{00000000-0005-0000-0000-00002D550000}"/>
    <cellStyle name="20% - Accent1 3 2 5 2 11 3" xfId="21989" xr:uid="{00000000-0005-0000-0000-00002E550000}"/>
    <cellStyle name="20% - Accent1 3 2 5 2 12" xfId="21990" xr:uid="{00000000-0005-0000-0000-00002F550000}"/>
    <cellStyle name="20% - Accent1 3 2 5 2 12 2" xfId="21991" xr:uid="{00000000-0005-0000-0000-000030550000}"/>
    <cellStyle name="20% - Accent1 3 2 5 2 13" xfId="21992" xr:uid="{00000000-0005-0000-0000-000031550000}"/>
    <cellStyle name="20% - Accent1 3 2 5 2 13 2" xfId="21993" xr:uid="{00000000-0005-0000-0000-000032550000}"/>
    <cellStyle name="20% - Accent1 3 2 5 2 14" xfId="21994" xr:uid="{00000000-0005-0000-0000-000033550000}"/>
    <cellStyle name="20% - Accent1 3 2 5 2 2" xfId="21995" xr:uid="{00000000-0005-0000-0000-000034550000}"/>
    <cellStyle name="20% - Accent1 3 2 5 2 2 10" xfId="21996" xr:uid="{00000000-0005-0000-0000-000035550000}"/>
    <cellStyle name="20% - Accent1 3 2 5 2 2 10 2" xfId="21997" xr:uid="{00000000-0005-0000-0000-000036550000}"/>
    <cellStyle name="20% - Accent1 3 2 5 2 2 11" xfId="21998" xr:uid="{00000000-0005-0000-0000-000037550000}"/>
    <cellStyle name="20% - Accent1 3 2 5 2 2 2" xfId="21999" xr:uid="{00000000-0005-0000-0000-000038550000}"/>
    <cellStyle name="20% - Accent1 3 2 5 2 2 2 2" xfId="22000" xr:uid="{00000000-0005-0000-0000-000039550000}"/>
    <cellStyle name="20% - Accent1 3 2 5 2 2 2 2 2" xfId="22001" xr:uid="{00000000-0005-0000-0000-00003A550000}"/>
    <cellStyle name="20% - Accent1 3 2 5 2 2 2 2 2 2" xfId="22002" xr:uid="{00000000-0005-0000-0000-00003B550000}"/>
    <cellStyle name="20% - Accent1 3 2 5 2 2 2 2 2 2 2" xfId="22003" xr:uid="{00000000-0005-0000-0000-00003C550000}"/>
    <cellStyle name="20% - Accent1 3 2 5 2 2 2 2 2 3" xfId="22004" xr:uid="{00000000-0005-0000-0000-00003D550000}"/>
    <cellStyle name="20% - Accent1 3 2 5 2 2 2 2 3" xfId="22005" xr:uid="{00000000-0005-0000-0000-00003E550000}"/>
    <cellStyle name="20% - Accent1 3 2 5 2 2 2 2 3 2" xfId="22006" xr:uid="{00000000-0005-0000-0000-00003F550000}"/>
    <cellStyle name="20% - Accent1 3 2 5 2 2 2 2 4" xfId="22007" xr:uid="{00000000-0005-0000-0000-000040550000}"/>
    <cellStyle name="20% - Accent1 3 2 5 2 2 2 3" xfId="22008" xr:uid="{00000000-0005-0000-0000-000041550000}"/>
    <cellStyle name="20% - Accent1 3 2 5 2 2 2 3 2" xfId="22009" xr:uid="{00000000-0005-0000-0000-000042550000}"/>
    <cellStyle name="20% - Accent1 3 2 5 2 2 2 3 2 2" xfId="22010" xr:uid="{00000000-0005-0000-0000-000043550000}"/>
    <cellStyle name="20% - Accent1 3 2 5 2 2 2 3 2 2 2" xfId="22011" xr:uid="{00000000-0005-0000-0000-000044550000}"/>
    <cellStyle name="20% - Accent1 3 2 5 2 2 2 3 2 3" xfId="22012" xr:uid="{00000000-0005-0000-0000-000045550000}"/>
    <cellStyle name="20% - Accent1 3 2 5 2 2 2 3 3" xfId="22013" xr:uid="{00000000-0005-0000-0000-000046550000}"/>
    <cellStyle name="20% - Accent1 3 2 5 2 2 2 3 3 2" xfId="22014" xr:uid="{00000000-0005-0000-0000-000047550000}"/>
    <cellStyle name="20% - Accent1 3 2 5 2 2 2 3 4" xfId="22015" xr:uid="{00000000-0005-0000-0000-000048550000}"/>
    <cellStyle name="20% - Accent1 3 2 5 2 2 2 4" xfId="22016" xr:uid="{00000000-0005-0000-0000-000049550000}"/>
    <cellStyle name="20% - Accent1 3 2 5 2 2 2 4 2" xfId="22017" xr:uid="{00000000-0005-0000-0000-00004A550000}"/>
    <cellStyle name="20% - Accent1 3 2 5 2 2 2 4 2 2" xfId="22018" xr:uid="{00000000-0005-0000-0000-00004B550000}"/>
    <cellStyle name="20% - Accent1 3 2 5 2 2 2 4 2 2 2" xfId="22019" xr:uid="{00000000-0005-0000-0000-00004C550000}"/>
    <cellStyle name="20% - Accent1 3 2 5 2 2 2 4 2 3" xfId="22020" xr:uid="{00000000-0005-0000-0000-00004D550000}"/>
    <cellStyle name="20% - Accent1 3 2 5 2 2 2 4 3" xfId="22021" xr:uid="{00000000-0005-0000-0000-00004E550000}"/>
    <cellStyle name="20% - Accent1 3 2 5 2 2 2 4 3 2" xfId="22022" xr:uid="{00000000-0005-0000-0000-00004F550000}"/>
    <cellStyle name="20% - Accent1 3 2 5 2 2 2 4 4" xfId="22023" xr:uid="{00000000-0005-0000-0000-000050550000}"/>
    <cellStyle name="20% - Accent1 3 2 5 2 2 2 5" xfId="22024" xr:uid="{00000000-0005-0000-0000-000051550000}"/>
    <cellStyle name="20% - Accent1 3 2 5 2 2 2 5 2" xfId="22025" xr:uid="{00000000-0005-0000-0000-000052550000}"/>
    <cellStyle name="20% - Accent1 3 2 5 2 2 2 5 2 2" xfId="22026" xr:uid="{00000000-0005-0000-0000-000053550000}"/>
    <cellStyle name="20% - Accent1 3 2 5 2 2 2 5 3" xfId="22027" xr:uid="{00000000-0005-0000-0000-000054550000}"/>
    <cellStyle name="20% - Accent1 3 2 5 2 2 2 6" xfId="22028" xr:uid="{00000000-0005-0000-0000-000055550000}"/>
    <cellStyle name="20% - Accent1 3 2 5 2 2 2 6 2" xfId="22029" xr:uid="{00000000-0005-0000-0000-000056550000}"/>
    <cellStyle name="20% - Accent1 3 2 5 2 2 2 6 2 2" xfId="22030" xr:uid="{00000000-0005-0000-0000-000057550000}"/>
    <cellStyle name="20% - Accent1 3 2 5 2 2 2 6 3" xfId="22031" xr:uid="{00000000-0005-0000-0000-000058550000}"/>
    <cellStyle name="20% - Accent1 3 2 5 2 2 2 7" xfId="22032" xr:uid="{00000000-0005-0000-0000-000059550000}"/>
    <cellStyle name="20% - Accent1 3 2 5 2 2 2 7 2" xfId="22033" xr:uid="{00000000-0005-0000-0000-00005A550000}"/>
    <cellStyle name="20% - Accent1 3 2 5 2 2 2 8" xfId="22034" xr:uid="{00000000-0005-0000-0000-00005B550000}"/>
    <cellStyle name="20% - Accent1 3 2 5 2 2 2 8 2" xfId="22035" xr:uid="{00000000-0005-0000-0000-00005C550000}"/>
    <cellStyle name="20% - Accent1 3 2 5 2 2 2 9" xfId="22036" xr:uid="{00000000-0005-0000-0000-00005D550000}"/>
    <cellStyle name="20% - Accent1 3 2 5 2 2 3" xfId="22037" xr:uid="{00000000-0005-0000-0000-00005E550000}"/>
    <cellStyle name="20% - Accent1 3 2 5 2 2 3 2" xfId="22038" xr:uid="{00000000-0005-0000-0000-00005F550000}"/>
    <cellStyle name="20% - Accent1 3 2 5 2 2 3 2 2" xfId="22039" xr:uid="{00000000-0005-0000-0000-000060550000}"/>
    <cellStyle name="20% - Accent1 3 2 5 2 2 3 2 2 2" xfId="22040" xr:uid="{00000000-0005-0000-0000-000061550000}"/>
    <cellStyle name="20% - Accent1 3 2 5 2 2 3 2 2 2 2" xfId="22041" xr:uid="{00000000-0005-0000-0000-000062550000}"/>
    <cellStyle name="20% - Accent1 3 2 5 2 2 3 2 2 3" xfId="22042" xr:uid="{00000000-0005-0000-0000-000063550000}"/>
    <cellStyle name="20% - Accent1 3 2 5 2 2 3 2 3" xfId="22043" xr:uid="{00000000-0005-0000-0000-000064550000}"/>
    <cellStyle name="20% - Accent1 3 2 5 2 2 3 2 3 2" xfId="22044" xr:uid="{00000000-0005-0000-0000-000065550000}"/>
    <cellStyle name="20% - Accent1 3 2 5 2 2 3 2 4" xfId="22045" xr:uid="{00000000-0005-0000-0000-000066550000}"/>
    <cellStyle name="20% - Accent1 3 2 5 2 2 3 3" xfId="22046" xr:uid="{00000000-0005-0000-0000-000067550000}"/>
    <cellStyle name="20% - Accent1 3 2 5 2 2 3 3 2" xfId="22047" xr:uid="{00000000-0005-0000-0000-000068550000}"/>
    <cellStyle name="20% - Accent1 3 2 5 2 2 3 3 2 2" xfId="22048" xr:uid="{00000000-0005-0000-0000-000069550000}"/>
    <cellStyle name="20% - Accent1 3 2 5 2 2 3 3 2 2 2" xfId="22049" xr:uid="{00000000-0005-0000-0000-00006A550000}"/>
    <cellStyle name="20% - Accent1 3 2 5 2 2 3 3 2 3" xfId="22050" xr:uid="{00000000-0005-0000-0000-00006B550000}"/>
    <cellStyle name="20% - Accent1 3 2 5 2 2 3 3 3" xfId="22051" xr:uid="{00000000-0005-0000-0000-00006C550000}"/>
    <cellStyle name="20% - Accent1 3 2 5 2 2 3 3 3 2" xfId="22052" xr:uid="{00000000-0005-0000-0000-00006D550000}"/>
    <cellStyle name="20% - Accent1 3 2 5 2 2 3 3 4" xfId="22053" xr:uid="{00000000-0005-0000-0000-00006E550000}"/>
    <cellStyle name="20% - Accent1 3 2 5 2 2 3 4" xfId="22054" xr:uid="{00000000-0005-0000-0000-00006F550000}"/>
    <cellStyle name="20% - Accent1 3 2 5 2 2 3 4 2" xfId="22055" xr:uid="{00000000-0005-0000-0000-000070550000}"/>
    <cellStyle name="20% - Accent1 3 2 5 2 2 3 4 2 2" xfId="22056" xr:uid="{00000000-0005-0000-0000-000071550000}"/>
    <cellStyle name="20% - Accent1 3 2 5 2 2 3 4 2 2 2" xfId="22057" xr:uid="{00000000-0005-0000-0000-000072550000}"/>
    <cellStyle name="20% - Accent1 3 2 5 2 2 3 4 2 3" xfId="22058" xr:uid="{00000000-0005-0000-0000-000073550000}"/>
    <cellStyle name="20% - Accent1 3 2 5 2 2 3 4 3" xfId="22059" xr:uid="{00000000-0005-0000-0000-000074550000}"/>
    <cellStyle name="20% - Accent1 3 2 5 2 2 3 4 3 2" xfId="22060" xr:uid="{00000000-0005-0000-0000-000075550000}"/>
    <cellStyle name="20% - Accent1 3 2 5 2 2 3 4 4" xfId="22061" xr:uid="{00000000-0005-0000-0000-000076550000}"/>
    <cellStyle name="20% - Accent1 3 2 5 2 2 3 5" xfId="22062" xr:uid="{00000000-0005-0000-0000-000077550000}"/>
    <cellStyle name="20% - Accent1 3 2 5 2 2 3 5 2" xfId="22063" xr:uid="{00000000-0005-0000-0000-000078550000}"/>
    <cellStyle name="20% - Accent1 3 2 5 2 2 3 5 2 2" xfId="22064" xr:uid="{00000000-0005-0000-0000-000079550000}"/>
    <cellStyle name="20% - Accent1 3 2 5 2 2 3 5 3" xfId="22065" xr:uid="{00000000-0005-0000-0000-00007A550000}"/>
    <cellStyle name="20% - Accent1 3 2 5 2 2 3 6" xfId="22066" xr:uid="{00000000-0005-0000-0000-00007B550000}"/>
    <cellStyle name="20% - Accent1 3 2 5 2 2 3 6 2" xfId="22067" xr:uid="{00000000-0005-0000-0000-00007C550000}"/>
    <cellStyle name="20% - Accent1 3 2 5 2 2 3 6 2 2" xfId="22068" xr:uid="{00000000-0005-0000-0000-00007D550000}"/>
    <cellStyle name="20% - Accent1 3 2 5 2 2 3 6 3" xfId="22069" xr:uid="{00000000-0005-0000-0000-00007E550000}"/>
    <cellStyle name="20% - Accent1 3 2 5 2 2 3 7" xfId="22070" xr:uid="{00000000-0005-0000-0000-00007F550000}"/>
    <cellStyle name="20% - Accent1 3 2 5 2 2 3 7 2" xfId="22071" xr:uid="{00000000-0005-0000-0000-000080550000}"/>
    <cellStyle name="20% - Accent1 3 2 5 2 2 3 8" xfId="22072" xr:uid="{00000000-0005-0000-0000-000081550000}"/>
    <cellStyle name="20% - Accent1 3 2 5 2 2 3 8 2" xfId="22073" xr:uid="{00000000-0005-0000-0000-000082550000}"/>
    <cellStyle name="20% - Accent1 3 2 5 2 2 3 9" xfId="22074" xr:uid="{00000000-0005-0000-0000-000083550000}"/>
    <cellStyle name="20% - Accent1 3 2 5 2 2 4" xfId="22075" xr:uid="{00000000-0005-0000-0000-000084550000}"/>
    <cellStyle name="20% - Accent1 3 2 5 2 2 4 2" xfId="22076" xr:uid="{00000000-0005-0000-0000-000085550000}"/>
    <cellStyle name="20% - Accent1 3 2 5 2 2 4 2 2" xfId="22077" xr:uid="{00000000-0005-0000-0000-000086550000}"/>
    <cellStyle name="20% - Accent1 3 2 5 2 2 4 2 2 2" xfId="22078" xr:uid="{00000000-0005-0000-0000-000087550000}"/>
    <cellStyle name="20% - Accent1 3 2 5 2 2 4 2 3" xfId="22079" xr:uid="{00000000-0005-0000-0000-000088550000}"/>
    <cellStyle name="20% - Accent1 3 2 5 2 2 4 3" xfId="22080" xr:uid="{00000000-0005-0000-0000-000089550000}"/>
    <cellStyle name="20% - Accent1 3 2 5 2 2 4 3 2" xfId="22081" xr:uid="{00000000-0005-0000-0000-00008A550000}"/>
    <cellStyle name="20% - Accent1 3 2 5 2 2 4 4" xfId="22082" xr:uid="{00000000-0005-0000-0000-00008B550000}"/>
    <cellStyle name="20% - Accent1 3 2 5 2 2 5" xfId="22083" xr:uid="{00000000-0005-0000-0000-00008C550000}"/>
    <cellStyle name="20% - Accent1 3 2 5 2 2 5 2" xfId="22084" xr:uid="{00000000-0005-0000-0000-00008D550000}"/>
    <cellStyle name="20% - Accent1 3 2 5 2 2 5 2 2" xfId="22085" xr:uid="{00000000-0005-0000-0000-00008E550000}"/>
    <cellStyle name="20% - Accent1 3 2 5 2 2 5 2 2 2" xfId="22086" xr:uid="{00000000-0005-0000-0000-00008F550000}"/>
    <cellStyle name="20% - Accent1 3 2 5 2 2 5 2 3" xfId="22087" xr:uid="{00000000-0005-0000-0000-000090550000}"/>
    <cellStyle name="20% - Accent1 3 2 5 2 2 5 3" xfId="22088" xr:uid="{00000000-0005-0000-0000-000091550000}"/>
    <cellStyle name="20% - Accent1 3 2 5 2 2 5 3 2" xfId="22089" xr:uid="{00000000-0005-0000-0000-000092550000}"/>
    <cellStyle name="20% - Accent1 3 2 5 2 2 5 4" xfId="22090" xr:uid="{00000000-0005-0000-0000-000093550000}"/>
    <cellStyle name="20% - Accent1 3 2 5 2 2 6" xfId="22091" xr:uid="{00000000-0005-0000-0000-000094550000}"/>
    <cellStyle name="20% - Accent1 3 2 5 2 2 6 2" xfId="22092" xr:uid="{00000000-0005-0000-0000-000095550000}"/>
    <cellStyle name="20% - Accent1 3 2 5 2 2 6 2 2" xfId="22093" xr:uid="{00000000-0005-0000-0000-000096550000}"/>
    <cellStyle name="20% - Accent1 3 2 5 2 2 6 2 2 2" xfId="22094" xr:uid="{00000000-0005-0000-0000-000097550000}"/>
    <cellStyle name="20% - Accent1 3 2 5 2 2 6 2 3" xfId="22095" xr:uid="{00000000-0005-0000-0000-000098550000}"/>
    <cellStyle name="20% - Accent1 3 2 5 2 2 6 3" xfId="22096" xr:uid="{00000000-0005-0000-0000-000099550000}"/>
    <cellStyle name="20% - Accent1 3 2 5 2 2 6 3 2" xfId="22097" xr:uid="{00000000-0005-0000-0000-00009A550000}"/>
    <cellStyle name="20% - Accent1 3 2 5 2 2 6 4" xfId="22098" xr:uid="{00000000-0005-0000-0000-00009B550000}"/>
    <cellStyle name="20% - Accent1 3 2 5 2 2 7" xfId="22099" xr:uid="{00000000-0005-0000-0000-00009C550000}"/>
    <cellStyle name="20% - Accent1 3 2 5 2 2 7 2" xfId="22100" xr:uid="{00000000-0005-0000-0000-00009D550000}"/>
    <cellStyle name="20% - Accent1 3 2 5 2 2 7 2 2" xfId="22101" xr:uid="{00000000-0005-0000-0000-00009E550000}"/>
    <cellStyle name="20% - Accent1 3 2 5 2 2 7 3" xfId="22102" xr:uid="{00000000-0005-0000-0000-00009F550000}"/>
    <cellStyle name="20% - Accent1 3 2 5 2 2 8" xfId="22103" xr:uid="{00000000-0005-0000-0000-0000A0550000}"/>
    <cellStyle name="20% - Accent1 3 2 5 2 2 8 2" xfId="22104" xr:uid="{00000000-0005-0000-0000-0000A1550000}"/>
    <cellStyle name="20% - Accent1 3 2 5 2 2 8 2 2" xfId="22105" xr:uid="{00000000-0005-0000-0000-0000A2550000}"/>
    <cellStyle name="20% - Accent1 3 2 5 2 2 8 3" xfId="22106" xr:uid="{00000000-0005-0000-0000-0000A3550000}"/>
    <cellStyle name="20% - Accent1 3 2 5 2 2 9" xfId="22107" xr:uid="{00000000-0005-0000-0000-0000A4550000}"/>
    <cellStyle name="20% - Accent1 3 2 5 2 2 9 2" xfId="22108" xr:uid="{00000000-0005-0000-0000-0000A5550000}"/>
    <cellStyle name="20% - Accent1 3 2 5 2 3" xfId="22109" xr:uid="{00000000-0005-0000-0000-0000A6550000}"/>
    <cellStyle name="20% - Accent1 3 2 5 2 3 10" xfId="22110" xr:uid="{00000000-0005-0000-0000-0000A7550000}"/>
    <cellStyle name="20% - Accent1 3 2 5 2 3 10 2" xfId="22111" xr:uid="{00000000-0005-0000-0000-0000A8550000}"/>
    <cellStyle name="20% - Accent1 3 2 5 2 3 11" xfId="22112" xr:uid="{00000000-0005-0000-0000-0000A9550000}"/>
    <cellStyle name="20% - Accent1 3 2 5 2 3 2" xfId="22113" xr:uid="{00000000-0005-0000-0000-0000AA550000}"/>
    <cellStyle name="20% - Accent1 3 2 5 2 3 2 2" xfId="22114" xr:uid="{00000000-0005-0000-0000-0000AB550000}"/>
    <cellStyle name="20% - Accent1 3 2 5 2 3 2 2 2" xfId="22115" xr:uid="{00000000-0005-0000-0000-0000AC550000}"/>
    <cellStyle name="20% - Accent1 3 2 5 2 3 2 2 2 2" xfId="22116" xr:uid="{00000000-0005-0000-0000-0000AD550000}"/>
    <cellStyle name="20% - Accent1 3 2 5 2 3 2 2 2 2 2" xfId="22117" xr:uid="{00000000-0005-0000-0000-0000AE550000}"/>
    <cellStyle name="20% - Accent1 3 2 5 2 3 2 2 2 3" xfId="22118" xr:uid="{00000000-0005-0000-0000-0000AF550000}"/>
    <cellStyle name="20% - Accent1 3 2 5 2 3 2 2 3" xfId="22119" xr:uid="{00000000-0005-0000-0000-0000B0550000}"/>
    <cellStyle name="20% - Accent1 3 2 5 2 3 2 2 3 2" xfId="22120" xr:uid="{00000000-0005-0000-0000-0000B1550000}"/>
    <cellStyle name="20% - Accent1 3 2 5 2 3 2 2 4" xfId="22121" xr:uid="{00000000-0005-0000-0000-0000B2550000}"/>
    <cellStyle name="20% - Accent1 3 2 5 2 3 2 3" xfId="22122" xr:uid="{00000000-0005-0000-0000-0000B3550000}"/>
    <cellStyle name="20% - Accent1 3 2 5 2 3 2 3 2" xfId="22123" xr:uid="{00000000-0005-0000-0000-0000B4550000}"/>
    <cellStyle name="20% - Accent1 3 2 5 2 3 2 3 2 2" xfId="22124" xr:uid="{00000000-0005-0000-0000-0000B5550000}"/>
    <cellStyle name="20% - Accent1 3 2 5 2 3 2 3 2 2 2" xfId="22125" xr:uid="{00000000-0005-0000-0000-0000B6550000}"/>
    <cellStyle name="20% - Accent1 3 2 5 2 3 2 3 2 3" xfId="22126" xr:uid="{00000000-0005-0000-0000-0000B7550000}"/>
    <cellStyle name="20% - Accent1 3 2 5 2 3 2 3 3" xfId="22127" xr:uid="{00000000-0005-0000-0000-0000B8550000}"/>
    <cellStyle name="20% - Accent1 3 2 5 2 3 2 3 3 2" xfId="22128" xr:uid="{00000000-0005-0000-0000-0000B9550000}"/>
    <cellStyle name="20% - Accent1 3 2 5 2 3 2 3 4" xfId="22129" xr:uid="{00000000-0005-0000-0000-0000BA550000}"/>
    <cellStyle name="20% - Accent1 3 2 5 2 3 2 4" xfId="22130" xr:uid="{00000000-0005-0000-0000-0000BB550000}"/>
    <cellStyle name="20% - Accent1 3 2 5 2 3 2 4 2" xfId="22131" xr:uid="{00000000-0005-0000-0000-0000BC550000}"/>
    <cellStyle name="20% - Accent1 3 2 5 2 3 2 4 2 2" xfId="22132" xr:uid="{00000000-0005-0000-0000-0000BD550000}"/>
    <cellStyle name="20% - Accent1 3 2 5 2 3 2 4 2 2 2" xfId="22133" xr:uid="{00000000-0005-0000-0000-0000BE550000}"/>
    <cellStyle name="20% - Accent1 3 2 5 2 3 2 4 2 3" xfId="22134" xr:uid="{00000000-0005-0000-0000-0000BF550000}"/>
    <cellStyle name="20% - Accent1 3 2 5 2 3 2 4 3" xfId="22135" xr:uid="{00000000-0005-0000-0000-0000C0550000}"/>
    <cellStyle name="20% - Accent1 3 2 5 2 3 2 4 3 2" xfId="22136" xr:uid="{00000000-0005-0000-0000-0000C1550000}"/>
    <cellStyle name="20% - Accent1 3 2 5 2 3 2 4 4" xfId="22137" xr:uid="{00000000-0005-0000-0000-0000C2550000}"/>
    <cellStyle name="20% - Accent1 3 2 5 2 3 2 5" xfId="22138" xr:uid="{00000000-0005-0000-0000-0000C3550000}"/>
    <cellStyle name="20% - Accent1 3 2 5 2 3 2 5 2" xfId="22139" xr:uid="{00000000-0005-0000-0000-0000C4550000}"/>
    <cellStyle name="20% - Accent1 3 2 5 2 3 2 5 2 2" xfId="22140" xr:uid="{00000000-0005-0000-0000-0000C5550000}"/>
    <cellStyle name="20% - Accent1 3 2 5 2 3 2 5 3" xfId="22141" xr:uid="{00000000-0005-0000-0000-0000C6550000}"/>
    <cellStyle name="20% - Accent1 3 2 5 2 3 2 6" xfId="22142" xr:uid="{00000000-0005-0000-0000-0000C7550000}"/>
    <cellStyle name="20% - Accent1 3 2 5 2 3 2 6 2" xfId="22143" xr:uid="{00000000-0005-0000-0000-0000C8550000}"/>
    <cellStyle name="20% - Accent1 3 2 5 2 3 2 6 2 2" xfId="22144" xr:uid="{00000000-0005-0000-0000-0000C9550000}"/>
    <cellStyle name="20% - Accent1 3 2 5 2 3 2 6 3" xfId="22145" xr:uid="{00000000-0005-0000-0000-0000CA550000}"/>
    <cellStyle name="20% - Accent1 3 2 5 2 3 2 7" xfId="22146" xr:uid="{00000000-0005-0000-0000-0000CB550000}"/>
    <cellStyle name="20% - Accent1 3 2 5 2 3 2 7 2" xfId="22147" xr:uid="{00000000-0005-0000-0000-0000CC550000}"/>
    <cellStyle name="20% - Accent1 3 2 5 2 3 2 8" xfId="22148" xr:uid="{00000000-0005-0000-0000-0000CD550000}"/>
    <cellStyle name="20% - Accent1 3 2 5 2 3 2 8 2" xfId="22149" xr:uid="{00000000-0005-0000-0000-0000CE550000}"/>
    <cellStyle name="20% - Accent1 3 2 5 2 3 2 9" xfId="22150" xr:uid="{00000000-0005-0000-0000-0000CF550000}"/>
    <cellStyle name="20% - Accent1 3 2 5 2 3 3" xfId="22151" xr:uid="{00000000-0005-0000-0000-0000D0550000}"/>
    <cellStyle name="20% - Accent1 3 2 5 2 3 3 2" xfId="22152" xr:uid="{00000000-0005-0000-0000-0000D1550000}"/>
    <cellStyle name="20% - Accent1 3 2 5 2 3 3 2 2" xfId="22153" xr:uid="{00000000-0005-0000-0000-0000D2550000}"/>
    <cellStyle name="20% - Accent1 3 2 5 2 3 3 2 2 2" xfId="22154" xr:uid="{00000000-0005-0000-0000-0000D3550000}"/>
    <cellStyle name="20% - Accent1 3 2 5 2 3 3 2 2 2 2" xfId="22155" xr:uid="{00000000-0005-0000-0000-0000D4550000}"/>
    <cellStyle name="20% - Accent1 3 2 5 2 3 3 2 2 3" xfId="22156" xr:uid="{00000000-0005-0000-0000-0000D5550000}"/>
    <cellStyle name="20% - Accent1 3 2 5 2 3 3 2 3" xfId="22157" xr:uid="{00000000-0005-0000-0000-0000D6550000}"/>
    <cellStyle name="20% - Accent1 3 2 5 2 3 3 2 3 2" xfId="22158" xr:uid="{00000000-0005-0000-0000-0000D7550000}"/>
    <cellStyle name="20% - Accent1 3 2 5 2 3 3 2 4" xfId="22159" xr:uid="{00000000-0005-0000-0000-0000D8550000}"/>
    <cellStyle name="20% - Accent1 3 2 5 2 3 3 3" xfId="22160" xr:uid="{00000000-0005-0000-0000-0000D9550000}"/>
    <cellStyle name="20% - Accent1 3 2 5 2 3 3 3 2" xfId="22161" xr:uid="{00000000-0005-0000-0000-0000DA550000}"/>
    <cellStyle name="20% - Accent1 3 2 5 2 3 3 3 2 2" xfId="22162" xr:uid="{00000000-0005-0000-0000-0000DB550000}"/>
    <cellStyle name="20% - Accent1 3 2 5 2 3 3 3 2 2 2" xfId="22163" xr:uid="{00000000-0005-0000-0000-0000DC550000}"/>
    <cellStyle name="20% - Accent1 3 2 5 2 3 3 3 2 3" xfId="22164" xr:uid="{00000000-0005-0000-0000-0000DD550000}"/>
    <cellStyle name="20% - Accent1 3 2 5 2 3 3 3 3" xfId="22165" xr:uid="{00000000-0005-0000-0000-0000DE550000}"/>
    <cellStyle name="20% - Accent1 3 2 5 2 3 3 3 3 2" xfId="22166" xr:uid="{00000000-0005-0000-0000-0000DF550000}"/>
    <cellStyle name="20% - Accent1 3 2 5 2 3 3 3 4" xfId="22167" xr:uid="{00000000-0005-0000-0000-0000E0550000}"/>
    <cellStyle name="20% - Accent1 3 2 5 2 3 3 4" xfId="22168" xr:uid="{00000000-0005-0000-0000-0000E1550000}"/>
    <cellStyle name="20% - Accent1 3 2 5 2 3 3 4 2" xfId="22169" xr:uid="{00000000-0005-0000-0000-0000E2550000}"/>
    <cellStyle name="20% - Accent1 3 2 5 2 3 3 4 2 2" xfId="22170" xr:uid="{00000000-0005-0000-0000-0000E3550000}"/>
    <cellStyle name="20% - Accent1 3 2 5 2 3 3 4 2 2 2" xfId="22171" xr:uid="{00000000-0005-0000-0000-0000E4550000}"/>
    <cellStyle name="20% - Accent1 3 2 5 2 3 3 4 2 3" xfId="22172" xr:uid="{00000000-0005-0000-0000-0000E5550000}"/>
    <cellStyle name="20% - Accent1 3 2 5 2 3 3 4 3" xfId="22173" xr:uid="{00000000-0005-0000-0000-0000E6550000}"/>
    <cellStyle name="20% - Accent1 3 2 5 2 3 3 4 3 2" xfId="22174" xr:uid="{00000000-0005-0000-0000-0000E7550000}"/>
    <cellStyle name="20% - Accent1 3 2 5 2 3 3 4 4" xfId="22175" xr:uid="{00000000-0005-0000-0000-0000E8550000}"/>
    <cellStyle name="20% - Accent1 3 2 5 2 3 3 5" xfId="22176" xr:uid="{00000000-0005-0000-0000-0000E9550000}"/>
    <cellStyle name="20% - Accent1 3 2 5 2 3 3 5 2" xfId="22177" xr:uid="{00000000-0005-0000-0000-0000EA550000}"/>
    <cellStyle name="20% - Accent1 3 2 5 2 3 3 5 2 2" xfId="22178" xr:uid="{00000000-0005-0000-0000-0000EB550000}"/>
    <cellStyle name="20% - Accent1 3 2 5 2 3 3 5 3" xfId="22179" xr:uid="{00000000-0005-0000-0000-0000EC550000}"/>
    <cellStyle name="20% - Accent1 3 2 5 2 3 3 6" xfId="22180" xr:uid="{00000000-0005-0000-0000-0000ED550000}"/>
    <cellStyle name="20% - Accent1 3 2 5 2 3 3 6 2" xfId="22181" xr:uid="{00000000-0005-0000-0000-0000EE550000}"/>
    <cellStyle name="20% - Accent1 3 2 5 2 3 3 6 2 2" xfId="22182" xr:uid="{00000000-0005-0000-0000-0000EF550000}"/>
    <cellStyle name="20% - Accent1 3 2 5 2 3 3 6 3" xfId="22183" xr:uid="{00000000-0005-0000-0000-0000F0550000}"/>
    <cellStyle name="20% - Accent1 3 2 5 2 3 3 7" xfId="22184" xr:uid="{00000000-0005-0000-0000-0000F1550000}"/>
    <cellStyle name="20% - Accent1 3 2 5 2 3 3 7 2" xfId="22185" xr:uid="{00000000-0005-0000-0000-0000F2550000}"/>
    <cellStyle name="20% - Accent1 3 2 5 2 3 3 8" xfId="22186" xr:uid="{00000000-0005-0000-0000-0000F3550000}"/>
    <cellStyle name="20% - Accent1 3 2 5 2 3 3 8 2" xfId="22187" xr:uid="{00000000-0005-0000-0000-0000F4550000}"/>
    <cellStyle name="20% - Accent1 3 2 5 2 3 3 9" xfId="22188" xr:uid="{00000000-0005-0000-0000-0000F5550000}"/>
    <cellStyle name="20% - Accent1 3 2 5 2 3 4" xfId="22189" xr:uid="{00000000-0005-0000-0000-0000F6550000}"/>
    <cellStyle name="20% - Accent1 3 2 5 2 3 4 2" xfId="22190" xr:uid="{00000000-0005-0000-0000-0000F7550000}"/>
    <cellStyle name="20% - Accent1 3 2 5 2 3 4 2 2" xfId="22191" xr:uid="{00000000-0005-0000-0000-0000F8550000}"/>
    <cellStyle name="20% - Accent1 3 2 5 2 3 4 2 2 2" xfId="22192" xr:uid="{00000000-0005-0000-0000-0000F9550000}"/>
    <cellStyle name="20% - Accent1 3 2 5 2 3 4 2 3" xfId="22193" xr:uid="{00000000-0005-0000-0000-0000FA550000}"/>
    <cellStyle name="20% - Accent1 3 2 5 2 3 4 3" xfId="22194" xr:uid="{00000000-0005-0000-0000-0000FB550000}"/>
    <cellStyle name="20% - Accent1 3 2 5 2 3 4 3 2" xfId="22195" xr:uid="{00000000-0005-0000-0000-0000FC550000}"/>
    <cellStyle name="20% - Accent1 3 2 5 2 3 4 4" xfId="22196" xr:uid="{00000000-0005-0000-0000-0000FD550000}"/>
    <cellStyle name="20% - Accent1 3 2 5 2 3 5" xfId="22197" xr:uid="{00000000-0005-0000-0000-0000FE550000}"/>
    <cellStyle name="20% - Accent1 3 2 5 2 3 5 2" xfId="22198" xr:uid="{00000000-0005-0000-0000-0000FF550000}"/>
    <cellStyle name="20% - Accent1 3 2 5 2 3 5 2 2" xfId="22199" xr:uid="{00000000-0005-0000-0000-000000560000}"/>
    <cellStyle name="20% - Accent1 3 2 5 2 3 5 2 2 2" xfId="22200" xr:uid="{00000000-0005-0000-0000-000001560000}"/>
    <cellStyle name="20% - Accent1 3 2 5 2 3 5 2 3" xfId="22201" xr:uid="{00000000-0005-0000-0000-000002560000}"/>
    <cellStyle name="20% - Accent1 3 2 5 2 3 5 3" xfId="22202" xr:uid="{00000000-0005-0000-0000-000003560000}"/>
    <cellStyle name="20% - Accent1 3 2 5 2 3 5 3 2" xfId="22203" xr:uid="{00000000-0005-0000-0000-000004560000}"/>
    <cellStyle name="20% - Accent1 3 2 5 2 3 5 4" xfId="22204" xr:uid="{00000000-0005-0000-0000-000005560000}"/>
    <cellStyle name="20% - Accent1 3 2 5 2 3 6" xfId="22205" xr:uid="{00000000-0005-0000-0000-000006560000}"/>
    <cellStyle name="20% - Accent1 3 2 5 2 3 6 2" xfId="22206" xr:uid="{00000000-0005-0000-0000-000007560000}"/>
    <cellStyle name="20% - Accent1 3 2 5 2 3 6 2 2" xfId="22207" xr:uid="{00000000-0005-0000-0000-000008560000}"/>
    <cellStyle name="20% - Accent1 3 2 5 2 3 6 2 2 2" xfId="22208" xr:uid="{00000000-0005-0000-0000-000009560000}"/>
    <cellStyle name="20% - Accent1 3 2 5 2 3 6 2 3" xfId="22209" xr:uid="{00000000-0005-0000-0000-00000A560000}"/>
    <cellStyle name="20% - Accent1 3 2 5 2 3 6 3" xfId="22210" xr:uid="{00000000-0005-0000-0000-00000B560000}"/>
    <cellStyle name="20% - Accent1 3 2 5 2 3 6 3 2" xfId="22211" xr:uid="{00000000-0005-0000-0000-00000C560000}"/>
    <cellStyle name="20% - Accent1 3 2 5 2 3 6 4" xfId="22212" xr:uid="{00000000-0005-0000-0000-00000D560000}"/>
    <cellStyle name="20% - Accent1 3 2 5 2 3 7" xfId="22213" xr:uid="{00000000-0005-0000-0000-00000E560000}"/>
    <cellStyle name="20% - Accent1 3 2 5 2 3 7 2" xfId="22214" xr:uid="{00000000-0005-0000-0000-00000F560000}"/>
    <cellStyle name="20% - Accent1 3 2 5 2 3 7 2 2" xfId="22215" xr:uid="{00000000-0005-0000-0000-000010560000}"/>
    <cellStyle name="20% - Accent1 3 2 5 2 3 7 3" xfId="22216" xr:uid="{00000000-0005-0000-0000-000011560000}"/>
    <cellStyle name="20% - Accent1 3 2 5 2 3 8" xfId="22217" xr:uid="{00000000-0005-0000-0000-000012560000}"/>
    <cellStyle name="20% - Accent1 3 2 5 2 3 8 2" xfId="22218" xr:uid="{00000000-0005-0000-0000-000013560000}"/>
    <cellStyle name="20% - Accent1 3 2 5 2 3 8 2 2" xfId="22219" xr:uid="{00000000-0005-0000-0000-000014560000}"/>
    <cellStyle name="20% - Accent1 3 2 5 2 3 8 3" xfId="22220" xr:uid="{00000000-0005-0000-0000-000015560000}"/>
    <cellStyle name="20% - Accent1 3 2 5 2 3 9" xfId="22221" xr:uid="{00000000-0005-0000-0000-000016560000}"/>
    <cellStyle name="20% - Accent1 3 2 5 2 3 9 2" xfId="22222" xr:uid="{00000000-0005-0000-0000-000017560000}"/>
    <cellStyle name="20% - Accent1 3 2 5 2 4" xfId="22223" xr:uid="{00000000-0005-0000-0000-000018560000}"/>
    <cellStyle name="20% - Accent1 3 2 5 2 4 10" xfId="22224" xr:uid="{00000000-0005-0000-0000-000019560000}"/>
    <cellStyle name="20% - Accent1 3 2 5 2 4 10 2" xfId="22225" xr:uid="{00000000-0005-0000-0000-00001A560000}"/>
    <cellStyle name="20% - Accent1 3 2 5 2 4 11" xfId="22226" xr:uid="{00000000-0005-0000-0000-00001B560000}"/>
    <cellStyle name="20% - Accent1 3 2 5 2 4 2" xfId="22227" xr:uid="{00000000-0005-0000-0000-00001C560000}"/>
    <cellStyle name="20% - Accent1 3 2 5 2 4 2 2" xfId="22228" xr:uid="{00000000-0005-0000-0000-00001D560000}"/>
    <cellStyle name="20% - Accent1 3 2 5 2 4 2 2 2" xfId="22229" xr:uid="{00000000-0005-0000-0000-00001E560000}"/>
    <cellStyle name="20% - Accent1 3 2 5 2 4 2 2 2 2" xfId="22230" xr:uid="{00000000-0005-0000-0000-00001F560000}"/>
    <cellStyle name="20% - Accent1 3 2 5 2 4 2 2 2 2 2" xfId="22231" xr:uid="{00000000-0005-0000-0000-000020560000}"/>
    <cellStyle name="20% - Accent1 3 2 5 2 4 2 2 2 3" xfId="22232" xr:uid="{00000000-0005-0000-0000-000021560000}"/>
    <cellStyle name="20% - Accent1 3 2 5 2 4 2 2 3" xfId="22233" xr:uid="{00000000-0005-0000-0000-000022560000}"/>
    <cellStyle name="20% - Accent1 3 2 5 2 4 2 2 3 2" xfId="22234" xr:uid="{00000000-0005-0000-0000-000023560000}"/>
    <cellStyle name="20% - Accent1 3 2 5 2 4 2 2 4" xfId="22235" xr:uid="{00000000-0005-0000-0000-000024560000}"/>
    <cellStyle name="20% - Accent1 3 2 5 2 4 2 3" xfId="22236" xr:uid="{00000000-0005-0000-0000-000025560000}"/>
    <cellStyle name="20% - Accent1 3 2 5 2 4 2 3 2" xfId="22237" xr:uid="{00000000-0005-0000-0000-000026560000}"/>
    <cellStyle name="20% - Accent1 3 2 5 2 4 2 3 2 2" xfId="22238" xr:uid="{00000000-0005-0000-0000-000027560000}"/>
    <cellStyle name="20% - Accent1 3 2 5 2 4 2 3 2 2 2" xfId="22239" xr:uid="{00000000-0005-0000-0000-000028560000}"/>
    <cellStyle name="20% - Accent1 3 2 5 2 4 2 3 2 3" xfId="22240" xr:uid="{00000000-0005-0000-0000-000029560000}"/>
    <cellStyle name="20% - Accent1 3 2 5 2 4 2 3 3" xfId="22241" xr:uid="{00000000-0005-0000-0000-00002A560000}"/>
    <cellStyle name="20% - Accent1 3 2 5 2 4 2 3 3 2" xfId="22242" xr:uid="{00000000-0005-0000-0000-00002B560000}"/>
    <cellStyle name="20% - Accent1 3 2 5 2 4 2 3 4" xfId="22243" xr:uid="{00000000-0005-0000-0000-00002C560000}"/>
    <cellStyle name="20% - Accent1 3 2 5 2 4 2 4" xfId="22244" xr:uid="{00000000-0005-0000-0000-00002D560000}"/>
    <cellStyle name="20% - Accent1 3 2 5 2 4 2 4 2" xfId="22245" xr:uid="{00000000-0005-0000-0000-00002E560000}"/>
    <cellStyle name="20% - Accent1 3 2 5 2 4 2 4 2 2" xfId="22246" xr:uid="{00000000-0005-0000-0000-00002F560000}"/>
    <cellStyle name="20% - Accent1 3 2 5 2 4 2 4 2 2 2" xfId="22247" xr:uid="{00000000-0005-0000-0000-000030560000}"/>
    <cellStyle name="20% - Accent1 3 2 5 2 4 2 4 2 3" xfId="22248" xr:uid="{00000000-0005-0000-0000-000031560000}"/>
    <cellStyle name="20% - Accent1 3 2 5 2 4 2 4 3" xfId="22249" xr:uid="{00000000-0005-0000-0000-000032560000}"/>
    <cellStyle name="20% - Accent1 3 2 5 2 4 2 4 3 2" xfId="22250" xr:uid="{00000000-0005-0000-0000-000033560000}"/>
    <cellStyle name="20% - Accent1 3 2 5 2 4 2 4 4" xfId="22251" xr:uid="{00000000-0005-0000-0000-000034560000}"/>
    <cellStyle name="20% - Accent1 3 2 5 2 4 2 5" xfId="22252" xr:uid="{00000000-0005-0000-0000-000035560000}"/>
    <cellStyle name="20% - Accent1 3 2 5 2 4 2 5 2" xfId="22253" xr:uid="{00000000-0005-0000-0000-000036560000}"/>
    <cellStyle name="20% - Accent1 3 2 5 2 4 2 5 2 2" xfId="22254" xr:uid="{00000000-0005-0000-0000-000037560000}"/>
    <cellStyle name="20% - Accent1 3 2 5 2 4 2 5 3" xfId="22255" xr:uid="{00000000-0005-0000-0000-000038560000}"/>
    <cellStyle name="20% - Accent1 3 2 5 2 4 2 6" xfId="22256" xr:uid="{00000000-0005-0000-0000-000039560000}"/>
    <cellStyle name="20% - Accent1 3 2 5 2 4 2 6 2" xfId="22257" xr:uid="{00000000-0005-0000-0000-00003A560000}"/>
    <cellStyle name="20% - Accent1 3 2 5 2 4 2 6 2 2" xfId="22258" xr:uid="{00000000-0005-0000-0000-00003B560000}"/>
    <cellStyle name="20% - Accent1 3 2 5 2 4 2 6 3" xfId="22259" xr:uid="{00000000-0005-0000-0000-00003C560000}"/>
    <cellStyle name="20% - Accent1 3 2 5 2 4 2 7" xfId="22260" xr:uid="{00000000-0005-0000-0000-00003D560000}"/>
    <cellStyle name="20% - Accent1 3 2 5 2 4 2 7 2" xfId="22261" xr:uid="{00000000-0005-0000-0000-00003E560000}"/>
    <cellStyle name="20% - Accent1 3 2 5 2 4 2 8" xfId="22262" xr:uid="{00000000-0005-0000-0000-00003F560000}"/>
    <cellStyle name="20% - Accent1 3 2 5 2 4 2 8 2" xfId="22263" xr:uid="{00000000-0005-0000-0000-000040560000}"/>
    <cellStyle name="20% - Accent1 3 2 5 2 4 2 9" xfId="22264" xr:uid="{00000000-0005-0000-0000-000041560000}"/>
    <cellStyle name="20% - Accent1 3 2 5 2 4 3" xfId="22265" xr:uid="{00000000-0005-0000-0000-000042560000}"/>
    <cellStyle name="20% - Accent1 3 2 5 2 4 3 2" xfId="22266" xr:uid="{00000000-0005-0000-0000-000043560000}"/>
    <cellStyle name="20% - Accent1 3 2 5 2 4 3 2 2" xfId="22267" xr:uid="{00000000-0005-0000-0000-000044560000}"/>
    <cellStyle name="20% - Accent1 3 2 5 2 4 3 2 2 2" xfId="22268" xr:uid="{00000000-0005-0000-0000-000045560000}"/>
    <cellStyle name="20% - Accent1 3 2 5 2 4 3 2 2 2 2" xfId="22269" xr:uid="{00000000-0005-0000-0000-000046560000}"/>
    <cellStyle name="20% - Accent1 3 2 5 2 4 3 2 2 3" xfId="22270" xr:uid="{00000000-0005-0000-0000-000047560000}"/>
    <cellStyle name="20% - Accent1 3 2 5 2 4 3 2 3" xfId="22271" xr:uid="{00000000-0005-0000-0000-000048560000}"/>
    <cellStyle name="20% - Accent1 3 2 5 2 4 3 2 3 2" xfId="22272" xr:uid="{00000000-0005-0000-0000-000049560000}"/>
    <cellStyle name="20% - Accent1 3 2 5 2 4 3 2 4" xfId="22273" xr:uid="{00000000-0005-0000-0000-00004A560000}"/>
    <cellStyle name="20% - Accent1 3 2 5 2 4 3 3" xfId="22274" xr:uid="{00000000-0005-0000-0000-00004B560000}"/>
    <cellStyle name="20% - Accent1 3 2 5 2 4 3 3 2" xfId="22275" xr:uid="{00000000-0005-0000-0000-00004C560000}"/>
    <cellStyle name="20% - Accent1 3 2 5 2 4 3 3 2 2" xfId="22276" xr:uid="{00000000-0005-0000-0000-00004D560000}"/>
    <cellStyle name="20% - Accent1 3 2 5 2 4 3 3 2 2 2" xfId="22277" xr:uid="{00000000-0005-0000-0000-00004E560000}"/>
    <cellStyle name="20% - Accent1 3 2 5 2 4 3 3 2 3" xfId="22278" xr:uid="{00000000-0005-0000-0000-00004F560000}"/>
    <cellStyle name="20% - Accent1 3 2 5 2 4 3 3 3" xfId="22279" xr:uid="{00000000-0005-0000-0000-000050560000}"/>
    <cellStyle name="20% - Accent1 3 2 5 2 4 3 3 3 2" xfId="22280" xr:uid="{00000000-0005-0000-0000-000051560000}"/>
    <cellStyle name="20% - Accent1 3 2 5 2 4 3 3 4" xfId="22281" xr:uid="{00000000-0005-0000-0000-000052560000}"/>
    <cellStyle name="20% - Accent1 3 2 5 2 4 3 4" xfId="22282" xr:uid="{00000000-0005-0000-0000-000053560000}"/>
    <cellStyle name="20% - Accent1 3 2 5 2 4 3 4 2" xfId="22283" xr:uid="{00000000-0005-0000-0000-000054560000}"/>
    <cellStyle name="20% - Accent1 3 2 5 2 4 3 4 2 2" xfId="22284" xr:uid="{00000000-0005-0000-0000-000055560000}"/>
    <cellStyle name="20% - Accent1 3 2 5 2 4 3 4 2 2 2" xfId="22285" xr:uid="{00000000-0005-0000-0000-000056560000}"/>
    <cellStyle name="20% - Accent1 3 2 5 2 4 3 4 2 3" xfId="22286" xr:uid="{00000000-0005-0000-0000-000057560000}"/>
    <cellStyle name="20% - Accent1 3 2 5 2 4 3 4 3" xfId="22287" xr:uid="{00000000-0005-0000-0000-000058560000}"/>
    <cellStyle name="20% - Accent1 3 2 5 2 4 3 4 3 2" xfId="22288" xr:uid="{00000000-0005-0000-0000-000059560000}"/>
    <cellStyle name="20% - Accent1 3 2 5 2 4 3 4 4" xfId="22289" xr:uid="{00000000-0005-0000-0000-00005A560000}"/>
    <cellStyle name="20% - Accent1 3 2 5 2 4 3 5" xfId="22290" xr:uid="{00000000-0005-0000-0000-00005B560000}"/>
    <cellStyle name="20% - Accent1 3 2 5 2 4 3 5 2" xfId="22291" xr:uid="{00000000-0005-0000-0000-00005C560000}"/>
    <cellStyle name="20% - Accent1 3 2 5 2 4 3 5 2 2" xfId="22292" xr:uid="{00000000-0005-0000-0000-00005D560000}"/>
    <cellStyle name="20% - Accent1 3 2 5 2 4 3 5 3" xfId="22293" xr:uid="{00000000-0005-0000-0000-00005E560000}"/>
    <cellStyle name="20% - Accent1 3 2 5 2 4 3 6" xfId="22294" xr:uid="{00000000-0005-0000-0000-00005F560000}"/>
    <cellStyle name="20% - Accent1 3 2 5 2 4 3 6 2" xfId="22295" xr:uid="{00000000-0005-0000-0000-000060560000}"/>
    <cellStyle name="20% - Accent1 3 2 5 2 4 3 6 2 2" xfId="22296" xr:uid="{00000000-0005-0000-0000-000061560000}"/>
    <cellStyle name="20% - Accent1 3 2 5 2 4 3 6 3" xfId="22297" xr:uid="{00000000-0005-0000-0000-000062560000}"/>
    <cellStyle name="20% - Accent1 3 2 5 2 4 3 7" xfId="22298" xr:uid="{00000000-0005-0000-0000-000063560000}"/>
    <cellStyle name="20% - Accent1 3 2 5 2 4 3 7 2" xfId="22299" xr:uid="{00000000-0005-0000-0000-000064560000}"/>
    <cellStyle name="20% - Accent1 3 2 5 2 4 3 8" xfId="22300" xr:uid="{00000000-0005-0000-0000-000065560000}"/>
    <cellStyle name="20% - Accent1 3 2 5 2 4 3 8 2" xfId="22301" xr:uid="{00000000-0005-0000-0000-000066560000}"/>
    <cellStyle name="20% - Accent1 3 2 5 2 4 3 9" xfId="22302" xr:uid="{00000000-0005-0000-0000-000067560000}"/>
    <cellStyle name="20% - Accent1 3 2 5 2 4 4" xfId="22303" xr:uid="{00000000-0005-0000-0000-000068560000}"/>
    <cellStyle name="20% - Accent1 3 2 5 2 4 4 2" xfId="22304" xr:uid="{00000000-0005-0000-0000-000069560000}"/>
    <cellStyle name="20% - Accent1 3 2 5 2 4 4 2 2" xfId="22305" xr:uid="{00000000-0005-0000-0000-00006A560000}"/>
    <cellStyle name="20% - Accent1 3 2 5 2 4 4 2 2 2" xfId="22306" xr:uid="{00000000-0005-0000-0000-00006B560000}"/>
    <cellStyle name="20% - Accent1 3 2 5 2 4 4 2 3" xfId="22307" xr:uid="{00000000-0005-0000-0000-00006C560000}"/>
    <cellStyle name="20% - Accent1 3 2 5 2 4 4 3" xfId="22308" xr:uid="{00000000-0005-0000-0000-00006D560000}"/>
    <cellStyle name="20% - Accent1 3 2 5 2 4 4 3 2" xfId="22309" xr:uid="{00000000-0005-0000-0000-00006E560000}"/>
    <cellStyle name="20% - Accent1 3 2 5 2 4 4 4" xfId="22310" xr:uid="{00000000-0005-0000-0000-00006F560000}"/>
    <cellStyle name="20% - Accent1 3 2 5 2 4 5" xfId="22311" xr:uid="{00000000-0005-0000-0000-000070560000}"/>
    <cellStyle name="20% - Accent1 3 2 5 2 4 5 2" xfId="22312" xr:uid="{00000000-0005-0000-0000-000071560000}"/>
    <cellStyle name="20% - Accent1 3 2 5 2 4 5 2 2" xfId="22313" xr:uid="{00000000-0005-0000-0000-000072560000}"/>
    <cellStyle name="20% - Accent1 3 2 5 2 4 5 2 2 2" xfId="22314" xr:uid="{00000000-0005-0000-0000-000073560000}"/>
    <cellStyle name="20% - Accent1 3 2 5 2 4 5 2 3" xfId="22315" xr:uid="{00000000-0005-0000-0000-000074560000}"/>
    <cellStyle name="20% - Accent1 3 2 5 2 4 5 3" xfId="22316" xr:uid="{00000000-0005-0000-0000-000075560000}"/>
    <cellStyle name="20% - Accent1 3 2 5 2 4 5 3 2" xfId="22317" xr:uid="{00000000-0005-0000-0000-000076560000}"/>
    <cellStyle name="20% - Accent1 3 2 5 2 4 5 4" xfId="22318" xr:uid="{00000000-0005-0000-0000-000077560000}"/>
    <cellStyle name="20% - Accent1 3 2 5 2 4 6" xfId="22319" xr:uid="{00000000-0005-0000-0000-000078560000}"/>
    <cellStyle name="20% - Accent1 3 2 5 2 4 6 2" xfId="22320" xr:uid="{00000000-0005-0000-0000-000079560000}"/>
    <cellStyle name="20% - Accent1 3 2 5 2 4 6 2 2" xfId="22321" xr:uid="{00000000-0005-0000-0000-00007A560000}"/>
    <cellStyle name="20% - Accent1 3 2 5 2 4 6 2 2 2" xfId="22322" xr:uid="{00000000-0005-0000-0000-00007B560000}"/>
    <cellStyle name="20% - Accent1 3 2 5 2 4 6 2 3" xfId="22323" xr:uid="{00000000-0005-0000-0000-00007C560000}"/>
    <cellStyle name="20% - Accent1 3 2 5 2 4 6 3" xfId="22324" xr:uid="{00000000-0005-0000-0000-00007D560000}"/>
    <cellStyle name="20% - Accent1 3 2 5 2 4 6 3 2" xfId="22325" xr:uid="{00000000-0005-0000-0000-00007E560000}"/>
    <cellStyle name="20% - Accent1 3 2 5 2 4 6 4" xfId="22326" xr:uid="{00000000-0005-0000-0000-00007F560000}"/>
    <cellStyle name="20% - Accent1 3 2 5 2 4 7" xfId="22327" xr:uid="{00000000-0005-0000-0000-000080560000}"/>
    <cellStyle name="20% - Accent1 3 2 5 2 4 7 2" xfId="22328" xr:uid="{00000000-0005-0000-0000-000081560000}"/>
    <cellStyle name="20% - Accent1 3 2 5 2 4 7 2 2" xfId="22329" xr:uid="{00000000-0005-0000-0000-000082560000}"/>
    <cellStyle name="20% - Accent1 3 2 5 2 4 7 3" xfId="22330" xr:uid="{00000000-0005-0000-0000-000083560000}"/>
    <cellStyle name="20% - Accent1 3 2 5 2 4 8" xfId="22331" xr:uid="{00000000-0005-0000-0000-000084560000}"/>
    <cellStyle name="20% - Accent1 3 2 5 2 4 8 2" xfId="22332" xr:uid="{00000000-0005-0000-0000-000085560000}"/>
    <cellStyle name="20% - Accent1 3 2 5 2 4 8 2 2" xfId="22333" xr:uid="{00000000-0005-0000-0000-000086560000}"/>
    <cellStyle name="20% - Accent1 3 2 5 2 4 8 3" xfId="22334" xr:uid="{00000000-0005-0000-0000-000087560000}"/>
    <cellStyle name="20% - Accent1 3 2 5 2 4 9" xfId="22335" xr:uid="{00000000-0005-0000-0000-000088560000}"/>
    <cellStyle name="20% - Accent1 3 2 5 2 4 9 2" xfId="22336" xr:uid="{00000000-0005-0000-0000-000089560000}"/>
    <cellStyle name="20% - Accent1 3 2 5 2 5" xfId="22337" xr:uid="{00000000-0005-0000-0000-00008A560000}"/>
    <cellStyle name="20% - Accent1 3 2 5 2 5 2" xfId="22338" xr:uid="{00000000-0005-0000-0000-00008B560000}"/>
    <cellStyle name="20% - Accent1 3 2 5 2 5 2 2" xfId="22339" xr:uid="{00000000-0005-0000-0000-00008C560000}"/>
    <cellStyle name="20% - Accent1 3 2 5 2 5 2 2 2" xfId="22340" xr:uid="{00000000-0005-0000-0000-00008D560000}"/>
    <cellStyle name="20% - Accent1 3 2 5 2 5 2 2 2 2" xfId="22341" xr:uid="{00000000-0005-0000-0000-00008E560000}"/>
    <cellStyle name="20% - Accent1 3 2 5 2 5 2 2 3" xfId="22342" xr:uid="{00000000-0005-0000-0000-00008F560000}"/>
    <cellStyle name="20% - Accent1 3 2 5 2 5 2 3" xfId="22343" xr:uid="{00000000-0005-0000-0000-000090560000}"/>
    <cellStyle name="20% - Accent1 3 2 5 2 5 2 3 2" xfId="22344" xr:uid="{00000000-0005-0000-0000-000091560000}"/>
    <cellStyle name="20% - Accent1 3 2 5 2 5 2 4" xfId="22345" xr:uid="{00000000-0005-0000-0000-000092560000}"/>
    <cellStyle name="20% - Accent1 3 2 5 2 5 3" xfId="22346" xr:uid="{00000000-0005-0000-0000-000093560000}"/>
    <cellStyle name="20% - Accent1 3 2 5 2 5 3 2" xfId="22347" xr:uid="{00000000-0005-0000-0000-000094560000}"/>
    <cellStyle name="20% - Accent1 3 2 5 2 5 3 2 2" xfId="22348" xr:uid="{00000000-0005-0000-0000-000095560000}"/>
    <cellStyle name="20% - Accent1 3 2 5 2 5 3 2 2 2" xfId="22349" xr:uid="{00000000-0005-0000-0000-000096560000}"/>
    <cellStyle name="20% - Accent1 3 2 5 2 5 3 2 3" xfId="22350" xr:uid="{00000000-0005-0000-0000-000097560000}"/>
    <cellStyle name="20% - Accent1 3 2 5 2 5 3 3" xfId="22351" xr:uid="{00000000-0005-0000-0000-000098560000}"/>
    <cellStyle name="20% - Accent1 3 2 5 2 5 3 3 2" xfId="22352" xr:uid="{00000000-0005-0000-0000-000099560000}"/>
    <cellStyle name="20% - Accent1 3 2 5 2 5 3 4" xfId="22353" xr:uid="{00000000-0005-0000-0000-00009A560000}"/>
    <cellStyle name="20% - Accent1 3 2 5 2 5 4" xfId="22354" xr:uid="{00000000-0005-0000-0000-00009B560000}"/>
    <cellStyle name="20% - Accent1 3 2 5 2 5 4 2" xfId="22355" xr:uid="{00000000-0005-0000-0000-00009C560000}"/>
    <cellStyle name="20% - Accent1 3 2 5 2 5 4 2 2" xfId="22356" xr:uid="{00000000-0005-0000-0000-00009D560000}"/>
    <cellStyle name="20% - Accent1 3 2 5 2 5 4 2 2 2" xfId="22357" xr:uid="{00000000-0005-0000-0000-00009E560000}"/>
    <cellStyle name="20% - Accent1 3 2 5 2 5 4 2 3" xfId="22358" xr:uid="{00000000-0005-0000-0000-00009F560000}"/>
    <cellStyle name="20% - Accent1 3 2 5 2 5 4 3" xfId="22359" xr:uid="{00000000-0005-0000-0000-0000A0560000}"/>
    <cellStyle name="20% - Accent1 3 2 5 2 5 4 3 2" xfId="22360" xr:uid="{00000000-0005-0000-0000-0000A1560000}"/>
    <cellStyle name="20% - Accent1 3 2 5 2 5 4 4" xfId="22361" xr:uid="{00000000-0005-0000-0000-0000A2560000}"/>
    <cellStyle name="20% - Accent1 3 2 5 2 5 5" xfId="22362" xr:uid="{00000000-0005-0000-0000-0000A3560000}"/>
    <cellStyle name="20% - Accent1 3 2 5 2 5 5 2" xfId="22363" xr:uid="{00000000-0005-0000-0000-0000A4560000}"/>
    <cellStyle name="20% - Accent1 3 2 5 2 5 5 2 2" xfId="22364" xr:uid="{00000000-0005-0000-0000-0000A5560000}"/>
    <cellStyle name="20% - Accent1 3 2 5 2 5 5 3" xfId="22365" xr:uid="{00000000-0005-0000-0000-0000A6560000}"/>
    <cellStyle name="20% - Accent1 3 2 5 2 5 6" xfId="22366" xr:uid="{00000000-0005-0000-0000-0000A7560000}"/>
    <cellStyle name="20% - Accent1 3 2 5 2 5 6 2" xfId="22367" xr:uid="{00000000-0005-0000-0000-0000A8560000}"/>
    <cellStyle name="20% - Accent1 3 2 5 2 5 6 2 2" xfId="22368" xr:uid="{00000000-0005-0000-0000-0000A9560000}"/>
    <cellStyle name="20% - Accent1 3 2 5 2 5 6 3" xfId="22369" xr:uid="{00000000-0005-0000-0000-0000AA560000}"/>
    <cellStyle name="20% - Accent1 3 2 5 2 5 7" xfId="22370" xr:uid="{00000000-0005-0000-0000-0000AB560000}"/>
    <cellStyle name="20% - Accent1 3 2 5 2 5 7 2" xfId="22371" xr:uid="{00000000-0005-0000-0000-0000AC560000}"/>
    <cellStyle name="20% - Accent1 3 2 5 2 5 8" xfId="22372" xr:uid="{00000000-0005-0000-0000-0000AD560000}"/>
    <cellStyle name="20% - Accent1 3 2 5 2 5 8 2" xfId="22373" xr:uid="{00000000-0005-0000-0000-0000AE560000}"/>
    <cellStyle name="20% - Accent1 3 2 5 2 5 9" xfId="22374" xr:uid="{00000000-0005-0000-0000-0000AF560000}"/>
    <cellStyle name="20% - Accent1 3 2 5 2 6" xfId="22375" xr:uid="{00000000-0005-0000-0000-0000B0560000}"/>
    <cellStyle name="20% - Accent1 3 2 5 2 6 2" xfId="22376" xr:uid="{00000000-0005-0000-0000-0000B1560000}"/>
    <cellStyle name="20% - Accent1 3 2 5 2 6 2 2" xfId="22377" xr:uid="{00000000-0005-0000-0000-0000B2560000}"/>
    <cellStyle name="20% - Accent1 3 2 5 2 6 2 2 2" xfId="22378" xr:uid="{00000000-0005-0000-0000-0000B3560000}"/>
    <cellStyle name="20% - Accent1 3 2 5 2 6 2 2 2 2" xfId="22379" xr:uid="{00000000-0005-0000-0000-0000B4560000}"/>
    <cellStyle name="20% - Accent1 3 2 5 2 6 2 2 3" xfId="22380" xr:uid="{00000000-0005-0000-0000-0000B5560000}"/>
    <cellStyle name="20% - Accent1 3 2 5 2 6 2 3" xfId="22381" xr:uid="{00000000-0005-0000-0000-0000B6560000}"/>
    <cellStyle name="20% - Accent1 3 2 5 2 6 2 3 2" xfId="22382" xr:uid="{00000000-0005-0000-0000-0000B7560000}"/>
    <cellStyle name="20% - Accent1 3 2 5 2 6 2 4" xfId="22383" xr:uid="{00000000-0005-0000-0000-0000B8560000}"/>
    <cellStyle name="20% - Accent1 3 2 5 2 6 3" xfId="22384" xr:uid="{00000000-0005-0000-0000-0000B9560000}"/>
    <cellStyle name="20% - Accent1 3 2 5 2 6 3 2" xfId="22385" xr:uid="{00000000-0005-0000-0000-0000BA560000}"/>
    <cellStyle name="20% - Accent1 3 2 5 2 6 3 2 2" xfId="22386" xr:uid="{00000000-0005-0000-0000-0000BB560000}"/>
    <cellStyle name="20% - Accent1 3 2 5 2 6 3 2 2 2" xfId="22387" xr:uid="{00000000-0005-0000-0000-0000BC560000}"/>
    <cellStyle name="20% - Accent1 3 2 5 2 6 3 2 3" xfId="22388" xr:uid="{00000000-0005-0000-0000-0000BD560000}"/>
    <cellStyle name="20% - Accent1 3 2 5 2 6 3 3" xfId="22389" xr:uid="{00000000-0005-0000-0000-0000BE560000}"/>
    <cellStyle name="20% - Accent1 3 2 5 2 6 3 3 2" xfId="22390" xr:uid="{00000000-0005-0000-0000-0000BF560000}"/>
    <cellStyle name="20% - Accent1 3 2 5 2 6 3 4" xfId="22391" xr:uid="{00000000-0005-0000-0000-0000C0560000}"/>
    <cellStyle name="20% - Accent1 3 2 5 2 6 4" xfId="22392" xr:uid="{00000000-0005-0000-0000-0000C1560000}"/>
    <cellStyle name="20% - Accent1 3 2 5 2 6 4 2" xfId="22393" xr:uid="{00000000-0005-0000-0000-0000C2560000}"/>
    <cellStyle name="20% - Accent1 3 2 5 2 6 4 2 2" xfId="22394" xr:uid="{00000000-0005-0000-0000-0000C3560000}"/>
    <cellStyle name="20% - Accent1 3 2 5 2 6 4 2 2 2" xfId="22395" xr:uid="{00000000-0005-0000-0000-0000C4560000}"/>
    <cellStyle name="20% - Accent1 3 2 5 2 6 4 2 3" xfId="22396" xr:uid="{00000000-0005-0000-0000-0000C5560000}"/>
    <cellStyle name="20% - Accent1 3 2 5 2 6 4 3" xfId="22397" xr:uid="{00000000-0005-0000-0000-0000C6560000}"/>
    <cellStyle name="20% - Accent1 3 2 5 2 6 4 3 2" xfId="22398" xr:uid="{00000000-0005-0000-0000-0000C7560000}"/>
    <cellStyle name="20% - Accent1 3 2 5 2 6 4 4" xfId="22399" xr:uid="{00000000-0005-0000-0000-0000C8560000}"/>
    <cellStyle name="20% - Accent1 3 2 5 2 6 5" xfId="22400" xr:uid="{00000000-0005-0000-0000-0000C9560000}"/>
    <cellStyle name="20% - Accent1 3 2 5 2 6 5 2" xfId="22401" xr:uid="{00000000-0005-0000-0000-0000CA560000}"/>
    <cellStyle name="20% - Accent1 3 2 5 2 6 5 2 2" xfId="22402" xr:uid="{00000000-0005-0000-0000-0000CB560000}"/>
    <cellStyle name="20% - Accent1 3 2 5 2 6 5 3" xfId="22403" xr:uid="{00000000-0005-0000-0000-0000CC560000}"/>
    <cellStyle name="20% - Accent1 3 2 5 2 6 6" xfId="22404" xr:uid="{00000000-0005-0000-0000-0000CD560000}"/>
    <cellStyle name="20% - Accent1 3 2 5 2 6 6 2" xfId="22405" xr:uid="{00000000-0005-0000-0000-0000CE560000}"/>
    <cellStyle name="20% - Accent1 3 2 5 2 6 6 2 2" xfId="22406" xr:uid="{00000000-0005-0000-0000-0000CF560000}"/>
    <cellStyle name="20% - Accent1 3 2 5 2 6 6 3" xfId="22407" xr:uid="{00000000-0005-0000-0000-0000D0560000}"/>
    <cellStyle name="20% - Accent1 3 2 5 2 6 7" xfId="22408" xr:uid="{00000000-0005-0000-0000-0000D1560000}"/>
    <cellStyle name="20% - Accent1 3 2 5 2 6 7 2" xfId="22409" xr:uid="{00000000-0005-0000-0000-0000D2560000}"/>
    <cellStyle name="20% - Accent1 3 2 5 2 6 8" xfId="22410" xr:uid="{00000000-0005-0000-0000-0000D3560000}"/>
    <cellStyle name="20% - Accent1 3 2 5 2 6 8 2" xfId="22411" xr:uid="{00000000-0005-0000-0000-0000D4560000}"/>
    <cellStyle name="20% - Accent1 3 2 5 2 6 9" xfId="22412" xr:uid="{00000000-0005-0000-0000-0000D5560000}"/>
    <cellStyle name="20% - Accent1 3 2 5 2 7" xfId="22413" xr:uid="{00000000-0005-0000-0000-0000D6560000}"/>
    <cellStyle name="20% - Accent1 3 2 5 2 7 2" xfId="22414" xr:uid="{00000000-0005-0000-0000-0000D7560000}"/>
    <cellStyle name="20% - Accent1 3 2 5 2 7 2 2" xfId="22415" xr:uid="{00000000-0005-0000-0000-0000D8560000}"/>
    <cellStyle name="20% - Accent1 3 2 5 2 7 2 2 2" xfId="22416" xr:uid="{00000000-0005-0000-0000-0000D9560000}"/>
    <cellStyle name="20% - Accent1 3 2 5 2 7 2 3" xfId="22417" xr:uid="{00000000-0005-0000-0000-0000DA560000}"/>
    <cellStyle name="20% - Accent1 3 2 5 2 7 3" xfId="22418" xr:uid="{00000000-0005-0000-0000-0000DB560000}"/>
    <cellStyle name="20% - Accent1 3 2 5 2 7 3 2" xfId="22419" xr:uid="{00000000-0005-0000-0000-0000DC560000}"/>
    <cellStyle name="20% - Accent1 3 2 5 2 7 4" xfId="22420" xr:uid="{00000000-0005-0000-0000-0000DD560000}"/>
    <cellStyle name="20% - Accent1 3 2 5 2 8" xfId="22421" xr:uid="{00000000-0005-0000-0000-0000DE560000}"/>
    <cellStyle name="20% - Accent1 3 2 5 2 8 2" xfId="22422" xr:uid="{00000000-0005-0000-0000-0000DF560000}"/>
    <cellStyle name="20% - Accent1 3 2 5 2 8 2 2" xfId="22423" xr:uid="{00000000-0005-0000-0000-0000E0560000}"/>
    <cellStyle name="20% - Accent1 3 2 5 2 8 2 2 2" xfId="22424" xr:uid="{00000000-0005-0000-0000-0000E1560000}"/>
    <cellStyle name="20% - Accent1 3 2 5 2 8 2 3" xfId="22425" xr:uid="{00000000-0005-0000-0000-0000E2560000}"/>
    <cellStyle name="20% - Accent1 3 2 5 2 8 3" xfId="22426" xr:uid="{00000000-0005-0000-0000-0000E3560000}"/>
    <cellStyle name="20% - Accent1 3 2 5 2 8 3 2" xfId="22427" xr:uid="{00000000-0005-0000-0000-0000E4560000}"/>
    <cellStyle name="20% - Accent1 3 2 5 2 8 4" xfId="22428" xr:uid="{00000000-0005-0000-0000-0000E5560000}"/>
    <cellStyle name="20% - Accent1 3 2 5 2 9" xfId="22429" xr:uid="{00000000-0005-0000-0000-0000E6560000}"/>
    <cellStyle name="20% - Accent1 3 2 5 2 9 2" xfId="22430" xr:uid="{00000000-0005-0000-0000-0000E7560000}"/>
    <cellStyle name="20% - Accent1 3 2 5 2 9 2 2" xfId="22431" xr:uid="{00000000-0005-0000-0000-0000E8560000}"/>
    <cellStyle name="20% - Accent1 3 2 5 2 9 2 2 2" xfId="22432" xr:uid="{00000000-0005-0000-0000-0000E9560000}"/>
    <cellStyle name="20% - Accent1 3 2 5 2 9 2 3" xfId="22433" xr:uid="{00000000-0005-0000-0000-0000EA560000}"/>
    <cellStyle name="20% - Accent1 3 2 5 2 9 3" xfId="22434" xr:uid="{00000000-0005-0000-0000-0000EB560000}"/>
    <cellStyle name="20% - Accent1 3 2 5 2 9 3 2" xfId="22435" xr:uid="{00000000-0005-0000-0000-0000EC560000}"/>
    <cellStyle name="20% - Accent1 3 2 5 2 9 4" xfId="22436" xr:uid="{00000000-0005-0000-0000-0000ED560000}"/>
    <cellStyle name="20% - Accent1 3 2 5 3" xfId="22437" xr:uid="{00000000-0005-0000-0000-0000EE560000}"/>
    <cellStyle name="20% - Accent1 3 2 5 3 10" xfId="22438" xr:uid="{00000000-0005-0000-0000-0000EF560000}"/>
    <cellStyle name="20% - Accent1 3 2 5 3 10 2" xfId="22439" xr:uid="{00000000-0005-0000-0000-0000F0560000}"/>
    <cellStyle name="20% - Accent1 3 2 5 3 11" xfId="22440" xr:uid="{00000000-0005-0000-0000-0000F1560000}"/>
    <cellStyle name="20% - Accent1 3 2 5 3 2" xfId="22441" xr:uid="{00000000-0005-0000-0000-0000F2560000}"/>
    <cellStyle name="20% - Accent1 3 2 5 3 2 2" xfId="22442" xr:uid="{00000000-0005-0000-0000-0000F3560000}"/>
    <cellStyle name="20% - Accent1 3 2 5 3 2 2 2" xfId="22443" xr:uid="{00000000-0005-0000-0000-0000F4560000}"/>
    <cellStyle name="20% - Accent1 3 2 5 3 2 2 2 2" xfId="22444" xr:uid="{00000000-0005-0000-0000-0000F5560000}"/>
    <cellStyle name="20% - Accent1 3 2 5 3 2 2 2 2 2" xfId="22445" xr:uid="{00000000-0005-0000-0000-0000F6560000}"/>
    <cellStyle name="20% - Accent1 3 2 5 3 2 2 2 3" xfId="22446" xr:uid="{00000000-0005-0000-0000-0000F7560000}"/>
    <cellStyle name="20% - Accent1 3 2 5 3 2 2 3" xfId="22447" xr:uid="{00000000-0005-0000-0000-0000F8560000}"/>
    <cellStyle name="20% - Accent1 3 2 5 3 2 2 3 2" xfId="22448" xr:uid="{00000000-0005-0000-0000-0000F9560000}"/>
    <cellStyle name="20% - Accent1 3 2 5 3 2 2 4" xfId="22449" xr:uid="{00000000-0005-0000-0000-0000FA560000}"/>
    <cellStyle name="20% - Accent1 3 2 5 3 2 3" xfId="22450" xr:uid="{00000000-0005-0000-0000-0000FB560000}"/>
    <cellStyle name="20% - Accent1 3 2 5 3 2 3 2" xfId="22451" xr:uid="{00000000-0005-0000-0000-0000FC560000}"/>
    <cellStyle name="20% - Accent1 3 2 5 3 2 3 2 2" xfId="22452" xr:uid="{00000000-0005-0000-0000-0000FD560000}"/>
    <cellStyle name="20% - Accent1 3 2 5 3 2 3 2 2 2" xfId="22453" xr:uid="{00000000-0005-0000-0000-0000FE560000}"/>
    <cellStyle name="20% - Accent1 3 2 5 3 2 3 2 3" xfId="22454" xr:uid="{00000000-0005-0000-0000-0000FF560000}"/>
    <cellStyle name="20% - Accent1 3 2 5 3 2 3 3" xfId="22455" xr:uid="{00000000-0005-0000-0000-000000570000}"/>
    <cellStyle name="20% - Accent1 3 2 5 3 2 3 3 2" xfId="22456" xr:uid="{00000000-0005-0000-0000-000001570000}"/>
    <cellStyle name="20% - Accent1 3 2 5 3 2 3 4" xfId="22457" xr:uid="{00000000-0005-0000-0000-000002570000}"/>
    <cellStyle name="20% - Accent1 3 2 5 3 2 4" xfId="22458" xr:uid="{00000000-0005-0000-0000-000003570000}"/>
    <cellStyle name="20% - Accent1 3 2 5 3 2 4 2" xfId="22459" xr:uid="{00000000-0005-0000-0000-000004570000}"/>
    <cellStyle name="20% - Accent1 3 2 5 3 2 4 2 2" xfId="22460" xr:uid="{00000000-0005-0000-0000-000005570000}"/>
    <cellStyle name="20% - Accent1 3 2 5 3 2 4 2 2 2" xfId="22461" xr:uid="{00000000-0005-0000-0000-000006570000}"/>
    <cellStyle name="20% - Accent1 3 2 5 3 2 4 2 3" xfId="22462" xr:uid="{00000000-0005-0000-0000-000007570000}"/>
    <cellStyle name="20% - Accent1 3 2 5 3 2 4 3" xfId="22463" xr:uid="{00000000-0005-0000-0000-000008570000}"/>
    <cellStyle name="20% - Accent1 3 2 5 3 2 4 3 2" xfId="22464" xr:uid="{00000000-0005-0000-0000-000009570000}"/>
    <cellStyle name="20% - Accent1 3 2 5 3 2 4 4" xfId="22465" xr:uid="{00000000-0005-0000-0000-00000A570000}"/>
    <cellStyle name="20% - Accent1 3 2 5 3 2 5" xfId="22466" xr:uid="{00000000-0005-0000-0000-00000B570000}"/>
    <cellStyle name="20% - Accent1 3 2 5 3 2 5 2" xfId="22467" xr:uid="{00000000-0005-0000-0000-00000C570000}"/>
    <cellStyle name="20% - Accent1 3 2 5 3 2 5 2 2" xfId="22468" xr:uid="{00000000-0005-0000-0000-00000D570000}"/>
    <cellStyle name="20% - Accent1 3 2 5 3 2 5 3" xfId="22469" xr:uid="{00000000-0005-0000-0000-00000E570000}"/>
    <cellStyle name="20% - Accent1 3 2 5 3 2 6" xfId="22470" xr:uid="{00000000-0005-0000-0000-00000F570000}"/>
    <cellStyle name="20% - Accent1 3 2 5 3 2 6 2" xfId="22471" xr:uid="{00000000-0005-0000-0000-000010570000}"/>
    <cellStyle name="20% - Accent1 3 2 5 3 2 6 2 2" xfId="22472" xr:uid="{00000000-0005-0000-0000-000011570000}"/>
    <cellStyle name="20% - Accent1 3 2 5 3 2 6 3" xfId="22473" xr:uid="{00000000-0005-0000-0000-000012570000}"/>
    <cellStyle name="20% - Accent1 3 2 5 3 2 7" xfId="22474" xr:uid="{00000000-0005-0000-0000-000013570000}"/>
    <cellStyle name="20% - Accent1 3 2 5 3 2 7 2" xfId="22475" xr:uid="{00000000-0005-0000-0000-000014570000}"/>
    <cellStyle name="20% - Accent1 3 2 5 3 2 8" xfId="22476" xr:uid="{00000000-0005-0000-0000-000015570000}"/>
    <cellStyle name="20% - Accent1 3 2 5 3 2 8 2" xfId="22477" xr:uid="{00000000-0005-0000-0000-000016570000}"/>
    <cellStyle name="20% - Accent1 3 2 5 3 2 9" xfId="22478" xr:uid="{00000000-0005-0000-0000-000017570000}"/>
    <cellStyle name="20% - Accent1 3 2 5 3 3" xfId="22479" xr:uid="{00000000-0005-0000-0000-000018570000}"/>
    <cellStyle name="20% - Accent1 3 2 5 3 3 2" xfId="22480" xr:uid="{00000000-0005-0000-0000-000019570000}"/>
    <cellStyle name="20% - Accent1 3 2 5 3 3 2 2" xfId="22481" xr:uid="{00000000-0005-0000-0000-00001A570000}"/>
    <cellStyle name="20% - Accent1 3 2 5 3 3 2 2 2" xfId="22482" xr:uid="{00000000-0005-0000-0000-00001B570000}"/>
    <cellStyle name="20% - Accent1 3 2 5 3 3 2 2 2 2" xfId="22483" xr:uid="{00000000-0005-0000-0000-00001C570000}"/>
    <cellStyle name="20% - Accent1 3 2 5 3 3 2 2 3" xfId="22484" xr:uid="{00000000-0005-0000-0000-00001D570000}"/>
    <cellStyle name="20% - Accent1 3 2 5 3 3 2 3" xfId="22485" xr:uid="{00000000-0005-0000-0000-00001E570000}"/>
    <cellStyle name="20% - Accent1 3 2 5 3 3 2 3 2" xfId="22486" xr:uid="{00000000-0005-0000-0000-00001F570000}"/>
    <cellStyle name="20% - Accent1 3 2 5 3 3 2 4" xfId="22487" xr:uid="{00000000-0005-0000-0000-000020570000}"/>
    <cellStyle name="20% - Accent1 3 2 5 3 3 3" xfId="22488" xr:uid="{00000000-0005-0000-0000-000021570000}"/>
    <cellStyle name="20% - Accent1 3 2 5 3 3 3 2" xfId="22489" xr:uid="{00000000-0005-0000-0000-000022570000}"/>
    <cellStyle name="20% - Accent1 3 2 5 3 3 3 2 2" xfId="22490" xr:uid="{00000000-0005-0000-0000-000023570000}"/>
    <cellStyle name="20% - Accent1 3 2 5 3 3 3 2 2 2" xfId="22491" xr:uid="{00000000-0005-0000-0000-000024570000}"/>
    <cellStyle name="20% - Accent1 3 2 5 3 3 3 2 3" xfId="22492" xr:uid="{00000000-0005-0000-0000-000025570000}"/>
    <cellStyle name="20% - Accent1 3 2 5 3 3 3 3" xfId="22493" xr:uid="{00000000-0005-0000-0000-000026570000}"/>
    <cellStyle name="20% - Accent1 3 2 5 3 3 3 3 2" xfId="22494" xr:uid="{00000000-0005-0000-0000-000027570000}"/>
    <cellStyle name="20% - Accent1 3 2 5 3 3 3 4" xfId="22495" xr:uid="{00000000-0005-0000-0000-000028570000}"/>
    <cellStyle name="20% - Accent1 3 2 5 3 3 4" xfId="22496" xr:uid="{00000000-0005-0000-0000-000029570000}"/>
    <cellStyle name="20% - Accent1 3 2 5 3 3 4 2" xfId="22497" xr:uid="{00000000-0005-0000-0000-00002A570000}"/>
    <cellStyle name="20% - Accent1 3 2 5 3 3 4 2 2" xfId="22498" xr:uid="{00000000-0005-0000-0000-00002B570000}"/>
    <cellStyle name="20% - Accent1 3 2 5 3 3 4 2 2 2" xfId="22499" xr:uid="{00000000-0005-0000-0000-00002C570000}"/>
    <cellStyle name="20% - Accent1 3 2 5 3 3 4 2 3" xfId="22500" xr:uid="{00000000-0005-0000-0000-00002D570000}"/>
    <cellStyle name="20% - Accent1 3 2 5 3 3 4 3" xfId="22501" xr:uid="{00000000-0005-0000-0000-00002E570000}"/>
    <cellStyle name="20% - Accent1 3 2 5 3 3 4 3 2" xfId="22502" xr:uid="{00000000-0005-0000-0000-00002F570000}"/>
    <cellStyle name="20% - Accent1 3 2 5 3 3 4 4" xfId="22503" xr:uid="{00000000-0005-0000-0000-000030570000}"/>
    <cellStyle name="20% - Accent1 3 2 5 3 3 5" xfId="22504" xr:uid="{00000000-0005-0000-0000-000031570000}"/>
    <cellStyle name="20% - Accent1 3 2 5 3 3 5 2" xfId="22505" xr:uid="{00000000-0005-0000-0000-000032570000}"/>
    <cellStyle name="20% - Accent1 3 2 5 3 3 5 2 2" xfId="22506" xr:uid="{00000000-0005-0000-0000-000033570000}"/>
    <cellStyle name="20% - Accent1 3 2 5 3 3 5 3" xfId="22507" xr:uid="{00000000-0005-0000-0000-000034570000}"/>
    <cellStyle name="20% - Accent1 3 2 5 3 3 6" xfId="22508" xr:uid="{00000000-0005-0000-0000-000035570000}"/>
    <cellStyle name="20% - Accent1 3 2 5 3 3 6 2" xfId="22509" xr:uid="{00000000-0005-0000-0000-000036570000}"/>
    <cellStyle name="20% - Accent1 3 2 5 3 3 6 2 2" xfId="22510" xr:uid="{00000000-0005-0000-0000-000037570000}"/>
    <cellStyle name="20% - Accent1 3 2 5 3 3 6 3" xfId="22511" xr:uid="{00000000-0005-0000-0000-000038570000}"/>
    <cellStyle name="20% - Accent1 3 2 5 3 3 7" xfId="22512" xr:uid="{00000000-0005-0000-0000-000039570000}"/>
    <cellStyle name="20% - Accent1 3 2 5 3 3 7 2" xfId="22513" xr:uid="{00000000-0005-0000-0000-00003A570000}"/>
    <cellStyle name="20% - Accent1 3 2 5 3 3 8" xfId="22514" xr:uid="{00000000-0005-0000-0000-00003B570000}"/>
    <cellStyle name="20% - Accent1 3 2 5 3 3 8 2" xfId="22515" xr:uid="{00000000-0005-0000-0000-00003C570000}"/>
    <cellStyle name="20% - Accent1 3 2 5 3 3 9" xfId="22516" xr:uid="{00000000-0005-0000-0000-00003D570000}"/>
    <cellStyle name="20% - Accent1 3 2 5 3 4" xfId="22517" xr:uid="{00000000-0005-0000-0000-00003E570000}"/>
    <cellStyle name="20% - Accent1 3 2 5 3 4 2" xfId="22518" xr:uid="{00000000-0005-0000-0000-00003F570000}"/>
    <cellStyle name="20% - Accent1 3 2 5 3 4 2 2" xfId="22519" xr:uid="{00000000-0005-0000-0000-000040570000}"/>
    <cellStyle name="20% - Accent1 3 2 5 3 4 2 2 2" xfId="22520" xr:uid="{00000000-0005-0000-0000-000041570000}"/>
    <cellStyle name="20% - Accent1 3 2 5 3 4 2 3" xfId="22521" xr:uid="{00000000-0005-0000-0000-000042570000}"/>
    <cellStyle name="20% - Accent1 3 2 5 3 4 3" xfId="22522" xr:uid="{00000000-0005-0000-0000-000043570000}"/>
    <cellStyle name="20% - Accent1 3 2 5 3 4 3 2" xfId="22523" xr:uid="{00000000-0005-0000-0000-000044570000}"/>
    <cellStyle name="20% - Accent1 3 2 5 3 4 4" xfId="22524" xr:uid="{00000000-0005-0000-0000-000045570000}"/>
    <cellStyle name="20% - Accent1 3 2 5 3 5" xfId="22525" xr:uid="{00000000-0005-0000-0000-000046570000}"/>
    <cellStyle name="20% - Accent1 3 2 5 3 5 2" xfId="22526" xr:uid="{00000000-0005-0000-0000-000047570000}"/>
    <cellStyle name="20% - Accent1 3 2 5 3 5 2 2" xfId="22527" xr:uid="{00000000-0005-0000-0000-000048570000}"/>
    <cellStyle name="20% - Accent1 3 2 5 3 5 2 2 2" xfId="22528" xr:uid="{00000000-0005-0000-0000-000049570000}"/>
    <cellStyle name="20% - Accent1 3 2 5 3 5 2 3" xfId="22529" xr:uid="{00000000-0005-0000-0000-00004A570000}"/>
    <cellStyle name="20% - Accent1 3 2 5 3 5 3" xfId="22530" xr:uid="{00000000-0005-0000-0000-00004B570000}"/>
    <cellStyle name="20% - Accent1 3 2 5 3 5 3 2" xfId="22531" xr:uid="{00000000-0005-0000-0000-00004C570000}"/>
    <cellStyle name="20% - Accent1 3 2 5 3 5 4" xfId="22532" xr:uid="{00000000-0005-0000-0000-00004D570000}"/>
    <cellStyle name="20% - Accent1 3 2 5 3 6" xfId="22533" xr:uid="{00000000-0005-0000-0000-00004E570000}"/>
    <cellStyle name="20% - Accent1 3 2 5 3 6 2" xfId="22534" xr:uid="{00000000-0005-0000-0000-00004F570000}"/>
    <cellStyle name="20% - Accent1 3 2 5 3 6 2 2" xfId="22535" xr:uid="{00000000-0005-0000-0000-000050570000}"/>
    <cellStyle name="20% - Accent1 3 2 5 3 6 2 2 2" xfId="22536" xr:uid="{00000000-0005-0000-0000-000051570000}"/>
    <cellStyle name="20% - Accent1 3 2 5 3 6 2 3" xfId="22537" xr:uid="{00000000-0005-0000-0000-000052570000}"/>
    <cellStyle name="20% - Accent1 3 2 5 3 6 3" xfId="22538" xr:uid="{00000000-0005-0000-0000-000053570000}"/>
    <cellStyle name="20% - Accent1 3 2 5 3 6 3 2" xfId="22539" xr:uid="{00000000-0005-0000-0000-000054570000}"/>
    <cellStyle name="20% - Accent1 3 2 5 3 6 4" xfId="22540" xr:uid="{00000000-0005-0000-0000-000055570000}"/>
    <cellStyle name="20% - Accent1 3 2 5 3 7" xfId="22541" xr:uid="{00000000-0005-0000-0000-000056570000}"/>
    <cellStyle name="20% - Accent1 3 2 5 3 7 2" xfId="22542" xr:uid="{00000000-0005-0000-0000-000057570000}"/>
    <cellStyle name="20% - Accent1 3 2 5 3 7 2 2" xfId="22543" xr:uid="{00000000-0005-0000-0000-000058570000}"/>
    <cellStyle name="20% - Accent1 3 2 5 3 7 3" xfId="22544" xr:uid="{00000000-0005-0000-0000-000059570000}"/>
    <cellStyle name="20% - Accent1 3 2 5 3 8" xfId="22545" xr:uid="{00000000-0005-0000-0000-00005A570000}"/>
    <cellStyle name="20% - Accent1 3 2 5 3 8 2" xfId="22546" xr:uid="{00000000-0005-0000-0000-00005B570000}"/>
    <cellStyle name="20% - Accent1 3 2 5 3 8 2 2" xfId="22547" xr:uid="{00000000-0005-0000-0000-00005C570000}"/>
    <cellStyle name="20% - Accent1 3 2 5 3 8 3" xfId="22548" xr:uid="{00000000-0005-0000-0000-00005D570000}"/>
    <cellStyle name="20% - Accent1 3 2 5 3 9" xfId="22549" xr:uid="{00000000-0005-0000-0000-00005E570000}"/>
    <cellStyle name="20% - Accent1 3 2 5 3 9 2" xfId="22550" xr:uid="{00000000-0005-0000-0000-00005F570000}"/>
    <cellStyle name="20% - Accent1 3 2 5 4" xfId="22551" xr:uid="{00000000-0005-0000-0000-000060570000}"/>
    <cellStyle name="20% - Accent1 3 2 5 4 10" xfId="22552" xr:uid="{00000000-0005-0000-0000-000061570000}"/>
    <cellStyle name="20% - Accent1 3 2 5 4 10 2" xfId="22553" xr:uid="{00000000-0005-0000-0000-000062570000}"/>
    <cellStyle name="20% - Accent1 3 2 5 4 11" xfId="22554" xr:uid="{00000000-0005-0000-0000-000063570000}"/>
    <cellStyle name="20% - Accent1 3 2 5 4 2" xfId="22555" xr:uid="{00000000-0005-0000-0000-000064570000}"/>
    <cellStyle name="20% - Accent1 3 2 5 4 2 2" xfId="22556" xr:uid="{00000000-0005-0000-0000-000065570000}"/>
    <cellStyle name="20% - Accent1 3 2 5 4 2 2 2" xfId="22557" xr:uid="{00000000-0005-0000-0000-000066570000}"/>
    <cellStyle name="20% - Accent1 3 2 5 4 2 2 2 2" xfId="22558" xr:uid="{00000000-0005-0000-0000-000067570000}"/>
    <cellStyle name="20% - Accent1 3 2 5 4 2 2 2 2 2" xfId="22559" xr:uid="{00000000-0005-0000-0000-000068570000}"/>
    <cellStyle name="20% - Accent1 3 2 5 4 2 2 2 3" xfId="22560" xr:uid="{00000000-0005-0000-0000-000069570000}"/>
    <cellStyle name="20% - Accent1 3 2 5 4 2 2 3" xfId="22561" xr:uid="{00000000-0005-0000-0000-00006A570000}"/>
    <cellStyle name="20% - Accent1 3 2 5 4 2 2 3 2" xfId="22562" xr:uid="{00000000-0005-0000-0000-00006B570000}"/>
    <cellStyle name="20% - Accent1 3 2 5 4 2 2 4" xfId="22563" xr:uid="{00000000-0005-0000-0000-00006C570000}"/>
    <cellStyle name="20% - Accent1 3 2 5 4 2 3" xfId="22564" xr:uid="{00000000-0005-0000-0000-00006D570000}"/>
    <cellStyle name="20% - Accent1 3 2 5 4 2 3 2" xfId="22565" xr:uid="{00000000-0005-0000-0000-00006E570000}"/>
    <cellStyle name="20% - Accent1 3 2 5 4 2 3 2 2" xfId="22566" xr:uid="{00000000-0005-0000-0000-00006F570000}"/>
    <cellStyle name="20% - Accent1 3 2 5 4 2 3 2 2 2" xfId="22567" xr:uid="{00000000-0005-0000-0000-000070570000}"/>
    <cellStyle name="20% - Accent1 3 2 5 4 2 3 2 3" xfId="22568" xr:uid="{00000000-0005-0000-0000-000071570000}"/>
    <cellStyle name="20% - Accent1 3 2 5 4 2 3 3" xfId="22569" xr:uid="{00000000-0005-0000-0000-000072570000}"/>
    <cellStyle name="20% - Accent1 3 2 5 4 2 3 3 2" xfId="22570" xr:uid="{00000000-0005-0000-0000-000073570000}"/>
    <cellStyle name="20% - Accent1 3 2 5 4 2 3 4" xfId="22571" xr:uid="{00000000-0005-0000-0000-000074570000}"/>
    <cellStyle name="20% - Accent1 3 2 5 4 2 4" xfId="22572" xr:uid="{00000000-0005-0000-0000-000075570000}"/>
    <cellStyle name="20% - Accent1 3 2 5 4 2 4 2" xfId="22573" xr:uid="{00000000-0005-0000-0000-000076570000}"/>
    <cellStyle name="20% - Accent1 3 2 5 4 2 4 2 2" xfId="22574" xr:uid="{00000000-0005-0000-0000-000077570000}"/>
    <cellStyle name="20% - Accent1 3 2 5 4 2 4 2 2 2" xfId="22575" xr:uid="{00000000-0005-0000-0000-000078570000}"/>
    <cellStyle name="20% - Accent1 3 2 5 4 2 4 2 3" xfId="22576" xr:uid="{00000000-0005-0000-0000-000079570000}"/>
    <cellStyle name="20% - Accent1 3 2 5 4 2 4 3" xfId="22577" xr:uid="{00000000-0005-0000-0000-00007A570000}"/>
    <cellStyle name="20% - Accent1 3 2 5 4 2 4 3 2" xfId="22578" xr:uid="{00000000-0005-0000-0000-00007B570000}"/>
    <cellStyle name="20% - Accent1 3 2 5 4 2 4 4" xfId="22579" xr:uid="{00000000-0005-0000-0000-00007C570000}"/>
    <cellStyle name="20% - Accent1 3 2 5 4 2 5" xfId="22580" xr:uid="{00000000-0005-0000-0000-00007D570000}"/>
    <cellStyle name="20% - Accent1 3 2 5 4 2 5 2" xfId="22581" xr:uid="{00000000-0005-0000-0000-00007E570000}"/>
    <cellStyle name="20% - Accent1 3 2 5 4 2 5 2 2" xfId="22582" xr:uid="{00000000-0005-0000-0000-00007F570000}"/>
    <cellStyle name="20% - Accent1 3 2 5 4 2 5 3" xfId="22583" xr:uid="{00000000-0005-0000-0000-000080570000}"/>
    <cellStyle name="20% - Accent1 3 2 5 4 2 6" xfId="22584" xr:uid="{00000000-0005-0000-0000-000081570000}"/>
    <cellStyle name="20% - Accent1 3 2 5 4 2 6 2" xfId="22585" xr:uid="{00000000-0005-0000-0000-000082570000}"/>
    <cellStyle name="20% - Accent1 3 2 5 4 2 6 2 2" xfId="22586" xr:uid="{00000000-0005-0000-0000-000083570000}"/>
    <cellStyle name="20% - Accent1 3 2 5 4 2 6 3" xfId="22587" xr:uid="{00000000-0005-0000-0000-000084570000}"/>
    <cellStyle name="20% - Accent1 3 2 5 4 2 7" xfId="22588" xr:uid="{00000000-0005-0000-0000-000085570000}"/>
    <cellStyle name="20% - Accent1 3 2 5 4 2 7 2" xfId="22589" xr:uid="{00000000-0005-0000-0000-000086570000}"/>
    <cellStyle name="20% - Accent1 3 2 5 4 2 8" xfId="22590" xr:uid="{00000000-0005-0000-0000-000087570000}"/>
    <cellStyle name="20% - Accent1 3 2 5 4 2 8 2" xfId="22591" xr:uid="{00000000-0005-0000-0000-000088570000}"/>
    <cellStyle name="20% - Accent1 3 2 5 4 2 9" xfId="22592" xr:uid="{00000000-0005-0000-0000-000089570000}"/>
    <cellStyle name="20% - Accent1 3 2 5 4 3" xfId="22593" xr:uid="{00000000-0005-0000-0000-00008A570000}"/>
    <cellStyle name="20% - Accent1 3 2 5 4 3 2" xfId="22594" xr:uid="{00000000-0005-0000-0000-00008B570000}"/>
    <cellStyle name="20% - Accent1 3 2 5 4 3 2 2" xfId="22595" xr:uid="{00000000-0005-0000-0000-00008C570000}"/>
    <cellStyle name="20% - Accent1 3 2 5 4 3 2 2 2" xfId="22596" xr:uid="{00000000-0005-0000-0000-00008D570000}"/>
    <cellStyle name="20% - Accent1 3 2 5 4 3 2 2 2 2" xfId="22597" xr:uid="{00000000-0005-0000-0000-00008E570000}"/>
    <cellStyle name="20% - Accent1 3 2 5 4 3 2 2 3" xfId="22598" xr:uid="{00000000-0005-0000-0000-00008F570000}"/>
    <cellStyle name="20% - Accent1 3 2 5 4 3 2 3" xfId="22599" xr:uid="{00000000-0005-0000-0000-000090570000}"/>
    <cellStyle name="20% - Accent1 3 2 5 4 3 2 3 2" xfId="22600" xr:uid="{00000000-0005-0000-0000-000091570000}"/>
    <cellStyle name="20% - Accent1 3 2 5 4 3 2 4" xfId="22601" xr:uid="{00000000-0005-0000-0000-000092570000}"/>
    <cellStyle name="20% - Accent1 3 2 5 4 3 3" xfId="22602" xr:uid="{00000000-0005-0000-0000-000093570000}"/>
    <cellStyle name="20% - Accent1 3 2 5 4 3 3 2" xfId="22603" xr:uid="{00000000-0005-0000-0000-000094570000}"/>
    <cellStyle name="20% - Accent1 3 2 5 4 3 3 2 2" xfId="22604" xr:uid="{00000000-0005-0000-0000-000095570000}"/>
    <cellStyle name="20% - Accent1 3 2 5 4 3 3 2 2 2" xfId="22605" xr:uid="{00000000-0005-0000-0000-000096570000}"/>
    <cellStyle name="20% - Accent1 3 2 5 4 3 3 2 3" xfId="22606" xr:uid="{00000000-0005-0000-0000-000097570000}"/>
    <cellStyle name="20% - Accent1 3 2 5 4 3 3 3" xfId="22607" xr:uid="{00000000-0005-0000-0000-000098570000}"/>
    <cellStyle name="20% - Accent1 3 2 5 4 3 3 3 2" xfId="22608" xr:uid="{00000000-0005-0000-0000-000099570000}"/>
    <cellStyle name="20% - Accent1 3 2 5 4 3 3 4" xfId="22609" xr:uid="{00000000-0005-0000-0000-00009A570000}"/>
    <cellStyle name="20% - Accent1 3 2 5 4 3 4" xfId="22610" xr:uid="{00000000-0005-0000-0000-00009B570000}"/>
    <cellStyle name="20% - Accent1 3 2 5 4 3 4 2" xfId="22611" xr:uid="{00000000-0005-0000-0000-00009C570000}"/>
    <cellStyle name="20% - Accent1 3 2 5 4 3 4 2 2" xfId="22612" xr:uid="{00000000-0005-0000-0000-00009D570000}"/>
    <cellStyle name="20% - Accent1 3 2 5 4 3 4 2 2 2" xfId="22613" xr:uid="{00000000-0005-0000-0000-00009E570000}"/>
    <cellStyle name="20% - Accent1 3 2 5 4 3 4 2 3" xfId="22614" xr:uid="{00000000-0005-0000-0000-00009F570000}"/>
    <cellStyle name="20% - Accent1 3 2 5 4 3 4 3" xfId="22615" xr:uid="{00000000-0005-0000-0000-0000A0570000}"/>
    <cellStyle name="20% - Accent1 3 2 5 4 3 4 3 2" xfId="22616" xr:uid="{00000000-0005-0000-0000-0000A1570000}"/>
    <cellStyle name="20% - Accent1 3 2 5 4 3 4 4" xfId="22617" xr:uid="{00000000-0005-0000-0000-0000A2570000}"/>
    <cellStyle name="20% - Accent1 3 2 5 4 3 5" xfId="22618" xr:uid="{00000000-0005-0000-0000-0000A3570000}"/>
    <cellStyle name="20% - Accent1 3 2 5 4 3 5 2" xfId="22619" xr:uid="{00000000-0005-0000-0000-0000A4570000}"/>
    <cellStyle name="20% - Accent1 3 2 5 4 3 5 2 2" xfId="22620" xr:uid="{00000000-0005-0000-0000-0000A5570000}"/>
    <cellStyle name="20% - Accent1 3 2 5 4 3 5 3" xfId="22621" xr:uid="{00000000-0005-0000-0000-0000A6570000}"/>
    <cellStyle name="20% - Accent1 3 2 5 4 3 6" xfId="22622" xr:uid="{00000000-0005-0000-0000-0000A7570000}"/>
    <cellStyle name="20% - Accent1 3 2 5 4 3 6 2" xfId="22623" xr:uid="{00000000-0005-0000-0000-0000A8570000}"/>
    <cellStyle name="20% - Accent1 3 2 5 4 3 6 2 2" xfId="22624" xr:uid="{00000000-0005-0000-0000-0000A9570000}"/>
    <cellStyle name="20% - Accent1 3 2 5 4 3 6 3" xfId="22625" xr:uid="{00000000-0005-0000-0000-0000AA570000}"/>
    <cellStyle name="20% - Accent1 3 2 5 4 3 7" xfId="22626" xr:uid="{00000000-0005-0000-0000-0000AB570000}"/>
    <cellStyle name="20% - Accent1 3 2 5 4 3 7 2" xfId="22627" xr:uid="{00000000-0005-0000-0000-0000AC570000}"/>
    <cellStyle name="20% - Accent1 3 2 5 4 3 8" xfId="22628" xr:uid="{00000000-0005-0000-0000-0000AD570000}"/>
    <cellStyle name="20% - Accent1 3 2 5 4 3 8 2" xfId="22629" xr:uid="{00000000-0005-0000-0000-0000AE570000}"/>
    <cellStyle name="20% - Accent1 3 2 5 4 3 9" xfId="22630" xr:uid="{00000000-0005-0000-0000-0000AF570000}"/>
    <cellStyle name="20% - Accent1 3 2 5 4 4" xfId="22631" xr:uid="{00000000-0005-0000-0000-0000B0570000}"/>
    <cellStyle name="20% - Accent1 3 2 5 4 4 2" xfId="22632" xr:uid="{00000000-0005-0000-0000-0000B1570000}"/>
    <cellStyle name="20% - Accent1 3 2 5 4 4 2 2" xfId="22633" xr:uid="{00000000-0005-0000-0000-0000B2570000}"/>
    <cellStyle name="20% - Accent1 3 2 5 4 4 2 2 2" xfId="22634" xr:uid="{00000000-0005-0000-0000-0000B3570000}"/>
    <cellStyle name="20% - Accent1 3 2 5 4 4 2 3" xfId="22635" xr:uid="{00000000-0005-0000-0000-0000B4570000}"/>
    <cellStyle name="20% - Accent1 3 2 5 4 4 3" xfId="22636" xr:uid="{00000000-0005-0000-0000-0000B5570000}"/>
    <cellStyle name="20% - Accent1 3 2 5 4 4 3 2" xfId="22637" xr:uid="{00000000-0005-0000-0000-0000B6570000}"/>
    <cellStyle name="20% - Accent1 3 2 5 4 4 4" xfId="22638" xr:uid="{00000000-0005-0000-0000-0000B7570000}"/>
    <cellStyle name="20% - Accent1 3 2 5 4 5" xfId="22639" xr:uid="{00000000-0005-0000-0000-0000B8570000}"/>
    <cellStyle name="20% - Accent1 3 2 5 4 5 2" xfId="22640" xr:uid="{00000000-0005-0000-0000-0000B9570000}"/>
    <cellStyle name="20% - Accent1 3 2 5 4 5 2 2" xfId="22641" xr:uid="{00000000-0005-0000-0000-0000BA570000}"/>
    <cellStyle name="20% - Accent1 3 2 5 4 5 2 2 2" xfId="22642" xr:uid="{00000000-0005-0000-0000-0000BB570000}"/>
    <cellStyle name="20% - Accent1 3 2 5 4 5 2 3" xfId="22643" xr:uid="{00000000-0005-0000-0000-0000BC570000}"/>
    <cellStyle name="20% - Accent1 3 2 5 4 5 3" xfId="22644" xr:uid="{00000000-0005-0000-0000-0000BD570000}"/>
    <cellStyle name="20% - Accent1 3 2 5 4 5 3 2" xfId="22645" xr:uid="{00000000-0005-0000-0000-0000BE570000}"/>
    <cellStyle name="20% - Accent1 3 2 5 4 5 4" xfId="22646" xr:uid="{00000000-0005-0000-0000-0000BF570000}"/>
    <cellStyle name="20% - Accent1 3 2 5 4 6" xfId="22647" xr:uid="{00000000-0005-0000-0000-0000C0570000}"/>
    <cellStyle name="20% - Accent1 3 2 5 4 6 2" xfId="22648" xr:uid="{00000000-0005-0000-0000-0000C1570000}"/>
    <cellStyle name="20% - Accent1 3 2 5 4 6 2 2" xfId="22649" xr:uid="{00000000-0005-0000-0000-0000C2570000}"/>
    <cellStyle name="20% - Accent1 3 2 5 4 6 2 2 2" xfId="22650" xr:uid="{00000000-0005-0000-0000-0000C3570000}"/>
    <cellStyle name="20% - Accent1 3 2 5 4 6 2 3" xfId="22651" xr:uid="{00000000-0005-0000-0000-0000C4570000}"/>
    <cellStyle name="20% - Accent1 3 2 5 4 6 3" xfId="22652" xr:uid="{00000000-0005-0000-0000-0000C5570000}"/>
    <cellStyle name="20% - Accent1 3 2 5 4 6 3 2" xfId="22653" xr:uid="{00000000-0005-0000-0000-0000C6570000}"/>
    <cellStyle name="20% - Accent1 3 2 5 4 6 4" xfId="22654" xr:uid="{00000000-0005-0000-0000-0000C7570000}"/>
    <cellStyle name="20% - Accent1 3 2 5 4 7" xfId="22655" xr:uid="{00000000-0005-0000-0000-0000C8570000}"/>
    <cellStyle name="20% - Accent1 3 2 5 4 7 2" xfId="22656" xr:uid="{00000000-0005-0000-0000-0000C9570000}"/>
    <cellStyle name="20% - Accent1 3 2 5 4 7 2 2" xfId="22657" xr:uid="{00000000-0005-0000-0000-0000CA570000}"/>
    <cellStyle name="20% - Accent1 3 2 5 4 7 3" xfId="22658" xr:uid="{00000000-0005-0000-0000-0000CB570000}"/>
    <cellStyle name="20% - Accent1 3 2 5 4 8" xfId="22659" xr:uid="{00000000-0005-0000-0000-0000CC570000}"/>
    <cellStyle name="20% - Accent1 3 2 5 4 8 2" xfId="22660" xr:uid="{00000000-0005-0000-0000-0000CD570000}"/>
    <cellStyle name="20% - Accent1 3 2 5 4 8 2 2" xfId="22661" xr:uid="{00000000-0005-0000-0000-0000CE570000}"/>
    <cellStyle name="20% - Accent1 3 2 5 4 8 3" xfId="22662" xr:uid="{00000000-0005-0000-0000-0000CF570000}"/>
    <cellStyle name="20% - Accent1 3 2 5 4 9" xfId="22663" xr:uid="{00000000-0005-0000-0000-0000D0570000}"/>
    <cellStyle name="20% - Accent1 3 2 5 4 9 2" xfId="22664" xr:uid="{00000000-0005-0000-0000-0000D1570000}"/>
    <cellStyle name="20% - Accent1 3 2 5 5" xfId="22665" xr:uid="{00000000-0005-0000-0000-0000D2570000}"/>
    <cellStyle name="20% - Accent1 3 2 5 5 10" xfId="22666" xr:uid="{00000000-0005-0000-0000-0000D3570000}"/>
    <cellStyle name="20% - Accent1 3 2 5 5 10 2" xfId="22667" xr:uid="{00000000-0005-0000-0000-0000D4570000}"/>
    <cellStyle name="20% - Accent1 3 2 5 5 11" xfId="22668" xr:uid="{00000000-0005-0000-0000-0000D5570000}"/>
    <cellStyle name="20% - Accent1 3 2 5 5 2" xfId="22669" xr:uid="{00000000-0005-0000-0000-0000D6570000}"/>
    <cellStyle name="20% - Accent1 3 2 5 5 2 2" xfId="22670" xr:uid="{00000000-0005-0000-0000-0000D7570000}"/>
    <cellStyle name="20% - Accent1 3 2 5 5 2 2 2" xfId="22671" xr:uid="{00000000-0005-0000-0000-0000D8570000}"/>
    <cellStyle name="20% - Accent1 3 2 5 5 2 2 2 2" xfId="22672" xr:uid="{00000000-0005-0000-0000-0000D9570000}"/>
    <cellStyle name="20% - Accent1 3 2 5 5 2 2 2 2 2" xfId="22673" xr:uid="{00000000-0005-0000-0000-0000DA570000}"/>
    <cellStyle name="20% - Accent1 3 2 5 5 2 2 2 3" xfId="22674" xr:uid="{00000000-0005-0000-0000-0000DB570000}"/>
    <cellStyle name="20% - Accent1 3 2 5 5 2 2 3" xfId="22675" xr:uid="{00000000-0005-0000-0000-0000DC570000}"/>
    <cellStyle name="20% - Accent1 3 2 5 5 2 2 3 2" xfId="22676" xr:uid="{00000000-0005-0000-0000-0000DD570000}"/>
    <cellStyle name="20% - Accent1 3 2 5 5 2 2 4" xfId="22677" xr:uid="{00000000-0005-0000-0000-0000DE570000}"/>
    <cellStyle name="20% - Accent1 3 2 5 5 2 3" xfId="22678" xr:uid="{00000000-0005-0000-0000-0000DF570000}"/>
    <cellStyle name="20% - Accent1 3 2 5 5 2 3 2" xfId="22679" xr:uid="{00000000-0005-0000-0000-0000E0570000}"/>
    <cellStyle name="20% - Accent1 3 2 5 5 2 3 2 2" xfId="22680" xr:uid="{00000000-0005-0000-0000-0000E1570000}"/>
    <cellStyle name="20% - Accent1 3 2 5 5 2 3 2 2 2" xfId="22681" xr:uid="{00000000-0005-0000-0000-0000E2570000}"/>
    <cellStyle name="20% - Accent1 3 2 5 5 2 3 2 3" xfId="22682" xr:uid="{00000000-0005-0000-0000-0000E3570000}"/>
    <cellStyle name="20% - Accent1 3 2 5 5 2 3 3" xfId="22683" xr:uid="{00000000-0005-0000-0000-0000E4570000}"/>
    <cellStyle name="20% - Accent1 3 2 5 5 2 3 3 2" xfId="22684" xr:uid="{00000000-0005-0000-0000-0000E5570000}"/>
    <cellStyle name="20% - Accent1 3 2 5 5 2 3 4" xfId="22685" xr:uid="{00000000-0005-0000-0000-0000E6570000}"/>
    <cellStyle name="20% - Accent1 3 2 5 5 2 4" xfId="22686" xr:uid="{00000000-0005-0000-0000-0000E7570000}"/>
    <cellStyle name="20% - Accent1 3 2 5 5 2 4 2" xfId="22687" xr:uid="{00000000-0005-0000-0000-0000E8570000}"/>
    <cellStyle name="20% - Accent1 3 2 5 5 2 4 2 2" xfId="22688" xr:uid="{00000000-0005-0000-0000-0000E9570000}"/>
    <cellStyle name="20% - Accent1 3 2 5 5 2 4 2 2 2" xfId="22689" xr:uid="{00000000-0005-0000-0000-0000EA570000}"/>
    <cellStyle name="20% - Accent1 3 2 5 5 2 4 2 3" xfId="22690" xr:uid="{00000000-0005-0000-0000-0000EB570000}"/>
    <cellStyle name="20% - Accent1 3 2 5 5 2 4 3" xfId="22691" xr:uid="{00000000-0005-0000-0000-0000EC570000}"/>
    <cellStyle name="20% - Accent1 3 2 5 5 2 4 3 2" xfId="22692" xr:uid="{00000000-0005-0000-0000-0000ED570000}"/>
    <cellStyle name="20% - Accent1 3 2 5 5 2 4 4" xfId="22693" xr:uid="{00000000-0005-0000-0000-0000EE570000}"/>
    <cellStyle name="20% - Accent1 3 2 5 5 2 5" xfId="22694" xr:uid="{00000000-0005-0000-0000-0000EF570000}"/>
    <cellStyle name="20% - Accent1 3 2 5 5 2 5 2" xfId="22695" xr:uid="{00000000-0005-0000-0000-0000F0570000}"/>
    <cellStyle name="20% - Accent1 3 2 5 5 2 5 2 2" xfId="22696" xr:uid="{00000000-0005-0000-0000-0000F1570000}"/>
    <cellStyle name="20% - Accent1 3 2 5 5 2 5 3" xfId="22697" xr:uid="{00000000-0005-0000-0000-0000F2570000}"/>
    <cellStyle name="20% - Accent1 3 2 5 5 2 6" xfId="22698" xr:uid="{00000000-0005-0000-0000-0000F3570000}"/>
    <cellStyle name="20% - Accent1 3 2 5 5 2 6 2" xfId="22699" xr:uid="{00000000-0005-0000-0000-0000F4570000}"/>
    <cellStyle name="20% - Accent1 3 2 5 5 2 6 2 2" xfId="22700" xr:uid="{00000000-0005-0000-0000-0000F5570000}"/>
    <cellStyle name="20% - Accent1 3 2 5 5 2 6 3" xfId="22701" xr:uid="{00000000-0005-0000-0000-0000F6570000}"/>
    <cellStyle name="20% - Accent1 3 2 5 5 2 7" xfId="22702" xr:uid="{00000000-0005-0000-0000-0000F7570000}"/>
    <cellStyle name="20% - Accent1 3 2 5 5 2 7 2" xfId="22703" xr:uid="{00000000-0005-0000-0000-0000F8570000}"/>
    <cellStyle name="20% - Accent1 3 2 5 5 2 8" xfId="22704" xr:uid="{00000000-0005-0000-0000-0000F9570000}"/>
    <cellStyle name="20% - Accent1 3 2 5 5 2 8 2" xfId="22705" xr:uid="{00000000-0005-0000-0000-0000FA570000}"/>
    <cellStyle name="20% - Accent1 3 2 5 5 2 9" xfId="22706" xr:uid="{00000000-0005-0000-0000-0000FB570000}"/>
    <cellStyle name="20% - Accent1 3 2 5 5 3" xfId="22707" xr:uid="{00000000-0005-0000-0000-0000FC570000}"/>
    <cellStyle name="20% - Accent1 3 2 5 5 3 2" xfId="22708" xr:uid="{00000000-0005-0000-0000-0000FD570000}"/>
    <cellStyle name="20% - Accent1 3 2 5 5 3 2 2" xfId="22709" xr:uid="{00000000-0005-0000-0000-0000FE570000}"/>
    <cellStyle name="20% - Accent1 3 2 5 5 3 2 2 2" xfId="22710" xr:uid="{00000000-0005-0000-0000-0000FF570000}"/>
    <cellStyle name="20% - Accent1 3 2 5 5 3 2 2 2 2" xfId="22711" xr:uid="{00000000-0005-0000-0000-000000580000}"/>
    <cellStyle name="20% - Accent1 3 2 5 5 3 2 2 3" xfId="22712" xr:uid="{00000000-0005-0000-0000-000001580000}"/>
    <cellStyle name="20% - Accent1 3 2 5 5 3 2 3" xfId="22713" xr:uid="{00000000-0005-0000-0000-000002580000}"/>
    <cellStyle name="20% - Accent1 3 2 5 5 3 2 3 2" xfId="22714" xr:uid="{00000000-0005-0000-0000-000003580000}"/>
    <cellStyle name="20% - Accent1 3 2 5 5 3 2 4" xfId="22715" xr:uid="{00000000-0005-0000-0000-000004580000}"/>
    <cellStyle name="20% - Accent1 3 2 5 5 3 3" xfId="22716" xr:uid="{00000000-0005-0000-0000-000005580000}"/>
    <cellStyle name="20% - Accent1 3 2 5 5 3 3 2" xfId="22717" xr:uid="{00000000-0005-0000-0000-000006580000}"/>
    <cellStyle name="20% - Accent1 3 2 5 5 3 3 2 2" xfId="22718" xr:uid="{00000000-0005-0000-0000-000007580000}"/>
    <cellStyle name="20% - Accent1 3 2 5 5 3 3 2 2 2" xfId="22719" xr:uid="{00000000-0005-0000-0000-000008580000}"/>
    <cellStyle name="20% - Accent1 3 2 5 5 3 3 2 3" xfId="22720" xr:uid="{00000000-0005-0000-0000-000009580000}"/>
    <cellStyle name="20% - Accent1 3 2 5 5 3 3 3" xfId="22721" xr:uid="{00000000-0005-0000-0000-00000A580000}"/>
    <cellStyle name="20% - Accent1 3 2 5 5 3 3 3 2" xfId="22722" xr:uid="{00000000-0005-0000-0000-00000B580000}"/>
    <cellStyle name="20% - Accent1 3 2 5 5 3 3 4" xfId="22723" xr:uid="{00000000-0005-0000-0000-00000C580000}"/>
    <cellStyle name="20% - Accent1 3 2 5 5 3 4" xfId="22724" xr:uid="{00000000-0005-0000-0000-00000D580000}"/>
    <cellStyle name="20% - Accent1 3 2 5 5 3 4 2" xfId="22725" xr:uid="{00000000-0005-0000-0000-00000E580000}"/>
    <cellStyle name="20% - Accent1 3 2 5 5 3 4 2 2" xfId="22726" xr:uid="{00000000-0005-0000-0000-00000F580000}"/>
    <cellStyle name="20% - Accent1 3 2 5 5 3 4 2 2 2" xfId="22727" xr:uid="{00000000-0005-0000-0000-000010580000}"/>
    <cellStyle name="20% - Accent1 3 2 5 5 3 4 2 3" xfId="22728" xr:uid="{00000000-0005-0000-0000-000011580000}"/>
    <cellStyle name="20% - Accent1 3 2 5 5 3 4 3" xfId="22729" xr:uid="{00000000-0005-0000-0000-000012580000}"/>
    <cellStyle name="20% - Accent1 3 2 5 5 3 4 3 2" xfId="22730" xr:uid="{00000000-0005-0000-0000-000013580000}"/>
    <cellStyle name="20% - Accent1 3 2 5 5 3 4 4" xfId="22731" xr:uid="{00000000-0005-0000-0000-000014580000}"/>
    <cellStyle name="20% - Accent1 3 2 5 5 3 5" xfId="22732" xr:uid="{00000000-0005-0000-0000-000015580000}"/>
    <cellStyle name="20% - Accent1 3 2 5 5 3 5 2" xfId="22733" xr:uid="{00000000-0005-0000-0000-000016580000}"/>
    <cellStyle name="20% - Accent1 3 2 5 5 3 5 2 2" xfId="22734" xr:uid="{00000000-0005-0000-0000-000017580000}"/>
    <cellStyle name="20% - Accent1 3 2 5 5 3 5 3" xfId="22735" xr:uid="{00000000-0005-0000-0000-000018580000}"/>
    <cellStyle name="20% - Accent1 3 2 5 5 3 6" xfId="22736" xr:uid="{00000000-0005-0000-0000-000019580000}"/>
    <cellStyle name="20% - Accent1 3 2 5 5 3 6 2" xfId="22737" xr:uid="{00000000-0005-0000-0000-00001A580000}"/>
    <cellStyle name="20% - Accent1 3 2 5 5 3 6 2 2" xfId="22738" xr:uid="{00000000-0005-0000-0000-00001B580000}"/>
    <cellStyle name="20% - Accent1 3 2 5 5 3 6 3" xfId="22739" xr:uid="{00000000-0005-0000-0000-00001C580000}"/>
    <cellStyle name="20% - Accent1 3 2 5 5 3 7" xfId="22740" xr:uid="{00000000-0005-0000-0000-00001D580000}"/>
    <cellStyle name="20% - Accent1 3 2 5 5 3 7 2" xfId="22741" xr:uid="{00000000-0005-0000-0000-00001E580000}"/>
    <cellStyle name="20% - Accent1 3 2 5 5 3 8" xfId="22742" xr:uid="{00000000-0005-0000-0000-00001F580000}"/>
    <cellStyle name="20% - Accent1 3 2 5 5 3 8 2" xfId="22743" xr:uid="{00000000-0005-0000-0000-000020580000}"/>
    <cellStyle name="20% - Accent1 3 2 5 5 3 9" xfId="22744" xr:uid="{00000000-0005-0000-0000-000021580000}"/>
    <cellStyle name="20% - Accent1 3 2 5 5 4" xfId="22745" xr:uid="{00000000-0005-0000-0000-000022580000}"/>
    <cellStyle name="20% - Accent1 3 2 5 5 4 2" xfId="22746" xr:uid="{00000000-0005-0000-0000-000023580000}"/>
    <cellStyle name="20% - Accent1 3 2 5 5 4 2 2" xfId="22747" xr:uid="{00000000-0005-0000-0000-000024580000}"/>
    <cellStyle name="20% - Accent1 3 2 5 5 4 2 2 2" xfId="22748" xr:uid="{00000000-0005-0000-0000-000025580000}"/>
    <cellStyle name="20% - Accent1 3 2 5 5 4 2 3" xfId="22749" xr:uid="{00000000-0005-0000-0000-000026580000}"/>
    <cellStyle name="20% - Accent1 3 2 5 5 4 3" xfId="22750" xr:uid="{00000000-0005-0000-0000-000027580000}"/>
    <cellStyle name="20% - Accent1 3 2 5 5 4 3 2" xfId="22751" xr:uid="{00000000-0005-0000-0000-000028580000}"/>
    <cellStyle name="20% - Accent1 3 2 5 5 4 4" xfId="22752" xr:uid="{00000000-0005-0000-0000-000029580000}"/>
    <cellStyle name="20% - Accent1 3 2 5 5 5" xfId="22753" xr:uid="{00000000-0005-0000-0000-00002A580000}"/>
    <cellStyle name="20% - Accent1 3 2 5 5 5 2" xfId="22754" xr:uid="{00000000-0005-0000-0000-00002B580000}"/>
    <cellStyle name="20% - Accent1 3 2 5 5 5 2 2" xfId="22755" xr:uid="{00000000-0005-0000-0000-00002C580000}"/>
    <cellStyle name="20% - Accent1 3 2 5 5 5 2 2 2" xfId="22756" xr:uid="{00000000-0005-0000-0000-00002D580000}"/>
    <cellStyle name="20% - Accent1 3 2 5 5 5 2 3" xfId="22757" xr:uid="{00000000-0005-0000-0000-00002E580000}"/>
    <cellStyle name="20% - Accent1 3 2 5 5 5 3" xfId="22758" xr:uid="{00000000-0005-0000-0000-00002F580000}"/>
    <cellStyle name="20% - Accent1 3 2 5 5 5 3 2" xfId="22759" xr:uid="{00000000-0005-0000-0000-000030580000}"/>
    <cellStyle name="20% - Accent1 3 2 5 5 5 4" xfId="22760" xr:uid="{00000000-0005-0000-0000-000031580000}"/>
    <cellStyle name="20% - Accent1 3 2 5 5 6" xfId="22761" xr:uid="{00000000-0005-0000-0000-000032580000}"/>
    <cellStyle name="20% - Accent1 3 2 5 5 6 2" xfId="22762" xr:uid="{00000000-0005-0000-0000-000033580000}"/>
    <cellStyle name="20% - Accent1 3 2 5 5 6 2 2" xfId="22763" xr:uid="{00000000-0005-0000-0000-000034580000}"/>
    <cellStyle name="20% - Accent1 3 2 5 5 6 2 2 2" xfId="22764" xr:uid="{00000000-0005-0000-0000-000035580000}"/>
    <cellStyle name="20% - Accent1 3 2 5 5 6 2 3" xfId="22765" xr:uid="{00000000-0005-0000-0000-000036580000}"/>
    <cellStyle name="20% - Accent1 3 2 5 5 6 3" xfId="22766" xr:uid="{00000000-0005-0000-0000-000037580000}"/>
    <cellStyle name="20% - Accent1 3 2 5 5 6 3 2" xfId="22767" xr:uid="{00000000-0005-0000-0000-000038580000}"/>
    <cellStyle name="20% - Accent1 3 2 5 5 6 4" xfId="22768" xr:uid="{00000000-0005-0000-0000-000039580000}"/>
    <cellStyle name="20% - Accent1 3 2 5 5 7" xfId="22769" xr:uid="{00000000-0005-0000-0000-00003A580000}"/>
    <cellStyle name="20% - Accent1 3 2 5 5 7 2" xfId="22770" xr:uid="{00000000-0005-0000-0000-00003B580000}"/>
    <cellStyle name="20% - Accent1 3 2 5 5 7 2 2" xfId="22771" xr:uid="{00000000-0005-0000-0000-00003C580000}"/>
    <cellStyle name="20% - Accent1 3 2 5 5 7 3" xfId="22772" xr:uid="{00000000-0005-0000-0000-00003D580000}"/>
    <cellStyle name="20% - Accent1 3 2 5 5 8" xfId="22773" xr:uid="{00000000-0005-0000-0000-00003E580000}"/>
    <cellStyle name="20% - Accent1 3 2 5 5 8 2" xfId="22774" xr:uid="{00000000-0005-0000-0000-00003F580000}"/>
    <cellStyle name="20% - Accent1 3 2 5 5 8 2 2" xfId="22775" xr:uid="{00000000-0005-0000-0000-000040580000}"/>
    <cellStyle name="20% - Accent1 3 2 5 5 8 3" xfId="22776" xr:uid="{00000000-0005-0000-0000-000041580000}"/>
    <cellStyle name="20% - Accent1 3 2 5 5 9" xfId="22777" xr:uid="{00000000-0005-0000-0000-000042580000}"/>
    <cellStyle name="20% - Accent1 3 2 5 5 9 2" xfId="22778" xr:uid="{00000000-0005-0000-0000-000043580000}"/>
    <cellStyle name="20% - Accent1 3 2 5 6" xfId="22779" xr:uid="{00000000-0005-0000-0000-000044580000}"/>
    <cellStyle name="20% - Accent1 3 2 5 6 2" xfId="22780" xr:uid="{00000000-0005-0000-0000-000045580000}"/>
    <cellStyle name="20% - Accent1 3 2 5 6 2 2" xfId="22781" xr:uid="{00000000-0005-0000-0000-000046580000}"/>
    <cellStyle name="20% - Accent1 3 2 5 6 2 2 2" xfId="22782" xr:uid="{00000000-0005-0000-0000-000047580000}"/>
    <cellStyle name="20% - Accent1 3 2 5 6 2 2 2 2" xfId="22783" xr:uid="{00000000-0005-0000-0000-000048580000}"/>
    <cellStyle name="20% - Accent1 3 2 5 6 2 2 3" xfId="22784" xr:uid="{00000000-0005-0000-0000-000049580000}"/>
    <cellStyle name="20% - Accent1 3 2 5 6 2 3" xfId="22785" xr:uid="{00000000-0005-0000-0000-00004A580000}"/>
    <cellStyle name="20% - Accent1 3 2 5 6 2 3 2" xfId="22786" xr:uid="{00000000-0005-0000-0000-00004B580000}"/>
    <cellStyle name="20% - Accent1 3 2 5 6 2 4" xfId="22787" xr:uid="{00000000-0005-0000-0000-00004C580000}"/>
    <cellStyle name="20% - Accent1 3 2 5 6 3" xfId="22788" xr:uid="{00000000-0005-0000-0000-00004D580000}"/>
    <cellStyle name="20% - Accent1 3 2 5 6 3 2" xfId="22789" xr:uid="{00000000-0005-0000-0000-00004E580000}"/>
    <cellStyle name="20% - Accent1 3 2 5 6 3 2 2" xfId="22790" xr:uid="{00000000-0005-0000-0000-00004F580000}"/>
    <cellStyle name="20% - Accent1 3 2 5 6 3 2 2 2" xfId="22791" xr:uid="{00000000-0005-0000-0000-000050580000}"/>
    <cellStyle name="20% - Accent1 3 2 5 6 3 2 3" xfId="22792" xr:uid="{00000000-0005-0000-0000-000051580000}"/>
    <cellStyle name="20% - Accent1 3 2 5 6 3 3" xfId="22793" xr:uid="{00000000-0005-0000-0000-000052580000}"/>
    <cellStyle name="20% - Accent1 3 2 5 6 3 3 2" xfId="22794" xr:uid="{00000000-0005-0000-0000-000053580000}"/>
    <cellStyle name="20% - Accent1 3 2 5 6 3 4" xfId="22795" xr:uid="{00000000-0005-0000-0000-000054580000}"/>
    <cellStyle name="20% - Accent1 3 2 5 6 4" xfId="22796" xr:uid="{00000000-0005-0000-0000-000055580000}"/>
    <cellStyle name="20% - Accent1 3 2 5 6 4 2" xfId="22797" xr:uid="{00000000-0005-0000-0000-000056580000}"/>
    <cellStyle name="20% - Accent1 3 2 5 6 4 2 2" xfId="22798" xr:uid="{00000000-0005-0000-0000-000057580000}"/>
    <cellStyle name="20% - Accent1 3 2 5 6 4 2 2 2" xfId="22799" xr:uid="{00000000-0005-0000-0000-000058580000}"/>
    <cellStyle name="20% - Accent1 3 2 5 6 4 2 3" xfId="22800" xr:uid="{00000000-0005-0000-0000-000059580000}"/>
    <cellStyle name="20% - Accent1 3 2 5 6 4 3" xfId="22801" xr:uid="{00000000-0005-0000-0000-00005A580000}"/>
    <cellStyle name="20% - Accent1 3 2 5 6 4 3 2" xfId="22802" xr:uid="{00000000-0005-0000-0000-00005B580000}"/>
    <cellStyle name="20% - Accent1 3 2 5 6 4 4" xfId="22803" xr:uid="{00000000-0005-0000-0000-00005C580000}"/>
    <cellStyle name="20% - Accent1 3 2 5 6 5" xfId="22804" xr:uid="{00000000-0005-0000-0000-00005D580000}"/>
    <cellStyle name="20% - Accent1 3 2 5 6 5 2" xfId="22805" xr:uid="{00000000-0005-0000-0000-00005E580000}"/>
    <cellStyle name="20% - Accent1 3 2 5 6 5 2 2" xfId="22806" xr:uid="{00000000-0005-0000-0000-00005F580000}"/>
    <cellStyle name="20% - Accent1 3 2 5 6 5 3" xfId="22807" xr:uid="{00000000-0005-0000-0000-000060580000}"/>
    <cellStyle name="20% - Accent1 3 2 5 6 6" xfId="22808" xr:uid="{00000000-0005-0000-0000-000061580000}"/>
    <cellStyle name="20% - Accent1 3 2 5 6 6 2" xfId="22809" xr:uid="{00000000-0005-0000-0000-000062580000}"/>
    <cellStyle name="20% - Accent1 3 2 5 6 6 2 2" xfId="22810" xr:uid="{00000000-0005-0000-0000-000063580000}"/>
    <cellStyle name="20% - Accent1 3 2 5 6 6 3" xfId="22811" xr:uid="{00000000-0005-0000-0000-000064580000}"/>
    <cellStyle name="20% - Accent1 3 2 5 6 7" xfId="22812" xr:uid="{00000000-0005-0000-0000-000065580000}"/>
    <cellStyle name="20% - Accent1 3 2 5 6 7 2" xfId="22813" xr:uid="{00000000-0005-0000-0000-000066580000}"/>
    <cellStyle name="20% - Accent1 3 2 5 6 8" xfId="22814" xr:uid="{00000000-0005-0000-0000-000067580000}"/>
    <cellStyle name="20% - Accent1 3 2 5 6 8 2" xfId="22815" xr:uid="{00000000-0005-0000-0000-000068580000}"/>
    <cellStyle name="20% - Accent1 3 2 5 6 9" xfId="22816" xr:uid="{00000000-0005-0000-0000-000069580000}"/>
    <cellStyle name="20% - Accent1 3 2 5 7" xfId="22817" xr:uid="{00000000-0005-0000-0000-00006A580000}"/>
    <cellStyle name="20% - Accent1 3 2 5 7 2" xfId="22818" xr:uid="{00000000-0005-0000-0000-00006B580000}"/>
    <cellStyle name="20% - Accent1 3 2 5 7 2 2" xfId="22819" xr:uid="{00000000-0005-0000-0000-00006C580000}"/>
    <cellStyle name="20% - Accent1 3 2 5 7 2 2 2" xfId="22820" xr:uid="{00000000-0005-0000-0000-00006D580000}"/>
    <cellStyle name="20% - Accent1 3 2 5 7 2 2 2 2" xfId="22821" xr:uid="{00000000-0005-0000-0000-00006E580000}"/>
    <cellStyle name="20% - Accent1 3 2 5 7 2 2 3" xfId="22822" xr:uid="{00000000-0005-0000-0000-00006F580000}"/>
    <cellStyle name="20% - Accent1 3 2 5 7 2 3" xfId="22823" xr:uid="{00000000-0005-0000-0000-000070580000}"/>
    <cellStyle name="20% - Accent1 3 2 5 7 2 3 2" xfId="22824" xr:uid="{00000000-0005-0000-0000-000071580000}"/>
    <cellStyle name="20% - Accent1 3 2 5 7 2 4" xfId="22825" xr:uid="{00000000-0005-0000-0000-000072580000}"/>
    <cellStyle name="20% - Accent1 3 2 5 7 3" xfId="22826" xr:uid="{00000000-0005-0000-0000-000073580000}"/>
    <cellStyle name="20% - Accent1 3 2 5 7 3 2" xfId="22827" xr:uid="{00000000-0005-0000-0000-000074580000}"/>
    <cellStyle name="20% - Accent1 3 2 5 7 3 2 2" xfId="22828" xr:uid="{00000000-0005-0000-0000-000075580000}"/>
    <cellStyle name="20% - Accent1 3 2 5 7 3 2 2 2" xfId="22829" xr:uid="{00000000-0005-0000-0000-000076580000}"/>
    <cellStyle name="20% - Accent1 3 2 5 7 3 2 3" xfId="22830" xr:uid="{00000000-0005-0000-0000-000077580000}"/>
    <cellStyle name="20% - Accent1 3 2 5 7 3 3" xfId="22831" xr:uid="{00000000-0005-0000-0000-000078580000}"/>
    <cellStyle name="20% - Accent1 3 2 5 7 3 3 2" xfId="22832" xr:uid="{00000000-0005-0000-0000-000079580000}"/>
    <cellStyle name="20% - Accent1 3 2 5 7 3 4" xfId="22833" xr:uid="{00000000-0005-0000-0000-00007A580000}"/>
    <cellStyle name="20% - Accent1 3 2 5 7 4" xfId="22834" xr:uid="{00000000-0005-0000-0000-00007B580000}"/>
    <cellStyle name="20% - Accent1 3 2 5 7 4 2" xfId="22835" xr:uid="{00000000-0005-0000-0000-00007C580000}"/>
    <cellStyle name="20% - Accent1 3 2 5 7 4 2 2" xfId="22836" xr:uid="{00000000-0005-0000-0000-00007D580000}"/>
    <cellStyle name="20% - Accent1 3 2 5 7 4 2 2 2" xfId="22837" xr:uid="{00000000-0005-0000-0000-00007E580000}"/>
    <cellStyle name="20% - Accent1 3 2 5 7 4 2 3" xfId="22838" xr:uid="{00000000-0005-0000-0000-00007F580000}"/>
    <cellStyle name="20% - Accent1 3 2 5 7 4 3" xfId="22839" xr:uid="{00000000-0005-0000-0000-000080580000}"/>
    <cellStyle name="20% - Accent1 3 2 5 7 4 3 2" xfId="22840" xr:uid="{00000000-0005-0000-0000-000081580000}"/>
    <cellStyle name="20% - Accent1 3 2 5 7 4 4" xfId="22841" xr:uid="{00000000-0005-0000-0000-000082580000}"/>
    <cellStyle name="20% - Accent1 3 2 5 7 5" xfId="22842" xr:uid="{00000000-0005-0000-0000-000083580000}"/>
    <cellStyle name="20% - Accent1 3 2 5 7 5 2" xfId="22843" xr:uid="{00000000-0005-0000-0000-000084580000}"/>
    <cellStyle name="20% - Accent1 3 2 5 7 5 2 2" xfId="22844" xr:uid="{00000000-0005-0000-0000-000085580000}"/>
    <cellStyle name="20% - Accent1 3 2 5 7 5 3" xfId="22845" xr:uid="{00000000-0005-0000-0000-000086580000}"/>
    <cellStyle name="20% - Accent1 3 2 5 7 6" xfId="22846" xr:uid="{00000000-0005-0000-0000-000087580000}"/>
    <cellStyle name="20% - Accent1 3 2 5 7 6 2" xfId="22847" xr:uid="{00000000-0005-0000-0000-000088580000}"/>
    <cellStyle name="20% - Accent1 3 2 5 7 6 2 2" xfId="22848" xr:uid="{00000000-0005-0000-0000-000089580000}"/>
    <cellStyle name="20% - Accent1 3 2 5 7 6 3" xfId="22849" xr:uid="{00000000-0005-0000-0000-00008A580000}"/>
    <cellStyle name="20% - Accent1 3 2 5 7 7" xfId="22850" xr:uid="{00000000-0005-0000-0000-00008B580000}"/>
    <cellStyle name="20% - Accent1 3 2 5 7 7 2" xfId="22851" xr:uid="{00000000-0005-0000-0000-00008C580000}"/>
    <cellStyle name="20% - Accent1 3 2 5 7 8" xfId="22852" xr:uid="{00000000-0005-0000-0000-00008D580000}"/>
    <cellStyle name="20% - Accent1 3 2 5 7 8 2" xfId="22853" xr:uid="{00000000-0005-0000-0000-00008E580000}"/>
    <cellStyle name="20% - Accent1 3 2 5 7 9" xfId="22854" xr:uid="{00000000-0005-0000-0000-00008F580000}"/>
    <cellStyle name="20% - Accent1 3 2 5 8" xfId="22855" xr:uid="{00000000-0005-0000-0000-000090580000}"/>
    <cellStyle name="20% - Accent1 3 2 5 8 2" xfId="22856" xr:uid="{00000000-0005-0000-0000-000091580000}"/>
    <cellStyle name="20% - Accent1 3 2 5 8 2 2" xfId="22857" xr:uid="{00000000-0005-0000-0000-000092580000}"/>
    <cellStyle name="20% - Accent1 3 2 5 8 2 2 2" xfId="22858" xr:uid="{00000000-0005-0000-0000-000093580000}"/>
    <cellStyle name="20% - Accent1 3 2 5 8 2 3" xfId="22859" xr:uid="{00000000-0005-0000-0000-000094580000}"/>
    <cellStyle name="20% - Accent1 3 2 5 8 3" xfId="22860" xr:uid="{00000000-0005-0000-0000-000095580000}"/>
    <cellStyle name="20% - Accent1 3 2 5 8 3 2" xfId="22861" xr:uid="{00000000-0005-0000-0000-000096580000}"/>
    <cellStyle name="20% - Accent1 3 2 5 8 4" xfId="22862" xr:uid="{00000000-0005-0000-0000-000097580000}"/>
    <cellStyle name="20% - Accent1 3 2 5 9" xfId="22863" xr:uid="{00000000-0005-0000-0000-000098580000}"/>
    <cellStyle name="20% - Accent1 3 2 5 9 2" xfId="22864" xr:uid="{00000000-0005-0000-0000-000099580000}"/>
    <cellStyle name="20% - Accent1 3 2 5 9 2 2" xfId="22865" xr:uid="{00000000-0005-0000-0000-00009A580000}"/>
    <cellStyle name="20% - Accent1 3 2 5 9 2 2 2" xfId="22866" xr:uid="{00000000-0005-0000-0000-00009B580000}"/>
    <cellStyle name="20% - Accent1 3 2 5 9 2 3" xfId="22867" xr:uid="{00000000-0005-0000-0000-00009C580000}"/>
    <cellStyle name="20% - Accent1 3 2 5 9 3" xfId="22868" xr:uid="{00000000-0005-0000-0000-00009D580000}"/>
    <cellStyle name="20% - Accent1 3 2 5 9 3 2" xfId="22869" xr:uid="{00000000-0005-0000-0000-00009E580000}"/>
    <cellStyle name="20% - Accent1 3 2 5 9 4" xfId="22870" xr:uid="{00000000-0005-0000-0000-00009F580000}"/>
    <cellStyle name="20% - Accent1 3 2 6" xfId="22871" xr:uid="{00000000-0005-0000-0000-0000A0580000}"/>
    <cellStyle name="20% - Accent1 3 2 6 10" xfId="22872" xr:uid="{00000000-0005-0000-0000-0000A1580000}"/>
    <cellStyle name="20% - Accent1 3 2 6 10 2" xfId="22873" xr:uid="{00000000-0005-0000-0000-0000A2580000}"/>
    <cellStyle name="20% - Accent1 3 2 6 10 2 2" xfId="22874" xr:uid="{00000000-0005-0000-0000-0000A3580000}"/>
    <cellStyle name="20% - Accent1 3 2 6 10 3" xfId="22875" xr:uid="{00000000-0005-0000-0000-0000A4580000}"/>
    <cellStyle name="20% - Accent1 3 2 6 11" xfId="22876" xr:uid="{00000000-0005-0000-0000-0000A5580000}"/>
    <cellStyle name="20% - Accent1 3 2 6 11 2" xfId="22877" xr:uid="{00000000-0005-0000-0000-0000A6580000}"/>
    <cellStyle name="20% - Accent1 3 2 6 11 2 2" xfId="22878" xr:uid="{00000000-0005-0000-0000-0000A7580000}"/>
    <cellStyle name="20% - Accent1 3 2 6 11 3" xfId="22879" xr:uid="{00000000-0005-0000-0000-0000A8580000}"/>
    <cellStyle name="20% - Accent1 3 2 6 12" xfId="22880" xr:uid="{00000000-0005-0000-0000-0000A9580000}"/>
    <cellStyle name="20% - Accent1 3 2 6 12 2" xfId="22881" xr:uid="{00000000-0005-0000-0000-0000AA580000}"/>
    <cellStyle name="20% - Accent1 3 2 6 13" xfId="22882" xr:uid="{00000000-0005-0000-0000-0000AB580000}"/>
    <cellStyle name="20% - Accent1 3 2 6 13 2" xfId="22883" xr:uid="{00000000-0005-0000-0000-0000AC580000}"/>
    <cellStyle name="20% - Accent1 3 2 6 14" xfId="22884" xr:uid="{00000000-0005-0000-0000-0000AD580000}"/>
    <cellStyle name="20% - Accent1 3 2 6 2" xfId="22885" xr:uid="{00000000-0005-0000-0000-0000AE580000}"/>
    <cellStyle name="20% - Accent1 3 2 6 2 10" xfId="22886" xr:uid="{00000000-0005-0000-0000-0000AF580000}"/>
    <cellStyle name="20% - Accent1 3 2 6 2 10 2" xfId="22887" xr:uid="{00000000-0005-0000-0000-0000B0580000}"/>
    <cellStyle name="20% - Accent1 3 2 6 2 11" xfId="22888" xr:uid="{00000000-0005-0000-0000-0000B1580000}"/>
    <cellStyle name="20% - Accent1 3 2 6 2 2" xfId="22889" xr:uid="{00000000-0005-0000-0000-0000B2580000}"/>
    <cellStyle name="20% - Accent1 3 2 6 2 2 2" xfId="22890" xr:uid="{00000000-0005-0000-0000-0000B3580000}"/>
    <cellStyle name="20% - Accent1 3 2 6 2 2 2 2" xfId="22891" xr:uid="{00000000-0005-0000-0000-0000B4580000}"/>
    <cellStyle name="20% - Accent1 3 2 6 2 2 2 2 2" xfId="22892" xr:uid="{00000000-0005-0000-0000-0000B5580000}"/>
    <cellStyle name="20% - Accent1 3 2 6 2 2 2 2 2 2" xfId="22893" xr:uid="{00000000-0005-0000-0000-0000B6580000}"/>
    <cellStyle name="20% - Accent1 3 2 6 2 2 2 2 3" xfId="22894" xr:uid="{00000000-0005-0000-0000-0000B7580000}"/>
    <cellStyle name="20% - Accent1 3 2 6 2 2 2 3" xfId="22895" xr:uid="{00000000-0005-0000-0000-0000B8580000}"/>
    <cellStyle name="20% - Accent1 3 2 6 2 2 2 3 2" xfId="22896" xr:uid="{00000000-0005-0000-0000-0000B9580000}"/>
    <cellStyle name="20% - Accent1 3 2 6 2 2 2 4" xfId="22897" xr:uid="{00000000-0005-0000-0000-0000BA580000}"/>
    <cellStyle name="20% - Accent1 3 2 6 2 2 3" xfId="22898" xr:uid="{00000000-0005-0000-0000-0000BB580000}"/>
    <cellStyle name="20% - Accent1 3 2 6 2 2 3 2" xfId="22899" xr:uid="{00000000-0005-0000-0000-0000BC580000}"/>
    <cellStyle name="20% - Accent1 3 2 6 2 2 3 2 2" xfId="22900" xr:uid="{00000000-0005-0000-0000-0000BD580000}"/>
    <cellStyle name="20% - Accent1 3 2 6 2 2 3 2 2 2" xfId="22901" xr:uid="{00000000-0005-0000-0000-0000BE580000}"/>
    <cellStyle name="20% - Accent1 3 2 6 2 2 3 2 3" xfId="22902" xr:uid="{00000000-0005-0000-0000-0000BF580000}"/>
    <cellStyle name="20% - Accent1 3 2 6 2 2 3 3" xfId="22903" xr:uid="{00000000-0005-0000-0000-0000C0580000}"/>
    <cellStyle name="20% - Accent1 3 2 6 2 2 3 3 2" xfId="22904" xr:uid="{00000000-0005-0000-0000-0000C1580000}"/>
    <cellStyle name="20% - Accent1 3 2 6 2 2 3 4" xfId="22905" xr:uid="{00000000-0005-0000-0000-0000C2580000}"/>
    <cellStyle name="20% - Accent1 3 2 6 2 2 4" xfId="22906" xr:uid="{00000000-0005-0000-0000-0000C3580000}"/>
    <cellStyle name="20% - Accent1 3 2 6 2 2 4 2" xfId="22907" xr:uid="{00000000-0005-0000-0000-0000C4580000}"/>
    <cellStyle name="20% - Accent1 3 2 6 2 2 4 2 2" xfId="22908" xr:uid="{00000000-0005-0000-0000-0000C5580000}"/>
    <cellStyle name="20% - Accent1 3 2 6 2 2 4 2 2 2" xfId="22909" xr:uid="{00000000-0005-0000-0000-0000C6580000}"/>
    <cellStyle name="20% - Accent1 3 2 6 2 2 4 2 3" xfId="22910" xr:uid="{00000000-0005-0000-0000-0000C7580000}"/>
    <cellStyle name="20% - Accent1 3 2 6 2 2 4 3" xfId="22911" xr:uid="{00000000-0005-0000-0000-0000C8580000}"/>
    <cellStyle name="20% - Accent1 3 2 6 2 2 4 3 2" xfId="22912" xr:uid="{00000000-0005-0000-0000-0000C9580000}"/>
    <cellStyle name="20% - Accent1 3 2 6 2 2 4 4" xfId="22913" xr:uid="{00000000-0005-0000-0000-0000CA580000}"/>
    <cellStyle name="20% - Accent1 3 2 6 2 2 5" xfId="22914" xr:uid="{00000000-0005-0000-0000-0000CB580000}"/>
    <cellStyle name="20% - Accent1 3 2 6 2 2 5 2" xfId="22915" xr:uid="{00000000-0005-0000-0000-0000CC580000}"/>
    <cellStyle name="20% - Accent1 3 2 6 2 2 5 2 2" xfId="22916" xr:uid="{00000000-0005-0000-0000-0000CD580000}"/>
    <cellStyle name="20% - Accent1 3 2 6 2 2 5 3" xfId="22917" xr:uid="{00000000-0005-0000-0000-0000CE580000}"/>
    <cellStyle name="20% - Accent1 3 2 6 2 2 6" xfId="22918" xr:uid="{00000000-0005-0000-0000-0000CF580000}"/>
    <cellStyle name="20% - Accent1 3 2 6 2 2 6 2" xfId="22919" xr:uid="{00000000-0005-0000-0000-0000D0580000}"/>
    <cellStyle name="20% - Accent1 3 2 6 2 2 6 2 2" xfId="22920" xr:uid="{00000000-0005-0000-0000-0000D1580000}"/>
    <cellStyle name="20% - Accent1 3 2 6 2 2 6 3" xfId="22921" xr:uid="{00000000-0005-0000-0000-0000D2580000}"/>
    <cellStyle name="20% - Accent1 3 2 6 2 2 7" xfId="22922" xr:uid="{00000000-0005-0000-0000-0000D3580000}"/>
    <cellStyle name="20% - Accent1 3 2 6 2 2 7 2" xfId="22923" xr:uid="{00000000-0005-0000-0000-0000D4580000}"/>
    <cellStyle name="20% - Accent1 3 2 6 2 2 8" xfId="22924" xr:uid="{00000000-0005-0000-0000-0000D5580000}"/>
    <cellStyle name="20% - Accent1 3 2 6 2 2 8 2" xfId="22925" xr:uid="{00000000-0005-0000-0000-0000D6580000}"/>
    <cellStyle name="20% - Accent1 3 2 6 2 2 9" xfId="22926" xr:uid="{00000000-0005-0000-0000-0000D7580000}"/>
    <cellStyle name="20% - Accent1 3 2 6 2 3" xfId="22927" xr:uid="{00000000-0005-0000-0000-0000D8580000}"/>
    <cellStyle name="20% - Accent1 3 2 6 2 3 2" xfId="22928" xr:uid="{00000000-0005-0000-0000-0000D9580000}"/>
    <cellStyle name="20% - Accent1 3 2 6 2 3 2 2" xfId="22929" xr:uid="{00000000-0005-0000-0000-0000DA580000}"/>
    <cellStyle name="20% - Accent1 3 2 6 2 3 2 2 2" xfId="22930" xr:uid="{00000000-0005-0000-0000-0000DB580000}"/>
    <cellStyle name="20% - Accent1 3 2 6 2 3 2 2 2 2" xfId="22931" xr:uid="{00000000-0005-0000-0000-0000DC580000}"/>
    <cellStyle name="20% - Accent1 3 2 6 2 3 2 2 3" xfId="22932" xr:uid="{00000000-0005-0000-0000-0000DD580000}"/>
    <cellStyle name="20% - Accent1 3 2 6 2 3 2 3" xfId="22933" xr:uid="{00000000-0005-0000-0000-0000DE580000}"/>
    <cellStyle name="20% - Accent1 3 2 6 2 3 2 3 2" xfId="22934" xr:uid="{00000000-0005-0000-0000-0000DF580000}"/>
    <cellStyle name="20% - Accent1 3 2 6 2 3 2 4" xfId="22935" xr:uid="{00000000-0005-0000-0000-0000E0580000}"/>
    <cellStyle name="20% - Accent1 3 2 6 2 3 3" xfId="22936" xr:uid="{00000000-0005-0000-0000-0000E1580000}"/>
    <cellStyle name="20% - Accent1 3 2 6 2 3 3 2" xfId="22937" xr:uid="{00000000-0005-0000-0000-0000E2580000}"/>
    <cellStyle name="20% - Accent1 3 2 6 2 3 3 2 2" xfId="22938" xr:uid="{00000000-0005-0000-0000-0000E3580000}"/>
    <cellStyle name="20% - Accent1 3 2 6 2 3 3 2 2 2" xfId="22939" xr:uid="{00000000-0005-0000-0000-0000E4580000}"/>
    <cellStyle name="20% - Accent1 3 2 6 2 3 3 2 3" xfId="22940" xr:uid="{00000000-0005-0000-0000-0000E5580000}"/>
    <cellStyle name="20% - Accent1 3 2 6 2 3 3 3" xfId="22941" xr:uid="{00000000-0005-0000-0000-0000E6580000}"/>
    <cellStyle name="20% - Accent1 3 2 6 2 3 3 3 2" xfId="22942" xr:uid="{00000000-0005-0000-0000-0000E7580000}"/>
    <cellStyle name="20% - Accent1 3 2 6 2 3 3 4" xfId="22943" xr:uid="{00000000-0005-0000-0000-0000E8580000}"/>
    <cellStyle name="20% - Accent1 3 2 6 2 3 4" xfId="22944" xr:uid="{00000000-0005-0000-0000-0000E9580000}"/>
    <cellStyle name="20% - Accent1 3 2 6 2 3 4 2" xfId="22945" xr:uid="{00000000-0005-0000-0000-0000EA580000}"/>
    <cellStyle name="20% - Accent1 3 2 6 2 3 4 2 2" xfId="22946" xr:uid="{00000000-0005-0000-0000-0000EB580000}"/>
    <cellStyle name="20% - Accent1 3 2 6 2 3 4 2 2 2" xfId="22947" xr:uid="{00000000-0005-0000-0000-0000EC580000}"/>
    <cellStyle name="20% - Accent1 3 2 6 2 3 4 2 3" xfId="22948" xr:uid="{00000000-0005-0000-0000-0000ED580000}"/>
    <cellStyle name="20% - Accent1 3 2 6 2 3 4 3" xfId="22949" xr:uid="{00000000-0005-0000-0000-0000EE580000}"/>
    <cellStyle name="20% - Accent1 3 2 6 2 3 4 3 2" xfId="22950" xr:uid="{00000000-0005-0000-0000-0000EF580000}"/>
    <cellStyle name="20% - Accent1 3 2 6 2 3 4 4" xfId="22951" xr:uid="{00000000-0005-0000-0000-0000F0580000}"/>
    <cellStyle name="20% - Accent1 3 2 6 2 3 5" xfId="22952" xr:uid="{00000000-0005-0000-0000-0000F1580000}"/>
    <cellStyle name="20% - Accent1 3 2 6 2 3 5 2" xfId="22953" xr:uid="{00000000-0005-0000-0000-0000F2580000}"/>
    <cellStyle name="20% - Accent1 3 2 6 2 3 5 2 2" xfId="22954" xr:uid="{00000000-0005-0000-0000-0000F3580000}"/>
    <cellStyle name="20% - Accent1 3 2 6 2 3 5 3" xfId="22955" xr:uid="{00000000-0005-0000-0000-0000F4580000}"/>
    <cellStyle name="20% - Accent1 3 2 6 2 3 6" xfId="22956" xr:uid="{00000000-0005-0000-0000-0000F5580000}"/>
    <cellStyle name="20% - Accent1 3 2 6 2 3 6 2" xfId="22957" xr:uid="{00000000-0005-0000-0000-0000F6580000}"/>
    <cellStyle name="20% - Accent1 3 2 6 2 3 6 2 2" xfId="22958" xr:uid="{00000000-0005-0000-0000-0000F7580000}"/>
    <cellStyle name="20% - Accent1 3 2 6 2 3 6 3" xfId="22959" xr:uid="{00000000-0005-0000-0000-0000F8580000}"/>
    <cellStyle name="20% - Accent1 3 2 6 2 3 7" xfId="22960" xr:uid="{00000000-0005-0000-0000-0000F9580000}"/>
    <cellStyle name="20% - Accent1 3 2 6 2 3 7 2" xfId="22961" xr:uid="{00000000-0005-0000-0000-0000FA580000}"/>
    <cellStyle name="20% - Accent1 3 2 6 2 3 8" xfId="22962" xr:uid="{00000000-0005-0000-0000-0000FB580000}"/>
    <cellStyle name="20% - Accent1 3 2 6 2 3 8 2" xfId="22963" xr:uid="{00000000-0005-0000-0000-0000FC580000}"/>
    <cellStyle name="20% - Accent1 3 2 6 2 3 9" xfId="22964" xr:uid="{00000000-0005-0000-0000-0000FD580000}"/>
    <cellStyle name="20% - Accent1 3 2 6 2 4" xfId="22965" xr:uid="{00000000-0005-0000-0000-0000FE580000}"/>
    <cellStyle name="20% - Accent1 3 2 6 2 4 2" xfId="22966" xr:uid="{00000000-0005-0000-0000-0000FF580000}"/>
    <cellStyle name="20% - Accent1 3 2 6 2 4 2 2" xfId="22967" xr:uid="{00000000-0005-0000-0000-000000590000}"/>
    <cellStyle name="20% - Accent1 3 2 6 2 4 2 2 2" xfId="22968" xr:uid="{00000000-0005-0000-0000-000001590000}"/>
    <cellStyle name="20% - Accent1 3 2 6 2 4 2 3" xfId="22969" xr:uid="{00000000-0005-0000-0000-000002590000}"/>
    <cellStyle name="20% - Accent1 3 2 6 2 4 3" xfId="22970" xr:uid="{00000000-0005-0000-0000-000003590000}"/>
    <cellStyle name="20% - Accent1 3 2 6 2 4 3 2" xfId="22971" xr:uid="{00000000-0005-0000-0000-000004590000}"/>
    <cellStyle name="20% - Accent1 3 2 6 2 4 4" xfId="22972" xr:uid="{00000000-0005-0000-0000-000005590000}"/>
    <cellStyle name="20% - Accent1 3 2 6 2 5" xfId="22973" xr:uid="{00000000-0005-0000-0000-000006590000}"/>
    <cellStyle name="20% - Accent1 3 2 6 2 5 2" xfId="22974" xr:uid="{00000000-0005-0000-0000-000007590000}"/>
    <cellStyle name="20% - Accent1 3 2 6 2 5 2 2" xfId="22975" xr:uid="{00000000-0005-0000-0000-000008590000}"/>
    <cellStyle name="20% - Accent1 3 2 6 2 5 2 2 2" xfId="22976" xr:uid="{00000000-0005-0000-0000-000009590000}"/>
    <cellStyle name="20% - Accent1 3 2 6 2 5 2 3" xfId="22977" xr:uid="{00000000-0005-0000-0000-00000A590000}"/>
    <cellStyle name="20% - Accent1 3 2 6 2 5 3" xfId="22978" xr:uid="{00000000-0005-0000-0000-00000B590000}"/>
    <cellStyle name="20% - Accent1 3 2 6 2 5 3 2" xfId="22979" xr:uid="{00000000-0005-0000-0000-00000C590000}"/>
    <cellStyle name="20% - Accent1 3 2 6 2 5 4" xfId="22980" xr:uid="{00000000-0005-0000-0000-00000D590000}"/>
    <cellStyle name="20% - Accent1 3 2 6 2 6" xfId="22981" xr:uid="{00000000-0005-0000-0000-00000E590000}"/>
    <cellStyle name="20% - Accent1 3 2 6 2 6 2" xfId="22982" xr:uid="{00000000-0005-0000-0000-00000F590000}"/>
    <cellStyle name="20% - Accent1 3 2 6 2 6 2 2" xfId="22983" xr:uid="{00000000-0005-0000-0000-000010590000}"/>
    <cellStyle name="20% - Accent1 3 2 6 2 6 2 2 2" xfId="22984" xr:uid="{00000000-0005-0000-0000-000011590000}"/>
    <cellStyle name="20% - Accent1 3 2 6 2 6 2 3" xfId="22985" xr:uid="{00000000-0005-0000-0000-000012590000}"/>
    <cellStyle name="20% - Accent1 3 2 6 2 6 3" xfId="22986" xr:uid="{00000000-0005-0000-0000-000013590000}"/>
    <cellStyle name="20% - Accent1 3 2 6 2 6 3 2" xfId="22987" xr:uid="{00000000-0005-0000-0000-000014590000}"/>
    <cellStyle name="20% - Accent1 3 2 6 2 6 4" xfId="22988" xr:uid="{00000000-0005-0000-0000-000015590000}"/>
    <cellStyle name="20% - Accent1 3 2 6 2 7" xfId="22989" xr:uid="{00000000-0005-0000-0000-000016590000}"/>
    <cellStyle name="20% - Accent1 3 2 6 2 7 2" xfId="22990" xr:uid="{00000000-0005-0000-0000-000017590000}"/>
    <cellStyle name="20% - Accent1 3 2 6 2 7 2 2" xfId="22991" xr:uid="{00000000-0005-0000-0000-000018590000}"/>
    <cellStyle name="20% - Accent1 3 2 6 2 7 3" xfId="22992" xr:uid="{00000000-0005-0000-0000-000019590000}"/>
    <cellStyle name="20% - Accent1 3 2 6 2 8" xfId="22993" xr:uid="{00000000-0005-0000-0000-00001A590000}"/>
    <cellStyle name="20% - Accent1 3 2 6 2 8 2" xfId="22994" xr:uid="{00000000-0005-0000-0000-00001B590000}"/>
    <cellStyle name="20% - Accent1 3 2 6 2 8 2 2" xfId="22995" xr:uid="{00000000-0005-0000-0000-00001C590000}"/>
    <cellStyle name="20% - Accent1 3 2 6 2 8 3" xfId="22996" xr:uid="{00000000-0005-0000-0000-00001D590000}"/>
    <cellStyle name="20% - Accent1 3 2 6 2 9" xfId="22997" xr:uid="{00000000-0005-0000-0000-00001E590000}"/>
    <cellStyle name="20% - Accent1 3 2 6 2 9 2" xfId="22998" xr:uid="{00000000-0005-0000-0000-00001F590000}"/>
    <cellStyle name="20% - Accent1 3 2 6 3" xfId="22999" xr:uid="{00000000-0005-0000-0000-000020590000}"/>
    <cellStyle name="20% - Accent1 3 2 6 3 10" xfId="23000" xr:uid="{00000000-0005-0000-0000-000021590000}"/>
    <cellStyle name="20% - Accent1 3 2 6 3 10 2" xfId="23001" xr:uid="{00000000-0005-0000-0000-000022590000}"/>
    <cellStyle name="20% - Accent1 3 2 6 3 11" xfId="23002" xr:uid="{00000000-0005-0000-0000-000023590000}"/>
    <cellStyle name="20% - Accent1 3 2 6 3 2" xfId="23003" xr:uid="{00000000-0005-0000-0000-000024590000}"/>
    <cellStyle name="20% - Accent1 3 2 6 3 2 2" xfId="23004" xr:uid="{00000000-0005-0000-0000-000025590000}"/>
    <cellStyle name="20% - Accent1 3 2 6 3 2 2 2" xfId="23005" xr:uid="{00000000-0005-0000-0000-000026590000}"/>
    <cellStyle name="20% - Accent1 3 2 6 3 2 2 2 2" xfId="23006" xr:uid="{00000000-0005-0000-0000-000027590000}"/>
    <cellStyle name="20% - Accent1 3 2 6 3 2 2 2 2 2" xfId="23007" xr:uid="{00000000-0005-0000-0000-000028590000}"/>
    <cellStyle name="20% - Accent1 3 2 6 3 2 2 2 3" xfId="23008" xr:uid="{00000000-0005-0000-0000-000029590000}"/>
    <cellStyle name="20% - Accent1 3 2 6 3 2 2 3" xfId="23009" xr:uid="{00000000-0005-0000-0000-00002A590000}"/>
    <cellStyle name="20% - Accent1 3 2 6 3 2 2 3 2" xfId="23010" xr:uid="{00000000-0005-0000-0000-00002B590000}"/>
    <cellStyle name="20% - Accent1 3 2 6 3 2 2 4" xfId="23011" xr:uid="{00000000-0005-0000-0000-00002C590000}"/>
    <cellStyle name="20% - Accent1 3 2 6 3 2 3" xfId="23012" xr:uid="{00000000-0005-0000-0000-00002D590000}"/>
    <cellStyle name="20% - Accent1 3 2 6 3 2 3 2" xfId="23013" xr:uid="{00000000-0005-0000-0000-00002E590000}"/>
    <cellStyle name="20% - Accent1 3 2 6 3 2 3 2 2" xfId="23014" xr:uid="{00000000-0005-0000-0000-00002F590000}"/>
    <cellStyle name="20% - Accent1 3 2 6 3 2 3 2 2 2" xfId="23015" xr:uid="{00000000-0005-0000-0000-000030590000}"/>
    <cellStyle name="20% - Accent1 3 2 6 3 2 3 2 3" xfId="23016" xr:uid="{00000000-0005-0000-0000-000031590000}"/>
    <cellStyle name="20% - Accent1 3 2 6 3 2 3 3" xfId="23017" xr:uid="{00000000-0005-0000-0000-000032590000}"/>
    <cellStyle name="20% - Accent1 3 2 6 3 2 3 3 2" xfId="23018" xr:uid="{00000000-0005-0000-0000-000033590000}"/>
    <cellStyle name="20% - Accent1 3 2 6 3 2 3 4" xfId="23019" xr:uid="{00000000-0005-0000-0000-000034590000}"/>
    <cellStyle name="20% - Accent1 3 2 6 3 2 4" xfId="23020" xr:uid="{00000000-0005-0000-0000-000035590000}"/>
    <cellStyle name="20% - Accent1 3 2 6 3 2 4 2" xfId="23021" xr:uid="{00000000-0005-0000-0000-000036590000}"/>
    <cellStyle name="20% - Accent1 3 2 6 3 2 4 2 2" xfId="23022" xr:uid="{00000000-0005-0000-0000-000037590000}"/>
    <cellStyle name="20% - Accent1 3 2 6 3 2 4 2 2 2" xfId="23023" xr:uid="{00000000-0005-0000-0000-000038590000}"/>
    <cellStyle name="20% - Accent1 3 2 6 3 2 4 2 3" xfId="23024" xr:uid="{00000000-0005-0000-0000-000039590000}"/>
    <cellStyle name="20% - Accent1 3 2 6 3 2 4 3" xfId="23025" xr:uid="{00000000-0005-0000-0000-00003A590000}"/>
    <cellStyle name="20% - Accent1 3 2 6 3 2 4 3 2" xfId="23026" xr:uid="{00000000-0005-0000-0000-00003B590000}"/>
    <cellStyle name="20% - Accent1 3 2 6 3 2 4 4" xfId="23027" xr:uid="{00000000-0005-0000-0000-00003C590000}"/>
    <cellStyle name="20% - Accent1 3 2 6 3 2 5" xfId="23028" xr:uid="{00000000-0005-0000-0000-00003D590000}"/>
    <cellStyle name="20% - Accent1 3 2 6 3 2 5 2" xfId="23029" xr:uid="{00000000-0005-0000-0000-00003E590000}"/>
    <cellStyle name="20% - Accent1 3 2 6 3 2 5 2 2" xfId="23030" xr:uid="{00000000-0005-0000-0000-00003F590000}"/>
    <cellStyle name="20% - Accent1 3 2 6 3 2 5 3" xfId="23031" xr:uid="{00000000-0005-0000-0000-000040590000}"/>
    <cellStyle name="20% - Accent1 3 2 6 3 2 6" xfId="23032" xr:uid="{00000000-0005-0000-0000-000041590000}"/>
    <cellStyle name="20% - Accent1 3 2 6 3 2 6 2" xfId="23033" xr:uid="{00000000-0005-0000-0000-000042590000}"/>
    <cellStyle name="20% - Accent1 3 2 6 3 2 6 2 2" xfId="23034" xr:uid="{00000000-0005-0000-0000-000043590000}"/>
    <cellStyle name="20% - Accent1 3 2 6 3 2 6 3" xfId="23035" xr:uid="{00000000-0005-0000-0000-000044590000}"/>
    <cellStyle name="20% - Accent1 3 2 6 3 2 7" xfId="23036" xr:uid="{00000000-0005-0000-0000-000045590000}"/>
    <cellStyle name="20% - Accent1 3 2 6 3 2 7 2" xfId="23037" xr:uid="{00000000-0005-0000-0000-000046590000}"/>
    <cellStyle name="20% - Accent1 3 2 6 3 2 8" xfId="23038" xr:uid="{00000000-0005-0000-0000-000047590000}"/>
    <cellStyle name="20% - Accent1 3 2 6 3 2 8 2" xfId="23039" xr:uid="{00000000-0005-0000-0000-000048590000}"/>
    <cellStyle name="20% - Accent1 3 2 6 3 2 9" xfId="23040" xr:uid="{00000000-0005-0000-0000-000049590000}"/>
    <cellStyle name="20% - Accent1 3 2 6 3 3" xfId="23041" xr:uid="{00000000-0005-0000-0000-00004A590000}"/>
    <cellStyle name="20% - Accent1 3 2 6 3 3 2" xfId="23042" xr:uid="{00000000-0005-0000-0000-00004B590000}"/>
    <cellStyle name="20% - Accent1 3 2 6 3 3 2 2" xfId="23043" xr:uid="{00000000-0005-0000-0000-00004C590000}"/>
    <cellStyle name="20% - Accent1 3 2 6 3 3 2 2 2" xfId="23044" xr:uid="{00000000-0005-0000-0000-00004D590000}"/>
    <cellStyle name="20% - Accent1 3 2 6 3 3 2 2 2 2" xfId="23045" xr:uid="{00000000-0005-0000-0000-00004E590000}"/>
    <cellStyle name="20% - Accent1 3 2 6 3 3 2 2 3" xfId="23046" xr:uid="{00000000-0005-0000-0000-00004F590000}"/>
    <cellStyle name="20% - Accent1 3 2 6 3 3 2 3" xfId="23047" xr:uid="{00000000-0005-0000-0000-000050590000}"/>
    <cellStyle name="20% - Accent1 3 2 6 3 3 2 3 2" xfId="23048" xr:uid="{00000000-0005-0000-0000-000051590000}"/>
    <cellStyle name="20% - Accent1 3 2 6 3 3 2 4" xfId="23049" xr:uid="{00000000-0005-0000-0000-000052590000}"/>
    <cellStyle name="20% - Accent1 3 2 6 3 3 3" xfId="23050" xr:uid="{00000000-0005-0000-0000-000053590000}"/>
    <cellStyle name="20% - Accent1 3 2 6 3 3 3 2" xfId="23051" xr:uid="{00000000-0005-0000-0000-000054590000}"/>
    <cellStyle name="20% - Accent1 3 2 6 3 3 3 2 2" xfId="23052" xr:uid="{00000000-0005-0000-0000-000055590000}"/>
    <cellStyle name="20% - Accent1 3 2 6 3 3 3 2 2 2" xfId="23053" xr:uid="{00000000-0005-0000-0000-000056590000}"/>
    <cellStyle name="20% - Accent1 3 2 6 3 3 3 2 3" xfId="23054" xr:uid="{00000000-0005-0000-0000-000057590000}"/>
    <cellStyle name="20% - Accent1 3 2 6 3 3 3 3" xfId="23055" xr:uid="{00000000-0005-0000-0000-000058590000}"/>
    <cellStyle name="20% - Accent1 3 2 6 3 3 3 3 2" xfId="23056" xr:uid="{00000000-0005-0000-0000-000059590000}"/>
    <cellStyle name="20% - Accent1 3 2 6 3 3 3 4" xfId="23057" xr:uid="{00000000-0005-0000-0000-00005A590000}"/>
    <cellStyle name="20% - Accent1 3 2 6 3 3 4" xfId="23058" xr:uid="{00000000-0005-0000-0000-00005B590000}"/>
    <cellStyle name="20% - Accent1 3 2 6 3 3 4 2" xfId="23059" xr:uid="{00000000-0005-0000-0000-00005C590000}"/>
    <cellStyle name="20% - Accent1 3 2 6 3 3 4 2 2" xfId="23060" xr:uid="{00000000-0005-0000-0000-00005D590000}"/>
    <cellStyle name="20% - Accent1 3 2 6 3 3 4 2 2 2" xfId="23061" xr:uid="{00000000-0005-0000-0000-00005E590000}"/>
    <cellStyle name="20% - Accent1 3 2 6 3 3 4 2 3" xfId="23062" xr:uid="{00000000-0005-0000-0000-00005F590000}"/>
    <cellStyle name="20% - Accent1 3 2 6 3 3 4 3" xfId="23063" xr:uid="{00000000-0005-0000-0000-000060590000}"/>
    <cellStyle name="20% - Accent1 3 2 6 3 3 4 3 2" xfId="23064" xr:uid="{00000000-0005-0000-0000-000061590000}"/>
    <cellStyle name="20% - Accent1 3 2 6 3 3 4 4" xfId="23065" xr:uid="{00000000-0005-0000-0000-000062590000}"/>
    <cellStyle name="20% - Accent1 3 2 6 3 3 5" xfId="23066" xr:uid="{00000000-0005-0000-0000-000063590000}"/>
    <cellStyle name="20% - Accent1 3 2 6 3 3 5 2" xfId="23067" xr:uid="{00000000-0005-0000-0000-000064590000}"/>
    <cellStyle name="20% - Accent1 3 2 6 3 3 5 2 2" xfId="23068" xr:uid="{00000000-0005-0000-0000-000065590000}"/>
    <cellStyle name="20% - Accent1 3 2 6 3 3 5 3" xfId="23069" xr:uid="{00000000-0005-0000-0000-000066590000}"/>
    <cellStyle name="20% - Accent1 3 2 6 3 3 6" xfId="23070" xr:uid="{00000000-0005-0000-0000-000067590000}"/>
    <cellStyle name="20% - Accent1 3 2 6 3 3 6 2" xfId="23071" xr:uid="{00000000-0005-0000-0000-000068590000}"/>
    <cellStyle name="20% - Accent1 3 2 6 3 3 6 2 2" xfId="23072" xr:uid="{00000000-0005-0000-0000-000069590000}"/>
    <cellStyle name="20% - Accent1 3 2 6 3 3 6 3" xfId="23073" xr:uid="{00000000-0005-0000-0000-00006A590000}"/>
    <cellStyle name="20% - Accent1 3 2 6 3 3 7" xfId="23074" xr:uid="{00000000-0005-0000-0000-00006B590000}"/>
    <cellStyle name="20% - Accent1 3 2 6 3 3 7 2" xfId="23075" xr:uid="{00000000-0005-0000-0000-00006C590000}"/>
    <cellStyle name="20% - Accent1 3 2 6 3 3 8" xfId="23076" xr:uid="{00000000-0005-0000-0000-00006D590000}"/>
    <cellStyle name="20% - Accent1 3 2 6 3 3 8 2" xfId="23077" xr:uid="{00000000-0005-0000-0000-00006E590000}"/>
    <cellStyle name="20% - Accent1 3 2 6 3 3 9" xfId="23078" xr:uid="{00000000-0005-0000-0000-00006F590000}"/>
    <cellStyle name="20% - Accent1 3 2 6 3 4" xfId="23079" xr:uid="{00000000-0005-0000-0000-000070590000}"/>
    <cellStyle name="20% - Accent1 3 2 6 3 4 2" xfId="23080" xr:uid="{00000000-0005-0000-0000-000071590000}"/>
    <cellStyle name="20% - Accent1 3 2 6 3 4 2 2" xfId="23081" xr:uid="{00000000-0005-0000-0000-000072590000}"/>
    <cellStyle name="20% - Accent1 3 2 6 3 4 2 2 2" xfId="23082" xr:uid="{00000000-0005-0000-0000-000073590000}"/>
    <cellStyle name="20% - Accent1 3 2 6 3 4 2 3" xfId="23083" xr:uid="{00000000-0005-0000-0000-000074590000}"/>
    <cellStyle name="20% - Accent1 3 2 6 3 4 3" xfId="23084" xr:uid="{00000000-0005-0000-0000-000075590000}"/>
    <cellStyle name="20% - Accent1 3 2 6 3 4 3 2" xfId="23085" xr:uid="{00000000-0005-0000-0000-000076590000}"/>
    <cellStyle name="20% - Accent1 3 2 6 3 4 4" xfId="23086" xr:uid="{00000000-0005-0000-0000-000077590000}"/>
    <cellStyle name="20% - Accent1 3 2 6 3 5" xfId="23087" xr:uid="{00000000-0005-0000-0000-000078590000}"/>
    <cellStyle name="20% - Accent1 3 2 6 3 5 2" xfId="23088" xr:uid="{00000000-0005-0000-0000-000079590000}"/>
    <cellStyle name="20% - Accent1 3 2 6 3 5 2 2" xfId="23089" xr:uid="{00000000-0005-0000-0000-00007A590000}"/>
    <cellStyle name="20% - Accent1 3 2 6 3 5 2 2 2" xfId="23090" xr:uid="{00000000-0005-0000-0000-00007B590000}"/>
    <cellStyle name="20% - Accent1 3 2 6 3 5 2 3" xfId="23091" xr:uid="{00000000-0005-0000-0000-00007C590000}"/>
    <cellStyle name="20% - Accent1 3 2 6 3 5 3" xfId="23092" xr:uid="{00000000-0005-0000-0000-00007D590000}"/>
    <cellStyle name="20% - Accent1 3 2 6 3 5 3 2" xfId="23093" xr:uid="{00000000-0005-0000-0000-00007E590000}"/>
    <cellStyle name="20% - Accent1 3 2 6 3 5 4" xfId="23094" xr:uid="{00000000-0005-0000-0000-00007F590000}"/>
    <cellStyle name="20% - Accent1 3 2 6 3 6" xfId="23095" xr:uid="{00000000-0005-0000-0000-000080590000}"/>
    <cellStyle name="20% - Accent1 3 2 6 3 6 2" xfId="23096" xr:uid="{00000000-0005-0000-0000-000081590000}"/>
    <cellStyle name="20% - Accent1 3 2 6 3 6 2 2" xfId="23097" xr:uid="{00000000-0005-0000-0000-000082590000}"/>
    <cellStyle name="20% - Accent1 3 2 6 3 6 2 2 2" xfId="23098" xr:uid="{00000000-0005-0000-0000-000083590000}"/>
    <cellStyle name="20% - Accent1 3 2 6 3 6 2 3" xfId="23099" xr:uid="{00000000-0005-0000-0000-000084590000}"/>
    <cellStyle name="20% - Accent1 3 2 6 3 6 3" xfId="23100" xr:uid="{00000000-0005-0000-0000-000085590000}"/>
    <cellStyle name="20% - Accent1 3 2 6 3 6 3 2" xfId="23101" xr:uid="{00000000-0005-0000-0000-000086590000}"/>
    <cellStyle name="20% - Accent1 3 2 6 3 6 4" xfId="23102" xr:uid="{00000000-0005-0000-0000-000087590000}"/>
    <cellStyle name="20% - Accent1 3 2 6 3 7" xfId="23103" xr:uid="{00000000-0005-0000-0000-000088590000}"/>
    <cellStyle name="20% - Accent1 3 2 6 3 7 2" xfId="23104" xr:uid="{00000000-0005-0000-0000-000089590000}"/>
    <cellStyle name="20% - Accent1 3 2 6 3 7 2 2" xfId="23105" xr:uid="{00000000-0005-0000-0000-00008A590000}"/>
    <cellStyle name="20% - Accent1 3 2 6 3 7 3" xfId="23106" xr:uid="{00000000-0005-0000-0000-00008B590000}"/>
    <cellStyle name="20% - Accent1 3 2 6 3 8" xfId="23107" xr:uid="{00000000-0005-0000-0000-00008C590000}"/>
    <cellStyle name="20% - Accent1 3 2 6 3 8 2" xfId="23108" xr:uid="{00000000-0005-0000-0000-00008D590000}"/>
    <cellStyle name="20% - Accent1 3 2 6 3 8 2 2" xfId="23109" xr:uid="{00000000-0005-0000-0000-00008E590000}"/>
    <cellStyle name="20% - Accent1 3 2 6 3 8 3" xfId="23110" xr:uid="{00000000-0005-0000-0000-00008F590000}"/>
    <cellStyle name="20% - Accent1 3 2 6 3 9" xfId="23111" xr:uid="{00000000-0005-0000-0000-000090590000}"/>
    <cellStyle name="20% - Accent1 3 2 6 3 9 2" xfId="23112" xr:uid="{00000000-0005-0000-0000-000091590000}"/>
    <cellStyle name="20% - Accent1 3 2 6 4" xfId="23113" xr:uid="{00000000-0005-0000-0000-000092590000}"/>
    <cellStyle name="20% - Accent1 3 2 6 4 10" xfId="23114" xr:uid="{00000000-0005-0000-0000-000093590000}"/>
    <cellStyle name="20% - Accent1 3 2 6 4 10 2" xfId="23115" xr:uid="{00000000-0005-0000-0000-000094590000}"/>
    <cellStyle name="20% - Accent1 3 2 6 4 11" xfId="23116" xr:uid="{00000000-0005-0000-0000-000095590000}"/>
    <cellStyle name="20% - Accent1 3 2 6 4 2" xfId="23117" xr:uid="{00000000-0005-0000-0000-000096590000}"/>
    <cellStyle name="20% - Accent1 3 2 6 4 2 2" xfId="23118" xr:uid="{00000000-0005-0000-0000-000097590000}"/>
    <cellStyle name="20% - Accent1 3 2 6 4 2 2 2" xfId="23119" xr:uid="{00000000-0005-0000-0000-000098590000}"/>
    <cellStyle name="20% - Accent1 3 2 6 4 2 2 2 2" xfId="23120" xr:uid="{00000000-0005-0000-0000-000099590000}"/>
    <cellStyle name="20% - Accent1 3 2 6 4 2 2 2 2 2" xfId="23121" xr:uid="{00000000-0005-0000-0000-00009A590000}"/>
    <cellStyle name="20% - Accent1 3 2 6 4 2 2 2 3" xfId="23122" xr:uid="{00000000-0005-0000-0000-00009B590000}"/>
    <cellStyle name="20% - Accent1 3 2 6 4 2 2 3" xfId="23123" xr:uid="{00000000-0005-0000-0000-00009C590000}"/>
    <cellStyle name="20% - Accent1 3 2 6 4 2 2 3 2" xfId="23124" xr:uid="{00000000-0005-0000-0000-00009D590000}"/>
    <cellStyle name="20% - Accent1 3 2 6 4 2 2 4" xfId="23125" xr:uid="{00000000-0005-0000-0000-00009E590000}"/>
    <cellStyle name="20% - Accent1 3 2 6 4 2 3" xfId="23126" xr:uid="{00000000-0005-0000-0000-00009F590000}"/>
    <cellStyle name="20% - Accent1 3 2 6 4 2 3 2" xfId="23127" xr:uid="{00000000-0005-0000-0000-0000A0590000}"/>
    <cellStyle name="20% - Accent1 3 2 6 4 2 3 2 2" xfId="23128" xr:uid="{00000000-0005-0000-0000-0000A1590000}"/>
    <cellStyle name="20% - Accent1 3 2 6 4 2 3 2 2 2" xfId="23129" xr:uid="{00000000-0005-0000-0000-0000A2590000}"/>
    <cellStyle name="20% - Accent1 3 2 6 4 2 3 2 3" xfId="23130" xr:uid="{00000000-0005-0000-0000-0000A3590000}"/>
    <cellStyle name="20% - Accent1 3 2 6 4 2 3 3" xfId="23131" xr:uid="{00000000-0005-0000-0000-0000A4590000}"/>
    <cellStyle name="20% - Accent1 3 2 6 4 2 3 3 2" xfId="23132" xr:uid="{00000000-0005-0000-0000-0000A5590000}"/>
    <cellStyle name="20% - Accent1 3 2 6 4 2 3 4" xfId="23133" xr:uid="{00000000-0005-0000-0000-0000A6590000}"/>
    <cellStyle name="20% - Accent1 3 2 6 4 2 4" xfId="23134" xr:uid="{00000000-0005-0000-0000-0000A7590000}"/>
    <cellStyle name="20% - Accent1 3 2 6 4 2 4 2" xfId="23135" xr:uid="{00000000-0005-0000-0000-0000A8590000}"/>
    <cellStyle name="20% - Accent1 3 2 6 4 2 4 2 2" xfId="23136" xr:uid="{00000000-0005-0000-0000-0000A9590000}"/>
    <cellStyle name="20% - Accent1 3 2 6 4 2 4 2 2 2" xfId="23137" xr:uid="{00000000-0005-0000-0000-0000AA590000}"/>
    <cellStyle name="20% - Accent1 3 2 6 4 2 4 2 3" xfId="23138" xr:uid="{00000000-0005-0000-0000-0000AB590000}"/>
    <cellStyle name="20% - Accent1 3 2 6 4 2 4 3" xfId="23139" xr:uid="{00000000-0005-0000-0000-0000AC590000}"/>
    <cellStyle name="20% - Accent1 3 2 6 4 2 4 3 2" xfId="23140" xr:uid="{00000000-0005-0000-0000-0000AD590000}"/>
    <cellStyle name="20% - Accent1 3 2 6 4 2 4 4" xfId="23141" xr:uid="{00000000-0005-0000-0000-0000AE590000}"/>
    <cellStyle name="20% - Accent1 3 2 6 4 2 5" xfId="23142" xr:uid="{00000000-0005-0000-0000-0000AF590000}"/>
    <cellStyle name="20% - Accent1 3 2 6 4 2 5 2" xfId="23143" xr:uid="{00000000-0005-0000-0000-0000B0590000}"/>
    <cellStyle name="20% - Accent1 3 2 6 4 2 5 2 2" xfId="23144" xr:uid="{00000000-0005-0000-0000-0000B1590000}"/>
    <cellStyle name="20% - Accent1 3 2 6 4 2 5 3" xfId="23145" xr:uid="{00000000-0005-0000-0000-0000B2590000}"/>
    <cellStyle name="20% - Accent1 3 2 6 4 2 6" xfId="23146" xr:uid="{00000000-0005-0000-0000-0000B3590000}"/>
    <cellStyle name="20% - Accent1 3 2 6 4 2 6 2" xfId="23147" xr:uid="{00000000-0005-0000-0000-0000B4590000}"/>
    <cellStyle name="20% - Accent1 3 2 6 4 2 6 2 2" xfId="23148" xr:uid="{00000000-0005-0000-0000-0000B5590000}"/>
    <cellStyle name="20% - Accent1 3 2 6 4 2 6 3" xfId="23149" xr:uid="{00000000-0005-0000-0000-0000B6590000}"/>
    <cellStyle name="20% - Accent1 3 2 6 4 2 7" xfId="23150" xr:uid="{00000000-0005-0000-0000-0000B7590000}"/>
    <cellStyle name="20% - Accent1 3 2 6 4 2 7 2" xfId="23151" xr:uid="{00000000-0005-0000-0000-0000B8590000}"/>
    <cellStyle name="20% - Accent1 3 2 6 4 2 8" xfId="23152" xr:uid="{00000000-0005-0000-0000-0000B9590000}"/>
    <cellStyle name="20% - Accent1 3 2 6 4 2 8 2" xfId="23153" xr:uid="{00000000-0005-0000-0000-0000BA590000}"/>
    <cellStyle name="20% - Accent1 3 2 6 4 2 9" xfId="23154" xr:uid="{00000000-0005-0000-0000-0000BB590000}"/>
    <cellStyle name="20% - Accent1 3 2 6 4 3" xfId="23155" xr:uid="{00000000-0005-0000-0000-0000BC590000}"/>
    <cellStyle name="20% - Accent1 3 2 6 4 3 2" xfId="23156" xr:uid="{00000000-0005-0000-0000-0000BD590000}"/>
    <cellStyle name="20% - Accent1 3 2 6 4 3 2 2" xfId="23157" xr:uid="{00000000-0005-0000-0000-0000BE590000}"/>
    <cellStyle name="20% - Accent1 3 2 6 4 3 2 2 2" xfId="23158" xr:uid="{00000000-0005-0000-0000-0000BF590000}"/>
    <cellStyle name="20% - Accent1 3 2 6 4 3 2 2 2 2" xfId="23159" xr:uid="{00000000-0005-0000-0000-0000C0590000}"/>
    <cellStyle name="20% - Accent1 3 2 6 4 3 2 2 3" xfId="23160" xr:uid="{00000000-0005-0000-0000-0000C1590000}"/>
    <cellStyle name="20% - Accent1 3 2 6 4 3 2 3" xfId="23161" xr:uid="{00000000-0005-0000-0000-0000C2590000}"/>
    <cellStyle name="20% - Accent1 3 2 6 4 3 2 3 2" xfId="23162" xr:uid="{00000000-0005-0000-0000-0000C3590000}"/>
    <cellStyle name="20% - Accent1 3 2 6 4 3 2 4" xfId="23163" xr:uid="{00000000-0005-0000-0000-0000C4590000}"/>
    <cellStyle name="20% - Accent1 3 2 6 4 3 3" xfId="23164" xr:uid="{00000000-0005-0000-0000-0000C5590000}"/>
    <cellStyle name="20% - Accent1 3 2 6 4 3 3 2" xfId="23165" xr:uid="{00000000-0005-0000-0000-0000C6590000}"/>
    <cellStyle name="20% - Accent1 3 2 6 4 3 3 2 2" xfId="23166" xr:uid="{00000000-0005-0000-0000-0000C7590000}"/>
    <cellStyle name="20% - Accent1 3 2 6 4 3 3 2 2 2" xfId="23167" xr:uid="{00000000-0005-0000-0000-0000C8590000}"/>
    <cellStyle name="20% - Accent1 3 2 6 4 3 3 2 3" xfId="23168" xr:uid="{00000000-0005-0000-0000-0000C9590000}"/>
    <cellStyle name="20% - Accent1 3 2 6 4 3 3 3" xfId="23169" xr:uid="{00000000-0005-0000-0000-0000CA590000}"/>
    <cellStyle name="20% - Accent1 3 2 6 4 3 3 3 2" xfId="23170" xr:uid="{00000000-0005-0000-0000-0000CB590000}"/>
    <cellStyle name="20% - Accent1 3 2 6 4 3 3 4" xfId="23171" xr:uid="{00000000-0005-0000-0000-0000CC590000}"/>
    <cellStyle name="20% - Accent1 3 2 6 4 3 4" xfId="23172" xr:uid="{00000000-0005-0000-0000-0000CD590000}"/>
    <cellStyle name="20% - Accent1 3 2 6 4 3 4 2" xfId="23173" xr:uid="{00000000-0005-0000-0000-0000CE590000}"/>
    <cellStyle name="20% - Accent1 3 2 6 4 3 4 2 2" xfId="23174" xr:uid="{00000000-0005-0000-0000-0000CF590000}"/>
    <cellStyle name="20% - Accent1 3 2 6 4 3 4 2 2 2" xfId="23175" xr:uid="{00000000-0005-0000-0000-0000D0590000}"/>
    <cellStyle name="20% - Accent1 3 2 6 4 3 4 2 3" xfId="23176" xr:uid="{00000000-0005-0000-0000-0000D1590000}"/>
    <cellStyle name="20% - Accent1 3 2 6 4 3 4 3" xfId="23177" xr:uid="{00000000-0005-0000-0000-0000D2590000}"/>
    <cellStyle name="20% - Accent1 3 2 6 4 3 4 3 2" xfId="23178" xr:uid="{00000000-0005-0000-0000-0000D3590000}"/>
    <cellStyle name="20% - Accent1 3 2 6 4 3 4 4" xfId="23179" xr:uid="{00000000-0005-0000-0000-0000D4590000}"/>
    <cellStyle name="20% - Accent1 3 2 6 4 3 5" xfId="23180" xr:uid="{00000000-0005-0000-0000-0000D5590000}"/>
    <cellStyle name="20% - Accent1 3 2 6 4 3 5 2" xfId="23181" xr:uid="{00000000-0005-0000-0000-0000D6590000}"/>
    <cellStyle name="20% - Accent1 3 2 6 4 3 5 2 2" xfId="23182" xr:uid="{00000000-0005-0000-0000-0000D7590000}"/>
    <cellStyle name="20% - Accent1 3 2 6 4 3 5 3" xfId="23183" xr:uid="{00000000-0005-0000-0000-0000D8590000}"/>
    <cellStyle name="20% - Accent1 3 2 6 4 3 6" xfId="23184" xr:uid="{00000000-0005-0000-0000-0000D9590000}"/>
    <cellStyle name="20% - Accent1 3 2 6 4 3 6 2" xfId="23185" xr:uid="{00000000-0005-0000-0000-0000DA590000}"/>
    <cellStyle name="20% - Accent1 3 2 6 4 3 6 2 2" xfId="23186" xr:uid="{00000000-0005-0000-0000-0000DB590000}"/>
    <cellStyle name="20% - Accent1 3 2 6 4 3 6 3" xfId="23187" xr:uid="{00000000-0005-0000-0000-0000DC590000}"/>
    <cellStyle name="20% - Accent1 3 2 6 4 3 7" xfId="23188" xr:uid="{00000000-0005-0000-0000-0000DD590000}"/>
    <cellStyle name="20% - Accent1 3 2 6 4 3 7 2" xfId="23189" xr:uid="{00000000-0005-0000-0000-0000DE590000}"/>
    <cellStyle name="20% - Accent1 3 2 6 4 3 8" xfId="23190" xr:uid="{00000000-0005-0000-0000-0000DF590000}"/>
    <cellStyle name="20% - Accent1 3 2 6 4 3 8 2" xfId="23191" xr:uid="{00000000-0005-0000-0000-0000E0590000}"/>
    <cellStyle name="20% - Accent1 3 2 6 4 3 9" xfId="23192" xr:uid="{00000000-0005-0000-0000-0000E1590000}"/>
    <cellStyle name="20% - Accent1 3 2 6 4 4" xfId="23193" xr:uid="{00000000-0005-0000-0000-0000E2590000}"/>
    <cellStyle name="20% - Accent1 3 2 6 4 4 2" xfId="23194" xr:uid="{00000000-0005-0000-0000-0000E3590000}"/>
    <cellStyle name="20% - Accent1 3 2 6 4 4 2 2" xfId="23195" xr:uid="{00000000-0005-0000-0000-0000E4590000}"/>
    <cellStyle name="20% - Accent1 3 2 6 4 4 2 2 2" xfId="23196" xr:uid="{00000000-0005-0000-0000-0000E5590000}"/>
    <cellStyle name="20% - Accent1 3 2 6 4 4 2 3" xfId="23197" xr:uid="{00000000-0005-0000-0000-0000E6590000}"/>
    <cellStyle name="20% - Accent1 3 2 6 4 4 3" xfId="23198" xr:uid="{00000000-0005-0000-0000-0000E7590000}"/>
    <cellStyle name="20% - Accent1 3 2 6 4 4 3 2" xfId="23199" xr:uid="{00000000-0005-0000-0000-0000E8590000}"/>
    <cellStyle name="20% - Accent1 3 2 6 4 4 4" xfId="23200" xr:uid="{00000000-0005-0000-0000-0000E9590000}"/>
    <cellStyle name="20% - Accent1 3 2 6 4 5" xfId="23201" xr:uid="{00000000-0005-0000-0000-0000EA590000}"/>
    <cellStyle name="20% - Accent1 3 2 6 4 5 2" xfId="23202" xr:uid="{00000000-0005-0000-0000-0000EB590000}"/>
    <cellStyle name="20% - Accent1 3 2 6 4 5 2 2" xfId="23203" xr:uid="{00000000-0005-0000-0000-0000EC590000}"/>
    <cellStyle name="20% - Accent1 3 2 6 4 5 2 2 2" xfId="23204" xr:uid="{00000000-0005-0000-0000-0000ED590000}"/>
    <cellStyle name="20% - Accent1 3 2 6 4 5 2 3" xfId="23205" xr:uid="{00000000-0005-0000-0000-0000EE590000}"/>
    <cellStyle name="20% - Accent1 3 2 6 4 5 3" xfId="23206" xr:uid="{00000000-0005-0000-0000-0000EF590000}"/>
    <cellStyle name="20% - Accent1 3 2 6 4 5 3 2" xfId="23207" xr:uid="{00000000-0005-0000-0000-0000F0590000}"/>
    <cellStyle name="20% - Accent1 3 2 6 4 5 4" xfId="23208" xr:uid="{00000000-0005-0000-0000-0000F1590000}"/>
    <cellStyle name="20% - Accent1 3 2 6 4 6" xfId="23209" xr:uid="{00000000-0005-0000-0000-0000F2590000}"/>
    <cellStyle name="20% - Accent1 3 2 6 4 6 2" xfId="23210" xr:uid="{00000000-0005-0000-0000-0000F3590000}"/>
    <cellStyle name="20% - Accent1 3 2 6 4 6 2 2" xfId="23211" xr:uid="{00000000-0005-0000-0000-0000F4590000}"/>
    <cellStyle name="20% - Accent1 3 2 6 4 6 2 2 2" xfId="23212" xr:uid="{00000000-0005-0000-0000-0000F5590000}"/>
    <cellStyle name="20% - Accent1 3 2 6 4 6 2 3" xfId="23213" xr:uid="{00000000-0005-0000-0000-0000F6590000}"/>
    <cellStyle name="20% - Accent1 3 2 6 4 6 3" xfId="23214" xr:uid="{00000000-0005-0000-0000-0000F7590000}"/>
    <cellStyle name="20% - Accent1 3 2 6 4 6 3 2" xfId="23215" xr:uid="{00000000-0005-0000-0000-0000F8590000}"/>
    <cellStyle name="20% - Accent1 3 2 6 4 6 4" xfId="23216" xr:uid="{00000000-0005-0000-0000-0000F9590000}"/>
    <cellStyle name="20% - Accent1 3 2 6 4 7" xfId="23217" xr:uid="{00000000-0005-0000-0000-0000FA590000}"/>
    <cellStyle name="20% - Accent1 3 2 6 4 7 2" xfId="23218" xr:uid="{00000000-0005-0000-0000-0000FB590000}"/>
    <cellStyle name="20% - Accent1 3 2 6 4 7 2 2" xfId="23219" xr:uid="{00000000-0005-0000-0000-0000FC590000}"/>
    <cellStyle name="20% - Accent1 3 2 6 4 7 3" xfId="23220" xr:uid="{00000000-0005-0000-0000-0000FD590000}"/>
    <cellStyle name="20% - Accent1 3 2 6 4 8" xfId="23221" xr:uid="{00000000-0005-0000-0000-0000FE590000}"/>
    <cellStyle name="20% - Accent1 3 2 6 4 8 2" xfId="23222" xr:uid="{00000000-0005-0000-0000-0000FF590000}"/>
    <cellStyle name="20% - Accent1 3 2 6 4 8 2 2" xfId="23223" xr:uid="{00000000-0005-0000-0000-0000005A0000}"/>
    <cellStyle name="20% - Accent1 3 2 6 4 8 3" xfId="23224" xr:uid="{00000000-0005-0000-0000-0000015A0000}"/>
    <cellStyle name="20% - Accent1 3 2 6 4 9" xfId="23225" xr:uid="{00000000-0005-0000-0000-0000025A0000}"/>
    <cellStyle name="20% - Accent1 3 2 6 4 9 2" xfId="23226" xr:uid="{00000000-0005-0000-0000-0000035A0000}"/>
    <cellStyle name="20% - Accent1 3 2 6 5" xfId="23227" xr:uid="{00000000-0005-0000-0000-0000045A0000}"/>
    <cellStyle name="20% - Accent1 3 2 6 5 2" xfId="23228" xr:uid="{00000000-0005-0000-0000-0000055A0000}"/>
    <cellStyle name="20% - Accent1 3 2 6 5 2 2" xfId="23229" xr:uid="{00000000-0005-0000-0000-0000065A0000}"/>
    <cellStyle name="20% - Accent1 3 2 6 5 2 2 2" xfId="23230" xr:uid="{00000000-0005-0000-0000-0000075A0000}"/>
    <cellStyle name="20% - Accent1 3 2 6 5 2 2 2 2" xfId="23231" xr:uid="{00000000-0005-0000-0000-0000085A0000}"/>
    <cellStyle name="20% - Accent1 3 2 6 5 2 2 3" xfId="23232" xr:uid="{00000000-0005-0000-0000-0000095A0000}"/>
    <cellStyle name="20% - Accent1 3 2 6 5 2 3" xfId="23233" xr:uid="{00000000-0005-0000-0000-00000A5A0000}"/>
    <cellStyle name="20% - Accent1 3 2 6 5 2 3 2" xfId="23234" xr:uid="{00000000-0005-0000-0000-00000B5A0000}"/>
    <cellStyle name="20% - Accent1 3 2 6 5 2 4" xfId="23235" xr:uid="{00000000-0005-0000-0000-00000C5A0000}"/>
    <cellStyle name="20% - Accent1 3 2 6 5 3" xfId="23236" xr:uid="{00000000-0005-0000-0000-00000D5A0000}"/>
    <cellStyle name="20% - Accent1 3 2 6 5 3 2" xfId="23237" xr:uid="{00000000-0005-0000-0000-00000E5A0000}"/>
    <cellStyle name="20% - Accent1 3 2 6 5 3 2 2" xfId="23238" xr:uid="{00000000-0005-0000-0000-00000F5A0000}"/>
    <cellStyle name="20% - Accent1 3 2 6 5 3 2 2 2" xfId="23239" xr:uid="{00000000-0005-0000-0000-0000105A0000}"/>
    <cellStyle name="20% - Accent1 3 2 6 5 3 2 3" xfId="23240" xr:uid="{00000000-0005-0000-0000-0000115A0000}"/>
    <cellStyle name="20% - Accent1 3 2 6 5 3 3" xfId="23241" xr:uid="{00000000-0005-0000-0000-0000125A0000}"/>
    <cellStyle name="20% - Accent1 3 2 6 5 3 3 2" xfId="23242" xr:uid="{00000000-0005-0000-0000-0000135A0000}"/>
    <cellStyle name="20% - Accent1 3 2 6 5 3 4" xfId="23243" xr:uid="{00000000-0005-0000-0000-0000145A0000}"/>
    <cellStyle name="20% - Accent1 3 2 6 5 4" xfId="23244" xr:uid="{00000000-0005-0000-0000-0000155A0000}"/>
    <cellStyle name="20% - Accent1 3 2 6 5 4 2" xfId="23245" xr:uid="{00000000-0005-0000-0000-0000165A0000}"/>
    <cellStyle name="20% - Accent1 3 2 6 5 4 2 2" xfId="23246" xr:uid="{00000000-0005-0000-0000-0000175A0000}"/>
    <cellStyle name="20% - Accent1 3 2 6 5 4 2 2 2" xfId="23247" xr:uid="{00000000-0005-0000-0000-0000185A0000}"/>
    <cellStyle name="20% - Accent1 3 2 6 5 4 2 3" xfId="23248" xr:uid="{00000000-0005-0000-0000-0000195A0000}"/>
    <cellStyle name="20% - Accent1 3 2 6 5 4 3" xfId="23249" xr:uid="{00000000-0005-0000-0000-00001A5A0000}"/>
    <cellStyle name="20% - Accent1 3 2 6 5 4 3 2" xfId="23250" xr:uid="{00000000-0005-0000-0000-00001B5A0000}"/>
    <cellStyle name="20% - Accent1 3 2 6 5 4 4" xfId="23251" xr:uid="{00000000-0005-0000-0000-00001C5A0000}"/>
    <cellStyle name="20% - Accent1 3 2 6 5 5" xfId="23252" xr:uid="{00000000-0005-0000-0000-00001D5A0000}"/>
    <cellStyle name="20% - Accent1 3 2 6 5 5 2" xfId="23253" xr:uid="{00000000-0005-0000-0000-00001E5A0000}"/>
    <cellStyle name="20% - Accent1 3 2 6 5 5 2 2" xfId="23254" xr:uid="{00000000-0005-0000-0000-00001F5A0000}"/>
    <cellStyle name="20% - Accent1 3 2 6 5 5 3" xfId="23255" xr:uid="{00000000-0005-0000-0000-0000205A0000}"/>
    <cellStyle name="20% - Accent1 3 2 6 5 6" xfId="23256" xr:uid="{00000000-0005-0000-0000-0000215A0000}"/>
    <cellStyle name="20% - Accent1 3 2 6 5 6 2" xfId="23257" xr:uid="{00000000-0005-0000-0000-0000225A0000}"/>
    <cellStyle name="20% - Accent1 3 2 6 5 6 2 2" xfId="23258" xr:uid="{00000000-0005-0000-0000-0000235A0000}"/>
    <cellStyle name="20% - Accent1 3 2 6 5 6 3" xfId="23259" xr:uid="{00000000-0005-0000-0000-0000245A0000}"/>
    <cellStyle name="20% - Accent1 3 2 6 5 7" xfId="23260" xr:uid="{00000000-0005-0000-0000-0000255A0000}"/>
    <cellStyle name="20% - Accent1 3 2 6 5 7 2" xfId="23261" xr:uid="{00000000-0005-0000-0000-0000265A0000}"/>
    <cellStyle name="20% - Accent1 3 2 6 5 8" xfId="23262" xr:uid="{00000000-0005-0000-0000-0000275A0000}"/>
    <cellStyle name="20% - Accent1 3 2 6 5 8 2" xfId="23263" xr:uid="{00000000-0005-0000-0000-0000285A0000}"/>
    <cellStyle name="20% - Accent1 3 2 6 5 9" xfId="23264" xr:uid="{00000000-0005-0000-0000-0000295A0000}"/>
    <cellStyle name="20% - Accent1 3 2 6 6" xfId="23265" xr:uid="{00000000-0005-0000-0000-00002A5A0000}"/>
    <cellStyle name="20% - Accent1 3 2 6 6 2" xfId="23266" xr:uid="{00000000-0005-0000-0000-00002B5A0000}"/>
    <cellStyle name="20% - Accent1 3 2 6 6 2 2" xfId="23267" xr:uid="{00000000-0005-0000-0000-00002C5A0000}"/>
    <cellStyle name="20% - Accent1 3 2 6 6 2 2 2" xfId="23268" xr:uid="{00000000-0005-0000-0000-00002D5A0000}"/>
    <cellStyle name="20% - Accent1 3 2 6 6 2 2 2 2" xfId="23269" xr:uid="{00000000-0005-0000-0000-00002E5A0000}"/>
    <cellStyle name="20% - Accent1 3 2 6 6 2 2 3" xfId="23270" xr:uid="{00000000-0005-0000-0000-00002F5A0000}"/>
    <cellStyle name="20% - Accent1 3 2 6 6 2 3" xfId="23271" xr:uid="{00000000-0005-0000-0000-0000305A0000}"/>
    <cellStyle name="20% - Accent1 3 2 6 6 2 3 2" xfId="23272" xr:uid="{00000000-0005-0000-0000-0000315A0000}"/>
    <cellStyle name="20% - Accent1 3 2 6 6 2 4" xfId="23273" xr:uid="{00000000-0005-0000-0000-0000325A0000}"/>
    <cellStyle name="20% - Accent1 3 2 6 6 3" xfId="23274" xr:uid="{00000000-0005-0000-0000-0000335A0000}"/>
    <cellStyle name="20% - Accent1 3 2 6 6 3 2" xfId="23275" xr:uid="{00000000-0005-0000-0000-0000345A0000}"/>
    <cellStyle name="20% - Accent1 3 2 6 6 3 2 2" xfId="23276" xr:uid="{00000000-0005-0000-0000-0000355A0000}"/>
    <cellStyle name="20% - Accent1 3 2 6 6 3 2 2 2" xfId="23277" xr:uid="{00000000-0005-0000-0000-0000365A0000}"/>
    <cellStyle name="20% - Accent1 3 2 6 6 3 2 3" xfId="23278" xr:uid="{00000000-0005-0000-0000-0000375A0000}"/>
    <cellStyle name="20% - Accent1 3 2 6 6 3 3" xfId="23279" xr:uid="{00000000-0005-0000-0000-0000385A0000}"/>
    <cellStyle name="20% - Accent1 3 2 6 6 3 3 2" xfId="23280" xr:uid="{00000000-0005-0000-0000-0000395A0000}"/>
    <cellStyle name="20% - Accent1 3 2 6 6 3 4" xfId="23281" xr:uid="{00000000-0005-0000-0000-00003A5A0000}"/>
    <cellStyle name="20% - Accent1 3 2 6 6 4" xfId="23282" xr:uid="{00000000-0005-0000-0000-00003B5A0000}"/>
    <cellStyle name="20% - Accent1 3 2 6 6 4 2" xfId="23283" xr:uid="{00000000-0005-0000-0000-00003C5A0000}"/>
    <cellStyle name="20% - Accent1 3 2 6 6 4 2 2" xfId="23284" xr:uid="{00000000-0005-0000-0000-00003D5A0000}"/>
    <cellStyle name="20% - Accent1 3 2 6 6 4 2 2 2" xfId="23285" xr:uid="{00000000-0005-0000-0000-00003E5A0000}"/>
    <cellStyle name="20% - Accent1 3 2 6 6 4 2 3" xfId="23286" xr:uid="{00000000-0005-0000-0000-00003F5A0000}"/>
    <cellStyle name="20% - Accent1 3 2 6 6 4 3" xfId="23287" xr:uid="{00000000-0005-0000-0000-0000405A0000}"/>
    <cellStyle name="20% - Accent1 3 2 6 6 4 3 2" xfId="23288" xr:uid="{00000000-0005-0000-0000-0000415A0000}"/>
    <cellStyle name="20% - Accent1 3 2 6 6 4 4" xfId="23289" xr:uid="{00000000-0005-0000-0000-0000425A0000}"/>
    <cellStyle name="20% - Accent1 3 2 6 6 5" xfId="23290" xr:uid="{00000000-0005-0000-0000-0000435A0000}"/>
    <cellStyle name="20% - Accent1 3 2 6 6 5 2" xfId="23291" xr:uid="{00000000-0005-0000-0000-0000445A0000}"/>
    <cellStyle name="20% - Accent1 3 2 6 6 5 2 2" xfId="23292" xr:uid="{00000000-0005-0000-0000-0000455A0000}"/>
    <cellStyle name="20% - Accent1 3 2 6 6 5 3" xfId="23293" xr:uid="{00000000-0005-0000-0000-0000465A0000}"/>
    <cellStyle name="20% - Accent1 3 2 6 6 6" xfId="23294" xr:uid="{00000000-0005-0000-0000-0000475A0000}"/>
    <cellStyle name="20% - Accent1 3 2 6 6 6 2" xfId="23295" xr:uid="{00000000-0005-0000-0000-0000485A0000}"/>
    <cellStyle name="20% - Accent1 3 2 6 6 6 2 2" xfId="23296" xr:uid="{00000000-0005-0000-0000-0000495A0000}"/>
    <cellStyle name="20% - Accent1 3 2 6 6 6 3" xfId="23297" xr:uid="{00000000-0005-0000-0000-00004A5A0000}"/>
    <cellStyle name="20% - Accent1 3 2 6 6 7" xfId="23298" xr:uid="{00000000-0005-0000-0000-00004B5A0000}"/>
    <cellStyle name="20% - Accent1 3 2 6 6 7 2" xfId="23299" xr:uid="{00000000-0005-0000-0000-00004C5A0000}"/>
    <cellStyle name="20% - Accent1 3 2 6 6 8" xfId="23300" xr:uid="{00000000-0005-0000-0000-00004D5A0000}"/>
    <cellStyle name="20% - Accent1 3 2 6 6 8 2" xfId="23301" xr:uid="{00000000-0005-0000-0000-00004E5A0000}"/>
    <cellStyle name="20% - Accent1 3 2 6 6 9" xfId="23302" xr:uid="{00000000-0005-0000-0000-00004F5A0000}"/>
    <cellStyle name="20% - Accent1 3 2 6 7" xfId="23303" xr:uid="{00000000-0005-0000-0000-0000505A0000}"/>
    <cellStyle name="20% - Accent1 3 2 6 7 2" xfId="23304" xr:uid="{00000000-0005-0000-0000-0000515A0000}"/>
    <cellStyle name="20% - Accent1 3 2 6 7 2 2" xfId="23305" xr:uid="{00000000-0005-0000-0000-0000525A0000}"/>
    <cellStyle name="20% - Accent1 3 2 6 7 2 2 2" xfId="23306" xr:uid="{00000000-0005-0000-0000-0000535A0000}"/>
    <cellStyle name="20% - Accent1 3 2 6 7 2 3" xfId="23307" xr:uid="{00000000-0005-0000-0000-0000545A0000}"/>
    <cellStyle name="20% - Accent1 3 2 6 7 3" xfId="23308" xr:uid="{00000000-0005-0000-0000-0000555A0000}"/>
    <cellStyle name="20% - Accent1 3 2 6 7 3 2" xfId="23309" xr:uid="{00000000-0005-0000-0000-0000565A0000}"/>
    <cellStyle name="20% - Accent1 3 2 6 7 4" xfId="23310" xr:uid="{00000000-0005-0000-0000-0000575A0000}"/>
    <cellStyle name="20% - Accent1 3 2 6 8" xfId="23311" xr:uid="{00000000-0005-0000-0000-0000585A0000}"/>
    <cellStyle name="20% - Accent1 3 2 6 8 2" xfId="23312" xr:uid="{00000000-0005-0000-0000-0000595A0000}"/>
    <cellStyle name="20% - Accent1 3 2 6 8 2 2" xfId="23313" xr:uid="{00000000-0005-0000-0000-00005A5A0000}"/>
    <cellStyle name="20% - Accent1 3 2 6 8 2 2 2" xfId="23314" xr:uid="{00000000-0005-0000-0000-00005B5A0000}"/>
    <cellStyle name="20% - Accent1 3 2 6 8 2 3" xfId="23315" xr:uid="{00000000-0005-0000-0000-00005C5A0000}"/>
    <cellStyle name="20% - Accent1 3 2 6 8 3" xfId="23316" xr:uid="{00000000-0005-0000-0000-00005D5A0000}"/>
    <cellStyle name="20% - Accent1 3 2 6 8 3 2" xfId="23317" xr:uid="{00000000-0005-0000-0000-00005E5A0000}"/>
    <cellStyle name="20% - Accent1 3 2 6 8 4" xfId="23318" xr:uid="{00000000-0005-0000-0000-00005F5A0000}"/>
    <cellStyle name="20% - Accent1 3 2 6 9" xfId="23319" xr:uid="{00000000-0005-0000-0000-0000605A0000}"/>
    <cellStyle name="20% - Accent1 3 2 6 9 2" xfId="23320" xr:uid="{00000000-0005-0000-0000-0000615A0000}"/>
    <cellStyle name="20% - Accent1 3 2 6 9 2 2" xfId="23321" xr:uid="{00000000-0005-0000-0000-0000625A0000}"/>
    <cellStyle name="20% - Accent1 3 2 6 9 2 2 2" xfId="23322" xr:uid="{00000000-0005-0000-0000-0000635A0000}"/>
    <cellStyle name="20% - Accent1 3 2 6 9 2 3" xfId="23323" xr:uid="{00000000-0005-0000-0000-0000645A0000}"/>
    <cellStyle name="20% - Accent1 3 2 6 9 3" xfId="23324" xr:uid="{00000000-0005-0000-0000-0000655A0000}"/>
    <cellStyle name="20% - Accent1 3 2 6 9 3 2" xfId="23325" xr:uid="{00000000-0005-0000-0000-0000665A0000}"/>
    <cellStyle name="20% - Accent1 3 2 6 9 4" xfId="23326" xr:uid="{00000000-0005-0000-0000-0000675A0000}"/>
    <cellStyle name="20% - Accent1 3 2 7" xfId="23327" xr:uid="{00000000-0005-0000-0000-0000685A0000}"/>
    <cellStyle name="20% - Accent1 3 2 7 10" xfId="23328" xr:uid="{00000000-0005-0000-0000-0000695A0000}"/>
    <cellStyle name="20% - Accent1 3 2 7 10 2" xfId="23329" xr:uid="{00000000-0005-0000-0000-00006A5A0000}"/>
    <cellStyle name="20% - Accent1 3 2 7 11" xfId="23330" xr:uid="{00000000-0005-0000-0000-00006B5A0000}"/>
    <cellStyle name="20% - Accent1 3 2 7 11 2" xfId="23331" xr:uid="{00000000-0005-0000-0000-00006C5A0000}"/>
    <cellStyle name="20% - Accent1 3 2 7 12" xfId="23332" xr:uid="{00000000-0005-0000-0000-00006D5A0000}"/>
    <cellStyle name="20% - Accent1 3 2 7 2" xfId="23333" xr:uid="{00000000-0005-0000-0000-00006E5A0000}"/>
    <cellStyle name="20% - Accent1 3 2 7 2 10" xfId="23334" xr:uid="{00000000-0005-0000-0000-00006F5A0000}"/>
    <cellStyle name="20% - Accent1 3 2 7 2 10 2" xfId="23335" xr:uid="{00000000-0005-0000-0000-0000705A0000}"/>
    <cellStyle name="20% - Accent1 3 2 7 2 11" xfId="23336" xr:uid="{00000000-0005-0000-0000-0000715A0000}"/>
    <cellStyle name="20% - Accent1 3 2 7 2 2" xfId="23337" xr:uid="{00000000-0005-0000-0000-0000725A0000}"/>
    <cellStyle name="20% - Accent1 3 2 7 2 2 2" xfId="23338" xr:uid="{00000000-0005-0000-0000-0000735A0000}"/>
    <cellStyle name="20% - Accent1 3 2 7 2 2 2 2" xfId="23339" xr:uid="{00000000-0005-0000-0000-0000745A0000}"/>
    <cellStyle name="20% - Accent1 3 2 7 2 2 2 2 2" xfId="23340" xr:uid="{00000000-0005-0000-0000-0000755A0000}"/>
    <cellStyle name="20% - Accent1 3 2 7 2 2 2 2 2 2" xfId="23341" xr:uid="{00000000-0005-0000-0000-0000765A0000}"/>
    <cellStyle name="20% - Accent1 3 2 7 2 2 2 2 3" xfId="23342" xr:uid="{00000000-0005-0000-0000-0000775A0000}"/>
    <cellStyle name="20% - Accent1 3 2 7 2 2 2 3" xfId="23343" xr:uid="{00000000-0005-0000-0000-0000785A0000}"/>
    <cellStyle name="20% - Accent1 3 2 7 2 2 2 3 2" xfId="23344" xr:uid="{00000000-0005-0000-0000-0000795A0000}"/>
    <cellStyle name="20% - Accent1 3 2 7 2 2 2 4" xfId="23345" xr:uid="{00000000-0005-0000-0000-00007A5A0000}"/>
    <cellStyle name="20% - Accent1 3 2 7 2 2 3" xfId="23346" xr:uid="{00000000-0005-0000-0000-00007B5A0000}"/>
    <cellStyle name="20% - Accent1 3 2 7 2 2 3 2" xfId="23347" xr:uid="{00000000-0005-0000-0000-00007C5A0000}"/>
    <cellStyle name="20% - Accent1 3 2 7 2 2 3 2 2" xfId="23348" xr:uid="{00000000-0005-0000-0000-00007D5A0000}"/>
    <cellStyle name="20% - Accent1 3 2 7 2 2 3 2 2 2" xfId="23349" xr:uid="{00000000-0005-0000-0000-00007E5A0000}"/>
    <cellStyle name="20% - Accent1 3 2 7 2 2 3 2 3" xfId="23350" xr:uid="{00000000-0005-0000-0000-00007F5A0000}"/>
    <cellStyle name="20% - Accent1 3 2 7 2 2 3 3" xfId="23351" xr:uid="{00000000-0005-0000-0000-0000805A0000}"/>
    <cellStyle name="20% - Accent1 3 2 7 2 2 3 3 2" xfId="23352" xr:uid="{00000000-0005-0000-0000-0000815A0000}"/>
    <cellStyle name="20% - Accent1 3 2 7 2 2 3 4" xfId="23353" xr:uid="{00000000-0005-0000-0000-0000825A0000}"/>
    <cellStyle name="20% - Accent1 3 2 7 2 2 4" xfId="23354" xr:uid="{00000000-0005-0000-0000-0000835A0000}"/>
    <cellStyle name="20% - Accent1 3 2 7 2 2 4 2" xfId="23355" xr:uid="{00000000-0005-0000-0000-0000845A0000}"/>
    <cellStyle name="20% - Accent1 3 2 7 2 2 4 2 2" xfId="23356" xr:uid="{00000000-0005-0000-0000-0000855A0000}"/>
    <cellStyle name="20% - Accent1 3 2 7 2 2 4 2 2 2" xfId="23357" xr:uid="{00000000-0005-0000-0000-0000865A0000}"/>
    <cellStyle name="20% - Accent1 3 2 7 2 2 4 2 3" xfId="23358" xr:uid="{00000000-0005-0000-0000-0000875A0000}"/>
    <cellStyle name="20% - Accent1 3 2 7 2 2 4 3" xfId="23359" xr:uid="{00000000-0005-0000-0000-0000885A0000}"/>
    <cellStyle name="20% - Accent1 3 2 7 2 2 4 3 2" xfId="23360" xr:uid="{00000000-0005-0000-0000-0000895A0000}"/>
    <cellStyle name="20% - Accent1 3 2 7 2 2 4 4" xfId="23361" xr:uid="{00000000-0005-0000-0000-00008A5A0000}"/>
    <cellStyle name="20% - Accent1 3 2 7 2 2 5" xfId="23362" xr:uid="{00000000-0005-0000-0000-00008B5A0000}"/>
    <cellStyle name="20% - Accent1 3 2 7 2 2 5 2" xfId="23363" xr:uid="{00000000-0005-0000-0000-00008C5A0000}"/>
    <cellStyle name="20% - Accent1 3 2 7 2 2 5 2 2" xfId="23364" xr:uid="{00000000-0005-0000-0000-00008D5A0000}"/>
    <cellStyle name="20% - Accent1 3 2 7 2 2 5 3" xfId="23365" xr:uid="{00000000-0005-0000-0000-00008E5A0000}"/>
    <cellStyle name="20% - Accent1 3 2 7 2 2 6" xfId="23366" xr:uid="{00000000-0005-0000-0000-00008F5A0000}"/>
    <cellStyle name="20% - Accent1 3 2 7 2 2 6 2" xfId="23367" xr:uid="{00000000-0005-0000-0000-0000905A0000}"/>
    <cellStyle name="20% - Accent1 3 2 7 2 2 6 2 2" xfId="23368" xr:uid="{00000000-0005-0000-0000-0000915A0000}"/>
    <cellStyle name="20% - Accent1 3 2 7 2 2 6 3" xfId="23369" xr:uid="{00000000-0005-0000-0000-0000925A0000}"/>
    <cellStyle name="20% - Accent1 3 2 7 2 2 7" xfId="23370" xr:uid="{00000000-0005-0000-0000-0000935A0000}"/>
    <cellStyle name="20% - Accent1 3 2 7 2 2 7 2" xfId="23371" xr:uid="{00000000-0005-0000-0000-0000945A0000}"/>
    <cellStyle name="20% - Accent1 3 2 7 2 2 8" xfId="23372" xr:uid="{00000000-0005-0000-0000-0000955A0000}"/>
    <cellStyle name="20% - Accent1 3 2 7 2 2 8 2" xfId="23373" xr:uid="{00000000-0005-0000-0000-0000965A0000}"/>
    <cellStyle name="20% - Accent1 3 2 7 2 2 9" xfId="23374" xr:uid="{00000000-0005-0000-0000-0000975A0000}"/>
    <cellStyle name="20% - Accent1 3 2 7 2 3" xfId="23375" xr:uid="{00000000-0005-0000-0000-0000985A0000}"/>
    <cellStyle name="20% - Accent1 3 2 7 2 3 2" xfId="23376" xr:uid="{00000000-0005-0000-0000-0000995A0000}"/>
    <cellStyle name="20% - Accent1 3 2 7 2 3 2 2" xfId="23377" xr:uid="{00000000-0005-0000-0000-00009A5A0000}"/>
    <cellStyle name="20% - Accent1 3 2 7 2 3 2 2 2" xfId="23378" xr:uid="{00000000-0005-0000-0000-00009B5A0000}"/>
    <cellStyle name="20% - Accent1 3 2 7 2 3 2 2 2 2" xfId="23379" xr:uid="{00000000-0005-0000-0000-00009C5A0000}"/>
    <cellStyle name="20% - Accent1 3 2 7 2 3 2 2 3" xfId="23380" xr:uid="{00000000-0005-0000-0000-00009D5A0000}"/>
    <cellStyle name="20% - Accent1 3 2 7 2 3 2 3" xfId="23381" xr:uid="{00000000-0005-0000-0000-00009E5A0000}"/>
    <cellStyle name="20% - Accent1 3 2 7 2 3 2 3 2" xfId="23382" xr:uid="{00000000-0005-0000-0000-00009F5A0000}"/>
    <cellStyle name="20% - Accent1 3 2 7 2 3 2 4" xfId="23383" xr:uid="{00000000-0005-0000-0000-0000A05A0000}"/>
    <cellStyle name="20% - Accent1 3 2 7 2 3 3" xfId="23384" xr:uid="{00000000-0005-0000-0000-0000A15A0000}"/>
    <cellStyle name="20% - Accent1 3 2 7 2 3 3 2" xfId="23385" xr:uid="{00000000-0005-0000-0000-0000A25A0000}"/>
    <cellStyle name="20% - Accent1 3 2 7 2 3 3 2 2" xfId="23386" xr:uid="{00000000-0005-0000-0000-0000A35A0000}"/>
    <cellStyle name="20% - Accent1 3 2 7 2 3 3 2 2 2" xfId="23387" xr:uid="{00000000-0005-0000-0000-0000A45A0000}"/>
    <cellStyle name="20% - Accent1 3 2 7 2 3 3 2 3" xfId="23388" xr:uid="{00000000-0005-0000-0000-0000A55A0000}"/>
    <cellStyle name="20% - Accent1 3 2 7 2 3 3 3" xfId="23389" xr:uid="{00000000-0005-0000-0000-0000A65A0000}"/>
    <cellStyle name="20% - Accent1 3 2 7 2 3 3 3 2" xfId="23390" xr:uid="{00000000-0005-0000-0000-0000A75A0000}"/>
    <cellStyle name="20% - Accent1 3 2 7 2 3 3 4" xfId="23391" xr:uid="{00000000-0005-0000-0000-0000A85A0000}"/>
    <cellStyle name="20% - Accent1 3 2 7 2 3 4" xfId="23392" xr:uid="{00000000-0005-0000-0000-0000A95A0000}"/>
    <cellStyle name="20% - Accent1 3 2 7 2 3 4 2" xfId="23393" xr:uid="{00000000-0005-0000-0000-0000AA5A0000}"/>
    <cellStyle name="20% - Accent1 3 2 7 2 3 4 2 2" xfId="23394" xr:uid="{00000000-0005-0000-0000-0000AB5A0000}"/>
    <cellStyle name="20% - Accent1 3 2 7 2 3 4 2 2 2" xfId="23395" xr:uid="{00000000-0005-0000-0000-0000AC5A0000}"/>
    <cellStyle name="20% - Accent1 3 2 7 2 3 4 2 3" xfId="23396" xr:uid="{00000000-0005-0000-0000-0000AD5A0000}"/>
    <cellStyle name="20% - Accent1 3 2 7 2 3 4 3" xfId="23397" xr:uid="{00000000-0005-0000-0000-0000AE5A0000}"/>
    <cellStyle name="20% - Accent1 3 2 7 2 3 4 3 2" xfId="23398" xr:uid="{00000000-0005-0000-0000-0000AF5A0000}"/>
    <cellStyle name="20% - Accent1 3 2 7 2 3 4 4" xfId="23399" xr:uid="{00000000-0005-0000-0000-0000B05A0000}"/>
    <cellStyle name="20% - Accent1 3 2 7 2 3 5" xfId="23400" xr:uid="{00000000-0005-0000-0000-0000B15A0000}"/>
    <cellStyle name="20% - Accent1 3 2 7 2 3 5 2" xfId="23401" xr:uid="{00000000-0005-0000-0000-0000B25A0000}"/>
    <cellStyle name="20% - Accent1 3 2 7 2 3 5 2 2" xfId="23402" xr:uid="{00000000-0005-0000-0000-0000B35A0000}"/>
    <cellStyle name="20% - Accent1 3 2 7 2 3 5 3" xfId="23403" xr:uid="{00000000-0005-0000-0000-0000B45A0000}"/>
    <cellStyle name="20% - Accent1 3 2 7 2 3 6" xfId="23404" xr:uid="{00000000-0005-0000-0000-0000B55A0000}"/>
    <cellStyle name="20% - Accent1 3 2 7 2 3 6 2" xfId="23405" xr:uid="{00000000-0005-0000-0000-0000B65A0000}"/>
    <cellStyle name="20% - Accent1 3 2 7 2 3 6 2 2" xfId="23406" xr:uid="{00000000-0005-0000-0000-0000B75A0000}"/>
    <cellStyle name="20% - Accent1 3 2 7 2 3 6 3" xfId="23407" xr:uid="{00000000-0005-0000-0000-0000B85A0000}"/>
    <cellStyle name="20% - Accent1 3 2 7 2 3 7" xfId="23408" xr:uid="{00000000-0005-0000-0000-0000B95A0000}"/>
    <cellStyle name="20% - Accent1 3 2 7 2 3 7 2" xfId="23409" xr:uid="{00000000-0005-0000-0000-0000BA5A0000}"/>
    <cellStyle name="20% - Accent1 3 2 7 2 3 8" xfId="23410" xr:uid="{00000000-0005-0000-0000-0000BB5A0000}"/>
    <cellStyle name="20% - Accent1 3 2 7 2 3 8 2" xfId="23411" xr:uid="{00000000-0005-0000-0000-0000BC5A0000}"/>
    <cellStyle name="20% - Accent1 3 2 7 2 3 9" xfId="23412" xr:uid="{00000000-0005-0000-0000-0000BD5A0000}"/>
    <cellStyle name="20% - Accent1 3 2 7 2 4" xfId="23413" xr:uid="{00000000-0005-0000-0000-0000BE5A0000}"/>
    <cellStyle name="20% - Accent1 3 2 7 2 4 2" xfId="23414" xr:uid="{00000000-0005-0000-0000-0000BF5A0000}"/>
    <cellStyle name="20% - Accent1 3 2 7 2 4 2 2" xfId="23415" xr:uid="{00000000-0005-0000-0000-0000C05A0000}"/>
    <cellStyle name="20% - Accent1 3 2 7 2 4 2 2 2" xfId="23416" xr:uid="{00000000-0005-0000-0000-0000C15A0000}"/>
    <cellStyle name="20% - Accent1 3 2 7 2 4 2 3" xfId="23417" xr:uid="{00000000-0005-0000-0000-0000C25A0000}"/>
    <cellStyle name="20% - Accent1 3 2 7 2 4 3" xfId="23418" xr:uid="{00000000-0005-0000-0000-0000C35A0000}"/>
    <cellStyle name="20% - Accent1 3 2 7 2 4 3 2" xfId="23419" xr:uid="{00000000-0005-0000-0000-0000C45A0000}"/>
    <cellStyle name="20% - Accent1 3 2 7 2 4 4" xfId="23420" xr:uid="{00000000-0005-0000-0000-0000C55A0000}"/>
    <cellStyle name="20% - Accent1 3 2 7 2 5" xfId="23421" xr:uid="{00000000-0005-0000-0000-0000C65A0000}"/>
    <cellStyle name="20% - Accent1 3 2 7 2 5 2" xfId="23422" xr:uid="{00000000-0005-0000-0000-0000C75A0000}"/>
    <cellStyle name="20% - Accent1 3 2 7 2 5 2 2" xfId="23423" xr:uid="{00000000-0005-0000-0000-0000C85A0000}"/>
    <cellStyle name="20% - Accent1 3 2 7 2 5 2 2 2" xfId="23424" xr:uid="{00000000-0005-0000-0000-0000C95A0000}"/>
    <cellStyle name="20% - Accent1 3 2 7 2 5 2 3" xfId="23425" xr:uid="{00000000-0005-0000-0000-0000CA5A0000}"/>
    <cellStyle name="20% - Accent1 3 2 7 2 5 3" xfId="23426" xr:uid="{00000000-0005-0000-0000-0000CB5A0000}"/>
    <cellStyle name="20% - Accent1 3 2 7 2 5 3 2" xfId="23427" xr:uid="{00000000-0005-0000-0000-0000CC5A0000}"/>
    <cellStyle name="20% - Accent1 3 2 7 2 5 4" xfId="23428" xr:uid="{00000000-0005-0000-0000-0000CD5A0000}"/>
    <cellStyle name="20% - Accent1 3 2 7 2 6" xfId="23429" xr:uid="{00000000-0005-0000-0000-0000CE5A0000}"/>
    <cellStyle name="20% - Accent1 3 2 7 2 6 2" xfId="23430" xr:uid="{00000000-0005-0000-0000-0000CF5A0000}"/>
    <cellStyle name="20% - Accent1 3 2 7 2 6 2 2" xfId="23431" xr:uid="{00000000-0005-0000-0000-0000D05A0000}"/>
    <cellStyle name="20% - Accent1 3 2 7 2 6 2 2 2" xfId="23432" xr:uid="{00000000-0005-0000-0000-0000D15A0000}"/>
    <cellStyle name="20% - Accent1 3 2 7 2 6 2 3" xfId="23433" xr:uid="{00000000-0005-0000-0000-0000D25A0000}"/>
    <cellStyle name="20% - Accent1 3 2 7 2 6 3" xfId="23434" xr:uid="{00000000-0005-0000-0000-0000D35A0000}"/>
    <cellStyle name="20% - Accent1 3 2 7 2 6 3 2" xfId="23435" xr:uid="{00000000-0005-0000-0000-0000D45A0000}"/>
    <cellStyle name="20% - Accent1 3 2 7 2 6 4" xfId="23436" xr:uid="{00000000-0005-0000-0000-0000D55A0000}"/>
    <cellStyle name="20% - Accent1 3 2 7 2 7" xfId="23437" xr:uid="{00000000-0005-0000-0000-0000D65A0000}"/>
    <cellStyle name="20% - Accent1 3 2 7 2 7 2" xfId="23438" xr:uid="{00000000-0005-0000-0000-0000D75A0000}"/>
    <cellStyle name="20% - Accent1 3 2 7 2 7 2 2" xfId="23439" xr:uid="{00000000-0005-0000-0000-0000D85A0000}"/>
    <cellStyle name="20% - Accent1 3 2 7 2 7 3" xfId="23440" xr:uid="{00000000-0005-0000-0000-0000D95A0000}"/>
    <cellStyle name="20% - Accent1 3 2 7 2 8" xfId="23441" xr:uid="{00000000-0005-0000-0000-0000DA5A0000}"/>
    <cellStyle name="20% - Accent1 3 2 7 2 8 2" xfId="23442" xr:uid="{00000000-0005-0000-0000-0000DB5A0000}"/>
    <cellStyle name="20% - Accent1 3 2 7 2 8 2 2" xfId="23443" xr:uid="{00000000-0005-0000-0000-0000DC5A0000}"/>
    <cellStyle name="20% - Accent1 3 2 7 2 8 3" xfId="23444" xr:uid="{00000000-0005-0000-0000-0000DD5A0000}"/>
    <cellStyle name="20% - Accent1 3 2 7 2 9" xfId="23445" xr:uid="{00000000-0005-0000-0000-0000DE5A0000}"/>
    <cellStyle name="20% - Accent1 3 2 7 2 9 2" xfId="23446" xr:uid="{00000000-0005-0000-0000-0000DF5A0000}"/>
    <cellStyle name="20% - Accent1 3 2 7 3" xfId="23447" xr:uid="{00000000-0005-0000-0000-0000E05A0000}"/>
    <cellStyle name="20% - Accent1 3 2 7 3 2" xfId="23448" xr:uid="{00000000-0005-0000-0000-0000E15A0000}"/>
    <cellStyle name="20% - Accent1 3 2 7 3 2 2" xfId="23449" xr:uid="{00000000-0005-0000-0000-0000E25A0000}"/>
    <cellStyle name="20% - Accent1 3 2 7 3 2 2 2" xfId="23450" xr:uid="{00000000-0005-0000-0000-0000E35A0000}"/>
    <cellStyle name="20% - Accent1 3 2 7 3 2 2 2 2" xfId="23451" xr:uid="{00000000-0005-0000-0000-0000E45A0000}"/>
    <cellStyle name="20% - Accent1 3 2 7 3 2 2 3" xfId="23452" xr:uid="{00000000-0005-0000-0000-0000E55A0000}"/>
    <cellStyle name="20% - Accent1 3 2 7 3 2 3" xfId="23453" xr:uid="{00000000-0005-0000-0000-0000E65A0000}"/>
    <cellStyle name="20% - Accent1 3 2 7 3 2 3 2" xfId="23454" xr:uid="{00000000-0005-0000-0000-0000E75A0000}"/>
    <cellStyle name="20% - Accent1 3 2 7 3 2 4" xfId="23455" xr:uid="{00000000-0005-0000-0000-0000E85A0000}"/>
    <cellStyle name="20% - Accent1 3 2 7 3 3" xfId="23456" xr:uid="{00000000-0005-0000-0000-0000E95A0000}"/>
    <cellStyle name="20% - Accent1 3 2 7 3 3 2" xfId="23457" xr:uid="{00000000-0005-0000-0000-0000EA5A0000}"/>
    <cellStyle name="20% - Accent1 3 2 7 3 3 2 2" xfId="23458" xr:uid="{00000000-0005-0000-0000-0000EB5A0000}"/>
    <cellStyle name="20% - Accent1 3 2 7 3 3 2 2 2" xfId="23459" xr:uid="{00000000-0005-0000-0000-0000EC5A0000}"/>
    <cellStyle name="20% - Accent1 3 2 7 3 3 2 3" xfId="23460" xr:uid="{00000000-0005-0000-0000-0000ED5A0000}"/>
    <cellStyle name="20% - Accent1 3 2 7 3 3 3" xfId="23461" xr:uid="{00000000-0005-0000-0000-0000EE5A0000}"/>
    <cellStyle name="20% - Accent1 3 2 7 3 3 3 2" xfId="23462" xr:uid="{00000000-0005-0000-0000-0000EF5A0000}"/>
    <cellStyle name="20% - Accent1 3 2 7 3 3 4" xfId="23463" xr:uid="{00000000-0005-0000-0000-0000F05A0000}"/>
    <cellStyle name="20% - Accent1 3 2 7 3 4" xfId="23464" xr:uid="{00000000-0005-0000-0000-0000F15A0000}"/>
    <cellStyle name="20% - Accent1 3 2 7 3 4 2" xfId="23465" xr:uid="{00000000-0005-0000-0000-0000F25A0000}"/>
    <cellStyle name="20% - Accent1 3 2 7 3 4 2 2" xfId="23466" xr:uid="{00000000-0005-0000-0000-0000F35A0000}"/>
    <cellStyle name="20% - Accent1 3 2 7 3 4 2 2 2" xfId="23467" xr:uid="{00000000-0005-0000-0000-0000F45A0000}"/>
    <cellStyle name="20% - Accent1 3 2 7 3 4 2 3" xfId="23468" xr:uid="{00000000-0005-0000-0000-0000F55A0000}"/>
    <cellStyle name="20% - Accent1 3 2 7 3 4 3" xfId="23469" xr:uid="{00000000-0005-0000-0000-0000F65A0000}"/>
    <cellStyle name="20% - Accent1 3 2 7 3 4 3 2" xfId="23470" xr:uid="{00000000-0005-0000-0000-0000F75A0000}"/>
    <cellStyle name="20% - Accent1 3 2 7 3 4 4" xfId="23471" xr:uid="{00000000-0005-0000-0000-0000F85A0000}"/>
    <cellStyle name="20% - Accent1 3 2 7 3 5" xfId="23472" xr:uid="{00000000-0005-0000-0000-0000F95A0000}"/>
    <cellStyle name="20% - Accent1 3 2 7 3 5 2" xfId="23473" xr:uid="{00000000-0005-0000-0000-0000FA5A0000}"/>
    <cellStyle name="20% - Accent1 3 2 7 3 5 2 2" xfId="23474" xr:uid="{00000000-0005-0000-0000-0000FB5A0000}"/>
    <cellStyle name="20% - Accent1 3 2 7 3 5 3" xfId="23475" xr:uid="{00000000-0005-0000-0000-0000FC5A0000}"/>
    <cellStyle name="20% - Accent1 3 2 7 3 6" xfId="23476" xr:uid="{00000000-0005-0000-0000-0000FD5A0000}"/>
    <cellStyle name="20% - Accent1 3 2 7 3 6 2" xfId="23477" xr:uid="{00000000-0005-0000-0000-0000FE5A0000}"/>
    <cellStyle name="20% - Accent1 3 2 7 3 6 2 2" xfId="23478" xr:uid="{00000000-0005-0000-0000-0000FF5A0000}"/>
    <cellStyle name="20% - Accent1 3 2 7 3 6 3" xfId="23479" xr:uid="{00000000-0005-0000-0000-0000005B0000}"/>
    <cellStyle name="20% - Accent1 3 2 7 3 7" xfId="23480" xr:uid="{00000000-0005-0000-0000-0000015B0000}"/>
    <cellStyle name="20% - Accent1 3 2 7 3 7 2" xfId="23481" xr:uid="{00000000-0005-0000-0000-0000025B0000}"/>
    <cellStyle name="20% - Accent1 3 2 7 3 8" xfId="23482" xr:uid="{00000000-0005-0000-0000-0000035B0000}"/>
    <cellStyle name="20% - Accent1 3 2 7 3 8 2" xfId="23483" xr:uid="{00000000-0005-0000-0000-0000045B0000}"/>
    <cellStyle name="20% - Accent1 3 2 7 3 9" xfId="23484" xr:uid="{00000000-0005-0000-0000-0000055B0000}"/>
    <cellStyle name="20% - Accent1 3 2 7 4" xfId="23485" xr:uid="{00000000-0005-0000-0000-0000065B0000}"/>
    <cellStyle name="20% - Accent1 3 2 7 4 2" xfId="23486" xr:uid="{00000000-0005-0000-0000-0000075B0000}"/>
    <cellStyle name="20% - Accent1 3 2 7 4 2 2" xfId="23487" xr:uid="{00000000-0005-0000-0000-0000085B0000}"/>
    <cellStyle name="20% - Accent1 3 2 7 4 2 2 2" xfId="23488" xr:uid="{00000000-0005-0000-0000-0000095B0000}"/>
    <cellStyle name="20% - Accent1 3 2 7 4 2 2 2 2" xfId="23489" xr:uid="{00000000-0005-0000-0000-00000A5B0000}"/>
    <cellStyle name="20% - Accent1 3 2 7 4 2 2 3" xfId="23490" xr:uid="{00000000-0005-0000-0000-00000B5B0000}"/>
    <cellStyle name="20% - Accent1 3 2 7 4 2 3" xfId="23491" xr:uid="{00000000-0005-0000-0000-00000C5B0000}"/>
    <cellStyle name="20% - Accent1 3 2 7 4 2 3 2" xfId="23492" xr:uid="{00000000-0005-0000-0000-00000D5B0000}"/>
    <cellStyle name="20% - Accent1 3 2 7 4 2 4" xfId="23493" xr:uid="{00000000-0005-0000-0000-00000E5B0000}"/>
    <cellStyle name="20% - Accent1 3 2 7 4 3" xfId="23494" xr:uid="{00000000-0005-0000-0000-00000F5B0000}"/>
    <cellStyle name="20% - Accent1 3 2 7 4 3 2" xfId="23495" xr:uid="{00000000-0005-0000-0000-0000105B0000}"/>
    <cellStyle name="20% - Accent1 3 2 7 4 3 2 2" xfId="23496" xr:uid="{00000000-0005-0000-0000-0000115B0000}"/>
    <cellStyle name="20% - Accent1 3 2 7 4 3 2 2 2" xfId="23497" xr:uid="{00000000-0005-0000-0000-0000125B0000}"/>
    <cellStyle name="20% - Accent1 3 2 7 4 3 2 3" xfId="23498" xr:uid="{00000000-0005-0000-0000-0000135B0000}"/>
    <cellStyle name="20% - Accent1 3 2 7 4 3 3" xfId="23499" xr:uid="{00000000-0005-0000-0000-0000145B0000}"/>
    <cellStyle name="20% - Accent1 3 2 7 4 3 3 2" xfId="23500" xr:uid="{00000000-0005-0000-0000-0000155B0000}"/>
    <cellStyle name="20% - Accent1 3 2 7 4 3 4" xfId="23501" xr:uid="{00000000-0005-0000-0000-0000165B0000}"/>
    <cellStyle name="20% - Accent1 3 2 7 4 4" xfId="23502" xr:uid="{00000000-0005-0000-0000-0000175B0000}"/>
    <cellStyle name="20% - Accent1 3 2 7 4 4 2" xfId="23503" xr:uid="{00000000-0005-0000-0000-0000185B0000}"/>
    <cellStyle name="20% - Accent1 3 2 7 4 4 2 2" xfId="23504" xr:uid="{00000000-0005-0000-0000-0000195B0000}"/>
    <cellStyle name="20% - Accent1 3 2 7 4 4 2 2 2" xfId="23505" xr:uid="{00000000-0005-0000-0000-00001A5B0000}"/>
    <cellStyle name="20% - Accent1 3 2 7 4 4 2 3" xfId="23506" xr:uid="{00000000-0005-0000-0000-00001B5B0000}"/>
    <cellStyle name="20% - Accent1 3 2 7 4 4 3" xfId="23507" xr:uid="{00000000-0005-0000-0000-00001C5B0000}"/>
    <cellStyle name="20% - Accent1 3 2 7 4 4 3 2" xfId="23508" xr:uid="{00000000-0005-0000-0000-00001D5B0000}"/>
    <cellStyle name="20% - Accent1 3 2 7 4 4 4" xfId="23509" xr:uid="{00000000-0005-0000-0000-00001E5B0000}"/>
    <cellStyle name="20% - Accent1 3 2 7 4 5" xfId="23510" xr:uid="{00000000-0005-0000-0000-00001F5B0000}"/>
    <cellStyle name="20% - Accent1 3 2 7 4 5 2" xfId="23511" xr:uid="{00000000-0005-0000-0000-0000205B0000}"/>
    <cellStyle name="20% - Accent1 3 2 7 4 5 2 2" xfId="23512" xr:uid="{00000000-0005-0000-0000-0000215B0000}"/>
    <cellStyle name="20% - Accent1 3 2 7 4 5 3" xfId="23513" xr:uid="{00000000-0005-0000-0000-0000225B0000}"/>
    <cellStyle name="20% - Accent1 3 2 7 4 6" xfId="23514" xr:uid="{00000000-0005-0000-0000-0000235B0000}"/>
    <cellStyle name="20% - Accent1 3 2 7 4 6 2" xfId="23515" xr:uid="{00000000-0005-0000-0000-0000245B0000}"/>
    <cellStyle name="20% - Accent1 3 2 7 4 6 2 2" xfId="23516" xr:uid="{00000000-0005-0000-0000-0000255B0000}"/>
    <cellStyle name="20% - Accent1 3 2 7 4 6 3" xfId="23517" xr:uid="{00000000-0005-0000-0000-0000265B0000}"/>
    <cellStyle name="20% - Accent1 3 2 7 4 7" xfId="23518" xr:uid="{00000000-0005-0000-0000-0000275B0000}"/>
    <cellStyle name="20% - Accent1 3 2 7 4 7 2" xfId="23519" xr:uid="{00000000-0005-0000-0000-0000285B0000}"/>
    <cellStyle name="20% - Accent1 3 2 7 4 8" xfId="23520" xr:uid="{00000000-0005-0000-0000-0000295B0000}"/>
    <cellStyle name="20% - Accent1 3 2 7 4 8 2" xfId="23521" xr:uid="{00000000-0005-0000-0000-00002A5B0000}"/>
    <cellStyle name="20% - Accent1 3 2 7 4 9" xfId="23522" xr:uid="{00000000-0005-0000-0000-00002B5B0000}"/>
    <cellStyle name="20% - Accent1 3 2 7 5" xfId="23523" xr:uid="{00000000-0005-0000-0000-00002C5B0000}"/>
    <cellStyle name="20% - Accent1 3 2 7 5 2" xfId="23524" xr:uid="{00000000-0005-0000-0000-00002D5B0000}"/>
    <cellStyle name="20% - Accent1 3 2 7 5 2 2" xfId="23525" xr:uid="{00000000-0005-0000-0000-00002E5B0000}"/>
    <cellStyle name="20% - Accent1 3 2 7 5 2 2 2" xfId="23526" xr:uid="{00000000-0005-0000-0000-00002F5B0000}"/>
    <cellStyle name="20% - Accent1 3 2 7 5 2 3" xfId="23527" xr:uid="{00000000-0005-0000-0000-0000305B0000}"/>
    <cellStyle name="20% - Accent1 3 2 7 5 3" xfId="23528" xr:uid="{00000000-0005-0000-0000-0000315B0000}"/>
    <cellStyle name="20% - Accent1 3 2 7 5 3 2" xfId="23529" xr:uid="{00000000-0005-0000-0000-0000325B0000}"/>
    <cellStyle name="20% - Accent1 3 2 7 5 4" xfId="23530" xr:uid="{00000000-0005-0000-0000-0000335B0000}"/>
    <cellStyle name="20% - Accent1 3 2 7 6" xfId="23531" xr:uid="{00000000-0005-0000-0000-0000345B0000}"/>
    <cellStyle name="20% - Accent1 3 2 7 6 2" xfId="23532" xr:uid="{00000000-0005-0000-0000-0000355B0000}"/>
    <cellStyle name="20% - Accent1 3 2 7 6 2 2" xfId="23533" xr:uid="{00000000-0005-0000-0000-0000365B0000}"/>
    <cellStyle name="20% - Accent1 3 2 7 6 2 2 2" xfId="23534" xr:uid="{00000000-0005-0000-0000-0000375B0000}"/>
    <cellStyle name="20% - Accent1 3 2 7 6 2 3" xfId="23535" xr:uid="{00000000-0005-0000-0000-0000385B0000}"/>
    <cellStyle name="20% - Accent1 3 2 7 6 3" xfId="23536" xr:uid="{00000000-0005-0000-0000-0000395B0000}"/>
    <cellStyle name="20% - Accent1 3 2 7 6 3 2" xfId="23537" xr:uid="{00000000-0005-0000-0000-00003A5B0000}"/>
    <cellStyle name="20% - Accent1 3 2 7 6 4" xfId="23538" xr:uid="{00000000-0005-0000-0000-00003B5B0000}"/>
    <cellStyle name="20% - Accent1 3 2 7 7" xfId="23539" xr:uid="{00000000-0005-0000-0000-00003C5B0000}"/>
    <cellStyle name="20% - Accent1 3 2 7 7 2" xfId="23540" xr:uid="{00000000-0005-0000-0000-00003D5B0000}"/>
    <cellStyle name="20% - Accent1 3 2 7 7 2 2" xfId="23541" xr:uid="{00000000-0005-0000-0000-00003E5B0000}"/>
    <cellStyle name="20% - Accent1 3 2 7 7 2 2 2" xfId="23542" xr:uid="{00000000-0005-0000-0000-00003F5B0000}"/>
    <cellStyle name="20% - Accent1 3 2 7 7 2 3" xfId="23543" xr:uid="{00000000-0005-0000-0000-0000405B0000}"/>
    <cellStyle name="20% - Accent1 3 2 7 7 3" xfId="23544" xr:uid="{00000000-0005-0000-0000-0000415B0000}"/>
    <cellStyle name="20% - Accent1 3 2 7 7 3 2" xfId="23545" xr:uid="{00000000-0005-0000-0000-0000425B0000}"/>
    <cellStyle name="20% - Accent1 3 2 7 7 4" xfId="23546" xr:uid="{00000000-0005-0000-0000-0000435B0000}"/>
    <cellStyle name="20% - Accent1 3 2 7 8" xfId="23547" xr:uid="{00000000-0005-0000-0000-0000445B0000}"/>
    <cellStyle name="20% - Accent1 3 2 7 8 2" xfId="23548" xr:uid="{00000000-0005-0000-0000-0000455B0000}"/>
    <cellStyle name="20% - Accent1 3 2 7 8 2 2" xfId="23549" xr:uid="{00000000-0005-0000-0000-0000465B0000}"/>
    <cellStyle name="20% - Accent1 3 2 7 8 3" xfId="23550" xr:uid="{00000000-0005-0000-0000-0000475B0000}"/>
    <cellStyle name="20% - Accent1 3 2 7 9" xfId="23551" xr:uid="{00000000-0005-0000-0000-0000485B0000}"/>
    <cellStyle name="20% - Accent1 3 2 7 9 2" xfId="23552" xr:uid="{00000000-0005-0000-0000-0000495B0000}"/>
    <cellStyle name="20% - Accent1 3 2 7 9 2 2" xfId="23553" xr:uid="{00000000-0005-0000-0000-00004A5B0000}"/>
    <cellStyle name="20% - Accent1 3 2 7 9 3" xfId="23554" xr:uid="{00000000-0005-0000-0000-00004B5B0000}"/>
    <cellStyle name="20% - Accent1 3 2 8" xfId="23555" xr:uid="{00000000-0005-0000-0000-00004C5B0000}"/>
    <cellStyle name="20% - Accent1 3 2 8 10" xfId="23556" xr:uid="{00000000-0005-0000-0000-00004D5B0000}"/>
    <cellStyle name="20% - Accent1 3 2 8 10 2" xfId="23557" xr:uid="{00000000-0005-0000-0000-00004E5B0000}"/>
    <cellStyle name="20% - Accent1 3 2 8 11" xfId="23558" xr:uid="{00000000-0005-0000-0000-00004F5B0000}"/>
    <cellStyle name="20% - Accent1 3 2 8 2" xfId="23559" xr:uid="{00000000-0005-0000-0000-0000505B0000}"/>
    <cellStyle name="20% - Accent1 3 2 8 2 2" xfId="23560" xr:uid="{00000000-0005-0000-0000-0000515B0000}"/>
    <cellStyle name="20% - Accent1 3 2 8 2 2 2" xfId="23561" xr:uid="{00000000-0005-0000-0000-0000525B0000}"/>
    <cellStyle name="20% - Accent1 3 2 8 2 2 2 2" xfId="23562" xr:uid="{00000000-0005-0000-0000-0000535B0000}"/>
    <cellStyle name="20% - Accent1 3 2 8 2 2 2 2 2" xfId="23563" xr:uid="{00000000-0005-0000-0000-0000545B0000}"/>
    <cellStyle name="20% - Accent1 3 2 8 2 2 2 3" xfId="23564" xr:uid="{00000000-0005-0000-0000-0000555B0000}"/>
    <cellStyle name="20% - Accent1 3 2 8 2 2 3" xfId="23565" xr:uid="{00000000-0005-0000-0000-0000565B0000}"/>
    <cellStyle name="20% - Accent1 3 2 8 2 2 3 2" xfId="23566" xr:uid="{00000000-0005-0000-0000-0000575B0000}"/>
    <cellStyle name="20% - Accent1 3 2 8 2 2 4" xfId="23567" xr:uid="{00000000-0005-0000-0000-0000585B0000}"/>
    <cellStyle name="20% - Accent1 3 2 8 2 3" xfId="23568" xr:uid="{00000000-0005-0000-0000-0000595B0000}"/>
    <cellStyle name="20% - Accent1 3 2 8 2 3 2" xfId="23569" xr:uid="{00000000-0005-0000-0000-00005A5B0000}"/>
    <cellStyle name="20% - Accent1 3 2 8 2 3 2 2" xfId="23570" xr:uid="{00000000-0005-0000-0000-00005B5B0000}"/>
    <cellStyle name="20% - Accent1 3 2 8 2 3 2 2 2" xfId="23571" xr:uid="{00000000-0005-0000-0000-00005C5B0000}"/>
    <cellStyle name="20% - Accent1 3 2 8 2 3 2 3" xfId="23572" xr:uid="{00000000-0005-0000-0000-00005D5B0000}"/>
    <cellStyle name="20% - Accent1 3 2 8 2 3 3" xfId="23573" xr:uid="{00000000-0005-0000-0000-00005E5B0000}"/>
    <cellStyle name="20% - Accent1 3 2 8 2 3 3 2" xfId="23574" xr:uid="{00000000-0005-0000-0000-00005F5B0000}"/>
    <cellStyle name="20% - Accent1 3 2 8 2 3 4" xfId="23575" xr:uid="{00000000-0005-0000-0000-0000605B0000}"/>
    <cellStyle name="20% - Accent1 3 2 8 2 4" xfId="23576" xr:uid="{00000000-0005-0000-0000-0000615B0000}"/>
    <cellStyle name="20% - Accent1 3 2 8 2 4 2" xfId="23577" xr:uid="{00000000-0005-0000-0000-0000625B0000}"/>
    <cellStyle name="20% - Accent1 3 2 8 2 4 2 2" xfId="23578" xr:uid="{00000000-0005-0000-0000-0000635B0000}"/>
    <cellStyle name="20% - Accent1 3 2 8 2 4 2 2 2" xfId="23579" xr:uid="{00000000-0005-0000-0000-0000645B0000}"/>
    <cellStyle name="20% - Accent1 3 2 8 2 4 2 3" xfId="23580" xr:uid="{00000000-0005-0000-0000-0000655B0000}"/>
    <cellStyle name="20% - Accent1 3 2 8 2 4 3" xfId="23581" xr:uid="{00000000-0005-0000-0000-0000665B0000}"/>
    <cellStyle name="20% - Accent1 3 2 8 2 4 3 2" xfId="23582" xr:uid="{00000000-0005-0000-0000-0000675B0000}"/>
    <cellStyle name="20% - Accent1 3 2 8 2 4 4" xfId="23583" xr:uid="{00000000-0005-0000-0000-0000685B0000}"/>
    <cellStyle name="20% - Accent1 3 2 8 2 5" xfId="23584" xr:uid="{00000000-0005-0000-0000-0000695B0000}"/>
    <cellStyle name="20% - Accent1 3 2 8 2 5 2" xfId="23585" xr:uid="{00000000-0005-0000-0000-00006A5B0000}"/>
    <cellStyle name="20% - Accent1 3 2 8 2 5 2 2" xfId="23586" xr:uid="{00000000-0005-0000-0000-00006B5B0000}"/>
    <cellStyle name="20% - Accent1 3 2 8 2 5 3" xfId="23587" xr:uid="{00000000-0005-0000-0000-00006C5B0000}"/>
    <cellStyle name="20% - Accent1 3 2 8 2 6" xfId="23588" xr:uid="{00000000-0005-0000-0000-00006D5B0000}"/>
    <cellStyle name="20% - Accent1 3 2 8 2 6 2" xfId="23589" xr:uid="{00000000-0005-0000-0000-00006E5B0000}"/>
    <cellStyle name="20% - Accent1 3 2 8 2 6 2 2" xfId="23590" xr:uid="{00000000-0005-0000-0000-00006F5B0000}"/>
    <cellStyle name="20% - Accent1 3 2 8 2 6 3" xfId="23591" xr:uid="{00000000-0005-0000-0000-0000705B0000}"/>
    <cellStyle name="20% - Accent1 3 2 8 2 7" xfId="23592" xr:uid="{00000000-0005-0000-0000-0000715B0000}"/>
    <cellStyle name="20% - Accent1 3 2 8 2 7 2" xfId="23593" xr:uid="{00000000-0005-0000-0000-0000725B0000}"/>
    <cellStyle name="20% - Accent1 3 2 8 2 8" xfId="23594" xr:uid="{00000000-0005-0000-0000-0000735B0000}"/>
    <cellStyle name="20% - Accent1 3 2 8 2 8 2" xfId="23595" xr:uid="{00000000-0005-0000-0000-0000745B0000}"/>
    <cellStyle name="20% - Accent1 3 2 8 2 9" xfId="23596" xr:uid="{00000000-0005-0000-0000-0000755B0000}"/>
    <cellStyle name="20% - Accent1 3 2 8 3" xfId="23597" xr:uid="{00000000-0005-0000-0000-0000765B0000}"/>
    <cellStyle name="20% - Accent1 3 2 8 3 2" xfId="23598" xr:uid="{00000000-0005-0000-0000-0000775B0000}"/>
    <cellStyle name="20% - Accent1 3 2 8 3 2 2" xfId="23599" xr:uid="{00000000-0005-0000-0000-0000785B0000}"/>
    <cellStyle name="20% - Accent1 3 2 8 3 2 2 2" xfId="23600" xr:uid="{00000000-0005-0000-0000-0000795B0000}"/>
    <cellStyle name="20% - Accent1 3 2 8 3 2 2 2 2" xfId="23601" xr:uid="{00000000-0005-0000-0000-00007A5B0000}"/>
    <cellStyle name="20% - Accent1 3 2 8 3 2 2 3" xfId="23602" xr:uid="{00000000-0005-0000-0000-00007B5B0000}"/>
    <cellStyle name="20% - Accent1 3 2 8 3 2 3" xfId="23603" xr:uid="{00000000-0005-0000-0000-00007C5B0000}"/>
    <cellStyle name="20% - Accent1 3 2 8 3 2 3 2" xfId="23604" xr:uid="{00000000-0005-0000-0000-00007D5B0000}"/>
    <cellStyle name="20% - Accent1 3 2 8 3 2 4" xfId="23605" xr:uid="{00000000-0005-0000-0000-00007E5B0000}"/>
    <cellStyle name="20% - Accent1 3 2 8 3 3" xfId="23606" xr:uid="{00000000-0005-0000-0000-00007F5B0000}"/>
    <cellStyle name="20% - Accent1 3 2 8 3 3 2" xfId="23607" xr:uid="{00000000-0005-0000-0000-0000805B0000}"/>
    <cellStyle name="20% - Accent1 3 2 8 3 3 2 2" xfId="23608" xr:uid="{00000000-0005-0000-0000-0000815B0000}"/>
    <cellStyle name="20% - Accent1 3 2 8 3 3 2 2 2" xfId="23609" xr:uid="{00000000-0005-0000-0000-0000825B0000}"/>
    <cellStyle name="20% - Accent1 3 2 8 3 3 2 3" xfId="23610" xr:uid="{00000000-0005-0000-0000-0000835B0000}"/>
    <cellStyle name="20% - Accent1 3 2 8 3 3 3" xfId="23611" xr:uid="{00000000-0005-0000-0000-0000845B0000}"/>
    <cellStyle name="20% - Accent1 3 2 8 3 3 3 2" xfId="23612" xr:uid="{00000000-0005-0000-0000-0000855B0000}"/>
    <cellStyle name="20% - Accent1 3 2 8 3 3 4" xfId="23613" xr:uid="{00000000-0005-0000-0000-0000865B0000}"/>
    <cellStyle name="20% - Accent1 3 2 8 3 4" xfId="23614" xr:uid="{00000000-0005-0000-0000-0000875B0000}"/>
    <cellStyle name="20% - Accent1 3 2 8 3 4 2" xfId="23615" xr:uid="{00000000-0005-0000-0000-0000885B0000}"/>
    <cellStyle name="20% - Accent1 3 2 8 3 4 2 2" xfId="23616" xr:uid="{00000000-0005-0000-0000-0000895B0000}"/>
    <cellStyle name="20% - Accent1 3 2 8 3 4 2 2 2" xfId="23617" xr:uid="{00000000-0005-0000-0000-00008A5B0000}"/>
    <cellStyle name="20% - Accent1 3 2 8 3 4 2 3" xfId="23618" xr:uid="{00000000-0005-0000-0000-00008B5B0000}"/>
    <cellStyle name="20% - Accent1 3 2 8 3 4 3" xfId="23619" xr:uid="{00000000-0005-0000-0000-00008C5B0000}"/>
    <cellStyle name="20% - Accent1 3 2 8 3 4 3 2" xfId="23620" xr:uid="{00000000-0005-0000-0000-00008D5B0000}"/>
    <cellStyle name="20% - Accent1 3 2 8 3 4 4" xfId="23621" xr:uid="{00000000-0005-0000-0000-00008E5B0000}"/>
    <cellStyle name="20% - Accent1 3 2 8 3 5" xfId="23622" xr:uid="{00000000-0005-0000-0000-00008F5B0000}"/>
    <cellStyle name="20% - Accent1 3 2 8 3 5 2" xfId="23623" xr:uid="{00000000-0005-0000-0000-0000905B0000}"/>
    <cellStyle name="20% - Accent1 3 2 8 3 5 2 2" xfId="23624" xr:uid="{00000000-0005-0000-0000-0000915B0000}"/>
    <cellStyle name="20% - Accent1 3 2 8 3 5 3" xfId="23625" xr:uid="{00000000-0005-0000-0000-0000925B0000}"/>
    <cellStyle name="20% - Accent1 3 2 8 3 6" xfId="23626" xr:uid="{00000000-0005-0000-0000-0000935B0000}"/>
    <cellStyle name="20% - Accent1 3 2 8 3 6 2" xfId="23627" xr:uid="{00000000-0005-0000-0000-0000945B0000}"/>
    <cellStyle name="20% - Accent1 3 2 8 3 6 2 2" xfId="23628" xr:uid="{00000000-0005-0000-0000-0000955B0000}"/>
    <cellStyle name="20% - Accent1 3 2 8 3 6 3" xfId="23629" xr:uid="{00000000-0005-0000-0000-0000965B0000}"/>
    <cellStyle name="20% - Accent1 3 2 8 3 7" xfId="23630" xr:uid="{00000000-0005-0000-0000-0000975B0000}"/>
    <cellStyle name="20% - Accent1 3 2 8 3 7 2" xfId="23631" xr:uid="{00000000-0005-0000-0000-0000985B0000}"/>
    <cellStyle name="20% - Accent1 3 2 8 3 8" xfId="23632" xr:uid="{00000000-0005-0000-0000-0000995B0000}"/>
    <cellStyle name="20% - Accent1 3 2 8 3 8 2" xfId="23633" xr:uid="{00000000-0005-0000-0000-00009A5B0000}"/>
    <cellStyle name="20% - Accent1 3 2 8 3 9" xfId="23634" xr:uid="{00000000-0005-0000-0000-00009B5B0000}"/>
    <cellStyle name="20% - Accent1 3 2 8 4" xfId="23635" xr:uid="{00000000-0005-0000-0000-00009C5B0000}"/>
    <cellStyle name="20% - Accent1 3 2 8 4 2" xfId="23636" xr:uid="{00000000-0005-0000-0000-00009D5B0000}"/>
    <cellStyle name="20% - Accent1 3 2 8 4 2 2" xfId="23637" xr:uid="{00000000-0005-0000-0000-00009E5B0000}"/>
    <cellStyle name="20% - Accent1 3 2 8 4 2 2 2" xfId="23638" xr:uid="{00000000-0005-0000-0000-00009F5B0000}"/>
    <cellStyle name="20% - Accent1 3 2 8 4 2 3" xfId="23639" xr:uid="{00000000-0005-0000-0000-0000A05B0000}"/>
    <cellStyle name="20% - Accent1 3 2 8 4 3" xfId="23640" xr:uid="{00000000-0005-0000-0000-0000A15B0000}"/>
    <cellStyle name="20% - Accent1 3 2 8 4 3 2" xfId="23641" xr:uid="{00000000-0005-0000-0000-0000A25B0000}"/>
    <cellStyle name="20% - Accent1 3 2 8 4 4" xfId="23642" xr:uid="{00000000-0005-0000-0000-0000A35B0000}"/>
    <cellStyle name="20% - Accent1 3 2 8 5" xfId="23643" xr:uid="{00000000-0005-0000-0000-0000A45B0000}"/>
    <cellStyle name="20% - Accent1 3 2 8 5 2" xfId="23644" xr:uid="{00000000-0005-0000-0000-0000A55B0000}"/>
    <cellStyle name="20% - Accent1 3 2 8 5 2 2" xfId="23645" xr:uid="{00000000-0005-0000-0000-0000A65B0000}"/>
    <cellStyle name="20% - Accent1 3 2 8 5 2 2 2" xfId="23646" xr:uid="{00000000-0005-0000-0000-0000A75B0000}"/>
    <cellStyle name="20% - Accent1 3 2 8 5 2 3" xfId="23647" xr:uid="{00000000-0005-0000-0000-0000A85B0000}"/>
    <cellStyle name="20% - Accent1 3 2 8 5 3" xfId="23648" xr:uid="{00000000-0005-0000-0000-0000A95B0000}"/>
    <cellStyle name="20% - Accent1 3 2 8 5 3 2" xfId="23649" xr:uid="{00000000-0005-0000-0000-0000AA5B0000}"/>
    <cellStyle name="20% - Accent1 3 2 8 5 4" xfId="23650" xr:uid="{00000000-0005-0000-0000-0000AB5B0000}"/>
    <cellStyle name="20% - Accent1 3 2 8 6" xfId="23651" xr:uid="{00000000-0005-0000-0000-0000AC5B0000}"/>
    <cellStyle name="20% - Accent1 3 2 8 6 2" xfId="23652" xr:uid="{00000000-0005-0000-0000-0000AD5B0000}"/>
    <cellStyle name="20% - Accent1 3 2 8 6 2 2" xfId="23653" xr:uid="{00000000-0005-0000-0000-0000AE5B0000}"/>
    <cellStyle name="20% - Accent1 3 2 8 6 2 2 2" xfId="23654" xr:uid="{00000000-0005-0000-0000-0000AF5B0000}"/>
    <cellStyle name="20% - Accent1 3 2 8 6 2 3" xfId="23655" xr:uid="{00000000-0005-0000-0000-0000B05B0000}"/>
    <cellStyle name="20% - Accent1 3 2 8 6 3" xfId="23656" xr:uid="{00000000-0005-0000-0000-0000B15B0000}"/>
    <cellStyle name="20% - Accent1 3 2 8 6 3 2" xfId="23657" xr:uid="{00000000-0005-0000-0000-0000B25B0000}"/>
    <cellStyle name="20% - Accent1 3 2 8 6 4" xfId="23658" xr:uid="{00000000-0005-0000-0000-0000B35B0000}"/>
    <cellStyle name="20% - Accent1 3 2 8 7" xfId="23659" xr:uid="{00000000-0005-0000-0000-0000B45B0000}"/>
    <cellStyle name="20% - Accent1 3 2 8 7 2" xfId="23660" xr:uid="{00000000-0005-0000-0000-0000B55B0000}"/>
    <cellStyle name="20% - Accent1 3 2 8 7 2 2" xfId="23661" xr:uid="{00000000-0005-0000-0000-0000B65B0000}"/>
    <cellStyle name="20% - Accent1 3 2 8 7 3" xfId="23662" xr:uid="{00000000-0005-0000-0000-0000B75B0000}"/>
    <cellStyle name="20% - Accent1 3 2 8 8" xfId="23663" xr:uid="{00000000-0005-0000-0000-0000B85B0000}"/>
    <cellStyle name="20% - Accent1 3 2 8 8 2" xfId="23664" xr:uid="{00000000-0005-0000-0000-0000B95B0000}"/>
    <cellStyle name="20% - Accent1 3 2 8 8 2 2" xfId="23665" xr:uid="{00000000-0005-0000-0000-0000BA5B0000}"/>
    <cellStyle name="20% - Accent1 3 2 8 8 3" xfId="23666" xr:uid="{00000000-0005-0000-0000-0000BB5B0000}"/>
    <cellStyle name="20% - Accent1 3 2 8 9" xfId="23667" xr:uid="{00000000-0005-0000-0000-0000BC5B0000}"/>
    <cellStyle name="20% - Accent1 3 2 8 9 2" xfId="23668" xr:uid="{00000000-0005-0000-0000-0000BD5B0000}"/>
    <cellStyle name="20% - Accent1 3 2 9" xfId="23669" xr:uid="{00000000-0005-0000-0000-0000BE5B0000}"/>
    <cellStyle name="20% - Accent1 3 2 9 10" xfId="23670" xr:uid="{00000000-0005-0000-0000-0000BF5B0000}"/>
    <cellStyle name="20% - Accent1 3 2 9 10 2" xfId="23671" xr:uid="{00000000-0005-0000-0000-0000C05B0000}"/>
    <cellStyle name="20% - Accent1 3 2 9 11" xfId="23672" xr:uid="{00000000-0005-0000-0000-0000C15B0000}"/>
    <cellStyle name="20% - Accent1 3 2 9 2" xfId="23673" xr:uid="{00000000-0005-0000-0000-0000C25B0000}"/>
    <cellStyle name="20% - Accent1 3 2 9 2 2" xfId="23674" xr:uid="{00000000-0005-0000-0000-0000C35B0000}"/>
    <cellStyle name="20% - Accent1 3 2 9 2 2 2" xfId="23675" xr:uid="{00000000-0005-0000-0000-0000C45B0000}"/>
    <cellStyle name="20% - Accent1 3 2 9 2 2 2 2" xfId="23676" xr:uid="{00000000-0005-0000-0000-0000C55B0000}"/>
    <cellStyle name="20% - Accent1 3 2 9 2 2 2 2 2" xfId="23677" xr:uid="{00000000-0005-0000-0000-0000C65B0000}"/>
    <cellStyle name="20% - Accent1 3 2 9 2 2 2 3" xfId="23678" xr:uid="{00000000-0005-0000-0000-0000C75B0000}"/>
    <cellStyle name="20% - Accent1 3 2 9 2 2 3" xfId="23679" xr:uid="{00000000-0005-0000-0000-0000C85B0000}"/>
    <cellStyle name="20% - Accent1 3 2 9 2 2 3 2" xfId="23680" xr:uid="{00000000-0005-0000-0000-0000C95B0000}"/>
    <cellStyle name="20% - Accent1 3 2 9 2 2 4" xfId="23681" xr:uid="{00000000-0005-0000-0000-0000CA5B0000}"/>
    <cellStyle name="20% - Accent1 3 2 9 2 3" xfId="23682" xr:uid="{00000000-0005-0000-0000-0000CB5B0000}"/>
    <cellStyle name="20% - Accent1 3 2 9 2 3 2" xfId="23683" xr:uid="{00000000-0005-0000-0000-0000CC5B0000}"/>
    <cellStyle name="20% - Accent1 3 2 9 2 3 2 2" xfId="23684" xr:uid="{00000000-0005-0000-0000-0000CD5B0000}"/>
    <cellStyle name="20% - Accent1 3 2 9 2 3 2 2 2" xfId="23685" xr:uid="{00000000-0005-0000-0000-0000CE5B0000}"/>
    <cellStyle name="20% - Accent1 3 2 9 2 3 2 3" xfId="23686" xr:uid="{00000000-0005-0000-0000-0000CF5B0000}"/>
    <cellStyle name="20% - Accent1 3 2 9 2 3 3" xfId="23687" xr:uid="{00000000-0005-0000-0000-0000D05B0000}"/>
    <cellStyle name="20% - Accent1 3 2 9 2 3 3 2" xfId="23688" xr:uid="{00000000-0005-0000-0000-0000D15B0000}"/>
    <cellStyle name="20% - Accent1 3 2 9 2 3 4" xfId="23689" xr:uid="{00000000-0005-0000-0000-0000D25B0000}"/>
    <cellStyle name="20% - Accent1 3 2 9 2 4" xfId="23690" xr:uid="{00000000-0005-0000-0000-0000D35B0000}"/>
    <cellStyle name="20% - Accent1 3 2 9 2 4 2" xfId="23691" xr:uid="{00000000-0005-0000-0000-0000D45B0000}"/>
    <cellStyle name="20% - Accent1 3 2 9 2 4 2 2" xfId="23692" xr:uid="{00000000-0005-0000-0000-0000D55B0000}"/>
    <cellStyle name="20% - Accent1 3 2 9 2 4 2 2 2" xfId="23693" xr:uid="{00000000-0005-0000-0000-0000D65B0000}"/>
    <cellStyle name="20% - Accent1 3 2 9 2 4 2 3" xfId="23694" xr:uid="{00000000-0005-0000-0000-0000D75B0000}"/>
    <cellStyle name="20% - Accent1 3 2 9 2 4 3" xfId="23695" xr:uid="{00000000-0005-0000-0000-0000D85B0000}"/>
    <cellStyle name="20% - Accent1 3 2 9 2 4 3 2" xfId="23696" xr:uid="{00000000-0005-0000-0000-0000D95B0000}"/>
    <cellStyle name="20% - Accent1 3 2 9 2 4 4" xfId="23697" xr:uid="{00000000-0005-0000-0000-0000DA5B0000}"/>
    <cellStyle name="20% - Accent1 3 2 9 2 5" xfId="23698" xr:uid="{00000000-0005-0000-0000-0000DB5B0000}"/>
    <cellStyle name="20% - Accent1 3 2 9 2 5 2" xfId="23699" xr:uid="{00000000-0005-0000-0000-0000DC5B0000}"/>
    <cellStyle name="20% - Accent1 3 2 9 2 5 2 2" xfId="23700" xr:uid="{00000000-0005-0000-0000-0000DD5B0000}"/>
    <cellStyle name="20% - Accent1 3 2 9 2 5 3" xfId="23701" xr:uid="{00000000-0005-0000-0000-0000DE5B0000}"/>
    <cellStyle name="20% - Accent1 3 2 9 2 6" xfId="23702" xr:uid="{00000000-0005-0000-0000-0000DF5B0000}"/>
    <cellStyle name="20% - Accent1 3 2 9 2 6 2" xfId="23703" xr:uid="{00000000-0005-0000-0000-0000E05B0000}"/>
    <cellStyle name="20% - Accent1 3 2 9 2 6 2 2" xfId="23704" xr:uid="{00000000-0005-0000-0000-0000E15B0000}"/>
    <cellStyle name="20% - Accent1 3 2 9 2 6 3" xfId="23705" xr:uid="{00000000-0005-0000-0000-0000E25B0000}"/>
    <cellStyle name="20% - Accent1 3 2 9 2 7" xfId="23706" xr:uid="{00000000-0005-0000-0000-0000E35B0000}"/>
    <cellStyle name="20% - Accent1 3 2 9 2 7 2" xfId="23707" xr:uid="{00000000-0005-0000-0000-0000E45B0000}"/>
    <cellStyle name="20% - Accent1 3 2 9 2 8" xfId="23708" xr:uid="{00000000-0005-0000-0000-0000E55B0000}"/>
    <cellStyle name="20% - Accent1 3 2 9 2 8 2" xfId="23709" xr:uid="{00000000-0005-0000-0000-0000E65B0000}"/>
    <cellStyle name="20% - Accent1 3 2 9 2 9" xfId="23710" xr:uid="{00000000-0005-0000-0000-0000E75B0000}"/>
    <cellStyle name="20% - Accent1 3 2 9 3" xfId="23711" xr:uid="{00000000-0005-0000-0000-0000E85B0000}"/>
    <cellStyle name="20% - Accent1 3 2 9 3 2" xfId="23712" xr:uid="{00000000-0005-0000-0000-0000E95B0000}"/>
    <cellStyle name="20% - Accent1 3 2 9 3 2 2" xfId="23713" xr:uid="{00000000-0005-0000-0000-0000EA5B0000}"/>
    <cellStyle name="20% - Accent1 3 2 9 3 2 2 2" xfId="23714" xr:uid="{00000000-0005-0000-0000-0000EB5B0000}"/>
    <cellStyle name="20% - Accent1 3 2 9 3 2 2 2 2" xfId="23715" xr:uid="{00000000-0005-0000-0000-0000EC5B0000}"/>
    <cellStyle name="20% - Accent1 3 2 9 3 2 2 3" xfId="23716" xr:uid="{00000000-0005-0000-0000-0000ED5B0000}"/>
    <cellStyle name="20% - Accent1 3 2 9 3 2 3" xfId="23717" xr:uid="{00000000-0005-0000-0000-0000EE5B0000}"/>
    <cellStyle name="20% - Accent1 3 2 9 3 2 3 2" xfId="23718" xr:uid="{00000000-0005-0000-0000-0000EF5B0000}"/>
    <cellStyle name="20% - Accent1 3 2 9 3 2 4" xfId="23719" xr:uid="{00000000-0005-0000-0000-0000F05B0000}"/>
    <cellStyle name="20% - Accent1 3 2 9 3 3" xfId="23720" xr:uid="{00000000-0005-0000-0000-0000F15B0000}"/>
    <cellStyle name="20% - Accent1 3 2 9 3 3 2" xfId="23721" xr:uid="{00000000-0005-0000-0000-0000F25B0000}"/>
    <cellStyle name="20% - Accent1 3 2 9 3 3 2 2" xfId="23722" xr:uid="{00000000-0005-0000-0000-0000F35B0000}"/>
    <cellStyle name="20% - Accent1 3 2 9 3 3 2 2 2" xfId="23723" xr:uid="{00000000-0005-0000-0000-0000F45B0000}"/>
    <cellStyle name="20% - Accent1 3 2 9 3 3 2 3" xfId="23724" xr:uid="{00000000-0005-0000-0000-0000F55B0000}"/>
    <cellStyle name="20% - Accent1 3 2 9 3 3 3" xfId="23725" xr:uid="{00000000-0005-0000-0000-0000F65B0000}"/>
    <cellStyle name="20% - Accent1 3 2 9 3 3 3 2" xfId="23726" xr:uid="{00000000-0005-0000-0000-0000F75B0000}"/>
    <cellStyle name="20% - Accent1 3 2 9 3 3 4" xfId="23727" xr:uid="{00000000-0005-0000-0000-0000F85B0000}"/>
    <cellStyle name="20% - Accent1 3 2 9 3 4" xfId="23728" xr:uid="{00000000-0005-0000-0000-0000F95B0000}"/>
    <cellStyle name="20% - Accent1 3 2 9 3 4 2" xfId="23729" xr:uid="{00000000-0005-0000-0000-0000FA5B0000}"/>
    <cellStyle name="20% - Accent1 3 2 9 3 4 2 2" xfId="23730" xr:uid="{00000000-0005-0000-0000-0000FB5B0000}"/>
    <cellStyle name="20% - Accent1 3 2 9 3 4 2 2 2" xfId="23731" xr:uid="{00000000-0005-0000-0000-0000FC5B0000}"/>
    <cellStyle name="20% - Accent1 3 2 9 3 4 2 3" xfId="23732" xr:uid="{00000000-0005-0000-0000-0000FD5B0000}"/>
    <cellStyle name="20% - Accent1 3 2 9 3 4 3" xfId="23733" xr:uid="{00000000-0005-0000-0000-0000FE5B0000}"/>
    <cellStyle name="20% - Accent1 3 2 9 3 4 3 2" xfId="23734" xr:uid="{00000000-0005-0000-0000-0000FF5B0000}"/>
    <cellStyle name="20% - Accent1 3 2 9 3 4 4" xfId="23735" xr:uid="{00000000-0005-0000-0000-0000005C0000}"/>
    <cellStyle name="20% - Accent1 3 2 9 3 5" xfId="23736" xr:uid="{00000000-0005-0000-0000-0000015C0000}"/>
    <cellStyle name="20% - Accent1 3 2 9 3 5 2" xfId="23737" xr:uid="{00000000-0005-0000-0000-0000025C0000}"/>
    <cellStyle name="20% - Accent1 3 2 9 3 5 2 2" xfId="23738" xr:uid="{00000000-0005-0000-0000-0000035C0000}"/>
    <cellStyle name="20% - Accent1 3 2 9 3 5 3" xfId="23739" xr:uid="{00000000-0005-0000-0000-0000045C0000}"/>
    <cellStyle name="20% - Accent1 3 2 9 3 6" xfId="23740" xr:uid="{00000000-0005-0000-0000-0000055C0000}"/>
    <cellStyle name="20% - Accent1 3 2 9 3 6 2" xfId="23741" xr:uid="{00000000-0005-0000-0000-0000065C0000}"/>
    <cellStyle name="20% - Accent1 3 2 9 3 6 2 2" xfId="23742" xr:uid="{00000000-0005-0000-0000-0000075C0000}"/>
    <cellStyle name="20% - Accent1 3 2 9 3 6 3" xfId="23743" xr:uid="{00000000-0005-0000-0000-0000085C0000}"/>
    <cellStyle name="20% - Accent1 3 2 9 3 7" xfId="23744" xr:uid="{00000000-0005-0000-0000-0000095C0000}"/>
    <cellStyle name="20% - Accent1 3 2 9 3 7 2" xfId="23745" xr:uid="{00000000-0005-0000-0000-00000A5C0000}"/>
    <cellStyle name="20% - Accent1 3 2 9 3 8" xfId="23746" xr:uid="{00000000-0005-0000-0000-00000B5C0000}"/>
    <cellStyle name="20% - Accent1 3 2 9 3 8 2" xfId="23747" xr:uid="{00000000-0005-0000-0000-00000C5C0000}"/>
    <cellStyle name="20% - Accent1 3 2 9 3 9" xfId="23748" xr:uid="{00000000-0005-0000-0000-00000D5C0000}"/>
    <cellStyle name="20% - Accent1 3 2 9 4" xfId="23749" xr:uid="{00000000-0005-0000-0000-00000E5C0000}"/>
    <cellStyle name="20% - Accent1 3 2 9 4 2" xfId="23750" xr:uid="{00000000-0005-0000-0000-00000F5C0000}"/>
    <cellStyle name="20% - Accent1 3 2 9 4 2 2" xfId="23751" xr:uid="{00000000-0005-0000-0000-0000105C0000}"/>
    <cellStyle name="20% - Accent1 3 2 9 4 2 2 2" xfId="23752" xr:uid="{00000000-0005-0000-0000-0000115C0000}"/>
    <cellStyle name="20% - Accent1 3 2 9 4 2 3" xfId="23753" xr:uid="{00000000-0005-0000-0000-0000125C0000}"/>
    <cellStyle name="20% - Accent1 3 2 9 4 3" xfId="23754" xr:uid="{00000000-0005-0000-0000-0000135C0000}"/>
    <cellStyle name="20% - Accent1 3 2 9 4 3 2" xfId="23755" xr:uid="{00000000-0005-0000-0000-0000145C0000}"/>
    <cellStyle name="20% - Accent1 3 2 9 4 4" xfId="23756" xr:uid="{00000000-0005-0000-0000-0000155C0000}"/>
    <cellStyle name="20% - Accent1 3 2 9 5" xfId="23757" xr:uid="{00000000-0005-0000-0000-0000165C0000}"/>
    <cellStyle name="20% - Accent1 3 2 9 5 2" xfId="23758" xr:uid="{00000000-0005-0000-0000-0000175C0000}"/>
    <cellStyle name="20% - Accent1 3 2 9 5 2 2" xfId="23759" xr:uid="{00000000-0005-0000-0000-0000185C0000}"/>
    <cellStyle name="20% - Accent1 3 2 9 5 2 2 2" xfId="23760" xr:uid="{00000000-0005-0000-0000-0000195C0000}"/>
    <cellStyle name="20% - Accent1 3 2 9 5 2 3" xfId="23761" xr:uid="{00000000-0005-0000-0000-00001A5C0000}"/>
    <cellStyle name="20% - Accent1 3 2 9 5 3" xfId="23762" xr:uid="{00000000-0005-0000-0000-00001B5C0000}"/>
    <cellStyle name="20% - Accent1 3 2 9 5 3 2" xfId="23763" xr:uid="{00000000-0005-0000-0000-00001C5C0000}"/>
    <cellStyle name="20% - Accent1 3 2 9 5 4" xfId="23764" xr:uid="{00000000-0005-0000-0000-00001D5C0000}"/>
    <cellStyle name="20% - Accent1 3 2 9 6" xfId="23765" xr:uid="{00000000-0005-0000-0000-00001E5C0000}"/>
    <cellStyle name="20% - Accent1 3 2 9 6 2" xfId="23766" xr:uid="{00000000-0005-0000-0000-00001F5C0000}"/>
    <cellStyle name="20% - Accent1 3 2 9 6 2 2" xfId="23767" xr:uid="{00000000-0005-0000-0000-0000205C0000}"/>
    <cellStyle name="20% - Accent1 3 2 9 6 2 2 2" xfId="23768" xr:uid="{00000000-0005-0000-0000-0000215C0000}"/>
    <cellStyle name="20% - Accent1 3 2 9 6 2 3" xfId="23769" xr:uid="{00000000-0005-0000-0000-0000225C0000}"/>
    <cellStyle name="20% - Accent1 3 2 9 6 3" xfId="23770" xr:uid="{00000000-0005-0000-0000-0000235C0000}"/>
    <cellStyle name="20% - Accent1 3 2 9 6 3 2" xfId="23771" xr:uid="{00000000-0005-0000-0000-0000245C0000}"/>
    <cellStyle name="20% - Accent1 3 2 9 6 4" xfId="23772" xr:uid="{00000000-0005-0000-0000-0000255C0000}"/>
    <cellStyle name="20% - Accent1 3 2 9 7" xfId="23773" xr:uid="{00000000-0005-0000-0000-0000265C0000}"/>
    <cellStyle name="20% - Accent1 3 2 9 7 2" xfId="23774" xr:uid="{00000000-0005-0000-0000-0000275C0000}"/>
    <cellStyle name="20% - Accent1 3 2 9 7 2 2" xfId="23775" xr:uid="{00000000-0005-0000-0000-0000285C0000}"/>
    <cellStyle name="20% - Accent1 3 2 9 7 3" xfId="23776" xr:uid="{00000000-0005-0000-0000-0000295C0000}"/>
    <cellStyle name="20% - Accent1 3 2 9 8" xfId="23777" xr:uid="{00000000-0005-0000-0000-00002A5C0000}"/>
    <cellStyle name="20% - Accent1 3 2 9 8 2" xfId="23778" xr:uid="{00000000-0005-0000-0000-00002B5C0000}"/>
    <cellStyle name="20% - Accent1 3 2 9 8 2 2" xfId="23779" xr:uid="{00000000-0005-0000-0000-00002C5C0000}"/>
    <cellStyle name="20% - Accent1 3 2 9 8 3" xfId="23780" xr:uid="{00000000-0005-0000-0000-00002D5C0000}"/>
    <cellStyle name="20% - Accent1 3 2 9 9" xfId="23781" xr:uid="{00000000-0005-0000-0000-00002E5C0000}"/>
    <cellStyle name="20% - Accent1 3 2 9 9 2" xfId="23782" xr:uid="{00000000-0005-0000-0000-00002F5C0000}"/>
    <cellStyle name="20% - Accent1 3 20" xfId="23783" xr:uid="{00000000-0005-0000-0000-0000305C0000}"/>
    <cellStyle name="20% - Accent1 3 20 2" xfId="23784" xr:uid="{00000000-0005-0000-0000-0000315C0000}"/>
    <cellStyle name="20% - Accent1 3 21" xfId="23785" xr:uid="{00000000-0005-0000-0000-0000325C0000}"/>
    <cellStyle name="20% - Accent1 3 3" xfId="23786" xr:uid="{00000000-0005-0000-0000-0000335C0000}"/>
    <cellStyle name="20% - Accent1 3 3 10" xfId="23787" xr:uid="{00000000-0005-0000-0000-0000345C0000}"/>
    <cellStyle name="20% - Accent1 3 3 10 2" xfId="23788" xr:uid="{00000000-0005-0000-0000-0000355C0000}"/>
    <cellStyle name="20% - Accent1 3 3 10 2 2" xfId="23789" xr:uid="{00000000-0005-0000-0000-0000365C0000}"/>
    <cellStyle name="20% - Accent1 3 3 10 2 2 2" xfId="23790" xr:uid="{00000000-0005-0000-0000-0000375C0000}"/>
    <cellStyle name="20% - Accent1 3 3 10 2 3" xfId="23791" xr:uid="{00000000-0005-0000-0000-0000385C0000}"/>
    <cellStyle name="20% - Accent1 3 3 10 3" xfId="23792" xr:uid="{00000000-0005-0000-0000-0000395C0000}"/>
    <cellStyle name="20% - Accent1 3 3 10 3 2" xfId="23793" xr:uid="{00000000-0005-0000-0000-00003A5C0000}"/>
    <cellStyle name="20% - Accent1 3 3 10 4" xfId="23794" xr:uid="{00000000-0005-0000-0000-00003B5C0000}"/>
    <cellStyle name="20% - Accent1 3 3 11" xfId="23795" xr:uid="{00000000-0005-0000-0000-00003C5C0000}"/>
    <cellStyle name="20% - Accent1 3 3 11 2" xfId="23796" xr:uid="{00000000-0005-0000-0000-00003D5C0000}"/>
    <cellStyle name="20% - Accent1 3 3 11 2 2" xfId="23797" xr:uid="{00000000-0005-0000-0000-00003E5C0000}"/>
    <cellStyle name="20% - Accent1 3 3 11 2 2 2" xfId="23798" xr:uid="{00000000-0005-0000-0000-00003F5C0000}"/>
    <cellStyle name="20% - Accent1 3 3 11 2 3" xfId="23799" xr:uid="{00000000-0005-0000-0000-0000405C0000}"/>
    <cellStyle name="20% - Accent1 3 3 11 3" xfId="23800" xr:uid="{00000000-0005-0000-0000-0000415C0000}"/>
    <cellStyle name="20% - Accent1 3 3 11 3 2" xfId="23801" xr:uid="{00000000-0005-0000-0000-0000425C0000}"/>
    <cellStyle name="20% - Accent1 3 3 11 4" xfId="23802" xr:uid="{00000000-0005-0000-0000-0000435C0000}"/>
    <cellStyle name="20% - Accent1 3 3 12" xfId="23803" xr:uid="{00000000-0005-0000-0000-0000445C0000}"/>
    <cellStyle name="20% - Accent1 3 3 12 2" xfId="23804" xr:uid="{00000000-0005-0000-0000-0000455C0000}"/>
    <cellStyle name="20% - Accent1 3 3 12 2 2" xfId="23805" xr:uid="{00000000-0005-0000-0000-0000465C0000}"/>
    <cellStyle name="20% - Accent1 3 3 12 3" xfId="23806" xr:uid="{00000000-0005-0000-0000-0000475C0000}"/>
    <cellStyle name="20% - Accent1 3 3 13" xfId="23807" xr:uid="{00000000-0005-0000-0000-0000485C0000}"/>
    <cellStyle name="20% - Accent1 3 3 13 2" xfId="23808" xr:uid="{00000000-0005-0000-0000-0000495C0000}"/>
    <cellStyle name="20% - Accent1 3 3 13 2 2" xfId="23809" xr:uid="{00000000-0005-0000-0000-00004A5C0000}"/>
    <cellStyle name="20% - Accent1 3 3 13 3" xfId="23810" xr:uid="{00000000-0005-0000-0000-00004B5C0000}"/>
    <cellStyle name="20% - Accent1 3 3 14" xfId="23811" xr:uid="{00000000-0005-0000-0000-00004C5C0000}"/>
    <cellStyle name="20% - Accent1 3 3 14 2" xfId="23812" xr:uid="{00000000-0005-0000-0000-00004D5C0000}"/>
    <cellStyle name="20% - Accent1 3 3 15" xfId="23813" xr:uid="{00000000-0005-0000-0000-00004E5C0000}"/>
    <cellStyle name="20% - Accent1 3 3 15 2" xfId="23814" xr:uid="{00000000-0005-0000-0000-00004F5C0000}"/>
    <cellStyle name="20% - Accent1 3 3 16" xfId="23815" xr:uid="{00000000-0005-0000-0000-0000505C0000}"/>
    <cellStyle name="20% - Accent1 3 3 2" xfId="23816" xr:uid="{00000000-0005-0000-0000-0000515C0000}"/>
    <cellStyle name="20% - Accent1 3 3 2 10" xfId="23817" xr:uid="{00000000-0005-0000-0000-0000525C0000}"/>
    <cellStyle name="20% - Accent1 3 3 2 10 2" xfId="23818" xr:uid="{00000000-0005-0000-0000-0000535C0000}"/>
    <cellStyle name="20% - Accent1 3 3 2 10 2 2" xfId="23819" xr:uid="{00000000-0005-0000-0000-0000545C0000}"/>
    <cellStyle name="20% - Accent1 3 3 2 10 2 2 2" xfId="23820" xr:uid="{00000000-0005-0000-0000-0000555C0000}"/>
    <cellStyle name="20% - Accent1 3 3 2 10 2 3" xfId="23821" xr:uid="{00000000-0005-0000-0000-0000565C0000}"/>
    <cellStyle name="20% - Accent1 3 3 2 10 3" xfId="23822" xr:uid="{00000000-0005-0000-0000-0000575C0000}"/>
    <cellStyle name="20% - Accent1 3 3 2 10 3 2" xfId="23823" xr:uid="{00000000-0005-0000-0000-0000585C0000}"/>
    <cellStyle name="20% - Accent1 3 3 2 10 4" xfId="23824" xr:uid="{00000000-0005-0000-0000-0000595C0000}"/>
    <cellStyle name="20% - Accent1 3 3 2 11" xfId="23825" xr:uid="{00000000-0005-0000-0000-00005A5C0000}"/>
    <cellStyle name="20% - Accent1 3 3 2 11 2" xfId="23826" xr:uid="{00000000-0005-0000-0000-00005B5C0000}"/>
    <cellStyle name="20% - Accent1 3 3 2 11 2 2" xfId="23827" xr:uid="{00000000-0005-0000-0000-00005C5C0000}"/>
    <cellStyle name="20% - Accent1 3 3 2 11 3" xfId="23828" xr:uid="{00000000-0005-0000-0000-00005D5C0000}"/>
    <cellStyle name="20% - Accent1 3 3 2 12" xfId="23829" xr:uid="{00000000-0005-0000-0000-00005E5C0000}"/>
    <cellStyle name="20% - Accent1 3 3 2 12 2" xfId="23830" xr:uid="{00000000-0005-0000-0000-00005F5C0000}"/>
    <cellStyle name="20% - Accent1 3 3 2 12 2 2" xfId="23831" xr:uid="{00000000-0005-0000-0000-0000605C0000}"/>
    <cellStyle name="20% - Accent1 3 3 2 12 3" xfId="23832" xr:uid="{00000000-0005-0000-0000-0000615C0000}"/>
    <cellStyle name="20% - Accent1 3 3 2 13" xfId="23833" xr:uid="{00000000-0005-0000-0000-0000625C0000}"/>
    <cellStyle name="20% - Accent1 3 3 2 13 2" xfId="23834" xr:uid="{00000000-0005-0000-0000-0000635C0000}"/>
    <cellStyle name="20% - Accent1 3 3 2 14" xfId="23835" xr:uid="{00000000-0005-0000-0000-0000645C0000}"/>
    <cellStyle name="20% - Accent1 3 3 2 14 2" xfId="23836" xr:uid="{00000000-0005-0000-0000-0000655C0000}"/>
    <cellStyle name="20% - Accent1 3 3 2 15" xfId="23837" xr:uid="{00000000-0005-0000-0000-0000665C0000}"/>
    <cellStyle name="20% - Accent1 3 3 2 2" xfId="23838" xr:uid="{00000000-0005-0000-0000-0000675C0000}"/>
    <cellStyle name="20% - Accent1 3 3 2 2 10" xfId="23839" xr:uid="{00000000-0005-0000-0000-0000685C0000}"/>
    <cellStyle name="20% - Accent1 3 3 2 2 10 2" xfId="23840" xr:uid="{00000000-0005-0000-0000-0000695C0000}"/>
    <cellStyle name="20% - Accent1 3 3 2 2 10 2 2" xfId="23841" xr:uid="{00000000-0005-0000-0000-00006A5C0000}"/>
    <cellStyle name="20% - Accent1 3 3 2 2 10 3" xfId="23842" xr:uid="{00000000-0005-0000-0000-00006B5C0000}"/>
    <cellStyle name="20% - Accent1 3 3 2 2 11" xfId="23843" xr:uid="{00000000-0005-0000-0000-00006C5C0000}"/>
    <cellStyle name="20% - Accent1 3 3 2 2 11 2" xfId="23844" xr:uid="{00000000-0005-0000-0000-00006D5C0000}"/>
    <cellStyle name="20% - Accent1 3 3 2 2 11 2 2" xfId="23845" xr:uid="{00000000-0005-0000-0000-00006E5C0000}"/>
    <cellStyle name="20% - Accent1 3 3 2 2 11 3" xfId="23846" xr:uid="{00000000-0005-0000-0000-00006F5C0000}"/>
    <cellStyle name="20% - Accent1 3 3 2 2 12" xfId="23847" xr:uid="{00000000-0005-0000-0000-0000705C0000}"/>
    <cellStyle name="20% - Accent1 3 3 2 2 12 2" xfId="23848" xr:uid="{00000000-0005-0000-0000-0000715C0000}"/>
    <cellStyle name="20% - Accent1 3 3 2 2 13" xfId="23849" xr:uid="{00000000-0005-0000-0000-0000725C0000}"/>
    <cellStyle name="20% - Accent1 3 3 2 2 13 2" xfId="23850" xr:uid="{00000000-0005-0000-0000-0000735C0000}"/>
    <cellStyle name="20% - Accent1 3 3 2 2 14" xfId="23851" xr:uid="{00000000-0005-0000-0000-0000745C0000}"/>
    <cellStyle name="20% - Accent1 3 3 2 2 2" xfId="23852" xr:uid="{00000000-0005-0000-0000-0000755C0000}"/>
    <cellStyle name="20% - Accent1 3 3 2 2 2 10" xfId="23853" xr:uid="{00000000-0005-0000-0000-0000765C0000}"/>
    <cellStyle name="20% - Accent1 3 3 2 2 2 10 2" xfId="23854" xr:uid="{00000000-0005-0000-0000-0000775C0000}"/>
    <cellStyle name="20% - Accent1 3 3 2 2 2 11" xfId="23855" xr:uid="{00000000-0005-0000-0000-0000785C0000}"/>
    <cellStyle name="20% - Accent1 3 3 2 2 2 2" xfId="23856" xr:uid="{00000000-0005-0000-0000-0000795C0000}"/>
    <cellStyle name="20% - Accent1 3 3 2 2 2 2 2" xfId="23857" xr:uid="{00000000-0005-0000-0000-00007A5C0000}"/>
    <cellStyle name="20% - Accent1 3 3 2 2 2 2 2 2" xfId="23858" xr:uid="{00000000-0005-0000-0000-00007B5C0000}"/>
    <cellStyle name="20% - Accent1 3 3 2 2 2 2 2 2 2" xfId="23859" xr:uid="{00000000-0005-0000-0000-00007C5C0000}"/>
    <cellStyle name="20% - Accent1 3 3 2 2 2 2 2 2 2 2" xfId="23860" xr:uid="{00000000-0005-0000-0000-00007D5C0000}"/>
    <cellStyle name="20% - Accent1 3 3 2 2 2 2 2 2 3" xfId="23861" xr:uid="{00000000-0005-0000-0000-00007E5C0000}"/>
    <cellStyle name="20% - Accent1 3 3 2 2 2 2 2 3" xfId="23862" xr:uid="{00000000-0005-0000-0000-00007F5C0000}"/>
    <cellStyle name="20% - Accent1 3 3 2 2 2 2 2 3 2" xfId="23863" xr:uid="{00000000-0005-0000-0000-0000805C0000}"/>
    <cellStyle name="20% - Accent1 3 3 2 2 2 2 2 4" xfId="23864" xr:uid="{00000000-0005-0000-0000-0000815C0000}"/>
    <cellStyle name="20% - Accent1 3 3 2 2 2 2 3" xfId="23865" xr:uid="{00000000-0005-0000-0000-0000825C0000}"/>
    <cellStyle name="20% - Accent1 3 3 2 2 2 2 3 2" xfId="23866" xr:uid="{00000000-0005-0000-0000-0000835C0000}"/>
    <cellStyle name="20% - Accent1 3 3 2 2 2 2 3 2 2" xfId="23867" xr:uid="{00000000-0005-0000-0000-0000845C0000}"/>
    <cellStyle name="20% - Accent1 3 3 2 2 2 2 3 2 2 2" xfId="23868" xr:uid="{00000000-0005-0000-0000-0000855C0000}"/>
    <cellStyle name="20% - Accent1 3 3 2 2 2 2 3 2 3" xfId="23869" xr:uid="{00000000-0005-0000-0000-0000865C0000}"/>
    <cellStyle name="20% - Accent1 3 3 2 2 2 2 3 3" xfId="23870" xr:uid="{00000000-0005-0000-0000-0000875C0000}"/>
    <cellStyle name="20% - Accent1 3 3 2 2 2 2 3 3 2" xfId="23871" xr:uid="{00000000-0005-0000-0000-0000885C0000}"/>
    <cellStyle name="20% - Accent1 3 3 2 2 2 2 3 4" xfId="23872" xr:uid="{00000000-0005-0000-0000-0000895C0000}"/>
    <cellStyle name="20% - Accent1 3 3 2 2 2 2 4" xfId="23873" xr:uid="{00000000-0005-0000-0000-00008A5C0000}"/>
    <cellStyle name="20% - Accent1 3 3 2 2 2 2 4 2" xfId="23874" xr:uid="{00000000-0005-0000-0000-00008B5C0000}"/>
    <cellStyle name="20% - Accent1 3 3 2 2 2 2 4 2 2" xfId="23875" xr:uid="{00000000-0005-0000-0000-00008C5C0000}"/>
    <cellStyle name="20% - Accent1 3 3 2 2 2 2 4 2 2 2" xfId="23876" xr:uid="{00000000-0005-0000-0000-00008D5C0000}"/>
    <cellStyle name="20% - Accent1 3 3 2 2 2 2 4 2 3" xfId="23877" xr:uid="{00000000-0005-0000-0000-00008E5C0000}"/>
    <cellStyle name="20% - Accent1 3 3 2 2 2 2 4 3" xfId="23878" xr:uid="{00000000-0005-0000-0000-00008F5C0000}"/>
    <cellStyle name="20% - Accent1 3 3 2 2 2 2 4 3 2" xfId="23879" xr:uid="{00000000-0005-0000-0000-0000905C0000}"/>
    <cellStyle name="20% - Accent1 3 3 2 2 2 2 4 4" xfId="23880" xr:uid="{00000000-0005-0000-0000-0000915C0000}"/>
    <cellStyle name="20% - Accent1 3 3 2 2 2 2 5" xfId="23881" xr:uid="{00000000-0005-0000-0000-0000925C0000}"/>
    <cellStyle name="20% - Accent1 3 3 2 2 2 2 5 2" xfId="23882" xr:uid="{00000000-0005-0000-0000-0000935C0000}"/>
    <cellStyle name="20% - Accent1 3 3 2 2 2 2 5 2 2" xfId="23883" xr:uid="{00000000-0005-0000-0000-0000945C0000}"/>
    <cellStyle name="20% - Accent1 3 3 2 2 2 2 5 3" xfId="23884" xr:uid="{00000000-0005-0000-0000-0000955C0000}"/>
    <cellStyle name="20% - Accent1 3 3 2 2 2 2 6" xfId="23885" xr:uid="{00000000-0005-0000-0000-0000965C0000}"/>
    <cellStyle name="20% - Accent1 3 3 2 2 2 2 6 2" xfId="23886" xr:uid="{00000000-0005-0000-0000-0000975C0000}"/>
    <cellStyle name="20% - Accent1 3 3 2 2 2 2 6 2 2" xfId="23887" xr:uid="{00000000-0005-0000-0000-0000985C0000}"/>
    <cellStyle name="20% - Accent1 3 3 2 2 2 2 6 3" xfId="23888" xr:uid="{00000000-0005-0000-0000-0000995C0000}"/>
    <cellStyle name="20% - Accent1 3 3 2 2 2 2 7" xfId="23889" xr:uid="{00000000-0005-0000-0000-00009A5C0000}"/>
    <cellStyle name="20% - Accent1 3 3 2 2 2 2 7 2" xfId="23890" xr:uid="{00000000-0005-0000-0000-00009B5C0000}"/>
    <cellStyle name="20% - Accent1 3 3 2 2 2 2 8" xfId="23891" xr:uid="{00000000-0005-0000-0000-00009C5C0000}"/>
    <cellStyle name="20% - Accent1 3 3 2 2 2 2 8 2" xfId="23892" xr:uid="{00000000-0005-0000-0000-00009D5C0000}"/>
    <cellStyle name="20% - Accent1 3 3 2 2 2 2 9" xfId="23893" xr:uid="{00000000-0005-0000-0000-00009E5C0000}"/>
    <cellStyle name="20% - Accent1 3 3 2 2 2 3" xfId="23894" xr:uid="{00000000-0005-0000-0000-00009F5C0000}"/>
    <cellStyle name="20% - Accent1 3 3 2 2 2 3 2" xfId="23895" xr:uid="{00000000-0005-0000-0000-0000A05C0000}"/>
    <cellStyle name="20% - Accent1 3 3 2 2 2 3 2 2" xfId="23896" xr:uid="{00000000-0005-0000-0000-0000A15C0000}"/>
    <cellStyle name="20% - Accent1 3 3 2 2 2 3 2 2 2" xfId="23897" xr:uid="{00000000-0005-0000-0000-0000A25C0000}"/>
    <cellStyle name="20% - Accent1 3 3 2 2 2 3 2 2 2 2" xfId="23898" xr:uid="{00000000-0005-0000-0000-0000A35C0000}"/>
    <cellStyle name="20% - Accent1 3 3 2 2 2 3 2 2 3" xfId="23899" xr:uid="{00000000-0005-0000-0000-0000A45C0000}"/>
    <cellStyle name="20% - Accent1 3 3 2 2 2 3 2 3" xfId="23900" xr:uid="{00000000-0005-0000-0000-0000A55C0000}"/>
    <cellStyle name="20% - Accent1 3 3 2 2 2 3 2 3 2" xfId="23901" xr:uid="{00000000-0005-0000-0000-0000A65C0000}"/>
    <cellStyle name="20% - Accent1 3 3 2 2 2 3 2 4" xfId="23902" xr:uid="{00000000-0005-0000-0000-0000A75C0000}"/>
    <cellStyle name="20% - Accent1 3 3 2 2 2 3 3" xfId="23903" xr:uid="{00000000-0005-0000-0000-0000A85C0000}"/>
    <cellStyle name="20% - Accent1 3 3 2 2 2 3 3 2" xfId="23904" xr:uid="{00000000-0005-0000-0000-0000A95C0000}"/>
    <cellStyle name="20% - Accent1 3 3 2 2 2 3 3 2 2" xfId="23905" xr:uid="{00000000-0005-0000-0000-0000AA5C0000}"/>
    <cellStyle name="20% - Accent1 3 3 2 2 2 3 3 2 2 2" xfId="23906" xr:uid="{00000000-0005-0000-0000-0000AB5C0000}"/>
    <cellStyle name="20% - Accent1 3 3 2 2 2 3 3 2 3" xfId="23907" xr:uid="{00000000-0005-0000-0000-0000AC5C0000}"/>
    <cellStyle name="20% - Accent1 3 3 2 2 2 3 3 3" xfId="23908" xr:uid="{00000000-0005-0000-0000-0000AD5C0000}"/>
    <cellStyle name="20% - Accent1 3 3 2 2 2 3 3 3 2" xfId="23909" xr:uid="{00000000-0005-0000-0000-0000AE5C0000}"/>
    <cellStyle name="20% - Accent1 3 3 2 2 2 3 3 4" xfId="23910" xr:uid="{00000000-0005-0000-0000-0000AF5C0000}"/>
    <cellStyle name="20% - Accent1 3 3 2 2 2 3 4" xfId="23911" xr:uid="{00000000-0005-0000-0000-0000B05C0000}"/>
    <cellStyle name="20% - Accent1 3 3 2 2 2 3 4 2" xfId="23912" xr:uid="{00000000-0005-0000-0000-0000B15C0000}"/>
    <cellStyle name="20% - Accent1 3 3 2 2 2 3 4 2 2" xfId="23913" xr:uid="{00000000-0005-0000-0000-0000B25C0000}"/>
    <cellStyle name="20% - Accent1 3 3 2 2 2 3 4 2 2 2" xfId="23914" xr:uid="{00000000-0005-0000-0000-0000B35C0000}"/>
    <cellStyle name="20% - Accent1 3 3 2 2 2 3 4 2 3" xfId="23915" xr:uid="{00000000-0005-0000-0000-0000B45C0000}"/>
    <cellStyle name="20% - Accent1 3 3 2 2 2 3 4 3" xfId="23916" xr:uid="{00000000-0005-0000-0000-0000B55C0000}"/>
    <cellStyle name="20% - Accent1 3 3 2 2 2 3 4 3 2" xfId="23917" xr:uid="{00000000-0005-0000-0000-0000B65C0000}"/>
    <cellStyle name="20% - Accent1 3 3 2 2 2 3 4 4" xfId="23918" xr:uid="{00000000-0005-0000-0000-0000B75C0000}"/>
    <cellStyle name="20% - Accent1 3 3 2 2 2 3 5" xfId="23919" xr:uid="{00000000-0005-0000-0000-0000B85C0000}"/>
    <cellStyle name="20% - Accent1 3 3 2 2 2 3 5 2" xfId="23920" xr:uid="{00000000-0005-0000-0000-0000B95C0000}"/>
    <cellStyle name="20% - Accent1 3 3 2 2 2 3 5 2 2" xfId="23921" xr:uid="{00000000-0005-0000-0000-0000BA5C0000}"/>
    <cellStyle name="20% - Accent1 3 3 2 2 2 3 5 3" xfId="23922" xr:uid="{00000000-0005-0000-0000-0000BB5C0000}"/>
    <cellStyle name="20% - Accent1 3 3 2 2 2 3 6" xfId="23923" xr:uid="{00000000-0005-0000-0000-0000BC5C0000}"/>
    <cellStyle name="20% - Accent1 3 3 2 2 2 3 6 2" xfId="23924" xr:uid="{00000000-0005-0000-0000-0000BD5C0000}"/>
    <cellStyle name="20% - Accent1 3 3 2 2 2 3 6 2 2" xfId="23925" xr:uid="{00000000-0005-0000-0000-0000BE5C0000}"/>
    <cellStyle name="20% - Accent1 3 3 2 2 2 3 6 3" xfId="23926" xr:uid="{00000000-0005-0000-0000-0000BF5C0000}"/>
    <cellStyle name="20% - Accent1 3 3 2 2 2 3 7" xfId="23927" xr:uid="{00000000-0005-0000-0000-0000C05C0000}"/>
    <cellStyle name="20% - Accent1 3 3 2 2 2 3 7 2" xfId="23928" xr:uid="{00000000-0005-0000-0000-0000C15C0000}"/>
    <cellStyle name="20% - Accent1 3 3 2 2 2 3 8" xfId="23929" xr:uid="{00000000-0005-0000-0000-0000C25C0000}"/>
    <cellStyle name="20% - Accent1 3 3 2 2 2 3 8 2" xfId="23930" xr:uid="{00000000-0005-0000-0000-0000C35C0000}"/>
    <cellStyle name="20% - Accent1 3 3 2 2 2 3 9" xfId="23931" xr:uid="{00000000-0005-0000-0000-0000C45C0000}"/>
    <cellStyle name="20% - Accent1 3 3 2 2 2 4" xfId="23932" xr:uid="{00000000-0005-0000-0000-0000C55C0000}"/>
    <cellStyle name="20% - Accent1 3 3 2 2 2 4 2" xfId="23933" xr:uid="{00000000-0005-0000-0000-0000C65C0000}"/>
    <cellStyle name="20% - Accent1 3 3 2 2 2 4 2 2" xfId="23934" xr:uid="{00000000-0005-0000-0000-0000C75C0000}"/>
    <cellStyle name="20% - Accent1 3 3 2 2 2 4 2 2 2" xfId="23935" xr:uid="{00000000-0005-0000-0000-0000C85C0000}"/>
    <cellStyle name="20% - Accent1 3 3 2 2 2 4 2 3" xfId="23936" xr:uid="{00000000-0005-0000-0000-0000C95C0000}"/>
    <cellStyle name="20% - Accent1 3 3 2 2 2 4 3" xfId="23937" xr:uid="{00000000-0005-0000-0000-0000CA5C0000}"/>
    <cellStyle name="20% - Accent1 3 3 2 2 2 4 3 2" xfId="23938" xr:uid="{00000000-0005-0000-0000-0000CB5C0000}"/>
    <cellStyle name="20% - Accent1 3 3 2 2 2 4 4" xfId="23939" xr:uid="{00000000-0005-0000-0000-0000CC5C0000}"/>
    <cellStyle name="20% - Accent1 3 3 2 2 2 5" xfId="23940" xr:uid="{00000000-0005-0000-0000-0000CD5C0000}"/>
    <cellStyle name="20% - Accent1 3 3 2 2 2 5 2" xfId="23941" xr:uid="{00000000-0005-0000-0000-0000CE5C0000}"/>
    <cellStyle name="20% - Accent1 3 3 2 2 2 5 2 2" xfId="23942" xr:uid="{00000000-0005-0000-0000-0000CF5C0000}"/>
    <cellStyle name="20% - Accent1 3 3 2 2 2 5 2 2 2" xfId="23943" xr:uid="{00000000-0005-0000-0000-0000D05C0000}"/>
    <cellStyle name="20% - Accent1 3 3 2 2 2 5 2 3" xfId="23944" xr:uid="{00000000-0005-0000-0000-0000D15C0000}"/>
    <cellStyle name="20% - Accent1 3 3 2 2 2 5 3" xfId="23945" xr:uid="{00000000-0005-0000-0000-0000D25C0000}"/>
    <cellStyle name="20% - Accent1 3 3 2 2 2 5 3 2" xfId="23946" xr:uid="{00000000-0005-0000-0000-0000D35C0000}"/>
    <cellStyle name="20% - Accent1 3 3 2 2 2 5 4" xfId="23947" xr:uid="{00000000-0005-0000-0000-0000D45C0000}"/>
    <cellStyle name="20% - Accent1 3 3 2 2 2 6" xfId="23948" xr:uid="{00000000-0005-0000-0000-0000D55C0000}"/>
    <cellStyle name="20% - Accent1 3 3 2 2 2 6 2" xfId="23949" xr:uid="{00000000-0005-0000-0000-0000D65C0000}"/>
    <cellStyle name="20% - Accent1 3 3 2 2 2 6 2 2" xfId="23950" xr:uid="{00000000-0005-0000-0000-0000D75C0000}"/>
    <cellStyle name="20% - Accent1 3 3 2 2 2 6 2 2 2" xfId="23951" xr:uid="{00000000-0005-0000-0000-0000D85C0000}"/>
    <cellStyle name="20% - Accent1 3 3 2 2 2 6 2 3" xfId="23952" xr:uid="{00000000-0005-0000-0000-0000D95C0000}"/>
    <cellStyle name="20% - Accent1 3 3 2 2 2 6 3" xfId="23953" xr:uid="{00000000-0005-0000-0000-0000DA5C0000}"/>
    <cellStyle name="20% - Accent1 3 3 2 2 2 6 3 2" xfId="23954" xr:uid="{00000000-0005-0000-0000-0000DB5C0000}"/>
    <cellStyle name="20% - Accent1 3 3 2 2 2 6 4" xfId="23955" xr:uid="{00000000-0005-0000-0000-0000DC5C0000}"/>
    <cellStyle name="20% - Accent1 3 3 2 2 2 7" xfId="23956" xr:uid="{00000000-0005-0000-0000-0000DD5C0000}"/>
    <cellStyle name="20% - Accent1 3 3 2 2 2 7 2" xfId="23957" xr:uid="{00000000-0005-0000-0000-0000DE5C0000}"/>
    <cellStyle name="20% - Accent1 3 3 2 2 2 7 2 2" xfId="23958" xr:uid="{00000000-0005-0000-0000-0000DF5C0000}"/>
    <cellStyle name="20% - Accent1 3 3 2 2 2 7 3" xfId="23959" xr:uid="{00000000-0005-0000-0000-0000E05C0000}"/>
    <cellStyle name="20% - Accent1 3 3 2 2 2 8" xfId="23960" xr:uid="{00000000-0005-0000-0000-0000E15C0000}"/>
    <cellStyle name="20% - Accent1 3 3 2 2 2 8 2" xfId="23961" xr:uid="{00000000-0005-0000-0000-0000E25C0000}"/>
    <cellStyle name="20% - Accent1 3 3 2 2 2 8 2 2" xfId="23962" xr:uid="{00000000-0005-0000-0000-0000E35C0000}"/>
    <cellStyle name="20% - Accent1 3 3 2 2 2 8 3" xfId="23963" xr:uid="{00000000-0005-0000-0000-0000E45C0000}"/>
    <cellStyle name="20% - Accent1 3 3 2 2 2 9" xfId="23964" xr:uid="{00000000-0005-0000-0000-0000E55C0000}"/>
    <cellStyle name="20% - Accent1 3 3 2 2 2 9 2" xfId="23965" xr:uid="{00000000-0005-0000-0000-0000E65C0000}"/>
    <cellStyle name="20% - Accent1 3 3 2 2 3" xfId="23966" xr:uid="{00000000-0005-0000-0000-0000E75C0000}"/>
    <cellStyle name="20% - Accent1 3 3 2 2 3 10" xfId="23967" xr:uid="{00000000-0005-0000-0000-0000E85C0000}"/>
    <cellStyle name="20% - Accent1 3 3 2 2 3 10 2" xfId="23968" xr:uid="{00000000-0005-0000-0000-0000E95C0000}"/>
    <cellStyle name="20% - Accent1 3 3 2 2 3 11" xfId="23969" xr:uid="{00000000-0005-0000-0000-0000EA5C0000}"/>
    <cellStyle name="20% - Accent1 3 3 2 2 3 2" xfId="23970" xr:uid="{00000000-0005-0000-0000-0000EB5C0000}"/>
    <cellStyle name="20% - Accent1 3 3 2 2 3 2 2" xfId="23971" xr:uid="{00000000-0005-0000-0000-0000EC5C0000}"/>
    <cellStyle name="20% - Accent1 3 3 2 2 3 2 2 2" xfId="23972" xr:uid="{00000000-0005-0000-0000-0000ED5C0000}"/>
    <cellStyle name="20% - Accent1 3 3 2 2 3 2 2 2 2" xfId="23973" xr:uid="{00000000-0005-0000-0000-0000EE5C0000}"/>
    <cellStyle name="20% - Accent1 3 3 2 2 3 2 2 2 2 2" xfId="23974" xr:uid="{00000000-0005-0000-0000-0000EF5C0000}"/>
    <cellStyle name="20% - Accent1 3 3 2 2 3 2 2 2 3" xfId="23975" xr:uid="{00000000-0005-0000-0000-0000F05C0000}"/>
    <cellStyle name="20% - Accent1 3 3 2 2 3 2 2 3" xfId="23976" xr:uid="{00000000-0005-0000-0000-0000F15C0000}"/>
    <cellStyle name="20% - Accent1 3 3 2 2 3 2 2 3 2" xfId="23977" xr:uid="{00000000-0005-0000-0000-0000F25C0000}"/>
    <cellStyle name="20% - Accent1 3 3 2 2 3 2 2 4" xfId="23978" xr:uid="{00000000-0005-0000-0000-0000F35C0000}"/>
    <cellStyle name="20% - Accent1 3 3 2 2 3 2 3" xfId="23979" xr:uid="{00000000-0005-0000-0000-0000F45C0000}"/>
    <cellStyle name="20% - Accent1 3 3 2 2 3 2 3 2" xfId="23980" xr:uid="{00000000-0005-0000-0000-0000F55C0000}"/>
    <cellStyle name="20% - Accent1 3 3 2 2 3 2 3 2 2" xfId="23981" xr:uid="{00000000-0005-0000-0000-0000F65C0000}"/>
    <cellStyle name="20% - Accent1 3 3 2 2 3 2 3 2 2 2" xfId="23982" xr:uid="{00000000-0005-0000-0000-0000F75C0000}"/>
    <cellStyle name="20% - Accent1 3 3 2 2 3 2 3 2 3" xfId="23983" xr:uid="{00000000-0005-0000-0000-0000F85C0000}"/>
    <cellStyle name="20% - Accent1 3 3 2 2 3 2 3 3" xfId="23984" xr:uid="{00000000-0005-0000-0000-0000F95C0000}"/>
    <cellStyle name="20% - Accent1 3 3 2 2 3 2 3 3 2" xfId="23985" xr:uid="{00000000-0005-0000-0000-0000FA5C0000}"/>
    <cellStyle name="20% - Accent1 3 3 2 2 3 2 3 4" xfId="23986" xr:uid="{00000000-0005-0000-0000-0000FB5C0000}"/>
    <cellStyle name="20% - Accent1 3 3 2 2 3 2 4" xfId="23987" xr:uid="{00000000-0005-0000-0000-0000FC5C0000}"/>
    <cellStyle name="20% - Accent1 3 3 2 2 3 2 4 2" xfId="23988" xr:uid="{00000000-0005-0000-0000-0000FD5C0000}"/>
    <cellStyle name="20% - Accent1 3 3 2 2 3 2 4 2 2" xfId="23989" xr:uid="{00000000-0005-0000-0000-0000FE5C0000}"/>
    <cellStyle name="20% - Accent1 3 3 2 2 3 2 4 2 2 2" xfId="23990" xr:uid="{00000000-0005-0000-0000-0000FF5C0000}"/>
    <cellStyle name="20% - Accent1 3 3 2 2 3 2 4 2 3" xfId="23991" xr:uid="{00000000-0005-0000-0000-0000005D0000}"/>
    <cellStyle name="20% - Accent1 3 3 2 2 3 2 4 3" xfId="23992" xr:uid="{00000000-0005-0000-0000-0000015D0000}"/>
    <cellStyle name="20% - Accent1 3 3 2 2 3 2 4 3 2" xfId="23993" xr:uid="{00000000-0005-0000-0000-0000025D0000}"/>
    <cellStyle name="20% - Accent1 3 3 2 2 3 2 4 4" xfId="23994" xr:uid="{00000000-0005-0000-0000-0000035D0000}"/>
    <cellStyle name="20% - Accent1 3 3 2 2 3 2 5" xfId="23995" xr:uid="{00000000-0005-0000-0000-0000045D0000}"/>
    <cellStyle name="20% - Accent1 3 3 2 2 3 2 5 2" xfId="23996" xr:uid="{00000000-0005-0000-0000-0000055D0000}"/>
    <cellStyle name="20% - Accent1 3 3 2 2 3 2 5 2 2" xfId="23997" xr:uid="{00000000-0005-0000-0000-0000065D0000}"/>
    <cellStyle name="20% - Accent1 3 3 2 2 3 2 5 3" xfId="23998" xr:uid="{00000000-0005-0000-0000-0000075D0000}"/>
    <cellStyle name="20% - Accent1 3 3 2 2 3 2 6" xfId="23999" xr:uid="{00000000-0005-0000-0000-0000085D0000}"/>
    <cellStyle name="20% - Accent1 3 3 2 2 3 2 6 2" xfId="24000" xr:uid="{00000000-0005-0000-0000-0000095D0000}"/>
    <cellStyle name="20% - Accent1 3 3 2 2 3 2 6 2 2" xfId="24001" xr:uid="{00000000-0005-0000-0000-00000A5D0000}"/>
    <cellStyle name="20% - Accent1 3 3 2 2 3 2 6 3" xfId="24002" xr:uid="{00000000-0005-0000-0000-00000B5D0000}"/>
    <cellStyle name="20% - Accent1 3 3 2 2 3 2 7" xfId="24003" xr:uid="{00000000-0005-0000-0000-00000C5D0000}"/>
    <cellStyle name="20% - Accent1 3 3 2 2 3 2 7 2" xfId="24004" xr:uid="{00000000-0005-0000-0000-00000D5D0000}"/>
    <cellStyle name="20% - Accent1 3 3 2 2 3 2 8" xfId="24005" xr:uid="{00000000-0005-0000-0000-00000E5D0000}"/>
    <cellStyle name="20% - Accent1 3 3 2 2 3 2 8 2" xfId="24006" xr:uid="{00000000-0005-0000-0000-00000F5D0000}"/>
    <cellStyle name="20% - Accent1 3 3 2 2 3 2 9" xfId="24007" xr:uid="{00000000-0005-0000-0000-0000105D0000}"/>
    <cellStyle name="20% - Accent1 3 3 2 2 3 3" xfId="24008" xr:uid="{00000000-0005-0000-0000-0000115D0000}"/>
    <cellStyle name="20% - Accent1 3 3 2 2 3 3 2" xfId="24009" xr:uid="{00000000-0005-0000-0000-0000125D0000}"/>
    <cellStyle name="20% - Accent1 3 3 2 2 3 3 2 2" xfId="24010" xr:uid="{00000000-0005-0000-0000-0000135D0000}"/>
    <cellStyle name="20% - Accent1 3 3 2 2 3 3 2 2 2" xfId="24011" xr:uid="{00000000-0005-0000-0000-0000145D0000}"/>
    <cellStyle name="20% - Accent1 3 3 2 2 3 3 2 2 2 2" xfId="24012" xr:uid="{00000000-0005-0000-0000-0000155D0000}"/>
    <cellStyle name="20% - Accent1 3 3 2 2 3 3 2 2 3" xfId="24013" xr:uid="{00000000-0005-0000-0000-0000165D0000}"/>
    <cellStyle name="20% - Accent1 3 3 2 2 3 3 2 3" xfId="24014" xr:uid="{00000000-0005-0000-0000-0000175D0000}"/>
    <cellStyle name="20% - Accent1 3 3 2 2 3 3 2 3 2" xfId="24015" xr:uid="{00000000-0005-0000-0000-0000185D0000}"/>
    <cellStyle name="20% - Accent1 3 3 2 2 3 3 2 4" xfId="24016" xr:uid="{00000000-0005-0000-0000-0000195D0000}"/>
    <cellStyle name="20% - Accent1 3 3 2 2 3 3 3" xfId="24017" xr:uid="{00000000-0005-0000-0000-00001A5D0000}"/>
    <cellStyle name="20% - Accent1 3 3 2 2 3 3 3 2" xfId="24018" xr:uid="{00000000-0005-0000-0000-00001B5D0000}"/>
    <cellStyle name="20% - Accent1 3 3 2 2 3 3 3 2 2" xfId="24019" xr:uid="{00000000-0005-0000-0000-00001C5D0000}"/>
    <cellStyle name="20% - Accent1 3 3 2 2 3 3 3 2 2 2" xfId="24020" xr:uid="{00000000-0005-0000-0000-00001D5D0000}"/>
    <cellStyle name="20% - Accent1 3 3 2 2 3 3 3 2 3" xfId="24021" xr:uid="{00000000-0005-0000-0000-00001E5D0000}"/>
    <cellStyle name="20% - Accent1 3 3 2 2 3 3 3 3" xfId="24022" xr:uid="{00000000-0005-0000-0000-00001F5D0000}"/>
    <cellStyle name="20% - Accent1 3 3 2 2 3 3 3 3 2" xfId="24023" xr:uid="{00000000-0005-0000-0000-0000205D0000}"/>
    <cellStyle name="20% - Accent1 3 3 2 2 3 3 3 4" xfId="24024" xr:uid="{00000000-0005-0000-0000-0000215D0000}"/>
    <cellStyle name="20% - Accent1 3 3 2 2 3 3 4" xfId="24025" xr:uid="{00000000-0005-0000-0000-0000225D0000}"/>
    <cellStyle name="20% - Accent1 3 3 2 2 3 3 4 2" xfId="24026" xr:uid="{00000000-0005-0000-0000-0000235D0000}"/>
    <cellStyle name="20% - Accent1 3 3 2 2 3 3 4 2 2" xfId="24027" xr:uid="{00000000-0005-0000-0000-0000245D0000}"/>
    <cellStyle name="20% - Accent1 3 3 2 2 3 3 4 2 2 2" xfId="24028" xr:uid="{00000000-0005-0000-0000-0000255D0000}"/>
    <cellStyle name="20% - Accent1 3 3 2 2 3 3 4 2 3" xfId="24029" xr:uid="{00000000-0005-0000-0000-0000265D0000}"/>
    <cellStyle name="20% - Accent1 3 3 2 2 3 3 4 3" xfId="24030" xr:uid="{00000000-0005-0000-0000-0000275D0000}"/>
    <cellStyle name="20% - Accent1 3 3 2 2 3 3 4 3 2" xfId="24031" xr:uid="{00000000-0005-0000-0000-0000285D0000}"/>
    <cellStyle name="20% - Accent1 3 3 2 2 3 3 4 4" xfId="24032" xr:uid="{00000000-0005-0000-0000-0000295D0000}"/>
    <cellStyle name="20% - Accent1 3 3 2 2 3 3 5" xfId="24033" xr:uid="{00000000-0005-0000-0000-00002A5D0000}"/>
    <cellStyle name="20% - Accent1 3 3 2 2 3 3 5 2" xfId="24034" xr:uid="{00000000-0005-0000-0000-00002B5D0000}"/>
    <cellStyle name="20% - Accent1 3 3 2 2 3 3 5 2 2" xfId="24035" xr:uid="{00000000-0005-0000-0000-00002C5D0000}"/>
    <cellStyle name="20% - Accent1 3 3 2 2 3 3 5 3" xfId="24036" xr:uid="{00000000-0005-0000-0000-00002D5D0000}"/>
    <cellStyle name="20% - Accent1 3 3 2 2 3 3 6" xfId="24037" xr:uid="{00000000-0005-0000-0000-00002E5D0000}"/>
    <cellStyle name="20% - Accent1 3 3 2 2 3 3 6 2" xfId="24038" xr:uid="{00000000-0005-0000-0000-00002F5D0000}"/>
    <cellStyle name="20% - Accent1 3 3 2 2 3 3 6 2 2" xfId="24039" xr:uid="{00000000-0005-0000-0000-0000305D0000}"/>
    <cellStyle name="20% - Accent1 3 3 2 2 3 3 6 3" xfId="24040" xr:uid="{00000000-0005-0000-0000-0000315D0000}"/>
    <cellStyle name="20% - Accent1 3 3 2 2 3 3 7" xfId="24041" xr:uid="{00000000-0005-0000-0000-0000325D0000}"/>
    <cellStyle name="20% - Accent1 3 3 2 2 3 3 7 2" xfId="24042" xr:uid="{00000000-0005-0000-0000-0000335D0000}"/>
    <cellStyle name="20% - Accent1 3 3 2 2 3 3 8" xfId="24043" xr:uid="{00000000-0005-0000-0000-0000345D0000}"/>
    <cellStyle name="20% - Accent1 3 3 2 2 3 3 8 2" xfId="24044" xr:uid="{00000000-0005-0000-0000-0000355D0000}"/>
    <cellStyle name="20% - Accent1 3 3 2 2 3 3 9" xfId="24045" xr:uid="{00000000-0005-0000-0000-0000365D0000}"/>
    <cellStyle name="20% - Accent1 3 3 2 2 3 4" xfId="24046" xr:uid="{00000000-0005-0000-0000-0000375D0000}"/>
    <cellStyle name="20% - Accent1 3 3 2 2 3 4 2" xfId="24047" xr:uid="{00000000-0005-0000-0000-0000385D0000}"/>
    <cellStyle name="20% - Accent1 3 3 2 2 3 4 2 2" xfId="24048" xr:uid="{00000000-0005-0000-0000-0000395D0000}"/>
    <cellStyle name="20% - Accent1 3 3 2 2 3 4 2 2 2" xfId="24049" xr:uid="{00000000-0005-0000-0000-00003A5D0000}"/>
    <cellStyle name="20% - Accent1 3 3 2 2 3 4 2 3" xfId="24050" xr:uid="{00000000-0005-0000-0000-00003B5D0000}"/>
    <cellStyle name="20% - Accent1 3 3 2 2 3 4 3" xfId="24051" xr:uid="{00000000-0005-0000-0000-00003C5D0000}"/>
    <cellStyle name="20% - Accent1 3 3 2 2 3 4 3 2" xfId="24052" xr:uid="{00000000-0005-0000-0000-00003D5D0000}"/>
    <cellStyle name="20% - Accent1 3 3 2 2 3 4 4" xfId="24053" xr:uid="{00000000-0005-0000-0000-00003E5D0000}"/>
    <cellStyle name="20% - Accent1 3 3 2 2 3 5" xfId="24054" xr:uid="{00000000-0005-0000-0000-00003F5D0000}"/>
    <cellStyle name="20% - Accent1 3 3 2 2 3 5 2" xfId="24055" xr:uid="{00000000-0005-0000-0000-0000405D0000}"/>
    <cellStyle name="20% - Accent1 3 3 2 2 3 5 2 2" xfId="24056" xr:uid="{00000000-0005-0000-0000-0000415D0000}"/>
    <cellStyle name="20% - Accent1 3 3 2 2 3 5 2 2 2" xfId="24057" xr:uid="{00000000-0005-0000-0000-0000425D0000}"/>
    <cellStyle name="20% - Accent1 3 3 2 2 3 5 2 3" xfId="24058" xr:uid="{00000000-0005-0000-0000-0000435D0000}"/>
    <cellStyle name="20% - Accent1 3 3 2 2 3 5 3" xfId="24059" xr:uid="{00000000-0005-0000-0000-0000445D0000}"/>
    <cellStyle name="20% - Accent1 3 3 2 2 3 5 3 2" xfId="24060" xr:uid="{00000000-0005-0000-0000-0000455D0000}"/>
    <cellStyle name="20% - Accent1 3 3 2 2 3 5 4" xfId="24061" xr:uid="{00000000-0005-0000-0000-0000465D0000}"/>
    <cellStyle name="20% - Accent1 3 3 2 2 3 6" xfId="24062" xr:uid="{00000000-0005-0000-0000-0000475D0000}"/>
    <cellStyle name="20% - Accent1 3 3 2 2 3 6 2" xfId="24063" xr:uid="{00000000-0005-0000-0000-0000485D0000}"/>
    <cellStyle name="20% - Accent1 3 3 2 2 3 6 2 2" xfId="24064" xr:uid="{00000000-0005-0000-0000-0000495D0000}"/>
    <cellStyle name="20% - Accent1 3 3 2 2 3 6 2 2 2" xfId="24065" xr:uid="{00000000-0005-0000-0000-00004A5D0000}"/>
    <cellStyle name="20% - Accent1 3 3 2 2 3 6 2 3" xfId="24066" xr:uid="{00000000-0005-0000-0000-00004B5D0000}"/>
    <cellStyle name="20% - Accent1 3 3 2 2 3 6 3" xfId="24067" xr:uid="{00000000-0005-0000-0000-00004C5D0000}"/>
    <cellStyle name="20% - Accent1 3 3 2 2 3 6 3 2" xfId="24068" xr:uid="{00000000-0005-0000-0000-00004D5D0000}"/>
    <cellStyle name="20% - Accent1 3 3 2 2 3 6 4" xfId="24069" xr:uid="{00000000-0005-0000-0000-00004E5D0000}"/>
    <cellStyle name="20% - Accent1 3 3 2 2 3 7" xfId="24070" xr:uid="{00000000-0005-0000-0000-00004F5D0000}"/>
    <cellStyle name="20% - Accent1 3 3 2 2 3 7 2" xfId="24071" xr:uid="{00000000-0005-0000-0000-0000505D0000}"/>
    <cellStyle name="20% - Accent1 3 3 2 2 3 7 2 2" xfId="24072" xr:uid="{00000000-0005-0000-0000-0000515D0000}"/>
    <cellStyle name="20% - Accent1 3 3 2 2 3 7 3" xfId="24073" xr:uid="{00000000-0005-0000-0000-0000525D0000}"/>
    <cellStyle name="20% - Accent1 3 3 2 2 3 8" xfId="24074" xr:uid="{00000000-0005-0000-0000-0000535D0000}"/>
    <cellStyle name="20% - Accent1 3 3 2 2 3 8 2" xfId="24075" xr:uid="{00000000-0005-0000-0000-0000545D0000}"/>
    <cellStyle name="20% - Accent1 3 3 2 2 3 8 2 2" xfId="24076" xr:uid="{00000000-0005-0000-0000-0000555D0000}"/>
    <cellStyle name="20% - Accent1 3 3 2 2 3 8 3" xfId="24077" xr:uid="{00000000-0005-0000-0000-0000565D0000}"/>
    <cellStyle name="20% - Accent1 3 3 2 2 3 9" xfId="24078" xr:uid="{00000000-0005-0000-0000-0000575D0000}"/>
    <cellStyle name="20% - Accent1 3 3 2 2 3 9 2" xfId="24079" xr:uid="{00000000-0005-0000-0000-0000585D0000}"/>
    <cellStyle name="20% - Accent1 3 3 2 2 4" xfId="24080" xr:uid="{00000000-0005-0000-0000-0000595D0000}"/>
    <cellStyle name="20% - Accent1 3 3 2 2 4 10" xfId="24081" xr:uid="{00000000-0005-0000-0000-00005A5D0000}"/>
    <cellStyle name="20% - Accent1 3 3 2 2 4 10 2" xfId="24082" xr:uid="{00000000-0005-0000-0000-00005B5D0000}"/>
    <cellStyle name="20% - Accent1 3 3 2 2 4 11" xfId="24083" xr:uid="{00000000-0005-0000-0000-00005C5D0000}"/>
    <cellStyle name="20% - Accent1 3 3 2 2 4 2" xfId="24084" xr:uid="{00000000-0005-0000-0000-00005D5D0000}"/>
    <cellStyle name="20% - Accent1 3 3 2 2 4 2 2" xfId="24085" xr:uid="{00000000-0005-0000-0000-00005E5D0000}"/>
    <cellStyle name="20% - Accent1 3 3 2 2 4 2 2 2" xfId="24086" xr:uid="{00000000-0005-0000-0000-00005F5D0000}"/>
    <cellStyle name="20% - Accent1 3 3 2 2 4 2 2 2 2" xfId="24087" xr:uid="{00000000-0005-0000-0000-0000605D0000}"/>
    <cellStyle name="20% - Accent1 3 3 2 2 4 2 2 2 2 2" xfId="24088" xr:uid="{00000000-0005-0000-0000-0000615D0000}"/>
    <cellStyle name="20% - Accent1 3 3 2 2 4 2 2 2 3" xfId="24089" xr:uid="{00000000-0005-0000-0000-0000625D0000}"/>
    <cellStyle name="20% - Accent1 3 3 2 2 4 2 2 3" xfId="24090" xr:uid="{00000000-0005-0000-0000-0000635D0000}"/>
    <cellStyle name="20% - Accent1 3 3 2 2 4 2 2 3 2" xfId="24091" xr:uid="{00000000-0005-0000-0000-0000645D0000}"/>
    <cellStyle name="20% - Accent1 3 3 2 2 4 2 2 4" xfId="24092" xr:uid="{00000000-0005-0000-0000-0000655D0000}"/>
    <cellStyle name="20% - Accent1 3 3 2 2 4 2 3" xfId="24093" xr:uid="{00000000-0005-0000-0000-0000665D0000}"/>
    <cellStyle name="20% - Accent1 3 3 2 2 4 2 3 2" xfId="24094" xr:uid="{00000000-0005-0000-0000-0000675D0000}"/>
    <cellStyle name="20% - Accent1 3 3 2 2 4 2 3 2 2" xfId="24095" xr:uid="{00000000-0005-0000-0000-0000685D0000}"/>
    <cellStyle name="20% - Accent1 3 3 2 2 4 2 3 2 2 2" xfId="24096" xr:uid="{00000000-0005-0000-0000-0000695D0000}"/>
    <cellStyle name="20% - Accent1 3 3 2 2 4 2 3 2 3" xfId="24097" xr:uid="{00000000-0005-0000-0000-00006A5D0000}"/>
    <cellStyle name="20% - Accent1 3 3 2 2 4 2 3 3" xfId="24098" xr:uid="{00000000-0005-0000-0000-00006B5D0000}"/>
    <cellStyle name="20% - Accent1 3 3 2 2 4 2 3 3 2" xfId="24099" xr:uid="{00000000-0005-0000-0000-00006C5D0000}"/>
    <cellStyle name="20% - Accent1 3 3 2 2 4 2 3 4" xfId="24100" xr:uid="{00000000-0005-0000-0000-00006D5D0000}"/>
    <cellStyle name="20% - Accent1 3 3 2 2 4 2 4" xfId="24101" xr:uid="{00000000-0005-0000-0000-00006E5D0000}"/>
    <cellStyle name="20% - Accent1 3 3 2 2 4 2 4 2" xfId="24102" xr:uid="{00000000-0005-0000-0000-00006F5D0000}"/>
    <cellStyle name="20% - Accent1 3 3 2 2 4 2 4 2 2" xfId="24103" xr:uid="{00000000-0005-0000-0000-0000705D0000}"/>
    <cellStyle name="20% - Accent1 3 3 2 2 4 2 4 2 2 2" xfId="24104" xr:uid="{00000000-0005-0000-0000-0000715D0000}"/>
    <cellStyle name="20% - Accent1 3 3 2 2 4 2 4 2 3" xfId="24105" xr:uid="{00000000-0005-0000-0000-0000725D0000}"/>
    <cellStyle name="20% - Accent1 3 3 2 2 4 2 4 3" xfId="24106" xr:uid="{00000000-0005-0000-0000-0000735D0000}"/>
    <cellStyle name="20% - Accent1 3 3 2 2 4 2 4 3 2" xfId="24107" xr:uid="{00000000-0005-0000-0000-0000745D0000}"/>
    <cellStyle name="20% - Accent1 3 3 2 2 4 2 4 4" xfId="24108" xr:uid="{00000000-0005-0000-0000-0000755D0000}"/>
    <cellStyle name="20% - Accent1 3 3 2 2 4 2 5" xfId="24109" xr:uid="{00000000-0005-0000-0000-0000765D0000}"/>
    <cellStyle name="20% - Accent1 3 3 2 2 4 2 5 2" xfId="24110" xr:uid="{00000000-0005-0000-0000-0000775D0000}"/>
    <cellStyle name="20% - Accent1 3 3 2 2 4 2 5 2 2" xfId="24111" xr:uid="{00000000-0005-0000-0000-0000785D0000}"/>
    <cellStyle name="20% - Accent1 3 3 2 2 4 2 5 3" xfId="24112" xr:uid="{00000000-0005-0000-0000-0000795D0000}"/>
    <cellStyle name="20% - Accent1 3 3 2 2 4 2 6" xfId="24113" xr:uid="{00000000-0005-0000-0000-00007A5D0000}"/>
    <cellStyle name="20% - Accent1 3 3 2 2 4 2 6 2" xfId="24114" xr:uid="{00000000-0005-0000-0000-00007B5D0000}"/>
    <cellStyle name="20% - Accent1 3 3 2 2 4 2 6 2 2" xfId="24115" xr:uid="{00000000-0005-0000-0000-00007C5D0000}"/>
    <cellStyle name="20% - Accent1 3 3 2 2 4 2 6 3" xfId="24116" xr:uid="{00000000-0005-0000-0000-00007D5D0000}"/>
    <cellStyle name="20% - Accent1 3 3 2 2 4 2 7" xfId="24117" xr:uid="{00000000-0005-0000-0000-00007E5D0000}"/>
    <cellStyle name="20% - Accent1 3 3 2 2 4 2 7 2" xfId="24118" xr:uid="{00000000-0005-0000-0000-00007F5D0000}"/>
    <cellStyle name="20% - Accent1 3 3 2 2 4 2 8" xfId="24119" xr:uid="{00000000-0005-0000-0000-0000805D0000}"/>
    <cellStyle name="20% - Accent1 3 3 2 2 4 2 8 2" xfId="24120" xr:uid="{00000000-0005-0000-0000-0000815D0000}"/>
    <cellStyle name="20% - Accent1 3 3 2 2 4 2 9" xfId="24121" xr:uid="{00000000-0005-0000-0000-0000825D0000}"/>
    <cellStyle name="20% - Accent1 3 3 2 2 4 3" xfId="24122" xr:uid="{00000000-0005-0000-0000-0000835D0000}"/>
    <cellStyle name="20% - Accent1 3 3 2 2 4 3 2" xfId="24123" xr:uid="{00000000-0005-0000-0000-0000845D0000}"/>
    <cellStyle name="20% - Accent1 3 3 2 2 4 3 2 2" xfId="24124" xr:uid="{00000000-0005-0000-0000-0000855D0000}"/>
    <cellStyle name="20% - Accent1 3 3 2 2 4 3 2 2 2" xfId="24125" xr:uid="{00000000-0005-0000-0000-0000865D0000}"/>
    <cellStyle name="20% - Accent1 3 3 2 2 4 3 2 2 2 2" xfId="24126" xr:uid="{00000000-0005-0000-0000-0000875D0000}"/>
    <cellStyle name="20% - Accent1 3 3 2 2 4 3 2 2 3" xfId="24127" xr:uid="{00000000-0005-0000-0000-0000885D0000}"/>
    <cellStyle name="20% - Accent1 3 3 2 2 4 3 2 3" xfId="24128" xr:uid="{00000000-0005-0000-0000-0000895D0000}"/>
    <cellStyle name="20% - Accent1 3 3 2 2 4 3 2 3 2" xfId="24129" xr:uid="{00000000-0005-0000-0000-00008A5D0000}"/>
    <cellStyle name="20% - Accent1 3 3 2 2 4 3 2 4" xfId="24130" xr:uid="{00000000-0005-0000-0000-00008B5D0000}"/>
    <cellStyle name="20% - Accent1 3 3 2 2 4 3 3" xfId="24131" xr:uid="{00000000-0005-0000-0000-00008C5D0000}"/>
    <cellStyle name="20% - Accent1 3 3 2 2 4 3 3 2" xfId="24132" xr:uid="{00000000-0005-0000-0000-00008D5D0000}"/>
    <cellStyle name="20% - Accent1 3 3 2 2 4 3 3 2 2" xfId="24133" xr:uid="{00000000-0005-0000-0000-00008E5D0000}"/>
    <cellStyle name="20% - Accent1 3 3 2 2 4 3 3 2 2 2" xfId="24134" xr:uid="{00000000-0005-0000-0000-00008F5D0000}"/>
    <cellStyle name="20% - Accent1 3 3 2 2 4 3 3 2 3" xfId="24135" xr:uid="{00000000-0005-0000-0000-0000905D0000}"/>
    <cellStyle name="20% - Accent1 3 3 2 2 4 3 3 3" xfId="24136" xr:uid="{00000000-0005-0000-0000-0000915D0000}"/>
    <cellStyle name="20% - Accent1 3 3 2 2 4 3 3 3 2" xfId="24137" xr:uid="{00000000-0005-0000-0000-0000925D0000}"/>
    <cellStyle name="20% - Accent1 3 3 2 2 4 3 3 4" xfId="24138" xr:uid="{00000000-0005-0000-0000-0000935D0000}"/>
    <cellStyle name="20% - Accent1 3 3 2 2 4 3 4" xfId="24139" xr:uid="{00000000-0005-0000-0000-0000945D0000}"/>
    <cellStyle name="20% - Accent1 3 3 2 2 4 3 4 2" xfId="24140" xr:uid="{00000000-0005-0000-0000-0000955D0000}"/>
    <cellStyle name="20% - Accent1 3 3 2 2 4 3 4 2 2" xfId="24141" xr:uid="{00000000-0005-0000-0000-0000965D0000}"/>
    <cellStyle name="20% - Accent1 3 3 2 2 4 3 4 2 2 2" xfId="24142" xr:uid="{00000000-0005-0000-0000-0000975D0000}"/>
    <cellStyle name="20% - Accent1 3 3 2 2 4 3 4 2 3" xfId="24143" xr:uid="{00000000-0005-0000-0000-0000985D0000}"/>
    <cellStyle name="20% - Accent1 3 3 2 2 4 3 4 3" xfId="24144" xr:uid="{00000000-0005-0000-0000-0000995D0000}"/>
    <cellStyle name="20% - Accent1 3 3 2 2 4 3 4 3 2" xfId="24145" xr:uid="{00000000-0005-0000-0000-00009A5D0000}"/>
    <cellStyle name="20% - Accent1 3 3 2 2 4 3 4 4" xfId="24146" xr:uid="{00000000-0005-0000-0000-00009B5D0000}"/>
    <cellStyle name="20% - Accent1 3 3 2 2 4 3 5" xfId="24147" xr:uid="{00000000-0005-0000-0000-00009C5D0000}"/>
    <cellStyle name="20% - Accent1 3 3 2 2 4 3 5 2" xfId="24148" xr:uid="{00000000-0005-0000-0000-00009D5D0000}"/>
    <cellStyle name="20% - Accent1 3 3 2 2 4 3 5 2 2" xfId="24149" xr:uid="{00000000-0005-0000-0000-00009E5D0000}"/>
    <cellStyle name="20% - Accent1 3 3 2 2 4 3 5 3" xfId="24150" xr:uid="{00000000-0005-0000-0000-00009F5D0000}"/>
    <cellStyle name="20% - Accent1 3 3 2 2 4 3 6" xfId="24151" xr:uid="{00000000-0005-0000-0000-0000A05D0000}"/>
    <cellStyle name="20% - Accent1 3 3 2 2 4 3 6 2" xfId="24152" xr:uid="{00000000-0005-0000-0000-0000A15D0000}"/>
    <cellStyle name="20% - Accent1 3 3 2 2 4 3 6 2 2" xfId="24153" xr:uid="{00000000-0005-0000-0000-0000A25D0000}"/>
    <cellStyle name="20% - Accent1 3 3 2 2 4 3 6 3" xfId="24154" xr:uid="{00000000-0005-0000-0000-0000A35D0000}"/>
    <cellStyle name="20% - Accent1 3 3 2 2 4 3 7" xfId="24155" xr:uid="{00000000-0005-0000-0000-0000A45D0000}"/>
    <cellStyle name="20% - Accent1 3 3 2 2 4 3 7 2" xfId="24156" xr:uid="{00000000-0005-0000-0000-0000A55D0000}"/>
    <cellStyle name="20% - Accent1 3 3 2 2 4 3 8" xfId="24157" xr:uid="{00000000-0005-0000-0000-0000A65D0000}"/>
    <cellStyle name="20% - Accent1 3 3 2 2 4 3 8 2" xfId="24158" xr:uid="{00000000-0005-0000-0000-0000A75D0000}"/>
    <cellStyle name="20% - Accent1 3 3 2 2 4 3 9" xfId="24159" xr:uid="{00000000-0005-0000-0000-0000A85D0000}"/>
    <cellStyle name="20% - Accent1 3 3 2 2 4 4" xfId="24160" xr:uid="{00000000-0005-0000-0000-0000A95D0000}"/>
    <cellStyle name="20% - Accent1 3 3 2 2 4 4 2" xfId="24161" xr:uid="{00000000-0005-0000-0000-0000AA5D0000}"/>
    <cellStyle name="20% - Accent1 3 3 2 2 4 4 2 2" xfId="24162" xr:uid="{00000000-0005-0000-0000-0000AB5D0000}"/>
    <cellStyle name="20% - Accent1 3 3 2 2 4 4 2 2 2" xfId="24163" xr:uid="{00000000-0005-0000-0000-0000AC5D0000}"/>
    <cellStyle name="20% - Accent1 3 3 2 2 4 4 2 3" xfId="24164" xr:uid="{00000000-0005-0000-0000-0000AD5D0000}"/>
    <cellStyle name="20% - Accent1 3 3 2 2 4 4 3" xfId="24165" xr:uid="{00000000-0005-0000-0000-0000AE5D0000}"/>
    <cellStyle name="20% - Accent1 3 3 2 2 4 4 3 2" xfId="24166" xr:uid="{00000000-0005-0000-0000-0000AF5D0000}"/>
    <cellStyle name="20% - Accent1 3 3 2 2 4 4 4" xfId="24167" xr:uid="{00000000-0005-0000-0000-0000B05D0000}"/>
    <cellStyle name="20% - Accent1 3 3 2 2 4 5" xfId="24168" xr:uid="{00000000-0005-0000-0000-0000B15D0000}"/>
    <cellStyle name="20% - Accent1 3 3 2 2 4 5 2" xfId="24169" xr:uid="{00000000-0005-0000-0000-0000B25D0000}"/>
    <cellStyle name="20% - Accent1 3 3 2 2 4 5 2 2" xfId="24170" xr:uid="{00000000-0005-0000-0000-0000B35D0000}"/>
    <cellStyle name="20% - Accent1 3 3 2 2 4 5 2 2 2" xfId="24171" xr:uid="{00000000-0005-0000-0000-0000B45D0000}"/>
    <cellStyle name="20% - Accent1 3 3 2 2 4 5 2 3" xfId="24172" xr:uid="{00000000-0005-0000-0000-0000B55D0000}"/>
    <cellStyle name="20% - Accent1 3 3 2 2 4 5 3" xfId="24173" xr:uid="{00000000-0005-0000-0000-0000B65D0000}"/>
    <cellStyle name="20% - Accent1 3 3 2 2 4 5 3 2" xfId="24174" xr:uid="{00000000-0005-0000-0000-0000B75D0000}"/>
    <cellStyle name="20% - Accent1 3 3 2 2 4 5 4" xfId="24175" xr:uid="{00000000-0005-0000-0000-0000B85D0000}"/>
    <cellStyle name="20% - Accent1 3 3 2 2 4 6" xfId="24176" xr:uid="{00000000-0005-0000-0000-0000B95D0000}"/>
    <cellStyle name="20% - Accent1 3 3 2 2 4 6 2" xfId="24177" xr:uid="{00000000-0005-0000-0000-0000BA5D0000}"/>
    <cellStyle name="20% - Accent1 3 3 2 2 4 6 2 2" xfId="24178" xr:uid="{00000000-0005-0000-0000-0000BB5D0000}"/>
    <cellStyle name="20% - Accent1 3 3 2 2 4 6 2 2 2" xfId="24179" xr:uid="{00000000-0005-0000-0000-0000BC5D0000}"/>
    <cellStyle name="20% - Accent1 3 3 2 2 4 6 2 3" xfId="24180" xr:uid="{00000000-0005-0000-0000-0000BD5D0000}"/>
    <cellStyle name="20% - Accent1 3 3 2 2 4 6 3" xfId="24181" xr:uid="{00000000-0005-0000-0000-0000BE5D0000}"/>
    <cellStyle name="20% - Accent1 3 3 2 2 4 6 3 2" xfId="24182" xr:uid="{00000000-0005-0000-0000-0000BF5D0000}"/>
    <cellStyle name="20% - Accent1 3 3 2 2 4 6 4" xfId="24183" xr:uid="{00000000-0005-0000-0000-0000C05D0000}"/>
    <cellStyle name="20% - Accent1 3 3 2 2 4 7" xfId="24184" xr:uid="{00000000-0005-0000-0000-0000C15D0000}"/>
    <cellStyle name="20% - Accent1 3 3 2 2 4 7 2" xfId="24185" xr:uid="{00000000-0005-0000-0000-0000C25D0000}"/>
    <cellStyle name="20% - Accent1 3 3 2 2 4 7 2 2" xfId="24186" xr:uid="{00000000-0005-0000-0000-0000C35D0000}"/>
    <cellStyle name="20% - Accent1 3 3 2 2 4 7 3" xfId="24187" xr:uid="{00000000-0005-0000-0000-0000C45D0000}"/>
    <cellStyle name="20% - Accent1 3 3 2 2 4 8" xfId="24188" xr:uid="{00000000-0005-0000-0000-0000C55D0000}"/>
    <cellStyle name="20% - Accent1 3 3 2 2 4 8 2" xfId="24189" xr:uid="{00000000-0005-0000-0000-0000C65D0000}"/>
    <cellStyle name="20% - Accent1 3 3 2 2 4 8 2 2" xfId="24190" xr:uid="{00000000-0005-0000-0000-0000C75D0000}"/>
    <cellStyle name="20% - Accent1 3 3 2 2 4 8 3" xfId="24191" xr:uid="{00000000-0005-0000-0000-0000C85D0000}"/>
    <cellStyle name="20% - Accent1 3 3 2 2 4 9" xfId="24192" xr:uid="{00000000-0005-0000-0000-0000C95D0000}"/>
    <cellStyle name="20% - Accent1 3 3 2 2 4 9 2" xfId="24193" xr:uid="{00000000-0005-0000-0000-0000CA5D0000}"/>
    <cellStyle name="20% - Accent1 3 3 2 2 5" xfId="24194" xr:uid="{00000000-0005-0000-0000-0000CB5D0000}"/>
    <cellStyle name="20% - Accent1 3 3 2 2 5 2" xfId="24195" xr:uid="{00000000-0005-0000-0000-0000CC5D0000}"/>
    <cellStyle name="20% - Accent1 3 3 2 2 5 2 2" xfId="24196" xr:uid="{00000000-0005-0000-0000-0000CD5D0000}"/>
    <cellStyle name="20% - Accent1 3 3 2 2 5 2 2 2" xfId="24197" xr:uid="{00000000-0005-0000-0000-0000CE5D0000}"/>
    <cellStyle name="20% - Accent1 3 3 2 2 5 2 2 2 2" xfId="24198" xr:uid="{00000000-0005-0000-0000-0000CF5D0000}"/>
    <cellStyle name="20% - Accent1 3 3 2 2 5 2 2 3" xfId="24199" xr:uid="{00000000-0005-0000-0000-0000D05D0000}"/>
    <cellStyle name="20% - Accent1 3 3 2 2 5 2 3" xfId="24200" xr:uid="{00000000-0005-0000-0000-0000D15D0000}"/>
    <cellStyle name="20% - Accent1 3 3 2 2 5 2 3 2" xfId="24201" xr:uid="{00000000-0005-0000-0000-0000D25D0000}"/>
    <cellStyle name="20% - Accent1 3 3 2 2 5 2 4" xfId="24202" xr:uid="{00000000-0005-0000-0000-0000D35D0000}"/>
    <cellStyle name="20% - Accent1 3 3 2 2 5 3" xfId="24203" xr:uid="{00000000-0005-0000-0000-0000D45D0000}"/>
    <cellStyle name="20% - Accent1 3 3 2 2 5 3 2" xfId="24204" xr:uid="{00000000-0005-0000-0000-0000D55D0000}"/>
    <cellStyle name="20% - Accent1 3 3 2 2 5 3 2 2" xfId="24205" xr:uid="{00000000-0005-0000-0000-0000D65D0000}"/>
    <cellStyle name="20% - Accent1 3 3 2 2 5 3 2 2 2" xfId="24206" xr:uid="{00000000-0005-0000-0000-0000D75D0000}"/>
    <cellStyle name="20% - Accent1 3 3 2 2 5 3 2 3" xfId="24207" xr:uid="{00000000-0005-0000-0000-0000D85D0000}"/>
    <cellStyle name="20% - Accent1 3 3 2 2 5 3 3" xfId="24208" xr:uid="{00000000-0005-0000-0000-0000D95D0000}"/>
    <cellStyle name="20% - Accent1 3 3 2 2 5 3 3 2" xfId="24209" xr:uid="{00000000-0005-0000-0000-0000DA5D0000}"/>
    <cellStyle name="20% - Accent1 3 3 2 2 5 3 4" xfId="24210" xr:uid="{00000000-0005-0000-0000-0000DB5D0000}"/>
    <cellStyle name="20% - Accent1 3 3 2 2 5 4" xfId="24211" xr:uid="{00000000-0005-0000-0000-0000DC5D0000}"/>
    <cellStyle name="20% - Accent1 3 3 2 2 5 4 2" xfId="24212" xr:uid="{00000000-0005-0000-0000-0000DD5D0000}"/>
    <cellStyle name="20% - Accent1 3 3 2 2 5 4 2 2" xfId="24213" xr:uid="{00000000-0005-0000-0000-0000DE5D0000}"/>
    <cellStyle name="20% - Accent1 3 3 2 2 5 4 2 2 2" xfId="24214" xr:uid="{00000000-0005-0000-0000-0000DF5D0000}"/>
    <cellStyle name="20% - Accent1 3 3 2 2 5 4 2 3" xfId="24215" xr:uid="{00000000-0005-0000-0000-0000E05D0000}"/>
    <cellStyle name="20% - Accent1 3 3 2 2 5 4 3" xfId="24216" xr:uid="{00000000-0005-0000-0000-0000E15D0000}"/>
    <cellStyle name="20% - Accent1 3 3 2 2 5 4 3 2" xfId="24217" xr:uid="{00000000-0005-0000-0000-0000E25D0000}"/>
    <cellStyle name="20% - Accent1 3 3 2 2 5 4 4" xfId="24218" xr:uid="{00000000-0005-0000-0000-0000E35D0000}"/>
    <cellStyle name="20% - Accent1 3 3 2 2 5 5" xfId="24219" xr:uid="{00000000-0005-0000-0000-0000E45D0000}"/>
    <cellStyle name="20% - Accent1 3 3 2 2 5 5 2" xfId="24220" xr:uid="{00000000-0005-0000-0000-0000E55D0000}"/>
    <cellStyle name="20% - Accent1 3 3 2 2 5 5 2 2" xfId="24221" xr:uid="{00000000-0005-0000-0000-0000E65D0000}"/>
    <cellStyle name="20% - Accent1 3 3 2 2 5 5 3" xfId="24222" xr:uid="{00000000-0005-0000-0000-0000E75D0000}"/>
    <cellStyle name="20% - Accent1 3 3 2 2 5 6" xfId="24223" xr:uid="{00000000-0005-0000-0000-0000E85D0000}"/>
    <cellStyle name="20% - Accent1 3 3 2 2 5 6 2" xfId="24224" xr:uid="{00000000-0005-0000-0000-0000E95D0000}"/>
    <cellStyle name="20% - Accent1 3 3 2 2 5 6 2 2" xfId="24225" xr:uid="{00000000-0005-0000-0000-0000EA5D0000}"/>
    <cellStyle name="20% - Accent1 3 3 2 2 5 6 3" xfId="24226" xr:uid="{00000000-0005-0000-0000-0000EB5D0000}"/>
    <cellStyle name="20% - Accent1 3 3 2 2 5 7" xfId="24227" xr:uid="{00000000-0005-0000-0000-0000EC5D0000}"/>
    <cellStyle name="20% - Accent1 3 3 2 2 5 7 2" xfId="24228" xr:uid="{00000000-0005-0000-0000-0000ED5D0000}"/>
    <cellStyle name="20% - Accent1 3 3 2 2 5 8" xfId="24229" xr:uid="{00000000-0005-0000-0000-0000EE5D0000}"/>
    <cellStyle name="20% - Accent1 3 3 2 2 5 8 2" xfId="24230" xr:uid="{00000000-0005-0000-0000-0000EF5D0000}"/>
    <cellStyle name="20% - Accent1 3 3 2 2 5 9" xfId="24231" xr:uid="{00000000-0005-0000-0000-0000F05D0000}"/>
    <cellStyle name="20% - Accent1 3 3 2 2 6" xfId="24232" xr:uid="{00000000-0005-0000-0000-0000F15D0000}"/>
    <cellStyle name="20% - Accent1 3 3 2 2 6 2" xfId="24233" xr:uid="{00000000-0005-0000-0000-0000F25D0000}"/>
    <cellStyle name="20% - Accent1 3 3 2 2 6 2 2" xfId="24234" xr:uid="{00000000-0005-0000-0000-0000F35D0000}"/>
    <cellStyle name="20% - Accent1 3 3 2 2 6 2 2 2" xfId="24235" xr:uid="{00000000-0005-0000-0000-0000F45D0000}"/>
    <cellStyle name="20% - Accent1 3 3 2 2 6 2 2 2 2" xfId="24236" xr:uid="{00000000-0005-0000-0000-0000F55D0000}"/>
    <cellStyle name="20% - Accent1 3 3 2 2 6 2 2 3" xfId="24237" xr:uid="{00000000-0005-0000-0000-0000F65D0000}"/>
    <cellStyle name="20% - Accent1 3 3 2 2 6 2 3" xfId="24238" xr:uid="{00000000-0005-0000-0000-0000F75D0000}"/>
    <cellStyle name="20% - Accent1 3 3 2 2 6 2 3 2" xfId="24239" xr:uid="{00000000-0005-0000-0000-0000F85D0000}"/>
    <cellStyle name="20% - Accent1 3 3 2 2 6 2 4" xfId="24240" xr:uid="{00000000-0005-0000-0000-0000F95D0000}"/>
    <cellStyle name="20% - Accent1 3 3 2 2 6 3" xfId="24241" xr:uid="{00000000-0005-0000-0000-0000FA5D0000}"/>
    <cellStyle name="20% - Accent1 3 3 2 2 6 3 2" xfId="24242" xr:uid="{00000000-0005-0000-0000-0000FB5D0000}"/>
    <cellStyle name="20% - Accent1 3 3 2 2 6 3 2 2" xfId="24243" xr:uid="{00000000-0005-0000-0000-0000FC5D0000}"/>
    <cellStyle name="20% - Accent1 3 3 2 2 6 3 2 2 2" xfId="24244" xr:uid="{00000000-0005-0000-0000-0000FD5D0000}"/>
    <cellStyle name="20% - Accent1 3 3 2 2 6 3 2 3" xfId="24245" xr:uid="{00000000-0005-0000-0000-0000FE5D0000}"/>
    <cellStyle name="20% - Accent1 3 3 2 2 6 3 3" xfId="24246" xr:uid="{00000000-0005-0000-0000-0000FF5D0000}"/>
    <cellStyle name="20% - Accent1 3 3 2 2 6 3 3 2" xfId="24247" xr:uid="{00000000-0005-0000-0000-0000005E0000}"/>
    <cellStyle name="20% - Accent1 3 3 2 2 6 3 4" xfId="24248" xr:uid="{00000000-0005-0000-0000-0000015E0000}"/>
    <cellStyle name="20% - Accent1 3 3 2 2 6 4" xfId="24249" xr:uid="{00000000-0005-0000-0000-0000025E0000}"/>
    <cellStyle name="20% - Accent1 3 3 2 2 6 4 2" xfId="24250" xr:uid="{00000000-0005-0000-0000-0000035E0000}"/>
    <cellStyle name="20% - Accent1 3 3 2 2 6 4 2 2" xfId="24251" xr:uid="{00000000-0005-0000-0000-0000045E0000}"/>
    <cellStyle name="20% - Accent1 3 3 2 2 6 4 2 2 2" xfId="24252" xr:uid="{00000000-0005-0000-0000-0000055E0000}"/>
    <cellStyle name="20% - Accent1 3 3 2 2 6 4 2 3" xfId="24253" xr:uid="{00000000-0005-0000-0000-0000065E0000}"/>
    <cellStyle name="20% - Accent1 3 3 2 2 6 4 3" xfId="24254" xr:uid="{00000000-0005-0000-0000-0000075E0000}"/>
    <cellStyle name="20% - Accent1 3 3 2 2 6 4 3 2" xfId="24255" xr:uid="{00000000-0005-0000-0000-0000085E0000}"/>
    <cellStyle name="20% - Accent1 3 3 2 2 6 4 4" xfId="24256" xr:uid="{00000000-0005-0000-0000-0000095E0000}"/>
    <cellStyle name="20% - Accent1 3 3 2 2 6 5" xfId="24257" xr:uid="{00000000-0005-0000-0000-00000A5E0000}"/>
    <cellStyle name="20% - Accent1 3 3 2 2 6 5 2" xfId="24258" xr:uid="{00000000-0005-0000-0000-00000B5E0000}"/>
    <cellStyle name="20% - Accent1 3 3 2 2 6 5 2 2" xfId="24259" xr:uid="{00000000-0005-0000-0000-00000C5E0000}"/>
    <cellStyle name="20% - Accent1 3 3 2 2 6 5 3" xfId="24260" xr:uid="{00000000-0005-0000-0000-00000D5E0000}"/>
    <cellStyle name="20% - Accent1 3 3 2 2 6 6" xfId="24261" xr:uid="{00000000-0005-0000-0000-00000E5E0000}"/>
    <cellStyle name="20% - Accent1 3 3 2 2 6 6 2" xfId="24262" xr:uid="{00000000-0005-0000-0000-00000F5E0000}"/>
    <cellStyle name="20% - Accent1 3 3 2 2 6 6 2 2" xfId="24263" xr:uid="{00000000-0005-0000-0000-0000105E0000}"/>
    <cellStyle name="20% - Accent1 3 3 2 2 6 6 3" xfId="24264" xr:uid="{00000000-0005-0000-0000-0000115E0000}"/>
    <cellStyle name="20% - Accent1 3 3 2 2 6 7" xfId="24265" xr:uid="{00000000-0005-0000-0000-0000125E0000}"/>
    <cellStyle name="20% - Accent1 3 3 2 2 6 7 2" xfId="24266" xr:uid="{00000000-0005-0000-0000-0000135E0000}"/>
    <cellStyle name="20% - Accent1 3 3 2 2 6 8" xfId="24267" xr:uid="{00000000-0005-0000-0000-0000145E0000}"/>
    <cellStyle name="20% - Accent1 3 3 2 2 6 8 2" xfId="24268" xr:uid="{00000000-0005-0000-0000-0000155E0000}"/>
    <cellStyle name="20% - Accent1 3 3 2 2 6 9" xfId="24269" xr:uid="{00000000-0005-0000-0000-0000165E0000}"/>
    <cellStyle name="20% - Accent1 3 3 2 2 7" xfId="24270" xr:uid="{00000000-0005-0000-0000-0000175E0000}"/>
    <cellStyle name="20% - Accent1 3 3 2 2 7 2" xfId="24271" xr:uid="{00000000-0005-0000-0000-0000185E0000}"/>
    <cellStyle name="20% - Accent1 3 3 2 2 7 2 2" xfId="24272" xr:uid="{00000000-0005-0000-0000-0000195E0000}"/>
    <cellStyle name="20% - Accent1 3 3 2 2 7 2 2 2" xfId="24273" xr:uid="{00000000-0005-0000-0000-00001A5E0000}"/>
    <cellStyle name="20% - Accent1 3 3 2 2 7 2 3" xfId="24274" xr:uid="{00000000-0005-0000-0000-00001B5E0000}"/>
    <cellStyle name="20% - Accent1 3 3 2 2 7 3" xfId="24275" xr:uid="{00000000-0005-0000-0000-00001C5E0000}"/>
    <cellStyle name="20% - Accent1 3 3 2 2 7 3 2" xfId="24276" xr:uid="{00000000-0005-0000-0000-00001D5E0000}"/>
    <cellStyle name="20% - Accent1 3 3 2 2 7 4" xfId="24277" xr:uid="{00000000-0005-0000-0000-00001E5E0000}"/>
    <cellStyle name="20% - Accent1 3 3 2 2 8" xfId="24278" xr:uid="{00000000-0005-0000-0000-00001F5E0000}"/>
    <cellStyle name="20% - Accent1 3 3 2 2 8 2" xfId="24279" xr:uid="{00000000-0005-0000-0000-0000205E0000}"/>
    <cellStyle name="20% - Accent1 3 3 2 2 8 2 2" xfId="24280" xr:uid="{00000000-0005-0000-0000-0000215E0000}"/>
    <cellStyle name="20% - Accent1 3 3 2 2 8 2 2 2" xfId="24281" xr:uid="{00000000-0005-0000-0000-0000225E0000}"/>
    <cellStyle name="20% - Accent1 3 3 2 2 8 2 3" xfId="24282" xr:uid="{00000000-0005-0000-0000-0000235E0000}"/>
    <cellStyle name="20% - Accent1 3 3 2 2 8 3" xfId="24283" xr:uid="{00000000-0005-0000-0000-0000245E0000}"/>
    <cellStyle name="20% - Accent1 3 3 2 2 8 3 2" xfId="24284" xr:uid="{00000000-0005-0000-0000-0000255E0000}"/>
    <cellStyle name="20% - Accent1 3 3 2 2 8 4" xfId="24285" xr:uid="{00000000-0005-0000-0000-0000265E0000}"/>
    <cellStyle name="20% - Accent1 3 3 2 2 9" xfId="24286" xr:uid="{00000000-0005-0000-0000-0000275E0000}"/>
    <cellStyle name="20% - Accent1 3 3 2 2 9 2" xfId="24287" xr:uid="{00000000-0005-0000-0000-0000285E0000}"/>
    <cellStyle name="20% - Accent1 3 3 2 2 9 2 2" xfId="24288" xr:uid="{00000000-0005-0000-0000-0000295E0000}"/>
    <cellStyle name="20% - Accent1 3 3 2 2 9 2 2 2" xfId="24289" xr:uid="{00000000-0005-0000-0000-00002A5E0000}"/>
    <cellStyle name="20% - Accent1 3 3 2 2 9 2 3" xfId="24290" xr:uid="{00000000-0005-0000-0000-00002B5E0000}"/>
    <cellStyle name="20% - Accent1 3 3 2 2 9 3" xfId="24291" xr:uid="{00000000-0005-0000-0000-00002C5E0000}"/>
    <cellStyle name="20% - Accent1 3 3 2 2 9 3 2" xfId="24292" xr:uid="{00000000-0005-0000-0000-00002D5E0000}"/>
    <cellStyle name="20% - Accent1 3 3 2 2 9 4" xfId="24293" xr:uid="{00000000-0005-0000-0000-00002E5E0000}"/>
    <cellStyle name="20% - Accent1 3 3 2 3" xfId="24294" xr:uid="{00000000-0005-0000-0000-00002F5E0000}"/>
    <cellStyle name="20% - Accent1 3 3 2 3 10" xfId="24295" xr:uid="{00000000-0005-0000-0000-0000305E0000}"/>
    <cellStyle name="20% - Accent1 3 3 2 3 10 2" xfId="24296" xr:uid="{00000000-0005-0000-0000-0000315E0000}"/>
    <cellStyle name="20% - Accent1 3 3 2 3 11" xfId="24297" xr:uid="{00000000-0005-0000-0000-0000325E0000}"/>
    <cellStyle name="20% - Accent1 3 3 2 3 2" xfId="24298" xr:uid="{00000000-0005-0000-0000-0000335E0000}"/>
    <cellStyle name="20% - Accent1 3 3 2 3 2 2" xfId="24299" xr:uid="{00000000-0005-0000-0000-0000345E0000}"/>
    <cellStyle name="20% - Accent1 3 3 2 3 2 2 2" xfId="24300" xr:uid="{00000000-0005-0000-0000-0000355E0000}"/>
    <cellStyle name="20% - Accent1 3 3 2 3 2 2 2 2" xfId="24301" xr:uid="{00000000-0005-0000-0000-0000365E0000}"/>
    <cellStyle name="20% - Accent1 3 3 2 3 2 2 2 2 2" xfId="24302" xr:uid="{00000000-0005-0000-0000-0000375E0000}"/>
    <cellStyle name="20% - Accent1 3 3 2 3 2 2 2 3" xfId="24303" xr:uid="{00000000-0005-0000-0000-0000385E0000}"/>
    <cellStyle name="20% - Accent1 3 3 2 3 2 2 3" xfId="24304" xr:uid="{00000000-0005-0000-0000-0000395E0000}"/>
    <cellStyle name="20% - Accent1 3 3 2 3 2 2 3 2" xfId="24305" xr:uid="{00000000-0005-0000-0000-00003A5E0000}"/>
    <cellStyle name="20% - Accent1 3 3 2 3 2 2 4" xfId="24306" xr:uid="{00000000-0005-0000-0000-00003B5E0000}"/>
    <cellStyle name="20% - Accent1 3 3 2 3 2 3" xfId="24307" xr:uid="{00000000-0005-0000-0000-00003C5E0000}"/>
    <cellStyle name="20% - Accent1 3 3 2 3 2 3 2" xfId="24308" xr:uid="{00000000-0005-0000-0000-00003D5E0000}"/>
    <cellStyle name="20% - Accent1 3 3 2 3 2 3 2 2" xfId="24309" xr:uid="{00000000-0005-0000-0000-00003E5E0000}"/>
    <cellStyle name="20% - Accent1 3 3 2 3 2 3 2 2 2" xfId="24310" xr:uid="{00000000-0005-0000-0000-00003F5E0000}"/>
    <cellStyle name="20% - Accent1 3 3 2 3 2 3 2 3" xfId="24311" xr:uid="{00000000-0005-0000-0000-0000405E0000}"/>
    <cellStyle name="20% - Accent1 3 3 2 3 2 3 3" xfId="24312" xr:uid="{00000000-0005-0000-0000-0000415E0000}"/>
    <cellStyle name="20% - Accent1 3 3 2 3 2 3 3 2" xfId="24313" xr:uid="{00000000-0005-0000-0000-0000425E0000}"/>
    <cellStyle name="20% - Accent1 3 3 2 3 2 3 4" xfId="24314" xr:uid="{00000000-0005-0000-0000-0000435E0000}"/>
    <cellStyle name="20% - Accent1 3 3 2 3 2 4" xfId="24315" xr:uid="{00000000-0005-0000-0000-0000445E0000}"/>
    <cellStyle name="20% - Accent1 3 3 2 3 2 4 2" xfId="24316" xr:uid="{00000000-0005-0000-0000-0000455E0000}"/>
    <cellStyle name="20% - Accent1 3 3 2 3 2 4 2 2" xfId="24317" xr:uid="{00000000-0005-0000-0000-0000465E0000}"/>
    <cellStyle name="20% - Accent1 3 3 2 3 2 4 2 2 2" xfId="24318" xr:uid="{00000000-0005-0000-0000-0000475E0000}"/>
    <cellStyle name="20% - Accent1 3 3 2 3 2 4 2 3" xfId="24319" xr:uid="{00000000-0005-0000-0000-0000485E0000}"/>
    <cellStyle name="20% - Accent1 3 3 2 3 2 4 3" xfId="24320" xr:uid="{00000000-0005-0000-0000-0000495E0000}"/>
    <cellStyle name="20% - Accent1 3 3 2 3 2 4 3 2" xfId="24321" xr:uid="{00000000-0005-0000-0000-00004A5E0000}"/>
    <cellStyle name="20% - Accent1 3 3 2 3 2 4 4" xfId="24322" xr:uid="{00000000-0005-0000-0000-00004B5E0000}"/>
    <cellStyle name="20% - Accent1 3 3 2 3 2 5" xfId="24323" xr:uid="{00000000-0005-0000-0000-00004C5E0000}"/>
    <cellStyle name="20% - Accent1 3 3 2 3 2 5 2" xfId="24324" xr:uid="{00000000-0005-0000-0000-00004D5E0000}"/>
    <cellStyle name="20% - Accent1 3 3 2 3 2 5 2 2" xfId="24325" xr:uid="{00000000-0005-0000-0000-00004E5E0000}"/>
    <cellStyle name="20% - Accent1 3 3 2 3 2 5 3" xfId="24326" xr:uid="{00000000-0005-0000-0000-00004F5E0000}"/>
    <cellStyle name="20% - Accent1 3 3 2 3 2 6" xfId="24327" xr:uid="{00000000-0005-0000-0000-0000505E0000}"/>
    <cellStyle name="20% - Accent1 3 3 2 3 2 6 2" xfId="24328" xr:uid="{00000000-0005-0000-0000-0000515E0000}"/>
    <cellStyle name="20% - Accent1 3 3 2 3 2 6 2 2" xfId="24329" xr:uid="{00000000-0005-0000-0000-0000525E0000}"/>
    <cellStyle name="20% - Accent1 3 3 2 3 2 6 3" xfId="24330" xr:uid="{00000000-0005-0000-0000-0000535E0000}"/>
    <cellStyle name="20% - Accent1 3 3 2 3 2 7" xfId="24331" xr:uid="{00000000-0005-0000-0000-0000545E0000}"/>
    <cellStyle name="20% - Accent1 3 3 2 3 2 7 2" xfId="24332" xr:uid="{00000000-0005-0000-0000-0000555E0000}"/>
    <cellStyle name="20% - Accent1 3 3 2 3 2 8" xfId="24333" xr:uid="{00000000-0005-0000-0000-0000565E0000}"/>
    <cellStyle name="20% - Accent1 3 3 2 3 2 8 2" xfId="24334" xr:uid="{00000000-0005-0000-0000-0000575E0000}"/>
    <cellStyle name="20% - Accent1 3 3 2 3 2 9" xfId="24335" xr:uid="{00000000-0005-0000-0000-0000585E0000}"/>
    <cellStyle name="20% - Accent1 3 3 2 3 3" xfId="24336" xr:uid="{00000000-0005-0000-0000-0000595E0000}"/>
    <cellStyle name="20% - Accent1 3 3 2 3 3 2" xfId="24337" xr:uid="{00000000-0005-0000-0000-00005A5E0000}"/>
    <cellStyle name="20% - Accent1 3 3 2 3 3 2 2" xfId="24338" xr:uid="{00000000-0005-0000-0000-00005B5E0000}"/>
    <cellStyle name="20% - Accent1 3 3 2 3 3 2 2 2" xfId="24339" xr:uid="{00000000-0005-0000-0000-00005C5E0000}"/>
    <cellStyle name="20% - Accent1 3 3 2 3 3 2 2 2 2" xfId="24340" xr:uid="{00000000-0005-0000-0000-00005D5E0000}"/>
    <cellStyle name="20% - Accent1 3 3 2 3 3 2 2 3" xfId="24341" xr:uid="{00000000-0005-0000-0000-00005E5E0000}"/>
    <cellStyle name="20% - Accent1 3 3 2 3 3 2 3" xfId="24342" xr:uid="{00000000-0005-0000-0000-00005F5E0000}"/>
    <cellStyle name="20% - Accent1 3 3 2 3 3 2 3 2" xfId="24343" xr:uid="{00000000-0005-0000-0000-0000605E0000}"/>
    <cellStyle name="20% - Accent1 3 3 2 3 3 2 4" xfId="24344" xr:uid="{00000000-0005-0000-0000-0000615E0000}"/>
    <cellStyle name="20% - Accent1 3 3 2 3 3 3" xfId="24345" xr:uid="{00000000-0005-0000-0000-0000625E0000}"/>
    <cellStyle name="20% - Accent1 3 3 2 3 3 3 2" xfId="24346" xr:uid="{00000000-0005-0000-0000-0000635E0000}"/>
    <cellStyle name="20% - Accent1 3 3 2 3 3 3 2 2" xfId="24347" xr:uid="{00000000-0005-0000-0000-0000645E0000}"/>
    <cellStyle name="20% - Accent1 3 3 2 3 3 3 2 2 2" xfId="24348" xr:uid="{00000000-0005-0000-0000-0000655E0000}"/>
    <cellStyle name="20% - Accent1 3 3 2 3 3 3 2 3" xfId="24349" xr:uid="{00000000-0005-0000-0000-0000665E0000}"/>
    <cellStyle name="20% - Accent1 3 3 2 3 3 3 3" xfId="24350" xr:uid="{00000000-0005-0000-0000-0000675E0000}"/>
    <cellStyle name="20% - Accent1 3 3 2 3 3 3 3 2" xfId="24351" xr:uid="{00000000-0005-0000-0000-0000685E0000}"/>
    <cellStyle name="20% - Accent1 3 3 2 3 3 3 4" xfId="24352" xr:uid="{00000000-0005-0000-0000-0000695E0000}"/>
    <cellStyle name="20% - Accent1 3 3 2 3 3 4" xfId="24353" xr:uid="{00000000-0005-0000-0000-00006A5E0000}"/>
    <cellStyle name="20% - Accent1 3 3 2 3 3 4 2" xfId="24354" xr:uid="{00000000-0005-0000-0000-00006B5E0000}"/>
    <cellStyle name="20% - Accent1 3 3 2 3 3 4 2 2" xfId="24355" xr:uid="{00000000-0005-0000-0000-00006C5E0000}"/>
    <cellStyle name="20% - Accent1 3 3 2 3 3 4 2 2 2" xfId="24356" xr:uid="{00000000-0005-0000-0000-00006D5E0000}"/>
    <cellStyle name="20% - Accent1 3 3 2 3 3 4 2 3" xfId="24357" xr:uid="{00000000-0005-0000-0000-00006E5E0000}"/>
    <cellStyle name="20% - Accent1 3 3 2 3 3 4 3" xfId="24358" xr:uid="{00000000-0005-0000-0000-00006F5E0000}"/>
    <cellStyle name="20% - Accent1 3 3 2 3 3 4 3 2" xfId="24359" xr:uid="{00000000-0005-0000-0000-0000705E0000}"/>
    <cellStyle name="20% - Accent1 3 3 2 3 3 4 4" xfId="24360" xr:uid="{00000000-0005-0000-0000-0000715E0000}"/>
    <cellStyle name="20% - Accent1 3 3 2 3 3 5" xfId="24361" xr:uid="{00000000-0005-0000-0000-0000725E0000}"/>
    <cellStyle name="20% - Accent1 3 3 2 3 3 5 2" xfId="24362" xr:uid="{00000000-0005-0000-0000-0000735E0000}"/>
    <cellStyle name="20% - Accent1 3 3 2 3 3 5 2 2" xfId="24363" xr:uid="{00000000-0005-0000-0000-0000745E0000}"/>
    <cellStyle name="20% - Accent1 3 3 2 3 3 5 3" xfId="24364" xr:uid="{00000000-0005-0000-0000-0000755E0000}"/>
    <cellStyle name="20% - Accent1 3 3 2 3 3 6" xfId="24365" xr:uid="{00000000-0005-0000-0000-0000765E0000}"/>
    <cellStyle name="20% - Accent1 3 3 2 3 3 6 2" xfId="24366" xr:uid="{00000000-0005-0000-0000-0000775E0000}"/>
    <cellStyle name="20% - Accent1 3 3 2 3 3 6 2 2" xfId="24367" xr:uid="{00000000-0005-0000-0000-0000785E0000}"/>
    <cellStyle name="20% - Accent1 3 3 2 3 3 6 3" xfId="24368" xr:uid="{00000000-0005-0000-0000-0000795E0000}"/>
    <cellStyle name="20% - Accent1 3 3 2 3 3 7" xfId="24369" xr:uid="{00000000-0005-0000-0000-00007A5E0000}"/>
    <cellStyle name="20% - Accent1 3 3 2 3 3 7 2" xfId="24370" xr:uid="{00000000-0005-0000-0000-00007B5E0000}"/>
    <cellStyle name="20% - Accent1 3 3 2 3 3 8" xfId="24371" xr:uid="{00000000-0005-0000-0000-00007C5E0000}"/>
    <cellStyle name="20% - Accent1 3 3 2 3 3 8 2" xfId="24372" xr:uid="{00000000-0005-0000-0000-00007D5E0000}"/>
    <cellStyle name="20% - Accent1 3 3 2 3 3 9" xfId="24373" xr:uid="{00000000-0005-0000-0000-00007E5E0000}"/>
    <cellStyle name="20% - Accent1 3 3 2 3 4" xfId="24374" xr:uid="{00000000-0005-0000-0000-00007F5E0000}"/>
    <cellStyle name="20% - Accent1 3 3 2 3 4 2" xfId="24375" xr:uid="{00000000-0005-0000-0000-0000805E0000}"/>
    <cellStyle name="20% - Accent1 3 3 2 3 4 2 2" xfId="24376" xr:uid="{00000000-0005-0000-0000-0000815E0000}"/>
    <cellStyle name="20% - Accent1 3 3 2 3 4 2 2 2" xfId="24377" xr:uid="{00000000-0005-0000-0000-0000825E0000}"/>
    <cellStyle name="20% - Accent1 3 3 2 3 4 2 3" xfId="24378" xr:uid="{00000000-0005-0000-0000-0000835E0000}"/>
    <cellStyle name="20% - Accent1 3 3 2 3 4 3" xfId="24379" xr:uid="{00000000-0005-0000-0000-0000845E0000}"/>
    <cellStyle name="20% - Accent1 3 3 2 3 4 3 2" xfId="24380" xr:uid="{00000000-0005-0000-0000-0000855E0000}"/>
    <cellStyle name="20% - Accent1 3 3 2 3 4 4" xfId="24381" xr:uid="{00000000-0005-0000-0000-0000865E0000}"/>
    <cellStyle name="20% - Accent1 3 3 2 3 5" xfId="24382" xr:uid="{00000000-0005-0000-0000-0000875E0000}"/>
    <cellStyle name="20% - Accent1 3 3 2 3 5 2" xfId="24383" xr:uid="{00000000-0005-0000-0000-0000885E0000}"/>
    <cellStyle name="20% - Accent1 3 3 2 3 5 2 2" xfId="24384" xr:uid="{00000000-0005-0000-0000-0000895E0000}"/>
    <cellStyle name="20% - Accent1 3 3 2 3 5 2 2 2" xfId="24385" xr:uid="{00000000-0005-0000-0000-00008A5E0000}"/>
    <cellStyle name="20% - Accent1 3 3 2 3 5 2 3" xfId="24386" xr:uid="{00000000-0005-0000-0000-00008B5E0000}"/>
    <cellStyle name="20% - Accent1 3 3 2 3 5 3" xfId="24387" xr:uid="{00000000-0005-0000-0000-00008C5E0000}"/>
    <cellStyle name="20% - Accent1 3 3 2 3 5 3 2" xfId="24388" xr:uid="{00000000-0005-0000-0000-00008D5E0000}"/>
    <cellStyle name="20% - Accent1 3 3 2 3 5 4" xfId="24389" xr:uid="{00000000-0005-0000-0000-00008E5E0000}"/>
    <cellStyle name="20% - Accent1 3 3 2 3 6" xfId="24390" xr:uid="{00000000-0005-0000-0000-00008F5E0000}"/>
    <cellStyle name="20% - Accent1 3 3 2 3 6 2" xfId="24391" xr:uid="{00000000-0005-0000-0000-0000905E0000}"/>
    <cellStyle name="20% - Accent1 3 3 2 3 6 2 2" xfId="24392" xr:uid="{00000000-0005-0000-0000-0000915E0000}"/>
    <cellStyle name="20% - Accent1 3 3 2 3 6 2 2 2" xfId="24393" xr:uid="{00000000-0005-0000-0000-0000925E0000}"/>
    <cellStyle name="20% - Accent1 3 3 2 3 6 2 3" xfId="24394" xr:uid="{00000000-0005-0000-0000-0000935E0000}"/>
    <cellStyle name="20% - Accent1 3 3 2 3 6 3" xfId="24395" xr:uid="{00000000-0005-0000-0000-0000945E0000}"/>
    <cellStyle name="20% - Accent1 3 3 2 3 6 3 2" xfId="24396" xr:uid="{00000000-0005-0000-0000-0000955E0000}"/>
    <cellStyle name="20% - Accent1 3 3 2 3 6 4" xfId="24397" xr:uid="{00000000-0005-0000-0000-0000965E0000}"/>
    <cellStyle name="20% - Accent1 3 3 2 3 7" xfId="24398" xr:uid="{00000000-0005-0000-0000-0000975E0000}"/>
    <cellStyle name="20% - Accent1 3 3 2 3 7 2" xfId="24399" xr:uid="{00000000-0005-0000-0000-0000985E0000}"/>
    <cellStyle name="20% - Accent1 3 3 2 3 7 2 2" xfId="24400" xr:uid="{00000000-0005-0000-0000-0000995E0000}"/>
    <cellStyle name="20% - Accent1 3 3 2 3 7 3" xfId="24401" xr:uid="{00000000-0005-0000-0000-00009A5E0000}"/>
    <cellStyle name="20% - Accent1 3 3 2 3 8" xfId="24402" xr:uid="{00000000-0005-0000-0000-00009B5E0000}"/>
    <cellStyle name="20% - Accent1 3 3 2 3 8 2" xfId="24403" xr:uid="{00000000-0005-0000-0000-00009C5E0000}"/>
    <cellStyle name="20% - Accent1 3 3 2 3 8 2 2" xfId="24404" xr:uid="{00000000-0005-0000-0000-00009D5E0000}"/>
    <cellStyle name="20% - Accent1 3 3 2 3 8 3" xfId="24405" xr:uid="{00000000-0005-0000-0000-00009E5E0000}"/>
    <cellStyle name="20% - Accent1 3 3 2 3 9" xfId="24406" xr:uid="{00000000-0005-0000-0000-00009F5E0000}"/>
    <cellStyle name="20% - Accent1 3 3 2 3 9 2" xfId="24407" xr:uid="{00000000-0005-0000-0000-0000A05E0000}"/>
    <cellStyle name="20% - Accent1 3 3 2 4" xfId="24408" xr:uid="{00000000-0005-0000-0000-0000A15E0000}"/>
    <cellStyle name="20% - Accent1 3 3 2 4 10" xfId="24409" xr:uid="{00000000-0005-0000-0000-0000A25E0000}"/>
    <cellStyle name="20% - Accent1 3 3 2 4 10 2" xfId="24410" xr:uid="{00000000-0005-0000-0000-0000A35E0000}"/>
    <cellStyle name="20% - Accent1 3 3 2 4 11" xfId="24411" xr:uid="{00000000-0005-0000-0000-0000A45E0000}"/>
    <cellStyle name="20% - Accent1 3 3 2 4 2" xfId="24412" xr:uid="{00000000-0005-0000-0000-0000A55E0000}"/>
    <cellStyle name="20% - Accent1 3 3 2 4 2 2" xfId="24413" xr:uid="{00000000-0005-0000-0000-0000A65E0000}"/>
    <cellStyle name="20% - Accent1 3 3 2 4 2 2 2" xfId="24414" xr:uid="{00000000-0005-0000-0000-0000A75E0000}"/>
    <cellStyle name="20% - Accent1 3 3 2 4 2 2 2 2" xfId="24415" xr:uid="{00000000-0005-0000-0000-0000A85E0000}"/>
    <cellStyle name="20% - Accent1 3 3 2 4 2 2 2 2 2" xfId="24416" xr:uid="{00000000-0005-0000-0000-0000A95E0000}"/>
    <cellStyle name="20% - Accent1 3 3 2 4 2 2 2 3" xfId="24417" xr:uid="{00000000-0005-0000-0000-0000AA5E0000}"/>
    <cellStyle name="20% - Accent1 3 3 2 4 2 2 3" xfId="24418" xr:uid="{00000000-0005-0000-0000-0000AB5E0000}"/>
    <cellStyle name="20% - Accent1 3 3 2 4 2 2 3 2" xfId="24419" xr:uid="{00000000-0005-0000-0000-0000AC5E0000}"/>
    <cellStyle name="20% - Accent1 3 3 2 4 2 2 4" xfId="24420" xr:uid="{00000000-0005-0000-0000-0000AD5E0000}"/>
    <cellStyle name="20% - Accent1 3 3 2 4 2 3" xfId="24421" xr:uid="{00000000-0005-0000-0000-0000AE5E0000}"/>
    <cellStyle name="20% - Accent1 3 3 2 4 2 3 2" xfId="24422" xr:uid="{00000000-0005-0000-0000-0000AF5E0000}"/>
    <cellStyle name="20% - Accent1 3 3 2 4 2 3 2 2" xfId="24423" xr:uid="{00000000-0005-0000-0000-0000B05E0000}"/>
    <cellStyle name="20% - Accent1 3 3 2 4 2 3 2 2 2" xfId="24424" xr:uid="{00000000-0005-0000-0000-0000B15E0000}"/>
    <cellStyle name="20% - Accent1 3 3 2 4 2 3 2 3" xfId="24425" xr:uid="{00000000-0005-0000-0000-0000B25E0000}"/>
    <cellStyle name="20% - Accent1 3 3 2 4 2 3 3" xfId="24426" xr:uid="{00000000-0005-0000-0000-0000B35E0000}"/>
    <cellStyle name="20% - Accent1 3 3 2 4 2 3 3 2" xfId="24427" xr:uid="{00000000-0005-0000-0000-0000B45E0000}"/>
    <cellStyle name="20% - Accent1 3 3 2 4 2 3 4" xfId="24428" xr:uid="{00000000-0005-0000-0000-0000B55E0000}"/>
    <cellStyle name="20% - Accent1 3 3 2 4 2 4" xfId="24429" xr:uid="{00000000-0005-0000-0000-0000B65E0000}"/>
    <cellStyle name="20% - Accent1 3 3 2 4 2 4 2" xfId="24430" xr:uid="{00000000-0005-0000-0000-0000B75E0000}"/>
    <cellStyle name="20% - Accent1 3 3 2 4 2 4 2 2" xfId="24431" xr:uid="{00000000-0005-0000-0000-0000B85E0000}"/>
    <cellStyle name="20% - Accent1 3 3 2 4 2 4 2 2 2" xfId="24432" xr:uid="{00000000-0005-0000-0000-0000B95E0000}"/>
    <cellStyle name="20% - Accent1 3 3 2 4 2 4 2 3" xfId="24433" xr:uid="{00000000-0005-0000-0000-0000BA5E0000}"/>
    <cellStyle name="20% - Accent1 3 3 2 4 2 4 3" xfId="24434" xr:uid="{00000000-0005-0000-0000-0000BB5E0000}"/>
    <cellStyle name="20% - Accent1 3 3 2 4 2 4 3 2" xfId="24435" xr:uid="{00000000-0005-0000-0000-0000BC5E0000}"/>
    <cellStyle name="20% - Accent1 3 3 2 4 2 4 4" xfId="24436" xr:uid="{00000000-0005-0000-0000-0000BD5E0000}"/>
    <cellStyle name="20% - Accent1 3 3 2 4 2 5" xfId="24437" xr:uid="{00000000-0005-0000-0000-0000BE5E0000}"/>
    <cellStyle name="20% - Accent1 3 3 2 4 2 5 2" xfId="24438" xr:uid="{00000000-0005-0000-0000-0000BF5E0000}"/>
    <cellStyle name="20% - Accent1 3 3 2 4 2 5 2 2" xfId="24439" xr:uid="{00000000-0005-0000-0000-0000C05E0000}"/>
    <cellStyle name="20% - Accent1 3 3 2 4 2 5 3" xfId="24440" xr:uid="{00000000-0005-0000-0000-0000C15E0000}"/>
    <cellStyle name="20% - Accent1 3 3 2 4 2 6" xfId="24441" xr:uid="{00000000-0005-0000-0000-0000C25E0000}"/>
    <cellStyle name="20% - Accent1 3 3 2 4 2 6 2" xfId="24442" xr:uid="{00000000-0005-0000-0000-0000C35E0000}"/>
    <cellStyle name="20% - Accent1 3 3 2 4 2 6 2 2" xfId="24443" xr:uid="{00000000-0005-0000-0000-0000C45E0000}"/>
    <cellStyle name="20% - Accent1 3 3 2 4 2 6 3" xfId="24444" xr:uid="{00000000-0005-0000-0000-0000C55E0000}"/>
    <cellStyle name="20% - Accent1 3 3 2 4 2 7" xfId="24445" xr:uid="{00000000-0005-0000-0000-0000C65E0000}"/>
    <cellStyle name="20% - Accent1 3 3 2 4 2 7 2" xfId="24446" xr:uid="{00000000-0005-0000-0000-0000C75E0000}"/>
    <cellStyle name="20% - Accent1 3 3 2 4 2 8" xfId="24447" xr:uid="{00000000-0005-0000-0000-0000C85E0000}"/>
    <cellStyle name="20% - Accent1 3 3 2 4 2 8 2" xfId="24448" xr:uid="{00000000-0005-0000-0000-0000C95E0000}"/>
    <cellStyle name="20% - Accent1 3 3 2 4 2 9" xfId="24449" xr:uid="{00000000-0005-0000-0000-0000CA5E0000}"/>
    <cellStyle name="20% - Accent1 3 3 2 4 3" xfId="24450" xr:uid="{00000000-0005-0000-0000-0000CB5E0000}"/>
    <cellStyle name="20% - Accent1 3 3 2 4 3 2" xfId="24451" xr:uid="{00000000-0005-0000-0000-0000CC5E0000}"/>
    <cellStyle name="20% - Accent1 3 3 2 4 3 2 2" xfId="24452" xr:uid="{00000000-0005-0000-0000-0000CD5E0000}"/>
    <cellStyle name="20% - Accent1 3 3 2 4 3 2 2 2" xfId="24453" xr:uid="{00000000-0005-0000-0000-0000CE5E0000}"/>
    <cellStyle name="20% - Accent1 3 3 2 4 3 2 2 2 2" xfId="24454" xr:uid="{00000000-0005-0000-0000-0000CF5E0000}"/>
    <cellStyle name="20% - Accent1 3 3 2 4 3 2 2 3" xfId="24455" xr:uid="{00000000-0005-0000-0000-0000D05E0000}"/>
    <cellStyle name="20% - Accent1 3 3 2 4 3 2 3" xfId="24456" xr:uid="{00000000-0005-0000-0000-0000D15E0000}"/>
    <cellStyle name="20% - Accent1 3 3 2 4 3 2 3 2" xfId="24457" xr:uid="{00000000-0005-0000-0000-0000D25E0000}"/>
    <cellStyle name="20% - Accent1 3 3 2 4 3 2 4" xfId="24458" xr:uid="{00000000-0005-0000-0000-0000D35E0000}"/>
    <cellStyle name="20% - Accent1 3 3 2 4 3 3" xfId="24459" xr:uid="{00000000-0005-0000-0000-0000D45E0000}"/>
    <cellStyle name="20% - Accent1 3 3 2 4 3 3 2" xfId="24460" xr:uid="{00000000-0005-0000-0000-0000D55E0000}"/>
    <cellStyle name="20% - Accent1 3 3 2 4 3 3 2 2" xfId="24461" xr:uid="{00000000-0005-0000-0000-0000D65E0000}"/>
    <cellStyle name="20% - Accent1 3 3 2 4 3 3 2 2 2" xfId="24462" xr:uid="{00000000-0005-0000-0000-0000D75E0000}"/>
    <cellStyle name="20% - Accent1 3 3 2 4 3 3 2 3" xfId="24463" xr:uid="{00000000-0005-0000-0000-0000D85E0000}"/>
    <cellStyle name="20% - Accent1 3 3 2 4 3 3 3" xfId="24464" xr:uid="{00000000-0005-0000-0000-0000D95E0000}"/>
    <cellStyle name="20% - Accent1 3 3 2 4 3 3 3 2" xfId="24465" xr:uid="{00000000-0005-0000-0000-0000DA5E0000}"/>
    <cellStyle name="20% - Accent1 3 3 2 4 3 3 4" xfId="24466" xr:uid="{00000000-0005-0000-0000-0000DB5E0000}"/>
    <cellStyle name="20% - Accent1 3 3 2 4 3 4" xfId="24467" xr:uid="{00000000-0005-0000-0000-0000DC5E0000}"/>
    <cellStyle name="20% - Accent1 3 3 2 4 3 4 2" xfId="24468" xr:uid="{00000000-0005-0000-0000-0000DD5E0000}"/>
    <cellStyle name="20% - Accent1 3 3 2 4 3 4 2 2" xfId="24469" xr:uid="{00000000-0005-0000-0000-0000DE5E0000}"/>
    <cellStyle name="20% - Accent1 3 3 2 4 3 4 2 2 2" xfId="24470" xr:uid="{00000000-0005-0000-0000-0000DF5E0000}"/>
    <cellStyle name="20% - Accent1 3 3 2 4 3 4 2 3" xfId="24471" xr:uid="{00000000-0005-0000-0000-0000E05E0000}"/>
    <cellStyle name="20% - Accent1 3 3 2 4 3 4 3" xfId="24472" xr:uid="{00000000-0005-0000-0000-0000E15E0000}"/>
    <cellStyle name="20% - Accent1 3 3 2 4 3 4 3 2" xfId="24473" xr:uid="{00000000-0005-0000-0000-0000E25E0000}"/>
    <cellStyle name="20% - Accent1 3 3 2 4 3 4 4" xfId="24474" xr:uid="{00000000-0005-0000-0000-0000E35E0000}"/>
    <cellStyle name="20% - Accent1 3 3 2 4 3 5" xfId="24475" xr:uid="{00000000-0005-0000-0000-0000E45E0000}"/>
    <cellStyle name="20% - Accent1 3 3 2 4 3 5 2" xfId="24476" xr:uid="{00000000-0005-0000-0000-0000E55E0000}"/>
    <cellStyle name="20% - Accent1 3 3 2 4 3 5 2 2" xfId="24477" xr:uid="{00000000-0005-0000-0000-0000E65E0000}"/>
    <cellStyle name="20% - Accent1 3 3 2 4 3 5 3" xfId="24478" xr:uid="{00000000-0005-0000-0000-0000E75E0000}"/>
    <cellStyle name="20% - Accent1 3 3 2 4 3 6" xfId="24479" xr:uid="{00000000-0005-0000-0000-0000E85E0000}"/>
    <cellStyle name="20% - Accent1 3 3 2 4 3 6 2" xfId="24480" xr:uid="{00000000-0005-0000-0000-0000E95E0000}"/>
    <cellStyle name="20% - Accent1 3 3 2 4 3 6 2 2" xfId="24481" xr:uid="{00000000-0005-0000-0000-0000EA5E0000}"/>
    <cellStyle name="20% - Accent1 3 3 2 4 3 6 3" xfId="24482" xr:uid="{00000000-0005-0000-0000-0000EB5E0000}"/>
    <cellStyle name="20% - Accent1 3 3 2 4 3 7" xfId="24483" xr:uid="{00000000-0005-0000-0000-0000EC5E0000}"/>
    <cellStyle name="20% - Accent1 3 3 2 4 3 7 2" xfId="24484" xr:uid="{00000000-0005-0000-0000-0000ED5E0000}"/>
    <cellStyle name="20% - Accent1 3 3 2 4 3 8" xfId="24485" xr:uid="{00000000-0005-0000-0000-0000EE5E0000}"/>
    <cellStyle name="20% - Accent1 3 3 2 4 3 8 2" xfId="24486" xr:uid="{00000000-0005-0000-0000-0000EF5E0000}"/>
    <cellStyle name="20% - Accent1 3 3 2 4 3 9" xfId="24487" xr:uid="{00000000-0005-0000-0000-0000F05E0000}"/>
    <cellStyle name="20% - Accent1 3 3 2 4 4" xfId="24488" xr:uid="{00000000-0005-0000-0000-0000F15E0000}"/>
    <cellStyle name="20% - Accent1 3 3 2 4 4 2" xfId="24489" xr:uid="{00000000-0005-0000-0000-0000F25E0000}"/>
    <cellStyle name="20% - Accent1 3 3 2 4 4 2 2" xfId="24490" xr:uid="{00000000-0005-0000-0000-0000F35E0000}"/>
    <cellStyle name="20% - Accent1 3 3 2 4 4 2 2 2" xfId="24491" xr:uid="{00000000-0005-0000-0000-0000F45E0000}"/>
    <cellStyle name="20% - Accent1 3 3 2 4 4 2 3" xfId="24492" xr:uid="{00000000-0005-0000-0000-0000F55E0000}"/>
    <cellStyle name="20% - Accent1 3 3 2 4 4 3" xfId="24493" xr:uid="{00000000-0005-0000-0000-0000F65E0000}"/>
    <cellStyle name="20% - Accent1 3 3 2 4 4 3 2" xfId="24494" xr:uid="{00000000-0005-0000-0000-0000F75E0000}"/>
    <cellStyle name="20% - Accent1 3 3 2 4 4 4" xfId="24495" xr:uid="{00000000-0005-0000-0000-0000F85E0000}"/>
    <cellStyle name="20% - Accent1 3 3 2 4 5" xfId="24496" xr:uid="{00000000-0005-0000-0000-0000F95E0000}"/>
    <cellStyle name="20% - Accent1 3 3 2 4 5 2" xfId="24497" xr:uid="{00000000-0005-0000-0000-0000FA5E0000}"/>
    <cellStyle name="20% - Accent1 3 3 2 4 5 2 2" xfId="24498" xr:uid="{00000000-0005-0000-0000-0000FB5E0000}"/>
    <cellStyle name="20% - Accent1 3 3 2 4 5 2 2 2" xfId="24499" xr:uid="{00000000-0005-0000-0000-0000FC5E0000}"/>
    <cellStyle name="20% - Accent1 3 3 2 4 5 2 3" xfId="24500" xr:uid="{00000000-0005-0000-0000-0000FD5E0000}"/>
    <cellStyle name="20% - Accent1 3 3 2 4 5 3" xfId="24501" xr:uid="{00000000-0005-0000-0000-0000FE5E0000}"/>
    <cellStyle name="20% - Accent1 3 3 2 4 5 3 2" xfId="24502" xr:uid="{00000000-0005-0000-0000-0000FF5E0000}"/>
    <cellStyle name="20% - Accent1 3 3 2 4 5 4" xfId="24503" xr:uid="{00000000-0005-0000-0000-0000005F0000}"/>
    <cellStyle name="20% - Accent1 3 3 2 4 6" xfId="24504" xr:uid="{00000000-0005-0000-0000-0000015F0000}"/>
    <cellStyle name="20% - Accent1 3 3 2 4 6 2" xfId="24505" xr:uid="{00000000-0005-0000-0000-0000025F0000}"/>
    <cellStyle name="20% - Accent1 3 3 2 4 6 2 2" xfId="24506" xr:uid="{00000000-0005-0000-0000-0000035F0000}"/>
    <cellStyle name="20% - Accent1 3 3 2 4 6 2 2 2" xfId="24507" xr:uid="{00000000-0005-0000-0000-0000045F0000}"/>
    <cellStyle name="20% - Accent1 3 3 2 4 6 2 3" xfId="24508" xr:uid="{00000000-0005-0000-0000-0000055F0000}"/>
    <cellStyle name="20% - Accent1 3 3 2 4 6 3" xfId="24509" xr:uid="{00000000-0005-0000-0000-0000065F0000}"/>
    <cellStyle name="20% - Accent1 3 3 2 4 6 3 2" xfId="24510" xr:uid="{00000000-0005-0000-0000-0000075F0000}"/>
    <cellStyle name="20% - Accent1 3 3 2 4 6 4" xfId="24511" xr:uid="{00000000-0005-0000-0000-0000085F0000}"/>
    <cellStyle name="20% - Accent1 3 3 2 4 7" xfId="24512" xr:uid="{00000000-0005-0000-0000-0000095F0000}"/>
    <cellStyle name="20% - Accent1 3 3 2 4 7 2" xfId="24513" xr:uid="{00000000-0005-0000-0000-00000A5F0000}"/>
    <cellStyle name="20% - Accent1 3 3 2 4 7 2 2" xfId="24514" xr:uid="{00000000-0005-0000-0000-00000B5F0000}"/>
    <cellStyle name="20% - Accent1 3 3 2 4 7 3" xfId="24515" xr:uid="{00000000-0005-0000-0000-00000C5F0000}"/>
    <cellStyle name="20% - Accent1 3 3 2 4 8" xfId="24516" xr:uid="{00000000-0005-0000-0000-00000D5F0000}"/>
    <cellStyle name="20% - Accent1 3 3 2 4 8 2" xfId="24517" xr:uid="{00000000-0005-0000-0000-00000E5F0000}"/>
    <cellStyle name="20% - Accent1 3 3 2 4 8 2 2" xfId="24518" xr:uid="{00000000-0005-0000-0000-00000F5F0000}"/>
    <cellStyle name="20% - Accent1 3 3 2 4 8 3" xfId="24519" xr:uid="{00000000-0005-0000-0000-0000105F0000}"/>
    <cellStyle name="20% - Accent1 3 3 2 4 9" xfId="24520" xr:uid="{00000000-0005-0000-0000-0000115F0000}"/>
    <cellStyle name="20% - Accent1 3 3 2 4 9 2" xfId="24521" xr:uid="{00000000-0005-0000-0000-0000125F0000}"/>
    <cellStyle name="20% - Accent1 3 3 2 5" xfId="24522" xr:uid="{00000000-0005-0000-0000-0000135F0000}"/>
    <cellStyle name="20% - Accent1 3 3 2 5 10" xfId="24523" xr:uid="{00000000-0005-0000-0000-0000145F0000}"/>
    <cellStyle name="20% - Accent1 3 3 2 5 10 2" xfId="24524" xr:uid="{00000000-0005-0000-0000-0000155F0000}"/>
    <cellStyle name="20% - Accent1 3 3 2 5 11" xfId="24525" xr:uid="{00000000-0005-0000-0000-0000165F0000}"/>
    <cellStyle name="20% - Accent1 3 3 2 5 2" xfId="24526" xr:uid="{00000000-0005-0000-0000-0000175F0000}"/>
    <cellStyle name="20% - Accent1 3 3 2 5 2 2" xfId="24527" xr:uid="{00000000-0005-0000-0000-0000185F0000}"/>
    <cellStyle name="20% - Accent1 3 3 2 5 2 2 2" xfId="24528" xr:uid="{00000000-0005-0000-0000-0000195F0000}"/>
    <cellStyle name="20% - Accent1 3 3 2 5 2 2 2 2" xfId="24529" xr:uid="{00000000-0005-0000-0000-00001A5F0000}"/>
    <cellStyle name="20% - Accent1 3 3 2 5 2 2 2 2 2" xfId="24530" xr:uid="{00000000-0005-0000-0000-00001B5F0000}"/>
    <cellStyle name="20% - Accent1 3 3 2 5 2 2 2 3" xfId="24531" xr:uid="{00000000-0005-0000-0000-00001C5F0000}"/>
    <cellStyle name="20% - Accent1 3 3 2 5 2 2 3" xfId="24532" xr:uid="{00000000-0005-0000-0000-00001D5F0000}"/>
    <cellStyle name="20% - Accent1 3 3 2 5 2 2 3 2" xfId="24533" xr:uid="{00000000-0005-0000-0000-00001E5F0000}"/>
    <cellStyle name="20% - Accent1 3 3 2 5 2 2 4" xfId="24534" xr:uid="{00000000-0005-0000-0000-00001F5F0000}"/>
    <cellStyle name="20% - Accent1 3 3 2 5 2 3" xfId="24535" xr:uid="{00000000-0005-0000-0000-0000205F0000}"/>
    <cellStyle name="20% - Accent1 3 3 2 5 2 3 2" xfId="24536" xr:uid="{00000000-0005-0000-0000-0000215F0000}"/>
    <cellStyle name="20% - Accent1 3 3 2 5 2 3 2 2" xfId="24537" xr:uid="{00000000-0005-0000-0000-0000225F0000}"/>
    <cellStyle name="20% - Accent1 3 3 2 5 2 3 2 2 2" xfId="24538" xr:uid="{00000000-0005-0000-0000-0000235F0000}"/>
    <cellStyle name="20% - Accent1 3 3 2 5 2 3 2 3" xfId="24539" xr:uid="{00000000-0005-0000-0000-0000245F0000}"/>
    <cellStyle name="20% - Accent1 3 3 2 5 2 3 3" xfId="24540" xr:uid="{00000000-0005-0000-0000-0000255F0000}"/>
    <cellStyle name="20% - Accent1 3 3 2 5 2 3 3 2" xfId="24541" xr:uid="{00000000-0005-0000-0000-0000265F0000}"/>
    <cellStyle name="20% - Accent1 3 3 2 5 2 3 4" xfId="24542" xr:uid="{00000000-0005-0000-0000-0000275F0000}"/>
    <cellStyle name="20% - Accent1 3 3 2 5 2 4" xfId="24543" xr:uid="{00000000-0005-0000-0000-0000285F0000}"/>
    <cellStyle name="20% - Accent1 3 3 2 5 2 4 2" xfId="24544" xr:uid="{00000000-0005-0000-0000-0000295F0000}"/>
    <cellStyle name="20% - Accent1 3 3 2 5 2 4 2 2" xfId="24545" xr:uid="{00000000-0005-0000-0000-00002A5F0000}"/>
    <cellStyle name="20% - Accent1 3 3 2 5 2 4 2 2 2" xfId="24546" xr:uid="{00000000-0005-0000-0000-00002B5F0000}"/>
    <cellStyle name="20% - Accent1 3 3 2 5 2 4 2 3" xfId="24547" xr:uid="{00000000-0005-0000-0000-00002C5F0000}"/>
    <cellStyle name="20% - Accent1 3 3 2 5 2 4 3" xfId="24548" xr:uid="{00000000-0005-0000-0000-00002D5F0000}"/>
    <cellStyle name="20% - Accent1 3 3 2 5 2 4 3 2" xfId="24549" xr:uid="{00000000-0005-0000-0000-00002E5F0000}"/>
    <cellStyle name="20% - Accent1 3 3 2 5 2 4 4" xfId="24550" xr:uid="{00000000-0005-0000-0000-00002F5F0000}"/>
    <cellStyle name="20% - Accent1 3 3 2 5 2 5" xfId="24551" xr:uid="{00000000-0005-0000-0000-0000305F0000}"/>
    <cellStyle name="20% - Accent1 3 3 2 5 2 5 2" xfId="24552" xr:uid="{00000000-0005-0000-0000-0000315F0000}"/>
    <cellStyle name="20% - Accent1 3 3 2 5 2 5 2 2" xfId="24553" xr:uid="{00000000-0005-0000-0000-0000325F0000}"/>
    <cellStyle name="20% - Accent1 3 3 2 5 2 5 3" xfId="24554" xr:uid="{00000000-0005-0000-0000-0000335F0000}"/>
    <cellStyle name="20% - Accent1 3 3 2 5 2 6" xfId="24555" xr:uid="{00000000-0005-0000-0000-0000345F0000}"/>
    <cellStyle name="20% - Accent1 3 3 2 5 2 6 2" xfId="24556" xr:uid="{00000000-0005-0000-0000-0000355F0000}"/>
    <cellStyle name="20% - Accent1 3 3 2 5 2 6 2 2" xfId="24557" xr:uid="{00000000-0005-0000-0000-0000365F0000}"/>
    <cellStyle name="20% - Accent1 3 3 2 5 2 6 3" xfId="24558" xr:uid="{00000000-0005-0000-0000-0000375F0000}"/>
    <cellStyle name="20% - Accent1 3 3 2 5 2 7" xfId="24559" xr:uid="{00000000-0005-0000-0000-0000385F0000}"/>
    <cellStyle name="20% - Accent1 3 3 2 5 2 7 2" xfId="24560" xr:uid="{00000000-0005-0000-0000-0000395F0000}"/>
    <cellStyle name="20% - Accent1 3 3 2 5 2 8" xfId="24561" xr:uid="{00000000-0005-0000-0000-00003A5F0000}"/>
    <cellStyle name="20% - Accent1 3 3 2 5 2 8 2" xfId="24562" xr:uid="{00000000-0005-0000-0000-00003B5F0000}"/>
    <cellStyle name="20% - Accent1 3 3 2 5 2 9" xfId="24563" xr:uid="{00000000-0005-0000-0000-00003C5F0000}"/>
    <cellStyle name="20% - Accent1 3 3 2 5 3" xfId="24564" xr:uid="{00000000-0005-0000-0000-00003D5F0000}"/>
    <cellStyle name="20% - Accent1 3 3 2 5 3 2" xfId="24565" xr:uid="{00000000-0005-0000-0000-00003E5F0000}"/>
    <cellStyle name="20% - Accent1 3 3 2 5 3 2 2" xfId="24566" xr:uid="{00000000-0005-0000-0000-00003F5F0000}"/>
    <cellStyle name="20% - Accent1 3 3 2 5 3 2 2 2" xfId="24567" xr:uid="{00000000-0005-0000-0000-0000405F0000}"/>
    <cellStyle name="20% - Accent1 3 3 2 5 3 2 2 2 2" xfId="24568" xr:uid="{00000000-0005-0000-0000-0000415F0000}"/>
    <cellStyle name="20% - Accent1 3 3 2 5 3 2 2 3" xfId="24569" xr:uid="{00000000-0005-0000-0000-0000425F0000}"/>
    <cellStyle name="20% - Accent1 3 3 2 5 3 2 3" xfId="24570" xr:uid="{00000000-0005-0000-0000-0000435F0000}"/>
    <cellStyle name="20% - Accent1 3 3 2 5 3 2 3 2" xfId="24571" xr:uid="{00000000-0005-0000-0000-0000445F0000}"/>
    <cellStyle name="20% - Accent1 3 3 2 5 3 2 4" xfId="24572" xr:uid="{00000000-0005-0000-0000-0000455F0000}"/>
    <cellStyle name="20% - Accent1 3 3 2 5 3 3" xfId="24573" xr:uid="{00000000-0005-0000-0000-0000465F0000}"/>
    <cellStyle name="20% - Accent1 3 3 2 5 3 3 2" xfId="24574" xr:uid="{00000000-0005-0000-0000-0000475F0000}"/>
    <cellStyle name="20% - Accent1 3 3 2 5 3 3 2 2" xfId="24575" xr:uid="{00000000-0005-0000-0000-0000485F0000}"/>
    <cellStyle name="20% - Accent1 3 3 2 5 3 3 2 2 2" xfId="24576" xr:uid="{00000000-0005-0000-0000-0000495F0000}"/>
    <cellStyle name="20% - Accent1 3 3 2 5 3 3 2 3" xfId="24577" xr:uid="{00000000-0005-0000-0000-00004A5F0000}"/>
    <cellStyle name="20% - Accent1 3 3 2 5 3 3 3" xfId="24578" xr:uid="{00000000-0005-0000-0000-00004B5F0000}"/>
    <cellStyle name="20% - Accent1 3 3 2 5 3 3 3 2" xfId="24579" xr:uid="{00000000-0005-0000-0000-00004C5F0000}"/>
    <cellStyle name="20% - Accent1 3 3 2 5 3 3 4" xfId="24580" xr:uid="{00000000-0005-0000-0000-00004D5F0000}"/>
    <cellStyle name="20% - Accent1 3 3 2 5 3 4" xfId="24581" xr:uid="{00000000-0005-0000-0000-00004E5F0000}"/>
    <cellStyle name="20% - Accent1 3 3 2 5 3 4 2" xfId="24582" xr:uid="{00000000-0005-0000-0000-00004F5F0000}"/>
    <cellStyle name="20% - Accent1 3 3 2 5 3 4 2 2" xfId="24583" xr:uid="{00000000-0005-0000-0000-0000505F0000}"/>
    <cellStyle name="20% - Accent1 3 3 2 5 3 4 2 2 2" xfId="24584" xr:uid="{00000000-0005-0000-0000-0000515F0000}"/>
    <cellStyle name="20% - Accent1 3 3 2 5 3 4 2 3" xfId="24585" xr:uid="{00000000-0005-0000-0000-0000525F0000}"/>
    <cellStyle name="20% - Accent1 3 3 2 5 3 4 3" xfId="24586" xr:uid="{00000000-0005-0000-0000-0000535F0000}"/>
    <cellStyle name="20% - Accent1 3 3 2 5 3 4 3 2" xfId="24587" xr:uid="{00000000-0005-0000-0000-0000545F0000}"/>
    <cellStyle name="20% - Accent1 3 3 2 5 3 4 4" xfId="24588" xr:uid="{00000000-0005-0000-0000-0000555F0000}"/>
    <cellStyle name="20% - Accent1 3 3 2 5 3 5" xfId="24589" xr:uid="{00000000-0005-0000-0000-0000565F0000}"/>
    <cellStyle name="20% - Accent1 3 3 2 5 3 5 2" xfId="24590" xr:uid="{00000000-0005-0000-0000-0000575F0000}"/>
    <cellStyle name="20% - Accent1 3 3 2 5 3 5 2 2" xfId="24591" xr:uid="{00000000-0005-0000-0000-0000585F0000}"/>
    <cellStyle name="20% - Accent1 3 3 2 5 3 5 3" xfId="24592" xr:uid="{00000000-0005-0000-0000-0000595F0000}"/>
    <cellStyle name="20% - Accent1 3 3 2 5 3 6" xfId="24593" xr:uid="{00000000-0005-0000-0000-00005A5F0000}"/>
    <cellStyle name="20% - Accent1 3 3 2 5 3 6 2" xfId="24594" xr:uid="{00000000-0005-0000-0000-00005B5F0000}"/>
    <cellStyle name="20% - Accent1 3 3 2 5 3 6 2 2" xfId="24595" xr:uid="{00000000-0005-0000-0000-00005C5F0000}"/>
    <cellStyle name="20% - Accent1 3 3 2 5 3 6 3" xfId="24596" xr:uid="{00000000-0005-0000-0000-00005D5F0000}"/>
    <cellStyle name="20% - Accent1 3 3 2 5 3 7" xfId="24597" xr:uid="{00000000-0005-0000-0000-00005E5F0000}"/>
    <cellStyle name="20% - Accent1 3 3 2 5 3 7 2" xfId="24598" xr:uid="{00000000-0005-0000-0000-00005F5F0000}"/>
    <cellStyle name="20% - Accent1 3 3 2 5 3 8" xfId="24599" xr:uid="{00000000-0005-0000-0000-0000605F0000}"/>
    <cellStyle name="20% - Accent1 3 3 2 5 3 8 2" xfId="24600" xr:uid="{00000000-0005-0000-0000-0000615F0000}"/>
    <cellStyle name="20% - Accent1 3 3 2 5 3 9" xfId="24601" xr:uid="{00000000-0005-0000-0000-0000625F0000}"/>
    <cellStyle name="20% - Accent1 3 3 2 5 4" xfId="24602" xr:uid="{00000000-0005-0000-0000-0000635F0000}"/>
    <cellStyle name="20% - Accent1 3 3 2 5 4 2" xfId="24603" xr:uid="{00000000-0005-0000-0000-0000645F0000}"/>
    <cellStyle name="20% - Accent1 3 3 2 5 4 2 2" xfId="24604" xr:uid="{00000000-0005-0000-0000-0000655F0000}"/>
    <cellStyle name="20% - Accent1 3 3 2 5 4 2 2 2" xfId="24605" xr:uid="{00000000-0005-0000-0000-0000665F0000}"/>
    <cellStyle name="20% - Accent1 3 3 2 5 4 2 3" xfId="24606" xr:uid="{00000000-0005-0000-0000-0000675F0000}"/>
    <cellStyle name="20% - Accent1 3 3 2 5 4 3" xfId="24607" xr:uid="{00000000-0005-0000-0000-0000685F0000}"/>
    <cellStyle name="20% - Accent1 3 3 2 5 4 3 2" xfId="24608" xr:uid="{00000000-0005-0000-0000-0000695F0000}"/>
    <cellStyle name="20% - Accent1 3 3 2 5 4 4" xfId="24609" xr:uid="{00000000-0005-0000-0000-00006A5F0000}"/>
    <cellStyle name="20% - Accent1 3 3 2 5 5" xfId="24610" xr:uid="{00000000-0005-0000-0000-00006B5F0000}"/>
    <cellStyle name="20% - Accent1 3 3 2 5 5 2" xfId="24611" xr:uid="{00000000-0005-0000-0000-00006C5F0000}"/>
    <cellStyle name="20% - Accent1 3 3 2 5 5 2 2" xfId="24612" xr:uid="{00000000-0005-0000-0000-00006D5F0000}"/>
    <cellStyle name="20% - Accent1 3 3 2 5 5 2 2 2" xfId="24613" xr:uid="{00000000-0005-0000-0000-00006E5F0000}"/>
    <cellStyle name="20% - Accent1 3 3 2 5 5 2 3" xfId="24614" xr:uid="{00000000-0005-0000-0000-00006F5F0000}"/>
    <cellStyle name="20% - Accent1 3 3 2 5 5 3" xfId="24615" xr:uid="{00000000-0005-0000-0000-0000705F0000}"/>
    <cellStyle name="20% - Accent1 3 3 2 5 5 3 2" xfId="24616" xr:uid="{00000000-0005-0000-0000-0000715F0000}"/>
    <cellStyle name="20% - Accent1 3 3 2 5 5 4" xfId="24617" xr:uid="{00000000-0005-0000-0000-0000725F0000}"/>
    <cellStyle name="20% - Accent1 3 3 2 5 6" xfId="24618" xr:uid="{00000000-0005-0000-0000-0000735F0000}"/>
    <cellStyle name="20% - Accent1 3 3 2 5 6 2" xfId="24619" xr:uid="{00000000-0005-0000-0000-0000745F0000}"/>
    <cellStyle name="20% - Accent1 3 3 2 5 6 2 2" xfId="24620" xr:uid="{00000000-0005-0000-0000-0000755F0000}"/>
    <cellStyle name="20% - Accent1 3 3 2 5 6 2 2 2" xfId="24621" xr:uid="{00000000-0005-0000-0000-0000765F0000}"/>
    <cellStyle name="20% - Accent1 3 3 2 5 6 2 3" xfId="24622" xr:uid="{00000000-0005-0000-0000-0000775F0000}"/>
    <cellStyle name="20% - Accent1 3 3 2 5 6 3" xfId="24623" xr:uid="{00000000-0005-0000-0000-0000785F0000}"/>
    <cellStyle name="20% - Accent1 3 3 2 5 6 3 2" xfId="24624" xr:uid="{00000000-0005-0000-0000-0000795F0000}"/>
    <cellStyle name="20% - Accent1 3 3 2 5 6 4" xfId="24625" xr:uid="{00000000-0005-0000-0000-00007A5F0000}"/>
    <cellStyle name="20% - Accent1 3 3 2 5 7" xfId="24626" xr:uid="{00000000-0005-0000-0000-00007B5F0000}"/>
    <cellStyle name="20% - Accent1 3 3 2 5 7 2" xfId="24627" xr:uid="{00000000-0005-0000-0000-00007C5F0000}"/>
    <cellStyle name="20% - Accent1 3 3 2 5 7 2 2" xfId="24628" xr:uid="{00000000-0005-0000-0000-00007D5F0000}"/>
    <cellStyle name="20% - Accent1 3 3 2 5 7 3" xfId="24629" xr:uid="{00000000-0005-0000-0000-00007E5F0000}"/>
    <cellStyle name="20% - Accent1 3 3 2 5 8" xfId="24630" xr:uid="{00000000-0005-0000-0000-00007F5F0000}"/>
    <cellStyle name="20% - Accent1 3 3 2 5 8 2" xfId="24631" xr:uid="{00000000-0005-0000-0000-0000805F0000}"/>
    <cellStyle name="20% - Accent1 3 3 2 5 8 2 2" xfId="24632" xr:uid="{00000000-0005-0000-0000-0000815F0000}"/>
    <cellStyle name="20% - Accent1 3 3 2 5 8 3" xfId="24633" xr:uid="{00000000-0005-0000-0000-0000825F0000}"/>
    <cellStyle name="20% - Accent1 3 3 2 5 9" xfId="24634" xr:uid="{00000000-0005-0000-0000-0000835F0000}"/>
    <cellStyle name="20% - Accent1 3 3 2 5 9 2" xfId="24635" xr:uid="{00000000-0005-0000-0000-0000845F0000}"/>
    <cellStyle name="20% - Accent1 3 3 2 6" xfId="24636" xr:uid="{00000000-0005-0000-0000-0000855F0000}"/>
    <cellStyle name="20% - Accent1 3 3 2 6 2" xfId="24637" xr:uid="{00000000-0005-0000-0000-0000865F0000}"/>
    <cellStyle name="20% - Accent1 3 3 2 6 2 2" xfId="24638" xr:uid="{00000000-0005-0000-0000-0000875F0000}"/>
    <cellStyle name="20% - Accent1 3 3 2 6 2 2 2" xfId="24639" xr:uid="{00000000-0005-0000-0000-0000885F0000}"/>
    <cellStyle name="20% - Accent1 3 3 2 6 2 2 2 2" xfId="24640" xr:uid="{00000000-0005-0000-0000-0000895F0000}"/>
    <cellStyle name="20% - Accent1 3 3 2 6 2 2 3" xfId="24641" xr:uid="{00000000-0005-0000-0000-00008A5F0000}"/>
    <cellStyle name="20% - Accent1 3 3 2 6 2 3" xfId="24642" xr:uid="{00000000-0005-0000-0000-00008B5F0000}"/>
    <cellStyle name="20% - Accent1 3 3 2 6 2 3 2" xfId="24643" xr:uid="{00000000-0005-0000-0000-00008C5F0000}"/>
    <cellStyle name="20% - Accent1 3 3 2 6 2 4" xfId="24644" xr:uid="{00000000-0005-0000-0000-00008D5F0000}"/>
    <cellStyle name="20% - Accent1 3 3 2 6 3" xfId="24645" xr:uid="{00000000-0005-0000-0000-00008E5F0000}"/>
    <cellStyle name="20% - Accent1 3 3 2 6 3 2" xfId="24646" xr:uid="{00000000-0005-0000-0000-00008F5F0000}"/>
    <cellStyle name="20% - Accent1 3 3 2 6 3 2 2" xfId="24647" xr:uid="{00000000-0005-0000-0000-0000905F0000}"/>
    <cellStyle name="20% - Accent1 3 3 2 6 3 2 2 2" xfId="24648" xr:uid="{00000000-0005-0000-0000-0000915F0000}"/>
    <cellStyle name="20% - Accent1 3 3 2 6 3 2 3" xfId="24649" xr:uid="{00000000-0005-0000-0000-0000925F0000}"/>
    <cellStyle name="20% - Accent1 3 3 2 6 3 3" xfId="24650" xr:uid="{00000000-0005-0000-0000-0000935F0000}"/>
    <cellStyle name="20% - Accent1 3 3 2 6 3 3 2" xfId="24651" xr:uid="{00000000-0005-0000-0000-0000945F0000}"/>
    <cellStyle name="20% - Accent1 3 3 2 6 3 4" xfId="24652" xr:uid="{00000000-0005-0000-0000-0000955F0000}"/>
    <cellStyle name="20% - Accent1 3 3 2 6 4" xfId="24653" xr:uid="{00000000-0005-0000-0000-0000965F0000}"/>
    <cellStyle name="20% - Accent1 3 3 2 6 4 2" xfId="24654" xr:uid="{00000000-0005-0000-0000-0000975F0000}"/>
    <cellStyle name="20% - Accent1 3 3 2 6 4 2 2" xfId="24655" xr:uid="{00000000-0005-0000-0000-0000985F0000}"/>
    <cellStyle name="20% - Accent1 3 3 2 6 4 2 2 2" xfId="24656" xr:uid="{00000000-0005-0000-0000-0000995F0000}"/>
    <cellStyle name="20% - Accent1 3 3 2 6 4 2 3" xfId="24657" xr:uid="{00000000-0005-0000-0000-00009A5F0000}"/>
    <cellStyle name="20% - Accent1 3 3 2 6 4 3" xfId="24658" xr:uid="{00000000-0005-0000-0000-00009B5F0000}"/>
    <cellStyle name="20% - Accent1 3 3 2 6 4 3 2" xfId="24659" xr:uid="{00000000-0005-0000-0000-00009C5F0000}"/>
    <cellStyle name="20% - Accent1 3 3 2 6 4 4" xfId="24660" xr:uid="{00000000-0005-0000-0000-00009D5F0000}"/>
    <cellStyle name="20% - Accent1 3 3 2 6 5" xfId="24661" xr:uid="{00000000-0005-0000-0000-00009E5F0000}"/>
    <cellStyle name="20% - Accent1 3 3 2 6 5 2" xfId="24662" xr:uid="{00000000-0005-0000-0000-00009F5F0000}"/>
    <cellStyle name="20% - Accent1 3 3 2 6 5 2 2" xfId="24663" xr:uid="{00000000-0005-0000-0000-0000A05F0000}"/>
    <cellStyle name="20% - Accent1 3 3 2 6 5 3" xfId="24664" xr:uid="{00000000-0005-0000-0000-0000A15F0000}"/>
    <cellStyle name="20% - Accent1 3 3 2 6 6" xfId="24665" xr:uid="{00000000-0005-0000-0000-0000A25F0000}"/>
    <cellStyle name="20% - Accent1 3 3 2 6 6 2" xfId="24666" xr:uid="{00000000-0005-0000-0000-0000A35F0000}"/>
    <cellStyle name="20% - Accent1 3 3 2 6 6 2 2" xfId="24667" xr:uid="{00000000-0005-0000-0000-0000A45F0000}"/>
    <cellStyle name="20% - Accent1 3 3 2 6 6 3" xfId="24668" xr:uid="{00000000-0005-0000-0000-0000A55F0000}"/>
    <cellStyle name="20% - Accent1 3 3 2 6 7" xfId="24669" xr:uid="{00000000-0005-0000-0000-0000A65F0000}"/>
    <cellStyle name="20% - Accent1 3 3 2 6 7 2" xfId="24670" xr:uid="{00000000-0005-0000-0000-0000A75F0000}"/>
    <cellStyle name="20% - Accent1 3 3 2 6 8" xfId="24671" xr:uid="{00000000-0005-0000-0000-0000A85F0000}"/>
    <cellStyle name="20% - Accent1 3 3 2 6 8 2" xfId="24672" xr:uid="{00000000-0005-0000-0000-0000A95F0000}"/>
    <cellStyle name="20% - Accent1 3 3 2 6 9" xfId="24673" xr:uid="{00000000-0005-0000-0000-0000AA5F0000}"/>
    <cellStyle name="20% - Accent1 3 3 2 7" xfId="24674" xr:uid="{00000000-0005-0000-0000-0000AB5F0000}"/>
    <cellStyle name="20% - Accent1 3 3 2 7 2" xfId="24675" xr:uid="{00000000-0005-0000-0000-0000AC5F0000}"/>
    <cellStyle name="20% - Accent1 3 3 2 7 2 2" xfId="24676" xr:uid="{00000000-0005-0000-0000-0000AD5F0000}"/>
    <cellStyle name="20% - Accent1 3 3 2 7 2 2 2" xfId="24677" xr:uid="{00000000-0005-0000-0000-0000AE5F0000}"/>
    <cellStyle name="20% - Accent1 3 3 2 7 2 2 2 2" xfId="24678" xr:uid="{00000000-0005-0000-0000-0000AF5F0000}"/>
    <cellStyle name="20% - Accent1 3 3 2 7 2 2 3" xfId="24679" xr:uid="{00000000-0005-0000-0000-0000B05F0000}"/>
    <cellStyle name="20% - Accent1 3 3 2 7 2 3" xfId="24680" xr:uid="{00000000-0005-0000-0000-0000B15F0000}"/>
    <cellStyle name="20% - Accent1 3 3 2 7 2 3 2" xfId="24681" xr:uid="{00000000-0005-0000-0000-0000B25F0000}"/>
    <cellStyle name="20% - Accent1 3 3 2 7 2 4" xfId="24682" xr:uid="{00000000-0005-0000-0000-0000B35F0000}"/>
    <cellStyle name="20% - Accent1 3 3 2 7 3" xfId="24683" xr:uid="{00000000-0005-0000-0000-0000B45F0000}"/>
    <cellStyle name="20% - Accent1 3 3 2 7 3 2" xfId="24684" xr:uid="{00000000-0005-0000-0000-0000B55F0000}"/>
    <cellStyle name="20% - Accent1 3 3 2 7 3 2 2" xfId="24685" xr:uid="{00000000-0005-0000-0000-0000B65F0000}"/>
    <cellStyle name="20% - Accent1 3 3 2 7 3 2 2 2" xfId="24686" xr:uid="{00000000-0005-0000-0000-0000B75F0000}"/>
    <cellStyle name="20% - Accent1 3 3 2 7 3 2 3" xfId="24687" xr:uid="{00000000-0005-0000-0000-0000B85F0000}"/>
    <cellStyle name="20% - Accent1 3 3 2 7 3 3" xfId="24688" xr:uid="{00000000-0005-0000-0000-0000B95F0000}"/>
    <cellStyle name="20% - Accent1 3 3 2 7 3 3 2" xfId="24689" xr:uid="{00000000-0005-0000-0000-0000BA5F0000}"/>
    <cellStyle name="20% - Accent1 3 3 2 7 3 4" xfId="24690" xr:uid="{00000000-0005-0000-0000-0000BB5F0000}"/>
    <cellStyle name="20% - Accent1 3 3 2 7 4" xfId="24691" xr:uid="{00000000-0005-0000-0000-0000BC5F0000}"/>
    <cellStyle name="20% - Accent1 3 3 2 7 4 2" xfId="24692" xr:uid="{00000000-0005-0000-0000-0000BD5F0000}"/>
    <cellStyle name="20% - Accent1 3 3 2 7 4 2 2" xfId="24693" xr:uid="{00000000-0005-0000-0000-0000BE5F0000}"/>
    <cellStyle name="20% - Accent1 3 3 2 7 4 2 2 2" xfId="24694" xr:uid="{00000000-0005-0000-0000-0000BF5F0000}"/>
    <cellStyle name="20% - Accent1 3 3 2 7 4 2 3" xfId="24695" xr:uid="{00000000-0005-0000-0000-0000C05F0000}"/>
    <cellStyle name="20% - Accent1 3 3 2 7 4 3" xfId="24696" xr:uid="{00000000-0005-0000-0000-0000C15F0000}"/>
    <cellStyle name="20% - Accent1 3 3 2 7 4 3 2" xfId="24697" xr:uid="{00000000-0005-0000-0000-0000C25F0000}"/>
    <cellStyle name="20% - Accent1 3 3 2 7 4 4" xfId="24698" xr:uid="{00000000-0005-0000-0000-0000C35F0000}"/>
    <cellStyle name="20% - Accent1 3 3 2 7 5" xfId="24699" xr:uid="{00000000-0005-0000-0000-0000C45F0000}"/>
    <cellStyle name="20% - Accent1 3 3 2 7 5 2" xfId="24700" xr:uid="{00000000-0005-0000-0000-0000C55F0000}"/>
    <cellStyle name="20% - Accent1 3 3 2 7 5 2 2" xfId="24701" xr:uid="{00000000-0005-0000-0000-0000C65F0000}"/>
    <cellStyle name="20% - Accent1 3 3 2 7 5 3" xfId="24702" xr:uid="{00000000-0005-0000-0000-0000C75F0000}"/>
    <cellStyle name="20% - Accent1 3 3 2 7 6" xfId="24703" xr:uid="{00000000-0005-0000-0000-0000C85F0000}"/>
    <cellStyle name="20% - Accent1 3 3 2 7 6 2" xfId="24704" xr:uid="{00000000-0005-0000-0000-0000C95F0000}"/>
    <cellStyle name="20% - Accent1 3 3 2 7 6 2 2" xfId="24705" xr:uid="{00000000-0005-0000-0000-0000CA5F0000}"/>
    <cellStyle name="20% - Accent1 3 3 2 7 6 3" xfId="24706" xr:uid="{00000000-0005-0000-0000-0000CB5F0000}"/>
    <cellStyle name="20% - Accent1 3 3 2 7 7" xfId="24707" xr:uid="{00000000-0005-0000-0000-0000CC5F0000}"/>
    <cellStyle name="20% - Accent1 3 3 2 7 7 2" xfId="24708" xr:uid="{00000000-0005-0000-0000-0000CD5F0000}"/>
    <cellStyle name="20% - Accent1 3 3 2 7 8" xfId="24709" xr:uid="{00000000-0005-0000-0000-0000CE5F0000}"/>
    <cellStyle name="20% - Accent1 3 3 2 7 8 2" xfId="24710" xr:uid="{00000000-0005-0000-0000-0000CF5F0000}"/>
    <cellStyle name="20% - Accent1 3 3 2 7 9" xfId="24711" xr:uid="{00000000-0005-0000-0000-0000D05F0000}"/>
    <cellStyle name="20% - Accent1 3 3 2 8" xfId="24712" xr:uid="{00000000-0005-0000-0000-0000D15F0000}"/>
    <cellStyle name="20% - Accent1 3 3 2 8 2" xfId="24713" xr:uid="{00000000-0005-0000-0000-0000D25F0000}"/>
    <cellStyle name="20% - Accent1 3 3 2 8 2 2" xfId="24714" xr:uid="{00000000-0005-0000-0000-0000D35F0000}"/>
    <cellStyle name="20% - Accent1 3 3 2 8 2 2 2" xfId="24715" xr:uid="{00000000-0005-0000-0000-0000D45F0000}"/>
    <cellStyle name="20% - Accent1 3 3 2 8 2 3" xfId="24716" xr:uid="{00000000-0005-0000-0000-0000D55F0000}"/>
    <cellStyle name="20% - Accent1 3 3 2 8 3" xfId="24717" xr:uid="{00000000-0005-0000-0000-0000D65F0000}"/>
    <cellStyle name="20% - Accent1 3 3 2 8 3 2" xfId="24718" xr:uid="{00000000-0005-0000-0000-0000D75F0000}"/>
    <cellStyle name="20% - Accent1 3 3 2 8 4" xfId="24719" xr:uid="{00000000-0005-0000-0000-0000D85F0000}"/>
    <cellStyle name="20% - Accent1 3 3 2 9" xfId="24720" xr:uid="{00000000-0005-0000-0000-0000D95F0000}"/>
    <cellStyle name="20% - Accent1 3 3 2 9 2" xfId="24721" xr:uid="{00000000-0005-0000-0000-0000DA5F0000}"/>
    <cellStyle name="20% - Accent1 3 3 2 9 2 2" xfId="24722" xr:uid="{00000000-0005-0000-0000-0000DB5F0000}"/>
    <cellStyle name="20% - Accent1 3 3 2 9 2 2 2" xfId="24723" xr:uid="{00000000-0005-0000-0000-0000DC5F0000}"/>
    <cellStyle name="20% - Accent1 3 3 2 9 2 3" xfId="24724" xr:uid="{00000000-0005-0000-0000-0000DD5F0000}"/>
    <cellStyle name="20% - Accent1 3 3 2 9 3" xfId="24725" xr:uid="{00000000-0005-0000-0000-0000DE5F0000}"/>
    <cellStyle name="20% - Accent1 3 3 2 9 3 2" xfId="24726" xr:uid="{00000000-0005-0000-0000-0000DF5F0000}"/>
    <cellStyle name="20% - Accent1 3 3 2 9 4" xfId="24727" xr:uid="{00000000-0005-0000-0000-0000E05F0000}"/>
    <cellStyle name="20% - Accent1 3 3 3" xfId="24728" xr:uid="{00000000-0005-0000-0000-0000E15F0000}"/>
    <cellStyle name="20% - Accent1 3 3 3 10" xfId="24729" xr:uid="{00000000-0005-0000-0000-0000E25F0000}"/>
    <cellStyle name="20% - Accent1 3 3 3 10 2" xfId="24730" xr:uid="{00000000-0005-0000-0000-0000E35F0000}"/>
    <cellStyle name="20% - Accent1 3 3 3 10 2 2" xfId="24731" xr:uid="{00000000-0005-0000-0000-0000E45F0000}"/>
    <cellStyle name="20% - Accent1 3 3 3 10 3" xfId="24732" xr:uid="{00000000-0005-0000-0000-0000E55F0000}"/>
    <cellStyle name="20% - Accent1 3 3 3 11" xfId="24733" xr:uid="{00000000-0005-0000-0000-0000E65F0000}"/>
    <cellStyle name="20% - Accent1 3 3 3 11 2" xfId="24734" xr:uid="{00000000-0005-0000-0000-0000E75F0000}"/>
    <cellStyle name="20% - Accent1 3 3 3 11 2 2" xfId="24735" xr:uid="{00000000-0005-0000-0000-0000E85F0000}"/>
    <cellStyle name="20% - Accent1 3 3 3 11 3" xfId="24736" xr:uid="{00000000-0005-0000-0000-0000E95F0000}"/>
    <cellStyle name="20% - Accent1 3 3 3 12" xfId="24737" xr:uid="{00000000-0005-0000-0000-0000EA5F0000}"/>
    <cellStyle name="20% - Accent1 3 3 3 12 2" xfId="24738" xr:uid="{00000000-0005-0000-0000-0000EB5F0000}"/>
    <cellStyle name="20% - Accent1 3 3 3 13" xfId="24739" xr:uid="{00000000-0005-0000-0000-0000EC5F0000}"/>
    <cellStyle name="20% - Accent1 3 3 3 13 2" xfId="24740" xr:uid="{00000000-0005-0000-0000-0000ED5F0000}"/>
    <cellStyle name="20% - Accent1 3 3 3 14" xfId="24741" xr:uid="{00000000-0005-0000-0000-0000EE5F0000}"/>
    <cellStyle name="20% - Accent1 3 3 3 2" xfId="24742" xr:uid="{00000000-0005-0000-0000-0000EF5F0000}"/>
    <cellStyle name="20% - Accent1 3 3 3 2 10" xfId="24743" xr:uid="{00000000-0005-0000-0000-0000F05F0000}"/>
    <cellStyle name="20% - Accent1 3 3 3 2 10 2" xfId="24744" xr:uid="{00000000-0005-0000-0000-0000F15F0000}"/>
    <cellStyle name="20% - Accent1 3 3 3 2 11" xfId="24745" xr:uid="{00000000-0005-0000-0000-0000F25F0000}"/>
    <cellStyle name="20% - Accent1 3 3 3 2 2" xfId="24746" xr:uid="{00000000-0005-0000-0000-0000F35F0000}"/>
    <cellStyle name="20% - Accent1 3 3 3 2 2 2" xfId="24747" xr:uid="{00000000-0005-0000-0000-0000F45F0000}"/>
    <cellStyle name="20% - Accent1 3 3 3 2 2 2 2" xfId="24748" xr:uid="{00000000-0005-0000-0000-0000F55F0000}"/>
    <cellStyle name="20% - Accent1 3 3 3 2 2 2 2 2" xfId="24749" xr:uid="{00000000-0005-0000-0000-0000F65F0000}"/>
    <cellStyle name="20% - Accent1 3 3 3 2 2 2 2 2 2" xfId="24750" xr:uid="{00000000-0005-0000-0000-0000F75F0000}"/>
    <cellStyle name="20% - Accent1 3 3 3 2 2 2 2 3" xfId="24751" xr:uid="{00000000-0005-0000-0000-0000F85F0000}"/>
    <cellStyle name="20% - Accent1 3 3 3 2 2 2 3" xfId="24752" xr:uid="{00000000-0005-0000-0000-0000F95F0000}"/>
    <cellStyle name="20% - Accent1 3 3 3 2 2 2 3 2" xfId="24753" xr:uid="{00000000-0005-0000-0000-0000FA5F0000}"/>
    <cellStyle name="20% - Accent1 3 3 3 2 2 2 4" xfId="24754" xr:uid="{00000000-0005-0000-0000-0000FB5F0000}"/>
    <cellStyle name="20% - Accent1 3 3 3 2 2 3" xfId="24755" xr:uid="{00000000-0005-0000-0000-0000FC5F0000}"/>
    <cellStyle name="20% - Accent1 3 3 3 2 2 3 2" xfId="24756" xr:uid="{00000000-0005-0000-0000-0000FD5F0000}"/>
    <cellStyle name="20% - Accent1 3 3 3 2 2 3 2 2" xfId="24757" xr:uid="{00000000-0005-0000-0000-0000FE5F0000}"/>
    <cellStyle name="20% - Accent1 3 3 3 2 2 3 2 2 2" xfId="24758" xr:uid="{00000000-0005-0000-0000-0000FF5F0000}"/>
    <cellStyle name="20% - Accent1 3 3 3 2 2 3 2 3" xfId="24759" xr:uid="{00000000-0005-0000-0000-000000600000}"/>
    <cellStyle name="20% - Accent1 3 3 3 2 2 3 3" xfId="24760" xr:uid="{00000000-0005-0000-0000-000001600000}"/>
    <cellStyle name="20% - Accent1 3 3 3 2 2 3 3 2" xfId="24761" xr:uid="{00000000-0005-0000-0000-000002600000}"/>
    <cellStyle name="20% - Accent1 3 3 3 2 2 3 4" xfId="24762" xr:uid="{00000000-0005-0000-0000-000003600000}"/>
    <cellStyle name="20% - Accent1 3 3 3 2 2 4" xfId="24763" xr:uid="{00000000-0005-0000-0000-000004600000}"/>
    <cellStyle name="20% - Accent1 3 3 3 2 2 4 2" xfId="24764" xr:uid="{00000000-0005-0000-0000-000005600000}"/>
    <cellStyle name="20% - Accent1 3 3 3 2 2 4 2 2" xfId="24765" xr:uid="{00000000-0005-0000-0000-000006600000}"/>
    <cellStyle name="20% - Accent1 3 3 3 2 2 4 2 2 2" xfId="24766" xr:uid="{00000000-0005-0000-0000-000007600000}"/>
    <cellStyle name="20% - Accent1 3 3 3 2 2 4 2 3" xfId="24767" xr:uid="{00000000-0005-0000-0000-000008600000}"/>
    <cellStyle name="20% - Accent1 3 3 3 2 2 4 3" xfId="24768" xr:uid="{00000000-0005-0000-0000-000009600000}"/>
    <cellStyle name="20% - Accent1 3 3 3 2 2 4 3 2" xfId="24769" xr:uid="{00000000-0005-0000-0000-00000A600000}"/>
    <cellStyle name="20% - Accent1 3 3 3 2 2 4 4" xfId="24770" xr:uid="{00000000-0005-0000-0000-00000B600000}"/>
    <cellStyle name="20% - Accent1 3 3 3 2 2 5" xfId="24771" xr:uid="{00000000-0005-0000-0000-00000C600000}"/>
    <cellStyle name="20% - Accent1 3 3 3 2 2 5 2" xfId="24772" xr:uid="{00000000-0005-0000-0000-00000D600000}"/>
    <cellStyle name="20% - Accent1 3 3 3 2 2 5 2 2" xfId="24773" xr:uid="{00000000-0005-0000-0000-00000E600000}"/>
    <cellStyle name="20% - Accent1 3 3 3 2 2 5 3" xfId="24774" xr:uid="{00000000-0005-0000-0000-00000F600000}"/>
    <cellStyle name="20% - Accent1 3 3 3 2 2 6" xfId="24775" xr:uid="{00000000-0005-0000-0000-000010600000}"/>
    <cellStyle name="20% - Accent1 3 3 3 2 2 6 2" xfId="24776" xr:uid="{00000000-0005-0000-0000-000011600000}"/>
    <cellStyle name="20% - Accent1 3 3 3 2 2 6 2 2" xfId="24777" xr:uid="{00000000-0005-0000-0000-000012600000}"/>
    <cellStyle name="20% - Accent1 3 3 3 2 2 6 3" xfId="24778" xr:uid="{00000000-0005-0000-0000-000013600000}"/>
    <cellStyle name="20% - Accent1 3 3 3 2 2 7" xfId="24779" xr:uid="{00000000-0005-0000-0000-000014600000}"/>
    <cellStyle name="20% - Accent1 3 3 3 2 2 7 2" xfId="24780" xr:uid="{00000000-0005-0000-0000-000015600000}"/>
    <cellStyle name="20% - Accent1 3 3 3 2 2 8" xfId="24781" xr:uid="{00000000-0005-0000-0000-000016600000}"/>
    <cellStyle name="20% - Accent1 3 3 3 2 2 8 2" xfId="24782" xr:uid="{00000000-0005-0000-0000-000017600000}"/>
    <cellStyle name="20% - Accent1 3 3 3 2 2 9" xfId="24783" xr:uid="{00000000-0005-0000-0000-000018600000}"/>
    <cellStyle name="20% - Accent1 3 3 3 2 3" xfId="24784" xr:uid="{00000000-0005-0000-0000-000019600000}"/>
    <cellStyle name="20% - Accent1 3 3 3 2 3 2" xfId="24785" xr:uid="{00000000-0005-0000-0000-00001A600000}"/>
    <cellStyle name="20% - Accent1 3 3 3 2 3 2 2" xfId="24786" xr:uid="{00000000-0005-0000-0000-00001B600000}"/>
    <cellStyle name="20% - Accent1 3 3 3 2 3 2 2 2" xfId="24787" xr:uid="{00000000-0005-0000-0000-00001C600000}"/>
    <cellStyle name="20% - Accent1 3 3 3 2 3 2 2 2 2" xfId="24788" xr:uid="{00000000-0005-0000-0000-00001D600000}"/>
    <cellStyle name="20% - Accent1 3 3 3 2 3 2 2 3" xfId="24789" xr:uid="{00000000-0005-0000-0000-00001E600000}"/>
    <cellStyle name="20% - Accent1 3 3 3 2 3 2 3" xfId="24790" xr:uid="{00000000-0005-0000-0000-00001F600000}"/>
    <cellStyle name="20% - Accent1 3 3 3 2 3 2 3 2" xfId="24791" xr:uid="{00000000-0005-0000-0000-000020600000}"/>
    <cellStyle name="20% - Accent1 3 3 3 2 3 2 4" xfId="24792" xr:uid="{00000000-0005-0000-0000-000021600000}"/>
    <cellStyle name="20% - Accent1 3 3 3 2 3 3" xfId="24793" xr:uid="{00000000-0005-0000-0000-000022600000}"/>
    <cellStyle name="20% - Accent1 3 3 3 2 3 3 2" xfId="24794" xr:uid="{00000000-0005-0000-0000-000023600000}"/>
    <cellStyle name="20% - Accent1 3 3 3 2 3 3 2 2" xfId="24795" xr:uid="{00000000-0005-0000-0000-000024600000}"/>
    <cellStyle name="20% - Accent1 3 3 3 2 3 3 2 2 2" xfId="24796" xr:uid="{00000000-0005-0000-0000-000025600000}"/>
    <cellStyle name="20% - Accent1 3 3 3 2 3 3 2 3" xfId="24797" xr:uid="{00000000-0005-0000-0000-000026600000}"/>
    <cellStyle name="20% - Accent1 3 3 3 2 3 3 3" xfId="24798" xr:uid="{00000000-0005-0000-0000-000027600000}"/>
    <cellStyle name="20% - Accent1 3 3 3 2 3 3 3 2" xfId="24799" xr:uid="{00000000-0005-0000-0000-000028600000}"/>
    <cellStyle name="20% - Accent1 3 3 3 2 3 3 4" xfId="24800" xr:uid="{00000000-0005-0000-0000-000029600000}"/>
    <cellStyle name="20% - Accent1 3 3 3 2 3 4" xfId="24801" xr:uid="{00000000-0005-0000-0000-00002A600000}"/>
    <cellStyle name="20% - Accent1 3 3 3 2 3 4 2" xfId="24802" xr:uid="{00000000-0005-0000-0000-00002B600000}"/>
    <cellStyle name="20% - Accent1 3 3 3 2 3 4 2 2" xfId="24803" xr:uid="{00000000-0005-0000-0000-00002C600000}"/>
    <cellStyle name="20% - Accent1 3 3 3 2 3 4 2 2 2" xfId="24804" xr:uid="{00000000-0005-0000-0000-00002D600000}"/>
    <cellStyle name="20% - Accent1 3 3 3 2 3 4 2 3" xfId="24805" xr:uid="{00000000-0005-0000-0000-00002E600000}"/>
    <cellStyle name="20% - Accent1 3 3 3 2 3 4 3" xfId="24806" xr:uid="{00000000-0005-0000-0000-00002F600000}"/>
    <cellStyle name="20% - Accent1 3 3 3 2 3 4 3 2" xfId="24807" xr:uid="{00000000-0005-0000-0000-000030600000}"/>
    <cellStyle name="20% - Accent1 3 3 3 2 3 4 4" xfId="24808" xr:uid="{00000000-0005-0000-0000-000031600000}"/>
    <cellStyle name="20% - Accent1 3 3 3 2 3 5" xfId="24809" xr:uid="{00000000-0005-0000-0000-000032600000}"/>
    <cellStyle name="20% - Accent1 3 3 3 2 3 5 2" xfId="24810" xr:uid="{00000000-0005-0000-0000-000033600000}"/>
    <cellStyle name="20% - Accent1 3 3 3 2 3 5 2 2" xfId="24811" xr:uid="{00000000-0005-0000-0000-000034600000}"/>
    <cellStyle name="20% - Accent1 3 3 3 2 3 5 3" xfId="24812" xr:uid="{00000000-0005-0000-0000-000035600000}"/>
    <cellStyle name="20% - Accent1 3 3 3 2 3 6" xfId="24813" xr:uid="{00000000-0005-0000-0000-000036600000}"/>
    <cellStyle name="20% - Accent1 3 3 3 2 3 6 2" xfId="24814" xr:uid="{00000000-0005-0000-0000-000037600000}"/>
    <cellStyle name="20% - Accent1 3 3 3 2 3 6 2 2" xfId="24815" xr:uid="{00000000-0005-0000-0000-000038600000}"/>
    <cellStyle name="20% - Accent1 3 3 3 2 3 6 3" xfId="24816" xr:uid="{00000000-0005-0000-0000-000039600000}"/>
    <cellStyle name="20% - Accent1 3 3 3 2 3 7" xfId="24817" xr:uid="{00000000-0005-0000-0000-00003A600000}"/>
    <cellStyle name="20% - Accent1 3 3 3 2 3 7 2" xfId="24818" xr:uid="{00000000-0005-0000-0000-00003B600000}"/>
    <cellStyle name="20% - Accent1 3 3 3 2 3 8" xfId="24819" xr:uid="{00000000-0005-0000-0000-00003C600000}"/>
    <cellStyle name="20% - Accent1 3 3 3 2 3 8 2" xfId="24820" xr:uid="{00000000-0005-0000-0000-00003D600000}"/>
    <cellStyle name="20% - Accent1 3 3 3 2 3 9" xfId="24821" xr:uid="{00000000-0005-0000-0000-00003E600000}"/>
    <cellStyle name="20% - Accent1 3 3 3 2 4" xfId="24822" xr:uid="{00000000-0005-0000-0000-00003F600000}"/>
    <cellStyle name="20% - Accent1 3 3 3 2 4 2" xfId="24823" xr:uid="{00000000-0005-0000-0000-000040600000}"/>
    <cellStyle name="20% - Accent1 3 3 3 2 4 2 2" xfId="24824" xr:uid="{00000000-0005-0000-0000-000041600000}"/>
    <cellStyle name="20% - Accent1 3 3 3 2 4 2 2 2" xfId="24825" xr:uid="{00000000-0005-0000-0000-000042600000}"/>
    <cellStyle name="20% - Accent1 3 3 3 2 4 2 3" xfId="24826" xr:uid="{00000000-0005-0000-0000-000043600000}"/>
    <cellStyle name="20% - Accent1 3 3 3 2 4 3" xfId="24827" xr:uid="{00000000-0005-0000-0000-000044600000}"/>
    <cellStyle name="20% - Accent1 3 3 3 2 4 3 2" xfId="24828" xr:uid="{00000000-0005-0000-0000-000045600000}"/>
    <cellStyle name="20% - Accent1 3 3 3 2 4 4" xfId="24829" xr:uid="{00000000-0005-0000-0000-000046600000}"/>
    <cellStyle name="20% - Accent1 3 3 3 2 5" xfId="24830" xr:uid="{00000000-0005-0000-0000-000047600000}"/>
    <cellStyle name="20% - Accent1 3 3 3 2 5 2" xfId="24831" xr:uid="{00000000-0005-0000-0000-000048600000}"/>
    <cellStyle name="20% - Accent1 3 3 3 2 5 2 2" xfId="24832" xr:uid="{00000000-0005-0000-0000-000049600000}"/>
    <cellStyle name="20% - Accent1 3 3 3 2 5 2 2 2" xfId="24833" xr:uid="{00000000-0005-0000-0000-00004A600000}"/>
    <cellStyle name="20% - Accent1 3 3 3 2 5 2 3" xfId="24834" xr:uid="{00000000-0005-0000-0000-00004B600000}"/>
    <cellStyle name="20% - Accent1 3 3 3 2 5 3" xfId="24835" xr:uid="{00000000-0005-0000-0000-00004C600000}"/>
    <cellStyle name="20% - Accent1 3 3 3 2 5 3 2" xfId="24836" xr:uid="{00000000-0005-0000-0000-00004D600000}"/>
    <cellStyle name="20% - Accent1 3 3 3 2 5 4" xfId="24837" xr:uid="{00000000-0005-0000-0000-00004E600000}"/>
    <cellStyle name="20% - Accent1 3 3 3 2 6" xfId="24838" xr:uid="{00000000-0005-0000-0000-00004F600000}"/>
    <cellStyle name="20% - Accent1 3 3 3 2 6 2" xfId="24839" xr:uid="{00000000-0005-0000-0000-000050600000}"/>
    <cellStyle name="20% - Accent1 3 3 3 2 6 2 2" xfId="24840" xr:uid="{00000000-0005-0000-0000-000051600000}"/>
    <cellStyle name="20% - Accent1 3 3 3 2 6 2 2 2" xfId="24841" xr:uid="{00000000-0005-0000-0000-000052600000}"/>
    <cellStyle name="20% - Accent1 3 3 3 2 6 2 3" xfId="24842" xr:uid="{00000000-0005-0000-0000-000053600000}"/>
    <cellStyle name="20% - Accent1 3 3 3 2 6 3" xfId="24843" xr:uid="{00000000-0005-0000-0000-000054600000}"/>
    <cellStyle name="20% - Accent1 3 3 3 2 6 3 2" xfId="24844" xr:uid="{00000000-0005-0000-0000-000055600000}"/>
    <cellStyle name="20% - Accent1 3 3 3 2 6 4" xfId="24845" xr:uid="{00000000-0005-0000-0000-000056600000}"/>
    <cellStyle name="20% - Accent1 3 3 3 2 7" xfId="24846" xr:uid="{00000000-0005-0000-0000-000057600000}"/>
    <cellStyle name="20% - Accent1 3 3 3 2 7 2" xfId="24847" xr:uid="{00000000-0005-0000-0000-000058600000}"/>
    <cellStyle name="20% - Accent1 3 3 3 2 7 2 2" xfId="24848" xr:uid="{00000000-0005-0000-0000-000059600000}"/>
    <cellStyle name="20% - Accent1 3 3 3 2 7 3" xfId="24849" xr:uid="{00000000-0005-0000-0000-00005A600000}"/>
    <cellStyle name="20% - Accent1 3 3 3 2 8" xfId="24850" xr:uid="{00000000-0005-0000-0000-00005B600000}"/>
    <cellStyle name="20% - Accent1 3 3 3 2 8 2" xfId="24851" xr:uid="{00000000-0005-0000-0000-00005C600000}"/>
    <cellStyle name="20% - Accent1 3 3 3 2 8 2 2" xfId="24852" xr:uid="{00000000-0005-0000-0000-00005D600000}"/>
    <cellStyle name="20% - Accent1 3 3 3 2 8 3" xfId="24853" xr:uid="{00000000-0005-0000-0000-00005E600000}"/>
    <cellStyle name="20% - Accent1 3 3 3 2 9" xfId="24854" xr:uid="{00000000-0005-0000-0000-00005F600000}"/>
    <cellStyle name="20% - Accent1 3 3 3 2 9 2" xfId="24855" xr:uid="{00000000-0005-0000-0000-000060600000}"/>
    <cellStyle name="20% - Accent1 3 3 3 3" xfId="24856" xr:uid="{00000000-0005-0000-0000-000061600000}"/>
    <cellStyle name="20% - Accent1 3 3 3 3 10" xfId="24857" xr:uid="{00000000-0005-0000-0000-000062600000}"/>
    <cellStyle name="20% - Accent1 3 3 3 3 10 2" xfId="24858" xr:uid="{00000000-0005-0000-0000-000063600000}"/>
    <cellStyle name="20% - Accent1 3 3 3 3 11" xfId="24859" xr:uid="{00000000-0005-0000-0000-000064600000}"/>
    <cellStyle name="20% - Accent1 3 3 3 3 2" xfId="24860" xr:uid="{00000000-0005-0000-0000-000065600000}"/>
    <cellStyle name="20% - Accent1 3 3 3 3 2 2" xfId="24861" xr:uid="{00000000-0005-0000-0000-000066600000}"/>
    <cellStyle name="20% - Accent1 3 3 3 3 2 2 2" xfId="24862" xr:uid="{00000000-0005-0000-0000-000067600000}"/>
    <cellStyle name="20% - Accent1 3 3 3 3 2 2 2 2" xfId="24863" xr:uid="{00000000-0005-0000-0000-000068600000}"/>
    <cellStyle name="20% - Accent1 3 3 3 3 2 2 2 2 2" xfId="24864" xr:uid="{00000000-0005-0000-0000-000069600000}"/>
    <cellStyle name="20% - Accent1 3 3 3 3 2 2 2 3" xfId="24865" xr:uid="{00000000-0005-0000-0000-00006A600000}"/>
    <cellStyle name="20% - Accent1 3 3 3 3 2 2 3" xfId="24866" xr:uid="{00000000-0005-0000-0000-00006B600000}"/>
    <cellStyle name="20% - Accent1 3 3 3 3 2 2 3 2" xfId="24867" xr:uid="{00000000-0005-0000-0000-00006C600000}"/>
    <cellStyle name="20% - Accent1 3 3 3 3 2 2 4" xfId="24868" xr:uid="{00000000-0005-0000-0000-00006D600000}"/>
    <cellStyle name="20% - Accent1 3 3 3 3 2 3" xfId="24869" xr:uid="{00000000-0005-0000-0000-00006E600000}"/>
    <cellStyle name="20% - Accent1 3 3 3 3 2 3 2" xfId="24870" xr:uid="{00000000-0005-0000-0000-00006F600000}"/>
    <cellStyle name="20% - Accent1 3 3 3 3 2 3 2 2" xfId="24871" xr:uid="{00000000-0005-0000-0000-000070600000}"/>
    <cellStyle name="20% - Accent1 3 3 3 3 2 3 2 2 2" xfId="24872" xr:uid="{00000000-0005-0000-0000-000071600000}"/>
    <cellStyle name="20% - Accent1 3 3 3 3 2 3 2 3" xfId="24873" xr:uid="{00000000-0005-0000-0000-000072600000}"/>
    <cellStyle name="20% - Accent1 3 3 3 3 2 3 3" xfId="24874" xr:uid="{00000000-0005-0000-0000-000073600000}"/>
    <cellStyle name="20% - Accent1 3 3 3 3 2 3 3 2" xfId="24875" xr:uid="{00000000-0005-0000-0000-000074600000}"/>
    <cellStyle name="20% - Accent1 3 3 3 3 2 3 4" xfId="24876" xr:uid="{00000000-0005-0000-0000-000075600000}"/>
    <cellStyle name="20% - Accent1 3 3 3 3 2 4" xfId="24877" xr:uid="{00000000-0005-0000-0000-000076600000}"/>
    <cellStyle name="20% - Accent1 3 3 3 3 2 4 2" xfId="24878" xr:uid="{00000000-0005-0000-0000-000077600000}"/>
    <cellStyle name="20% - Accent1 3 3 3 3 2 4 2 2" xfId="24879" xr:uid="{00000000-0005-0000-0000-000078600000}"/>
    <cellStyle name="20% - Accent1 3 3 3 3 2 4 2 2 2" xfId="24880" xr:uid="{00000000-0005-0000-0000-000079600000}"/>
    <cellStyle name="20% - Accent1 3 3 3 3 2 4 2 3" xfId="24881" xr:uid="{00000000-0005-0000-0000-00007A600000}"/>
    <cellStyle name="20% - Accent1 3 3 3 3 2 4 3" xfId="24882" xr:uid="{00000000-0005-0000-0000-00007B600000}"/>
    <cellStyle name="20% - Accent1 3 3 3 3 2 4 3 2" xfId="24883" xr:uid="{00000000-0005-0000-0000-00007C600000}"/>
    <cellStyle name="20% - Accent1 3 3 3 3 2 4 4" xfId="24884" xr:uid="{00000000-0005-0000-0000-00007D600000}"/>
    <cellStyle name="20% - Accent1 3 3 3 3 2 5" xfId="24885" xr:uid="{00000000-0005-0000-0000-00007E600000}"/>
    <cellStyle name="20% - Accent1 3 3 3 3 2 5 2" xfId="24886" xr:uid="{00000000-0005-0000-0000-00007F600000}"/>
    <cellStyle name="20% - Accent1 3 3 3 3 2 5 2 2" xfId="24887" xr:uid="{00000000-0005-0000-0000-000080600000}"/>
    <cellStyle name="20% - Accent1 3 3 3 3 2 5 3" xfId="24888" xr:uid="{00000000-0005-0000-0000-000081600000}"/>
    <cellStyle name="20% - Accent1 3 3 3 3 2 6" xfId="24889" xr:uid="{00000000-0005-0000-0000-000082600000}"/>
    <cellStyle name="20% - Accent1 3 3 3 3 2 6 2" xfId="24890" xr:uid="{00000000-0005-0000-0000-000083600000}"/>
    <cellStyle name="20% - Accent1 3 3 3 3 2 6 2 2" xfId="24891" xr:uid="{00000000-0005-0000-0000-000084600000}"/>
    <cellStyle name="20% - Accent1 3 3 3 3 2 6 3" xfId="24892" xr:uid="{00000000-0005-0000-0000-000085600000}"/>
    <cellStyle name="20% - Accent1 3 3 3 3 2 7" xfId="24893" xr:uid="{00000000-0005-0000-0000-000086600000}"/>
    <cellStyle name="20% - Accent1 3 3 3 3 2 7 2" xfId="24894" xr:uid="{00000000-0005-0000-0000-000087600000}"/>
    <cellStyle name="20% - Accent1 3 3 3 3 2 8" xfId="24895" xr:uid="{00000000-0005-0000-0000-000088600000}"/>
    <cellStyle name="20% - Accent1 3 3 3 3 2 8 2" xfId="24896" xr:uid="{00000000-0005-0000-0000-000089600000}"/>
    <cellStyle name="20% - Accent1 3 3 3 3 2 9" xfId="24897" xr:uid="{00000000-0005-0000-0000-00008A600000}"/>
    <cellStyle name="20% - Accent1 3 3 3 3 3" xfId="24898" xr:uid="{00000000-0005-0000-0000-00008B600000}"/>
    <cellStyle name="20% - Accent1 3 3 3 3 3 2" xfId="24899" xr:uid="{00000000-0005-0000-0000-00008C600000}"/>
    <cellStyle name="20% - Accent1 3 3 3 3 3 2 2" xfId="24900" xr:uid="{00000000-0005-0000-0000-00008D600000}"/>
    <cellStyle name="20% - Accent1 3 3 3 3 3 2 2 2" xfId="24901" xr:uid="{00000000-0005-0000-0000-00008E600000}"/>
    <cellStyle name="20% - Accent1 3 3 3 3 3 2 2 2 2" xfId="24902" xr:uid="{00000000-0005-0000-0000-00008F600000}"/>
    <cellStyle name="20% - Accent1 3 3 3 3 3 2 2 3" xfId="24903" xr:uid="{00000000-0005-0000-0000-000090600000}"/>
    <cellStyle name="20% - Accent1 3 3 3 3 3 2 3" xfId="24904" xr:uid="{00000000-0005-0000-0000-000091600000}"/>
    <cellStyle name="20% - Accent1 3 3 3 3 3 2 3 2" xfId="24905" xr:uid="{00000000-0005-0000-0000-000092600000}"/>
    <cellStyle name="20% - Accent1 3 3 3 3 3 2 4" xfId="24906" xr:uid="{00000000-0005-0000-0000-000093600000}"/>
    <cellStyle name="20% - Accent1 3 3 3 3 3 3" xfId="24907" xr:uid="{00000000-0005-0000-0000-000094600000}"/>
    <cellStyle name="20% - Accent1 3 3 3 3 3 3 2" xfId="24908" xr:uid="{00000000-0005-0000-0000-000095600000}"/>
    <cellStyle name="20% - Accent1 3 3 3 3 3 3 2 2" xfId="24909" xr:uid="{00000000-0005-0000-0000-000096600000}"/>
    <cellStyle name="20% - Accent1 3 3 3 3 3 3 2 2 2" xfId="24910" xr:uid="{00000000-0005-0000-0000-000097600000}"/>
    <cellStyle name="20% - Accent1 3 3 3 3 3 3 2 3" xfId="24911" xr:uid="{00000000-0005-0000-0000-000098600000}"/>
    <cellStyle name="20% - Accent1 3 3 3 3 3 3 3" xfId="24912" xr:uid="{00000000-0005-0000-0000-000099600000}"/>
    <cellStyle name="20% - Accent1 3 3 3 3 3 3 3 2" xfId="24913" xr:uid="{00000000-0005-0000-0000-00009A600000}"/>
    <cellStyle name="20% - Accent1 3 3 3 3 3 3 4" xfId="24914" xr:uid="{00000000-0005-0000-0000-00009B600000}"/>
    <cellStyle name="20% - Accent1 3 3 3 3 3 4" xfId="24915" xr:uid="{00000000-0005-0000-0000-00009C600000}"/>
    <cellStyle name="20% - Accent1 3 3 3 3 3 4 2" xfId="24916" xr:uid="{00000000-0005-0000-0000-00009D600000}"/>
    <cellStyle name="20% - Accent1 3 3 3 3 3 4 2 2" xfId="24917" xr:uid="{00000000-0005-0000-0000-00009E600000}"/>
    <cellStyle name="20% - Accent1 3 3 3 3 3 4 2 2 2" xfId="24918" xr:uid="{00000000-0005-0000-0000-00009F600000}"/>
    <cellStyle name="20% - Accent1 3 3 3 3 3 4 2 3" xfId="24919" xr:uid="{00000000-0005-0000-0000-0000A0600000}"/>
    <cellStyle name="20% - Accent1 3 3 3 3 3 4 3" xfId="24920" xr:uid="{00000000-0005-0000-0000-0000A1600000}"/>
    <cellStyle name="20% - Accent1 3 3 3 3 3 4 3 2" xfId="24921" xr:uid="{00000000-0005-0000-0000-0000A2600000}"/>
    <cellStyle name="20% - Accent1 3 3 3 3 3 4 4" xfId="24922" xr:uid="{00000000-0005-0000-0000-0000A3600000}"/>
    <cellStyle name="20% - Accent1 3 3 3 3 3 5" xfId="24923" xr:uid="{00000000-0005-0000-0000-0000A4600000}"/>
    <cellStyle name="20% - Accent1 3 3 3 3 3 5 2" xfId="24924" xr:uid="{00000000-0005-0000-0000-0000A5600000}"/>
    <cellStyle name="20% - Accent1 3 3 3 3 3 5 2 2" xfId="24925" xr:uid="{00000000-0005-0000-0000-0000A6600000}"/>
    <cellStyle name="20% - Accent1 3 3 3 3 3 5 3" xfId="24926" xr:uid="{00000000-0005-0000-0000-0000A7600000}"/>
    <cellStyle name="20% - Accent1 3 3 3 3 3 6" xfId="24927" xr:uid="{00000000-0005-0000-0000-0000A8600000}"/>
    <cellStyle name="20% - Accent1 3 3 3 3 3 6 2" xfId="24928" xr:uid="{00000000-0005-0000-0000-0000A9600000}"/>
    <cellStyle name="20% - Accent1 3 3 3 3 3 6 2 2" xfId="24929" xr:uid="{00000000-0005-0000-0000-0000AA600000}"/>
    <cellStyle name="20% - Accent1 3 3 3 3 3 6 3" xfId="24930" xr:uid="{00000000-0005-0000-0000-0000AB600000}"/>
    <cellStyle name="20% - Accent1 3 3 3 3 3 7" xfId="24931" xr:uid="{00000000-0005-0000-0000-0000AC600000}"/>
    <cellStyle name="20% - Accent1 3 3 3 3 3 7 2" xfId="24932" xr:uid="{00000000-0005-0000-0000-0000AD600000}"/>
    <cellStyle name="20% - Accent1 3 3 3 3 3 8" xfId="24933" xr:uid="{00000000-0005-0000-0000-0000AE600000}"/>
    <cellStyle name="20% - Accent1 3 3 3 3 3 8 2" xfId="24934" xr:uid="{00000000-0005-0000-0000-0000AF600000}"/>
    <cellStyle name="20% - Accent1 3 3 3 3 3 9" xfId="24935" xr:uid="{00000000-0005-0000-0000-0000B0600000}"/>
    <cellStyle name="20% - Accent1 3 3 3 3 4" xfId="24936" xr:uid="{00000000-0005-0000-0000-0000B1600000}"/>
    <cellStyle name="20% - Accent1 3 3 3 3 4 2" xfId="24937" xr:uid="{00000000-0005-0000-0000-0000B2600000}"/>
    <cellStyle name="20% - Accent1 3 3 3 3 4 2 2" xfId="24938" xr:uid="{00000000-0005-0000-0000-0000B3600000}"/>
    <cellStyle name="20% - Accent1 3 3 3 3 4 2 2 2" xfId="24939" xr:uid="{00000000-0005-0000-0000-0000B4600000}"/>
    <cellStyle name="20% - Accent1 3 3 3 3 4 2 3" xfId="24940" xr:uid="{00000000-0005-0000-0000-0000B5600000}"/>
    <cellStyle name="20% - Accent1 3 3 3 3 4 3" xfId="24941" xr:uid="{00000000-0005-0000-0000-0000B6600000}"/>
    <cellStyle name="20% - Accent1 3 3 3 3 4 3 2" xfId="24942" xr:uid="{00000000-0005-0000-0000-0000B7600000}"/>
    <cellStyle name="20% - Accent1 3 3 3 3 4 4" xfId="24943" xr:uid="{00000000-0005-0000-0000-0000B8600000}"/>
    <cellStyle name="20% - Accent1 3 3 3 3 5" xfId="24944" xr:uid="{00000000-0005-0000-0000-0000B9600000}"/>
    <cellStyle name="20% - Accent1 3 3 3 3 5 2" xfId="24945" xr:uid="{00000000-0005-0000-0000-0000BA600000}"/>
    <cellStyle name="20% - Accent1 3 3 3 3 5 2 2" xfId="24946" xr:uid="{00000000-0005-0000-0000-0000BB600000}"/>
    <cellStyle name="20% - Accent1 3 3 3 3 5 2 2 2" xfId="24947" xr:uid="{00000000-0005-0000-0000-0000BC600000}"/>
    <cellStyle name="20% - Accent1 3 3 3 3 5 2 3" xfId="24948" xr:uid="{00000000-0005-0000-0000-0000BD600000}"/>
    <cellStyle name="20% - Accent1 3 3 3 3 5 3" xfId="24949" xr:uid="{00000000-0005-0000-0000-0000BE600000}"/>
    <cellStyle name="20% - Accent1 3 3 3 3 5 3 2" xfId="24950" xr:uid="{00000000-0005-0000-0000-0000BF600000}"/>
    <cellStyle name="20% - Accent1 3 3 3 3 5 4" xfId="24951" xr:uid="{00000000-0005-0000-0000-0000C0600000}"/>
    <cellStyle name="20% - Accent1 3 3 3 3 6" xfId="24952" xr:uid="{00000000-0005-0000-0000-0000C1600000}"/>
    <cellStyle name="20% - Accent1 3 3 3 3 6 2" xfId="24953" xr:uid="{00000000-0005-0000-0000-0000C2600000}"/>
    <cellStyle name="20% - Accent1 3 3 3 3 6 2 2" xfId="24954" xr:uid="{00000000-0005-0000-0000-0000C3600000}"/>
    <cellStyle name="20% - Accent1 3 3 3 3 6 2 2 2" xfId="24955" xr:uid="{00000000-0005-0000-0000-0000C4600000}"/>
    <cellStyle name="20% - Accent1 3 3 3 3 6 2 3" xfId="24956" xr:uid="{00000000-0005-0000-0000-0000C5600000}"/>
    <cellStyle name="20% - Accent1 3 3 3 3 6 3" xfId="24957" xr:uid="{00000000-0005-0000-0000-0000C6600000}"/>
    <cellStyle name="20% - Accent1 3 3 3 3 6 3 2" xfId="24958" xr:uid="{00000000-0005-0000-0000-0000C7600000}"/>
    <cellStyle name="20% - Accent1 3 3 3 3 6 4" xfId="24959" xr:uid="{00000000-0005-0000-0000-0000C8600000}"/>
    <cellStyle name="20% - Accent1 3 3 3 3 7" xfId="24960" xr:uid="{00000000-0005-0000-0000-0000C9600000}"/>
    <cellStyle name="20% - Accent1 3 3 3 3 7 2" xfId="24961" xr:uid="{00000000-0005-0000-0000-0000CA600000}"/>
    <cellStyle name="20% - Accent1 3 3 3 3 7 2 2" xfId="24962" xr:uid="{00000000-0005-0000-0000-0000CB600000}"/>
    <cellStyle name="20% - Accent1 3 3 3 3 7 3" xfId="24963" xr:uid="{00000000-0005-0000-0000-0000CC600000}"/>
    <cellStyle name="20% - Accent1 3 3 3 3 8" xfId="24964" xr:uid="{00000000-0005-0000-0000-0000CD600000}"/>
    <cellStyle name="20% - Accent1 3 3 3 3 8 2" xfId="24965" xr:uid="{00000000-0005-0000-0000-0000CE600000}"/>
    <cellStyle name="20% - Accent1 3 3 3 3 8 2 2" xfId="24966" xr:uid="{00000000-0005-0000-0000-0000CF600000}"/>
    <cellStyle name="20% - Accent1 3 3 3 3 8 3" xfId="24967" xr:uid="{00000000-0005-0000-0000-0000D0600000}"/>
    <cellStyle name="20% - Accent1 3 3 3 3 9" xfId="24968" xr:uid="{00000000-0005-0000-0000-0000D1600000}"/>
    <cellStyle name="20% - Accent1 3 3 3 3 9 2" xfId="24969" xr:uid="{00000000-0005-0000-0000-0000D2600000}"/>
    <cellStyle name="20% - Accent1 3 3 3 4" xfId="24970" xr:uid="{00000000-0005-0000-0000-0000D3600000}"/>
    <cellStyle name="20% - Accent1 3 3 3 4 10" xfId="24971" xr:uid="{00000000-0005-0000-0000-0000D4600000}"/>
    <cellStyle name="20% - Accent1 3 3 3 4 10 2" xfId="24972" xr:uid="{00000000-0005-0000-0000-0000D5600000}"/>
    <cellStyle name="20% - Accent1 3 3 3 4 11" xfId="24973" xr:uid="{00000000-0005-0000-0000-0000D6600000}"/>
    <cellStyle name="20% - Accent1 3 3 3 4 2" xfId="24974" xr:uid="{00000000-0005-0000-0000-0000D7600000}"/>
    <cellStyle name="20% - Accent1 3 3 3 4 2 2" xfId="24975" xr:uid="{00000000-0005-0000-0000-0000D8600000}"/>
    <cellStyle name="20% - Accent1 3 3 3 4 2 2 2" xfId="24976" xr:uid="{00000000-0005-0000-0000-0000D9600000}"/>
    <cellStyle name="20% - Accent1 3 3 3 4 2 2 2 2" xfId="24977" xr:uid="{00000000-0005-0000-0000-0000DA600000}"/>
    <cellStyle name="20% - Accent1 3 3 3 4 2 2 2 2 2" xfId="24978" xr:uid="{00000000-0005-0000-0000-0000DB600000}"/>
    <cellStyle name="20% - Accent1 3 3 3 4 2 2 2 3" xfId="24979" xr:uid="{00000000-0005-0000-0000-0000DC600000}"/>
    <cellStyle name="20% - Accent1 3 3 3 4 2 2 3" xfId="24980" xr:uid="{00000000-0005-0000-0000-0000DD600000}"/>
    <cellStyle name="20% - Accent1 3 3 3 4 2 2 3 2" xfId="24981" xr:uid="{00000000-0005-0000-0000-0000DE600000}"/>
    <cellStyle name="20% - Accent1 3 3 3 4 2 2 4" xfId="24982" xr:uid="{00000000-0005-0000-0000-0000DF600000}"/>
    <cellStyle name="20% - Accent1 3 3 3 4 2 3" xfId="24983" xr:uid="{00000000-0005-0000-0000-0000E0600000}"/>
    <cellStyle name="20% - Accent1 3 3 3 4 2 3 2" xfId="24984" xr:uid="{00000000-0005-0000-0000-0000E1600000}"/>
    <cellStyle name="20% - Accent1 3 3 3 4 2 3 2 2" xfId="24985" xr:uid="{00000000-0005-0000-0000-0000E2600000}"/>
    <cellStyle name="20% - Accent1 3 3 3 4 2 3 2 2 2" xfId="24986" xr:uid="{00000000-0005-0000-0000-0000E3600000}"/>
    <cellStyle name="20% - Accent1 3 3 3 4 2 3 2 3" xfId="24987" xr:uid="{00000000-0005-0000-0000-0000E4600000}"/>
    <cellStyle name="20% - Accent1 3 3 3 4 2 3 3" xfId="24988" xr:uid="{00000000-0005-0000-0000-0000E5600000}"/>
    <cellStyle name="20% - Accent1 3 3 3 4 2 3 3 2" xfId="24989" xr:uid="{00000000-0005-0000-0000-0000E6600000}"/>
    <cellStyle name="20% - Accent1 3 3 3 4 2 3 4" xfId="24990" xr:uid="{00000000-0005-0000-0000-0000E7600000}"/>
    <cellStyle name="20% - Accent1 3 3 3 4 2 4" xfId="24991" xr:uid="{00000000-0005-0000-0000-0000E8600000}"/>
    <cellStyle name="20% - Accent1 3 3 3 4 2 4 2" xfId="24992" xr:uid="{00000000-0005-0000-0000-0000E9600000}"/>
    <cellStyle name="20% - Accent1 3 3 3 4 2 4 2 2" xfId="24993" xr:uid="{00000000-0005-0000-0000-0000EA600000}"/>
    <cellStyle name="20% - Accent1 3 3 3 4 2 4 2 2 2" xfId="24994" xr:uid="{00000000-0005-0000-0000-0000EB600000}"/>
    <cellStyle name="20% - Accent1 3 3 3 4 2 4 2 3" xfId="24995" xr:uid="{00000000-0005-0000-0000-0000EC600000}"/>
    <cellStyle name="20% - Accent1 3 3 3 4 2 4 3" xfId="24996" xr:uid="{00000000-0005-0000-0000-0000ED600000}"/>
    <cellStyle name="20% - Accent1 3 3 3 4 2 4 3 2" xfId="24997" xr:uid="{00000000-0005-0000-0000-0000EE600000}"/>
    <cellStyle name="20% - Accent1 3 3 3 4 2 4 4" xfId="24998" xr:uid="{00000000-0005-0000-0000-0000EF600000}"/>
    <cellStyle name="20% - Accent1 3 3 3 4 2 5" xfId="24999" xr:uid="{00000000-0005-0000-0000-0000F0600000}"/>
    <cellStyle name="20% - Accent1 3 3 3 4 2 5 2" xfId="25000" xr:uid="{00000000-0005-0000-0000-0000F1600000}"/>
    <cellStyle name="20% - Accent1 3 3 3 4 2 5 2 2" xfId="25001" xr:uid="{00000000-0005-0000-0000-0000F2600000}"/>
    <cellStyle name="20% - Accent1 3 3 3 4 2 5 3" xfId="25002" xr:uid="{00000000-0005-0000-0000-0000F3600000}"/>
    <cellStyle name="20% - Accent1 3 3 3 4 2 6" xfId="25003" xr:uid="{00000000-0005-0000-0000-0000F4600000}"/>
    <cellStyle name="20% - Accent1 3 3 3 4 2 6 2" xfId="25004" xr:uid="{00000000-0005-0000-0000-0000F5600000}"/>
    <cellStyle name="20% - Accent1 3 3 3 4 2 6 2 2" xfId="25005" xr:uid="{00000000-0005-0000-0000-0000F6600000}"/>
    <cellStyle name="20% - Accent1 3 3 3 4 2 6 3" xfId="25006" xr:uid="{00000000-0005-0000-0000-0000F7600000}"/>
    <cellStyle name="20% - Accent1 3 3 3 4 2 7" xfId="25007" xr:uid="{00000000-0005-0000-0000-0000F8600000}"/>
    <cellStyle name="20% - Accent1 3 3 3 4 2 7 2" xfId="25008" xr:uid="{00000000-0005-0000-0000-0000F9600000}"/>
    <cellStyle name="20% - Accent1 3 3 3 4 2 8" xfId="25009" xr:uid="{00000000-0005-0000-0000-0000FA600000}"/>
    <cellStyle name="20% - Accent1 3 3 3 4 2 8 2" xfId="25010" xr:uid="{00000000-0005-0000-0000-0000FB600000}"/>
    <cellStyle name="20% - Accent1 3 3 3 4 2 9" xfId="25011" xr:uid="{00000000-0005-0000-0000-0000FC600000}"/>
    <cellStyle name="20% - Accent1 3 3 3 4 3" xfId="25012" xr:uid="{00000000-0005-0000-0000-0000FD600000}"/>
    <cellStyle name="20% - Accent1 3 3 3 4 3 2" xfId="25013" xr:uid="{00000000-0005-0000-0000-0000FE600000}"/>
    <cellStyle name="20% - Accent1 3 3 3 4 3 2 2" xfId="25014" xr:uid="{00000000-0005-0000-0000-0000FF600000}"/>
    <cellStyle name="20% - Accent1 3 3 3 4 3 2 2 2" xfId="25015" xr:uid="{00000000-0005-0000-0000-000000610000}"/>
    <cellStyle name="20% - Accent1 3 3 3 4 3 2 2 2 2" xfId="25016" xr:uid="{00000000-0005-0000-0000-000001610000}"/>
    <cellStyle name="20% - Accent1 3 3 3 4 3 2 2 3" xfId="25017" xr:uid="{00000000-0005-0000-0000-000002610000}"/>
    <cellStyle name="20% - Accent1 3 3 3 4 3 2 3" xfId="25018" xr:uid="{00000000-0005-0000-0000-000003610000}"/>
    <cellStyle name="20% - Accent1 3 3 3 4 3 2 3 2" xfId="25019" xr:uid="{00000000-0005-0000-0000-000004610000}"/>
    <cellStyle name="20% - Accent1 3 3 3 4 3 2 4" xfId="25020" xr:uid="{00000000-0005-0000-0000-000005610000}"/>
    <cellStyle name="20% - Accent1 3 3 3 4 3 3" xfId="25021" xr:uid="{00000000-0005-0000-0000-000006610000}"/>
    <cellStyle name="20% - Accent1 3 3 3 4 3 3 2" xfId="25022" xr:uid="{00000000-0005-0000-0000-000007610000}"/>
    <cellStyle name="20% - Accent1 3 3 3 4 3 3 2 2" xfId="25023" xr:uid="{00000000-0005-0000-0000-000008610000}"/>
    <cellStyle name="20% - Accent1 3 3 3 4 3 3 2 2 2" xfId="25024" xr:uid="{00000000-0005-0000-0000-000009610000}"/>
    <cellStyle name="20% - Accent1 3 3 3 4 3 3 2 3" xfId="25025" xr:uid="{00000000-0005-0000-0000-00000A610000}"/>
    <cellStyle name="20% - Accent1 3 3 3 4 3 3 3" xfId="25026" xr:uid="{00000000-0005-0000-0000-00000B610000}"/>
    <cellStyle name="20% - Accent1 3 3 3 4 3 3 3 2" xfId="25027" xr:uid="{00000000-0005-0000-0000-00000C610000}"/>
    <cellStyle name="20% - Accent1 3 3 3 4 3 3 4" xfId="25028" xr:uid="{00000000-0005-0000-0000-00000D610000}"/>
    <cellStyle name="20% - Accent1 3 3 3 4 3 4" xfId="25029" xr:uid="{00000000-0005-0000-0000-00000E610000}"/>
    <cellStyle name="20% - Accent1 3 3 3 4 3 4 2" xfId="25030" xr:uid="{00000000-0005-0000-0000-00000F610000}"/>
    <cellStyle name="20% - Accent1 3 3 3 4 3 4 2 2" xfId="25031" xr:uid="{00000000-0005-0000-0000-000010610000}"/>
    <cellStyle name="20% - Accent1 3 3 3 4 3 4 2 2 2" xfId="25032" xr:uid="{00000000-0005-0000-0000-000011610000}"/>
    <cellStyle name="20% - Accent1 3 3 3 4 3 4 2 3" xfId="25033" xr:uid="{00000000-0005-0000-0000-000012610000}"/>
    <cellStyle name="20% - Accent1 3 3 3 4 3 4 3" xfId="25034" xr:uid="{00000000-0005-0000-0000-000013610000}"/>
    <cellStyle name="20% - Accent1 3 3 3 4 3 4 3 2" xfId="25035" xr:uid="{00000000-0005-0000-0000-000014610000}"/>
    <cellStyle name="20% - Accent1 3 3 3 4 3 4 4" xfId="25036" xr:uid="{00000000-0005-0000-0000-000015610000}"/>
    <cellStyle name="20% - Accent1 3 3 3 4 3 5" xfId="25037" xr:uid="{00000000-0005-0000-0000-000016610000}"/>
    <cellStyle name="20% - Accent1 3 3 3 4 3 5 2" xfId="25038" xr:uid="{00000000-0005-0000-0000-000017610000}"/>
    <cellStyle name="20% - Accent1 3 3 3 4 3 5 2 2" xfId="25039" xr:uid="{00000000-0005-0000-0000-000018610000}"/>
    <cellStyle name="20% - Accent1 3 3 3 4 3 5 3" xfId="25040" xr:uid="{00000000-0005-0000-0000-000019610000}"/>
    <cellStyle name="20% - Accent1 3 3 3 4 3 6" xfId="25041" xr:uid="{00000000-0005-0000-0000-00001A610000}"/>
    <cellStyle name="20% - Accent1 3 3 3 4 3 6 2" xfId="25042" xr:uid="{00000000-0005-0000-0000-00001B610000}"/>
    <cellStyle name="20% - Accent1 3 3 3 4 3 6 2 2" xfId="25043" xr:uid="{00000000-0005-0000-0000-00001C610000}"/>
    <cellStyle name="20% - Accent1 3 3 3 4 3 6 3" xfId="25044" xr:uid="{00000000-0005-0000-0000-00001D610000}"/>
    <cellStyle name="20% - Accent1 3 3 3 4 3 7" xfId="25045" xr:uid="{00000000-0005-0000-0000-00001E610000}"/>
    <cellStyle name="20% - Accent1 3 3 3 4 3 7 2" xfId="25046" xr:uid="{00000000-0005-0000-0000-00001F610000}"/>
    <cellStyle name="20% - Accent1 3 3 3 4 3 8" xfId="25047" xr:uid="{00000000-0005-0000-0000-000020610000}"/>
    <cellStyle name="20% - Accent1 3 3 3 4 3 8 2" xfId="25048" xr:uid="{00000000-0005-0000-0000-000021610000}"/>
    <cellStyle name="20% - Accent1 3 3 3 4 3 9" xfId="25049" xr:uid="{00000000-0005-0000-0000-000022610000}"/>
    <cellStyle name="20% - Accent1 3 3 3 4 4" xfId="25050" xr:uid="{00000000-0005-0000-0000-000023610000}"/>
    <cellStyle name="20% - Accent1 3 3 3 4 4 2" xfId="25051" xr:uid="{00000000-0005-0000-0000-000024610000}"/>
    <cellStyle name="20% - Accent1 3 3 3 4 4 2 2" xfId="25052" xr:uid="{00000000-0005-0000-0000-000025610000}"/>
    <cellStyle name="20% - Accent1 3 3 3 4 4 2 2 2" xfId="25053" xr:uid="{00000000-0005-0000-0000-000026610000}"/>
    <cellStyle name="20% - Accent1 3 3 3 4 4 2 3" xfId="25054" xr:uid="{00000000-0005-0000-0000-000027610000}"/>
    <cellStyle name="20% - Accent1 3 3 3 4 4 3" xfId="25055" xr:uid="{00000000-0005-0000-0000-000028610000}"/>
    <cellStyle name="20% - Accent1 3 3 3 4 4 3 2" xfId="25056" xr:uid="{00000000-0005-0000-0000-000029610000}"/>
    <cellStyle name="20% - Accent1 3 3 3 4 4 4" xfId="25057" xr:uid="{00000000-0005-0000-0000-00002A610000}"/>
    <cellStyle name="20% - Accent1 3 3 3 4 5" xfId="25058" xr:uid="{00000000-0005-0000-0000-00002B610000}"/>
    <cellStyle name="20% - Accent1 3 3 3 4 5 2" xfId="25059" xr:uid="{00000000-0005-0000-0000-00002C610000}"/>
    <cellStyle name="20% - Accent1 3 3 3 4 5 2 2" xfId="25060" xr:uid="{00000000-0005-0000-0000-00002D610000}"/>
    <cellStyle name="20% - Accent1 3 3 3 4 5 2 2 2" xfId="25061" xr:uid="{00000000-0005-0000-0000-00002E610000}"/>
    <cellStyle name="20% - Accent1 3 3 3 4 5 2 3" xfId="25062" xr:uid="{00000000-0005-0000-0000-00002F610000}"/>
    <cellStyle name="20% - Accent1 3 3 3 4 5 3" xfId="25063" xr:uid="{00000000-0005-0000-0000-000030610000}"/>
    <cellStyle name="20% - Accent1 3 3 3 4 5 3 2" xfId="25064" xr:uid="{00000000-0005-0000-0000-000031610000}"/>
    <cellStyle name="20% - Accent1 3 3 3 4 5 4" xfId="25065" xr:uid="{00000000-0005-0000-0000-000032610000}"/>
    <cellStyle name="20% - Accent1 3 3 3 4 6" xfId="25066" xr:uid="{00000000-0005-0000-0000-000033610000}"/>
    <cellStyle name="20% - Accent1 3 3 3 4 6 2" xfId="25067" xr:uid="{00000000-0005-0000-0000-000034610000}"/>
    <cellStyle name="20% - Accent1 3 3 3 4 6 2 2" xfId="25068" xr:uid="{00000000-0005-0000-0000-000035610000}"/>
    <cellStyle name="20% - Accent1 3 3 3 4 6 2 2 2" xfId="25069" xr:uid="{00000000-0005-0000-0000-000036610000}"/>
    <cellStyle name="20% - Accent1 3 3 3 4 6 2 3" xfId="25070" xr:uid="{00000000-0005-0000-0000-000037610000}"/>
    <cellStyle name="20% - Accent1 3 3 3 4 6 3" xfId="25071" xr:uid="{00000000-0005-0000-0000-000038610000}"/>
    <cellStyle name="20% - Accent1 3 3 3 4 6 3 2" xfId="25072" xr:uid="{00000000-0005-0000-0000-000039610000}"/>
    <cellStyle name="20% - Accent1 3 3 3 4 6 4" xfId="25073" xr:uid="{00000000-0005-0000-0000-00003A610000}"/>
    <cellStyle name="20% - Accent1 3 3 3 4 7" xfId="25074" xr:uid="{00000000-0005-0000-0000-00003B610000}"/>
    <cellStyle name="20% - Accent1 3 3 3 4 7 2" xfId="25075" xr:uid="{00000000-0005-0000-0000-00003C610000}"/>
    <cellStyle name="20% - Accent1 3 3 3 4 7 2 2" xfId="25076" xr:uid="{00000000-0005-0000-0000-00003D610000}"/>
    <cellStyle name="20% - Accent1 3 3 3 4 7 3" xfId="25077" xr:uid="{00000000-0005-0000-0000-00003E610000}"/>
    <cellStyle name="20% - Accent1 3 3 3 4 8" xfId="25078" xr:uid="{00000000-0005-0000-0000-00003F610000}"/>
    <cellStyle name="20% - Accent1 3 3 3 4 8 2" xfId="25079" xr:uid="{00000000-0005-0000-0000-000040610000}"/>
    <cellStyle name="20% - Accent1 3 3 3 4 8 2 2" xfId="25080" xr:uid="{00000000-0005-0000-0000-000041610000}"/>
    <cellStyle name="20% - Accent1 3 3 3 4 8 3" xfId="25081" xr:uid="{00000000-0005-0000-0000-000042610000}"/>
    <cellStyle name="20% - Accent1 3 3 3 4 9" xfId="25082" xr:uid="{00000000-0005-0000-0000-000043610000}"/>
    <cellStyle name="20% - Accent1 3 3 3 4 9 2" xfId="25083" xr:uid="{00000000-0005-0000-0000-000044610000}"/>
    <cellStyle name="20% - Accent1 3 3 3 5" xfId="25084" xr:uid="{00000000-0005-0000-0000-000045610000}"/>
    <cellStyle name="20% - Accent1 3 3 3 5 2" xfId="25085" xr:uid="{00000000-0005-0000-0000-000046610000}"/>
    <cellStyle name="20% - Accent1 3 3 3 5 2 2" xfId="25086" xr:uid="{00000000-0005-0000-0000-000047610000}"/>
    <cellStyle name="20% - Accent1 3 3 3 5 2 2 2" xfId="25087" xr:uid="{00000000-0005-0000-0000-000048610000}"/>
    <cellStyle name="20% - Accent1 3 3 3 5 2 2 2 2" xfId="25088" xr:uid="{00000000-0005-0000-0000-000049610000}"/>
    <cellStyle name="20% - Accent1 3 3 3 5 2 2 3" xfId="25089" xr:uid="{00000000-0005-0000-0000-00004A610000}"/>
    <cellStyle name="20% - Accent1 3 3 3 5 2 3" xfId="25090" xr:uid="{00000000-0005-0000-0000-00004B610000}"/>
    <cellStyle name="20% - Accent1 3 3 3 5 2 3 2" xfId="25091" xr:uid="{00000000-0005-0000-0000-00004C610000}"/>
    <cellStyle name="20% - Accent1 3 3 3 5 2 4" xfId="25092" xr:uid="{00000000-0005-0000-0000-00004D610000}"/>
    <cellStyle name="20% - Accent1 3 3 3 5 3" xfId="25093" xr:uid="{00000000-0005-0000-0000-00004E610000}"/>
    <cellStyle name="20% - Accent1 3 3 3 5 3 2" xfId="25094" xr:uid="{00000000-0005-0000-0000-00004F610000}"/>
    <cellStyle name="20% - Accent1 3 3 3 5 3 2 2" xfId="25095" xr:uid="{00000000-0005-0000-0000-000050610000}"/>
    <cellStyle name="20% - Accent1 3 3 3 5 3 2 2 2" xfId="25096" xr:uid="{00000000-0005-0000-0000-000051610000}"/>
    <cellStyle name="20% - Accent1 3 3 3 5 3 2 3" xfId="25097" xr:uid="{00000000-0005-0000-0000-000052610000}"/>
    <cellStyle name="20% - Accent1 3 3 3 5 3 3" xfId="25098" xr:uid="{00000000-0005-0000-0000-000053610000}"/>
    <cellStyle name="20% - Accent1 3 3 3 5 3 3 2" xfId="25099" xr:uid="{00000000-0005-0000-0000-000054610000}"/>
    <cellStyle name="20% - Accent1 3 3 3 5 3 4" xfId="25100" xr:uid="{00000000-0005-0000-0000-000055610000}"/>
    <cellStyle name="20% - Accent1 3 3 3 5 4" xfId="25101" xr:uid="{00000000-0005-0000-0000-000056610000}"/>
    <cellStyle name="20% - Accent1 3 3 3 5 4 2" xfId="25102" xr:uid="{00000000-0005-0000-0000-000057610000}"/>
    <cellStyle name="20% - Accent1 3 3 3 5 4 2 2" xfId="25103" xr:uid="{00000000-0005-0000-0000-000058610000}"/>
    <cellStyle name="20% - Accent1 3 3 3 5 4 2 2 2" xfId="25104" xr:uid="{00000000-0005-0000-0000-000059610000}"/>
    <cellStyle name="20% - Accent1 3 3 3 5 4 2 3" xfId="25105" xr:uid="{00000000-0005-0000-0000-00005A610000}"/>
    <cellStyle name="20% - Accent1 3 3 3 5 4 3" xfId="25106" xr:uid="{00000000-0005-0000-0000-00005B610000}"/>
    <cellStyle name="20% - Accent1 3 3 3 5 4 3 2" xfId="25107" xr:uid="{00000000-0005-0000-0000-00005C610000}"/>
    <cellStyle name="20% - Accent1 3 3 3 5 4 4" xfId="25108" xr:uid="{00000000-0005-0000-0000-00005D610000}"/>
    <cellStyle name="20% - Accent1 3 3 3 5 5" xfId="25109" xr:uid="{00000000-0005-0000-0000-00005E610000}"/>
    <cellStyle name="20% - Accent1 3 3 3 5 5 2" xfId="25110" xr:uid="{00000000-0005-0000-0000-00005F610000}"/>
    <cellStyle name="20% - Accent1 3 3 3 5 5 2 2" xfId="25111" xr:uid="{00000000-0005-0000-0000-000060610000}"/>
    <cellStyle name="20% - Accent1 3 3 3 5 5 3" xfId="25112" xr:uid="{00000000-0005-0000-0000-000061610000}"/>
    <cellStyle name="20% - Accent1 3 3 3 5 6" xfId="25113" xr:uid="{00000000-0005-0000-0000-000062610000}"/>
    <cellStyle name="20% - Accent1 3 3 3 5 6 2" xfId="25114" xr:uid="{00000000-0005-0000-0000-000063610000}"/>
    <cellStyle name="20% - Accent1 3 3 3 5 6 2 2" xfId="25115" xr:uid="{00000000-0005-0000-0000-000064610000}"/>
    <cellStyle name="20% - Accent1 3 3 3 5 6 3" xfId="25116" xr:uid="{00000000-0005-0000-0000-000065610000}"/>
    <cellStyle name="20% - Accent1 3 3 3 5 7" xfId="25117" xr:uid="{00000000-0005-0000-0000-000066610000}"/>
    <cellStyle name="20% - Accent1 3 3 3 5 7 2" xfId="25118" xr:uid="{00000000-0005-0000-0000-000067610000}"/>
    <cellStyle name="20% - Accent1 3 3 3 5 8" xfId="25119" xr:uid="{00000000-0005-0000-0000-000068610000}"/>
    <cellStyle name="20% - Accent1 3 3 3 5 8 2" xfId="25120" xr:uid="{00000000-0005-0000-0000-000069610000}"/>
    <cellStyle name="20% - Accent1 3 3 3 5 9" xfId="25121" xr:uid="{00000000-0005-0000-0000-00006A610000}"/>
    <cellStyle name="20% - Accent1 3 3 3 6" xfId="25122" xr:uid="{00000000-0005-0000-0000-00006B610000}"/>
    <cellStyle name="20% - Accent1 3 3 3 6 2" xfId="25123" xr:uid="{00000000-0005-0000-0000-00006C610000}"/>
    <cellStyle name="20% - Accent1 3 3 3 6 2 2" xfId="25124" xr:uid="{00000000-0005-0000-0000-00006D610000}"/>
    <cellStyle name="20% - Accent1 3 3 3 6 2 2 2" xfId="25125" xr:uid="{00000000-0005-0000-0000-00006E610000}"/>
    <cellStyle name="20% - Accent1 3 3 3 6 2 2 2 2" xfId="25126" xr:uid="{00000000-0005-0000-0000-00006F610000}"/>
    <cellStyle name="20% - Accent1 3 3 3 6 2 2 3" xfId="25127" xr:uid="{00000000-0005-0000-0000-000070610000}"/>
    <cellStyle name="20% - Accent1 3 3 3 6 2 3" xfId="25128" xr:uid="{00000000-0005-0000-0000-000071610000}"/>
    <cellStyle name="20% - Accent1 3 3 3 6 2 3 2" xfId="25129" xr:uid="{00000000-0005-0000-0000-000072610000}"/>
    <cellStyle name="20% - Accent1 3 3 3 6 2 4" xfId="25130" xr:uid="{00000000-0005-0000-0000-000073610000}"/>
    <cellStyle name="20% - Accent1 3 3 3 6 3" xfId="25131" xr:uid="{00000000-0005-0000-0000-000074610000}"/>
    <cellStyle name="20% - Accent1 3 3 3 6 3 2" xfId="25132" xr:uid="{00000000-0005-0000-0000-000075610000}"/>
    <cellStyle name="20% - Accent1 3 3 3 6 3 2 2" xfId="25133" xr:uid="{00000000-0005-0000-0000-000076610000}"/>
    <cellStyle name="20% - Accent1 3 3 3 6 3 2 2 2" xfId="25134" xr:uid="{00000000-0005-0000-0000-000077610000}"/>
    <cellStyle name="20% - Accent1 3 3 3 6 3 2 3" xfId="25135" xr:uid="{00000000-0005-0000-0000-000078610000}"/>
    <cellStyle name="20% - Accent1 3 3 3 6 3 3" xfId="25136" xr:uid="{00000000-0005-0000-0000-000079610000}"/>
    <cellStyle name="20% - Accent1 3 3 3 6 3 3 2" xfId="25137" xr:uid="{00000000-0005-0000-0000-00007A610000}"/>
    <cellStyle name="20% - Accent1 3 3 3 6 3 4" xfId="25138" xr:uid="{00000000-0005-0000-0000-00007B610000}"/>
    <cellStyle name="20% - Accent1 3 3 3 6 4" xfId="25139" xr:uid="{00000000-0005-0000-0000-00007C610000}"/>
    <cellStyle name="20% - Accent1 3 3 3 6 4 2" xfId="25140" xr:uid="{00000000-0005-0000-0000-00007D610000}"/>
    <cellStyle name="20% - Accent1 3 3 3 6 4 2 2" xfId="25141" xr:uid="{00000000-0005-0000-0000-00007E610000}"/>
    <cellStyle name="20% - Accent1 3 3 3 6 4 2 2 2" xfId="25142" xr:uid="{00000000-0005-0000-0000-00007F610000}"/>
    <cellStyle name="20% - Accent1 3 3 3 6 4 2 3" xfId="25143" xr:uid="{00000000-0005-0000-0000-000080610000}"/>
    <cellStyle name="20% - Accent1 3 3 3 6 4 3" xfId="25144" xr:uid="{00000000-0005-0000-0000-000081610000}"/>
    <cellStyle name="20% - Accent1 3 3 3 6 4 3 2" xfId="25145" xr:uid="{00000000-0005-0000-0000-000082610000}"/>
    <cellStyle name="20% - Accent1 3 3 3 6 4 4" xfId="25146" xr:uid="{00000000-0005-0000-0000-000083610000}"/>
    <cellStyle name="20% - Accent1 3 3 3 6 5" xfId="25147" xr:uid="{00000000-0005-0000-0000-000084610000}"/>
    <cellStyle name="20% - Accent1 3 3 3 6 5 2" xfId="25148" xr:uid="{00000000-0005-0000-0000-000085610000}"/>
    <cellStyle name="20% - Accent1 3 3 3 6 5 2 2" xfId="25149" xr:uid="{00000000-0005-0000-0000-000086610000}"/>
    <cellStyle name="20% - Accent1 3 3 3 6 5 3" xfId="25150" xr:uid="{00000000-0005-0000-0000-000087610000}"/>
    <cellStyle name="20% - Accent1 3 3 3 6 6" xfId="25151" xr:uid="{00000000-0005-0000-0000-000088610000}"/>
    <cellStyle name="20% - Accent1 3 3 3 6 6 2" xfId="25152" xr:uid="{00000000-0005-0000-0000-000089610000}"/>
    <cellStyle name="20% - Accent1 3 3 3 6 6 2 2" xfId="25153" xr:uid="{00000000-0005-0000-0000-00008A610000}"/>
    <cellStyle name="20% - Accent1 3 3 3 6 6 3" xfId="25154" xr:uid="{00000000-0005-0000-0000-00008B610000}"/>
    <cellStyle name="20% - Accent1 3 3 3 6 7" xfId="25155" xr:uid="{00000000-0005-0000-0000-00008C610000}"/>
    <cellStyle name="20% - Accent1 3 3 3 6 7 2" xfId="25156" xr:uid="{00000000-0005-0000-0000-00008D610000}"/>
    <cellStyle name="20% - Accent1 3 3 3 6 8" xfId="25157" xr:uid="{00000000-0005-0000-0000-00008E610000}"/>
    <cellStyle name="20% - Accent1 3 3 3 6 8 2" xfId="25158" xr:uid="{00000000-0005-0000-0000-00008F610000}"/>
    <cellStyle name="20% - Accent1 3 3 3 6 9" xfId="25159" xr:uid="{00000000-0005-0000-0000-000090610000}"/>
    <cellStyle name="20% - Accent1 3 3 3 7" xfId="25160" xr:uid="{00000000-0005-0000-0000-000091610000}"/>
    <cellStyle name="20% - Accent1 3 3 3 7 2" xfId="25161" xr:uid="{00000000-0005-0000-0000-000092610000}"/>
    <cellStyle name="20% - Accent1 3 3 3 7 2 2" xfId="25162" xr:uid="{00000000-0005-0000-0000-000093610000}"/>
    <cellStyle name="20% - Accent1 3 3 3 7 2 2 2" xfId="25163" xr:uid="{00000000-0005-0000-0000-000094610000}"/>
    <cellStyle name="20% - Accent1 3 3 3 7 2 3" xfId="25164" xr:uid="{00000000-0005-0000-0000-000095610000}"/>
    <cellStyle name="20% - Accent1 3 3 3 7 3" xfId="25165" xr:uid="{00000000-0005-0000-0000-000096610000}"/>
    <cellStyle name="20% - Accent1 3 3 3 7 3 2" xfId="25166" xr:uid="{00000000-0005-0000-0000-000097610000}"/>
    <cellStyle name="20% - Accent1 3 3 3 7 4" xfId="25167" xr:uid="{00000000-0005-0000-0000-000098610000}"/>
    <cellStyle name="20% - Accent1 3 3 3 8" xfId="25168" xr:uid="{00000000-0005-0000-0000-000099610000}"/>
    <cellStyle name="20% - Accent1 3 3 3 8 2" xfId="25169" xr:uid="{00000000-0005-0000-0000-00009A610000}"/>
    <cellStyle name="20% - Accent1 3 3 3 8 2 2" xfId="25170" xr:uid="{00000000-0005-0000-0000-00009B610000}"/>
    <cellStyle name="20% - Accent1 3 3 3 8 2 2 2" xfId="25171" xr:uid="{00000000-0005-0000-0000-00009C610000}"/>
    <cellStyle name="20% - Accent1 3 3 3 8 2 3" xfId="25172" xr:uid="{00000000-0005-0000-0000-00009D610000}"/>
    <cellStyle name="20% - Accent1 3 3 3 8 3" xfId="25173" xr:uid="{00000000-0005-0000-0000-00009E610000}"/>
    <cellStyle name="20% - Accent1 3 3 3 8 3 2" xfId="25174" xr:uid="{00000000-0005-0000-0000-00009F610000}"/>
    <cellStyle name="20% - Accent1 3 3 3 8 4" xfId="25175" xr:uid="{00000000-0005-0000-0000-0000A0610000}"/>
    <cellStyle name="20% - Accent1 3 3 3 9" xfId="25176" xr:uid="{00000000-0005-0000-0000-0000A1610000}"/>
    <cellStyle name="20% - Accent1 3 3 3 9 2" xfId="25177" xr:uid="{00000000-0005-0000-0000-0000A2610000}"/>
    <cellStyle name="20% - Accent1 3 3 3 9 2 2" xfId="25178" xr:uid="{00000000-0005-0000-0000-0000A3610000}"/>
    <cellStyle name="20% - Accent1 3 3 3 9 2 2 2" xfId="25179" xr:uid="{00000000-0005-0000-0000-0000A4610000}"/>
    <cellStyle name="20% - Accent1 3 3 3 9 2 3" xfId="25180" xr:uid="{00000000-0005-0000-0000-0000A5610000}"/>
    <cellStyle name="20% - Accent1 3 3 3 9 3" xfId="25181" xr:uid="{00000000-0005-0000-0000-0000A6610000}"/>
    <cellStyle name="20% - Accent1 3 3 3 9 3 2" xfId="25182" xr:uid="{00000000-0005-0000-0000-0000A7610000}"/>
    <cellStyle name="20% - Accent1 3 3 3 9 4" xfId="25183" xr:uid="{00000000-0005-0000-0000-0000A8610000}"/>
    <cellStyle name="20% - Accent1 3 3 4" xfId="25184" xr:uid="{00000000-0005-0000-0000-0000A9610000}"/>
    <cellStyle name="20% - Accent1 3 3 4 10" xfId="25185" xr:uid="{00000000-0005-0000-0000-0000AA610000}"/>
    <cellStyle name="20% - Accent1 3 3 4 10 2" xfId="25186" xr:uid="{00000000-0005-0000-0000-0000AB610000}"/>
    <cellStyle name="20% - Accent1 3 3 4 11" xfId="25187" xr:uid="{00000000-0005-0000-0000-0000AC610000}"/>
    <cellStyle name="20% - Accent1 3 3 4 2" xfId="25188" xr:uid="{00000000-0005-0000-0000-0000AD610000}"/>
    <cellStyle name="20% - Accent1 3 3 4 2 2" xfId="25189" xr:uid="{00000000-0005-0000-0000-0000AE610000}"/>
    <cellStyle name="20% - Accent1 3 3 4 2 2 2" xfId="25190" xr:uid="{00000000-0005-0000-0000-0000AF610000}"/>
    <cellStyle name="20% - Accent1 3 3 4 2 2 2 2" xfId="25191" xr:uid="{00000000-0005-0000-0000-0000B0610000}"/>
    <cellStyle name="20% - Accent1 3 3 4 2 2 2 2 2" xfId="25192" xr:uid="{00000000-0005-0000-0000-0000B1610000}"/>
    <cellStyle name="20% - Accent1 3 3 4 2 2 2 3" xfId="25193" xr:uid="{00000000-0005-0000-0000-0000B2610000}"/>
    <cellStyle name="20% - Accent1 3 3 4 2 2 3" xfId="25194" xr:uid="{00000000-0005-0000-0000-0000B3610000}"/>
    <cellStyle name="20% - Accent1 3 3 4 2 2 3 2" xfId="25195" xr:uid="{00000000-0005-0000-0000-0000B4610000}"/>
    <cellStyle name="20% - Accent1 3 3 4 2 2 4" xfId="25196" xr:uid="{00000000-0005-0000-0000-0000B5610000}"/>
    <cellStyle name="20% - Accent1 3 3 4 2 3" xfId="25197" xr:uid="{00000000-0005-0000-0000-0000B6610000}"/>
    <cellStyle name="20% - Accent1 3 3 4 2 3 2" xfId="25198" xr:uid="{00000000-0005-0000-0000-0000B7610000}"/>
    <cellStyle name="20% - Accent1 3 3 4 2 3 2 2" xfId="25199" xr:uid="{00000000-0005-0000-0000-0000B8610000}"/>
    <cellStyle name="20% - Accent1 3 3 4 2 3 2 2 2" xfId="25200" xr:uid="{00000000-0005-0000-0000-0000B9610000}"/>
    <cellStyle name="20% - Accent1 3 3 4 2 3 2 3" xfId="25201" xr:uid="{00000000-0005-0000-0000-0000BA610000}"/>
    <cellStyle name="20% - Accent1 3 3 4 2 3 3" xfId="25202" xr:uid="{00000000-0005-0000-0000-0000BB610000}"/>
    <cellStyle name="20% - Accent1 3 3 4 2 3 3 2" xfId="25203" xr:uid="{00000000-0005-0000-0000-0000BC610000}"/>
    <cellStyle name="20% - Accent1 3 3 4 2 3 4" xfId="25204" xr:uid="{00000000-0005-0000-0000-0000BD610000}"/>
    <cellStyle name="20% - Accent1 3 3 4 2 4" xfId="25205" xr:uid="{00000000-0005-0000-0000-0000BE610000}"/>
    <cellStyle name="20% - Accent1 3 3 4 2 4 2" xfId="25206" xr:uid="{00000000-0005-0000-0000-0000BF610000}"/>
    <cellStyle name="20% - Accent1 3 3 4 2 4 2 2" xfId="25207" xr:uid="{00000000-0005-0000-0000-0000C0610000}"/>
    <cellStyle name="20% - Accent1 3 3 4 2 4 2 2 2" xfId="25208" xr:uid="{00000000-0005-0000-0000-0000C1610000}"/>
    <cellStyle name="20% - Accent1 3 3 4 2 4 2 3" xfId="25209" xr:uid="{00000000-0005-0000-0000-0000C2610000}"/>
    <cellStyle name="20% - Accent1 3 3 4 2 4 3" xfId="25210" xr:uid="{00000000-0005-0000-0000-0000C3610000}"/>
    <cellStyle name="20% - Accent1 3 3 4 2 4 3 2" xfId="25211" xr:uid="{00000000-0005-0000-0000-0000C4610000}"/>
    <cellStyle name="20% - Accent1 3 3 4 2 4 4" xfId="25212" xr:uid="{00000000-0005-0000-0000-0000C5610000}"/>
    <cellStyle name="20% - Accent1 3 3 4 2 5" xfId="25213" xr:uid="{00000000-0005-0000-0000-0000C6610000}"/>
    <cellStyle name="20% - Accent1 3 3 4 2 5 2" xfId="25214" xr:uid="{00000000-0005-0000-0000-0000C7610000}"/>
    <cellStyle name="20% - Accent1 3 3 4 2 5 2 2" xfId="25215" xr:uid="{00000000-0005-0000-0000-0000C8610000}"/>
    <cellStyle name="20% - Accent1 3 3 4 2 5 3" xfId="25216" xr:uid="{00000000-0005-0000-0000-0000C9610000}"/>
    <cellStyle name="20% - Accent1 3 3 4 2 6" xfId="25217" xr:uid="{00000000-0005-0000-0000-0000CA610000}"/>
    <cellStyle name="20% - Accent1 3 3 4 2 6 2" xfId="25218" xr:uid="{00000000-0005-0000-0000-0000CB610000}"/>
    <cellStyle name="20% - Accent1 3 3 4 2 6 2 2" xfId="25219" xr:uid="{00000000-0005-0000-0000-0000CC610000}"/>
    <cellStyle name="20% - Accent1 3 3 4 2 6 3" xfId="25220" xr:uid="{00000000-0005-0000-0000-0000CD610000}"/>
    <cellStyle name="20% - Accent1 3 3 4 2 7" xfId="25221" xr:uid="{00000000-0005-0000-0000-0000CE610000}"/>
    <cellStyle name="20% - Accent1 3 3 4 2 7 2" xfId="25222" xr:uid="{00000000-0005-0000-0000-0000CF610000}"/>
    <cellStyle name="20% - Accent1 3 3 4 2 8" xfId="25223" xr:uid="{00000000-0005-0000-0000-0000D0610000}"/>
    <cellStyle name="20% - Accent1 3 3 4 2 8 2" xfId="25224" xr:uid="{00000000-0005-0000-0000-0000D1610000}"/>
    <cellStyle name="20% - Accent1 3 3 4 2 9" xfId="25225" xr:uid="{00000000-0005-0000-0000-0000D2610000}"/>
    <cellStyle name="20% - Accent1 3 3 4 3" xfId="25226" xr:uid="{00000000-0005-0000-0000-0000D3610000}"/>
    <cellStyle name="20% - Accent1 3 3 4 3 2" xfId="25227" xr:uid="{00000000-0005-0000-0000-0000D4610000}"/>
    <cellStyle name="20% - Accent1 3 3 4 3 2 2" xfId="25228" xr:uid="{00000000-0005-0000-0000-0000D5610000}"/>
    <cellStyle name="20% - Accent1 3 3 4 3 2 2 2" xfId="25229" xr:uid="{00000000-0005-0000-0000-0000D6610000}"/>
    <cellStyle name="20% - Accent1 3 3 4 3 2 2 2 2" xfId="25230" xr:uid="{00000000-0005-0000-0000-0000D7610000}"/>
    <cellStyle name="20% - Accent1 3 3 4 3 2 2 3" xfId="25231" xr:uid="{00000000-0005-0000-0000-0000D8610000}"/>
    <cellStyle name="20% - Accent1 3 3 4 3 2 3" xfId="25232" xr:uid="{00000000-0005-0000-0000-0000D9610000}"/>
    <cellStyle name="20% - Accent1 3 3 4 3 2 3 2" xfId="25233" xr:uid="{00000000-0005-0000-0000-0000DA610000}"/>
    <cellStyle name="20% - Accent1 3 3 4 3 2 4" xfId="25234" xr:uid="{00000000-0005-0000-0000-0000DB610000}"/>
    <cellStyle name="20% - Accent1 3 3 4 3 3" xfId="25235" xr:uid="{00000000-0005-0000-0000-0000DC610000}"/>
    <cellStyle name="20% - Accent1 3 3 4 3 3 2" xfId="25236" xr:uid="{00000000-0005-0000-0000-0000DD610000}"/>
    <cellStyle name="20% - Accent1 3 3 4 3 3 2 2" xfId="25237" xr:uid="{00000000-0005-0000-0000-0000DE610000}"/>
    <cellStyle name="20% - Accent1 3 3 4 3 3 2 2 2" xfId="25238" xr:uid="{00000000-0005-0000-0000-0000DF610000}"/>
    <cellStyle name="20% - Accent1 3 3 4 3 3 2 3" xfId="25239" xr:uid="{00000000-0005-0000-0000-0000E0610000}"/>
    <cellStyle name="20% - Accent1 3 3 4 3 3 3" xfId="25240" xr:uid="{00000000-0005-0000-0000-0000E1610000}"/>
    <cellStyle name="20% - Accent1 3 3 4 3 3 3 2" xfId="25241" xr:uid="{00000000-0005-0000-0000-0000E2610000}"/>
    <cellStyle name="20% - Accent1 3 3 4 3 3 4" xfId="25242" xr:uid="{00000000-0005-0000-0000-0000E3610000}"/>
    <cellStyle name="20% - Accent1 3 3 4 3 4" xfId="25243" xr:uid="{00000000-0005-0000-0000-0000E4610000}"/>
    <cellStyle name="20% - Accent1 3 3 4 3 4 2" xfId="25244" xr:uid="{00000000-0005-0000-0000-0000E5610000}"/>
    <cellStyle name="20% - Accent1 3 3 4 3 4 2 2" xfId="25245" xr:uid="{00000000-0005-0000-0000-0000E6610000}"/>
    <cellStyle name="20% - Accent1 3 3 4 3 4 2 2 2" xfId="25246" xr:uid="{00000000-0005-0000-0000-0000E7610000}"/>
    <cellStyle name="20% - Accent1 3 3 4 3 4 2 3" xfId="25247" xr:uid="{00000000-0005-0000-0000-0000E8610000}"/>
    <cellStyle name="20% - Accent1 3 3 4 3 4 3" xfId="25248" xr:uid="{00000000-0005-0000-0000-0000E9610000}"/>
    <cellStyle name="20% - Accent1 3 3 4 3 4 3 2" xfId="25249" xr:uid="{00000000-0005-0000-0000-0000EA610000}"/>
    <cellStyle name="20% - Accent1 3 3 4 3 4 4" xfId="25250" xr:uid="{00000000-0005-0000-0000-0000EB610000}"/>
    <cellStyle name="20% - Accent1 3 3 4 3 5" xfId="25251" xr:uid="{00000000-0005-0000-0000-0000EC610000}"/>
    <cellStyle name="20% - Accent1 3 3 4 3 5 2" xfId="25252" xr:uid="{00000000-0005-0000-0000-0000ED610000}"/>
    <cellStyle name="20% - Accent1 3 3 4 3 5 2 2" xfId="25253" xr:uid="{00000000-0005-0000-0000-0000EE610000}"/>
    <cellStyle name="20% - Accent1 3 3 4 3 5 3" xfId="25254" xr:uid="{00000000-0005-0000-0000-0000EF610000}"/>
    <cellStyle name="20% - Accent1 3 3 4 3 6" xfId="25255" xr:uid="{00000000-0005-0000-0000-0000F0610000}"/>
    <cellStyle name="20% - Accent1 3 3 4 3 6 2" xfId="25256" xr:uid="{00000000-0005-0000-0000-0000F1610000}"/>
    <cellStyle name="20% - Accent1 3 3 4 3 6 2 2" xfId="25257" xr:uid="{00000000-0005-0000-0000-0000F2610000}"/>
    <cellStyle name="20% - Accent1 3 3 4 3 6 3" xfId="25258" xr:uid="{00000000-0005-0000-0000-0000F3610000}"/>
    <cellStyle name="20% - Accent1 3 3 4 3 7" xfId="25259" xr:uid="{00000000-0005-0000-0000-0000F4610000}"/>
    <cellStyle name="20% - Accent1 3 3 4 3 7 2" xfId="25260" xr:uid="{00000000-0005-0000-0000-0000F5610000}"/>
    <cellStyle name="20% - Accent1 3 3 4 3 8" xfId="25261" xr:uid="{00000000-0005-0000-0000-0000F6610000}"/>
    <cellStyle name="20% - Accent1 3 3 4 3 8 2" xfId="25262" xr:uid="{00000000-0005-0000-0000-0000F7610000}"/>
    <cellStyle name="20% - Accent1 3 3 4 3 9" xfId="25263" xr:uid="{00000000-0005-0000-0000-0000F8610000}"/>
    <cellStyle name="20% - Accent1 3 3 4 4" xfId="25264" xr:uid="{00000000-0005-0000-0000-0000F9610000}"/>
    <cellStyle name="20% - Accent1 3 3 4 4 2" xfId="25265" xr:uid="{00000000-0005-0000-0000-0000FA610000}"/>
    <cellStyle name="20% - Accent1 3 3 4 4 2 2" xfId="25266" xr:uid="{00000000-0005-0000-0000-0000FB610000}"/>
    <cellStyle name="20% - Accent1 3 3 4 4 2 2 2" xfId="25267" xr:uid="{00000000-0005-0000-0000-0000FC610000}"/>
    <cellStyle name="20% - Accent1 3 3 4 4 2 3" xfId="25268" xr:uid="{00000000-0005-0000-0000-0000FD610000}"/>
    <cellStyle name="20% - Accent1 3 3 4 4 3" xfId="25269" xr:uid="{00000000-0005-0000-0000-0000FE610000}"/>
    <cellStyle name="20% - Accent1 3 3 4 4 3 2" xfId="25270" xr:uid="{00000000-0005-0000-0000-0000FF610000}"/>
    <cellStyle name="20% - Accent1 3 3 4 4 4" xfId="25271" xr:uid="{00000000-0005-0000-0000-000000620000}"/>
    <cellStyle name="20% - Accent1 3 3 4 5" xfId="25272" xr:uid="{00000000-0005-0000-0000-000001620000}"/>
    <cellStyle name="20% - Accent1 3 3 4 5 2" xfId="25273" xr:uid="{00000000-0005-0000-0000-000002620000}"/>
    <cellStyle name="20% - Accent1 3 3 4 5 2 2" xfId="25274" xr:uid="{00000000-0005-0000-0000-000003620000}"/>
    <cellStyle name="20% - Accent1 3 3 4 5 2 2 2" xfId="25275" xr:uid="{00000000-0005-0000-0000-000004620000}"/>
    <cellStyle name="20% - Accent1 3 3 4 5 2 3" xfId="25276" xr:uid="{00000000-0005-0000-0000-000005620000}"/>
    <cellStyle name="20% - Accent1 3 3 4 5 3" xfId="25277" xr:uid="{00000000-0005-0000-0000-000006620000}"/>
    <cellStyle name="20% - Accent1 3 3 4 5 3 2" xfId="25278" xr:uid="{00000000-0005-0000-0000-000007620000}"/>
    <cellStyle name="20% - Accent1 3 3 4 5 4" xfId="25279" xr:uid="{00000000-0005-0000-0000-000008620000}"/>
    <cellStyle name="20% - Accent1 3 3 4 6" xfId="25280" xr:uid="{00000000-0005-0000-0000-000009620000}"/>
    <cellStyle name="20% - Accent1 3 3 4 6 2" xfId="25281" xr:uid="{00000000-0005-0000-0000-00000A620000}"/>
    <cellStyle name="20% - Accent1 3 3 4 6 2 2" xfId="25282" xr:uid="{00000000-0005-0000-0000-00000B620000}"/>
    <cellStyle name="20% - Accent1 3 3 4 6 2 2 2" xfId="25283" xr:uid="{00000000-0005-0000-0000-00000C620000}"/>
    <cellStyle name="20% - Accent1 3 3 4 6 2 3" xfId="25284" xr:uid="{00000000-0005-0000-0000-00000D620000}"/>
    <cellStyle name="20% - Accent1 3 3 4 6 3" xfId="25285" xr:uid="{00000000-0005-0000-0000-00000E620000}"/>
    <cellStyle name="20% - Accent1 3 3 4 6 3 2" xfId="25286" xr:uid="{00000000-0005-0000-0000-00000F620000}"/>
    <cellStyle name="20% - Accent1 3 3 4 6 4" xfId="25287" xr:uid="{00000000-0005-0000-0000-000010620000}"/>
    <cellStyle name="20% - Accent1 3 3 4 7" xfId="25288" xr:uid="{00000000-0005-0000-0000-000011620000}"/>
    <cellStyle name="20% - Accent1 3 3 4 7 2" xfId="25289" xr:uid="{00000000-0005-0000-0000-000012620000}"/>
    <cellStyle name="20% - Accent1 3 3 4 7 2 2" xfId="25290" xr:uid="{00000000-0005-0000-0000-000013620000}"/>
    <cellStyle name="20% - Accent1 3 3 4 7 3" xfId="25291" xr:uid="{00000000-0005-0000-0000-000014620000}"/>
    <cellStyle name="20% - Accent1 3 3 4 8" xfId="25292" xr:uid="{00000000-0005-0000-0000-000015620000}"/>
    <cellStyle name="20% - Accent1 3 3 4 8 2" xfId="25293" xr:uid="{00000000-0005-0000-0000-000016620000}"/>
    <cellStyle name="20% - Accent1 3 3 4 8 2 2" xfId="25294" xr:uid="{00000000-0005-0000-0000-000017620000}"/>
    <cellStyle name="20% - Accent1 3 3 4 8 3" xfId="25295" xr:uid="{00000000-0005-0000-0000-000018620000}"/>
    <cellStyle name="20% - Accent1 3 3 4 9" xfId="25296" xr:uid="{00000000-0005-0000-0000-000019620000}"/>
    <cellStyle name="20% - Accent1 3 3 4 9 2" xfId="25297" xr:uid="{00000000-0005-0000-0000-00001A620000}"/>
    <cellStyle name="20% - Accent1 3 3 5" xfId="25298" xr:uid="{00000000-0005-0000-0000-00001B620000}"/>
    <cellStyle name="20% - Accent1 3 3 5 10" xfId="25299" xr:uid="{00000000-0005-0000-0000-00001C620000}"/>
    <cellStyle name="20% - Accent1 3 3 5 10 2" xfId="25300" xr:uid="{00000000-0005-0000-0000-00001D620000}"/>
    <cellStyle name="20% - Accent1 3 3 5 11" xfId="25301" xr:uid="{00000000-0005-0000-0000-00001E620000}"/>
    <cellStyle name="20% - Accent1 3 3 5 2" xfId="25302" xr:uid="{00000000-0005-0000-0000-00001F620000}"/>
    <cellStyle name="20% - Accent1 3 3 5 2 2" xfId="25303" xr:uid="{00000000-0005-0000-0000-000020620000}"/>
    <cellStyle name="20% - Accent1 3 3 5 2 2 2" xfId="25304" xr:uid="{00000000-0005-0000-0000-000021620000}"/>
    <cellStyle name="20% - Accent1 3 3 5 2 2 2 2" xfId="25305" xr:uid="{00000000-0005-0000-0000-000022620000}"/>
    <cellStyle name="20% - Accent1 3 3 5 2 2 2 2 2" xfId="25306" xr:uid="{00000000-0005-0000-0000-000023620000}"/>
    <cellStyle name="20% - Accent1 3 3 5 2 2 2 3" xfId="25307" xr:uid="{00000000-0005-0000-0000-000024620000}"/>
    <cellStyle name="20% - Accent1 3 3 5 2 2 3" xfId="25308" xr:uid="{00000000-0005-0000-0000-000025620000}"/>
    <cellStyle name="20% - Accent1 3 3 5 2 2 3 2" xfId="25309" xr:uid="{00000000-0005-0000-0000-000026620000}"/>
    <cellStyle name="20% - Accent1 3 3 5 2 2 4" xfId="25310" xr:uid="{00000000-0005-0000-0000-000027620000}"/>
    <cellStyle name="20% - Accent1 3 3 5 2 3" xfId="25311" xr:uid="{00000000-0005-0000-0000-000028620000}"/>
    <cellStyle name="20% - Accent1 3 3 5 2 3 2" xfId="25312" xr:uid="{00000000-0005-0000-0000-000029620000}"/>
    <cellStyle name="20% - Accent1 3 3 5 2 3 2 2" xfId="25313" xr:uid="{00000000-0005-0000-0000-00002A620000}"/>
    <cellStyle name="20% - Accent1 3 3 5 2 3 2 2 2" xfId="25314" xr:uid="{00000000-0005-0000-0000-00002B620000}"/>
    <cellStyle name="20% - Accent1 3 3 5 2 3 2 3" xfId="25315" xr:uid="{00000000-0005-0000-0000-00002C620000}"/>
    <cellStyle name="20% - Accent1 3 3 5 2 3 3" xfId="25316" xr:uid="{00000000-0005-0000-0000-00002D620000}"/>
    <cellStyle name="20% - Accent1 3 3 5 2 3 3 2" xfId="25317" xr:uid="{00000000-0005-0000-0000-00002E620000}"/>
    <cellStyle name="20% - Accent1 3 3 5 2 3 4" xfId="25318" xr:uid="{00000000-0005-0000-0000-00002F620000}"/>
    <cellStyle name="20% - Accent1 3 3 5 2 4" xfId="25319" xr:uid="{00000000-0005-0000-0000-000030620000}"/>
    <cellStyle name="20% - Accent1 3 3 5 2 4 2" xfId="25320" xr:uid="{00000000-0005-0000-0000-000031620000}"/>
    <cellStyle name="20% - Accent1 3 3 5 2 4 2 2" xfId="25321" xr:uid="{00000000-0005-0000-0000-000032620000}"/>
    <cellStyle name="20% - Accent1 3 3 5 2 4 2 2 2" xfId="25322" xr:uid="{00000000-0005-0000-0000-000033620000}"/>
    <cellStyle name="20% - Accent1 3 3 5 2 4 2 3" xfId="25323" xr:uid="{00000000-0005-0000-0000-000034620000}"/>
    <cellStyle name="20% - Accent1 3 3 5 2 4 3" xfId="25324" xr:uid="{00000000-0005-0000-0000-000035620000}"/>
    <cellStyle name="20% - Accent1 3 3 5 2 4 3 2" xfId="25325" xr:uid="{00000000-0005-0000-0000-000036620000}"/>
    <cellStyle name="20% - Accent1 3 3 5 2 4 4" xfId="25326" xr:uid="{00000000-0005-0000-0000-000037620000}"/>
    <cellStyle name="20% - Accent1 3 3 5 2 5" xfId="25327" xr:uid="{00000000-0005-0000-0000-000038620000}"/>
    <cellStyle name="20% - Accent1 3 3 5 2 5 2" xfId="25328" xr:uid="{00000000-0005-0000-0000-000039620000}"/>
    <cellStyle name="20% - Accent1 3 3 5 2 5 2 2" xfId="25329" xr:uid="{00000000-0005-0000-0000-00003A620000}"/>
    <cellStyle name="20% - Accent1 3 3 5 2 5 3" xfId="25330" xr:uid="{00000000-0005-0000-0000-00003B620000}"/>
    <cellStyle name="20% - Accent1 3 3 5 2 6" xfId="25331" xr:uid="{00000000-0005-0000-0000-00003C620000}"/>
    <cellStyle name="20% - Accent1 3 3 5 2 6 2" xfId="25332" xr:uid="{00000000-0005-0000-0000-00003D620000}"/>
    <cellStyle name="20% - Accent1 3 3 5 2 6 2 2" xfId="25333" xr:uid="{00000000-0005-0000-0000-00003E620000}"/>
    <cellStyle name="20% - Accent1 3 3 5 2 6 3" xfId="25334" xr:uid="{00000000-0005-0000-0000-00003F620000}"/>
    <cellStyle name="20% - Accent1 3 3 5 2 7" xfId="25335" xr:uid="{00000000-0005-0000-0000-000040620000}"/>
    <cellStyle name="20% - Accent1 3 3 5 2 7 2" xfId="25336" xr:uid="{00000000-0005-0000-0000-000041620000}"/>
    <cellStyle name="20% - Accent1 3 3 5 2 8" xfId="25337" xr:uid="{00000000-0005-0000-0000-000042620000}"/>
    <cellStyle name="20% - Accent1 3 3 5 2 8 2" xfId="25338" xr:uid="{00000000-0005-0000-0000-000043620000}"/>
    <cellStyle name="20% - Accent1 3 3 5 2 9" xfId="25339" xr:uid="{00000000-0005-0000-0000-000044620000}"/>
    <cellStyle name="20% - Accent1 3 3 5 3" xfId="25340" xr:uid="{00000000-0005-0000-0000-000045620000}"/>
    <cellStyle name="20% - Accent1 3 3 5 3 2" xfId="25341" xr:uid="{00000000-0005-0000-0000-000046620000}"/>
    <cellStyle name="20% - Accent1 3 3 5 3 2 2" xfId="25342" xr:uid="{00000000-0005-0000-0000-000047620000}"/>
    <cellStyle name="20% - Accent1 3 3 5 3 2 2 2" xfId="25343" xr:uid="{00000000-0005-0000-0000-000048620000}"/>
    <cellStyle name="20% - Accent1 3 3 5 3 2 2 2 2" xfId="25344" xr:uid="{00000000-0005-0000-0000-000049620000}"/>
    <cellStyle name="20% - Accent1 3 3 5 3 2 2 3" xfId="25345" xr:uid="{00000000-0005-0000-0000-00004A620000}"/>
    <cellStyle name="20% - Accent1 3 3 5 3 2 3" xfId="25346" xr:uid="{00000000-0005-0000-0000-00004B620000}"/>
    <cellStyle name="20% - Accent1 3 3 5 3 2 3 2" xfId="25347" xr:uid="{00000000-0005-0000-0000-00004C620000}"/>
    <cellStyle name="20% - Accent1 3 3 5 3 2 4" xfId="25348" xr:uid="{00000000-0005-0000-0000-00004D620000}"/>
    <cellStyle name="20% - Accent1 3 3 5 3 3" xfId="25349" xr:uid="{00000000-0005-0000-0000-00004E620000}"/>
    <cellStyle name="20% - Accent1 3 3 5 3 3 2" xfId="25350" xr:uid="{00000000-0005-0000-0000-00004F620000}"/>
    <cellStyle name="20% - Accent1 3 3 5 3 3 2 2" xfId="25351" xr:uid="{00000000-0005-0000-0000-000050620000}"/>
    <cellStyle name="20% - Accent1 3 3 5 3 3 2 2 2" xfId="25352" xr:uid="{00000000-0005-0000-0000-000051620000}"/>
    <cellStyle name="20% - Accent1 3 3 5 3 3 2 3" xfId="25353" xr:uid="{00000000-0005-0000-0000-000052620000}"/>
    <cellStyle name="20% - Accent1 3 3 5 3 3 3" xfId="25354" xr:uid="{00000000-0005-0000-0000-000053620000}"/>
    <cellStyle name="20% - Accent1 3 3 5 3 3 3 2" xfId="25355" xr:uid="{00000000-0005-0000-0000-000054620000}"/>
    <cellStyle name="20% - Accent1 3 3 5 3 3 4" xfId="25356" xr:uid="{00000000-0005-0000-0000-000055620000}"/>
    <cellStyle name="20% - Accent1 3 3 5 3 4" xfId="25357" xr:uid="{00000000-0005-0000-0000-000056620000}"/>
    <cellStyle name="20% - Accent1 3 3 5 3 4 2" xfId="25358" xr:uid="{00000000-0005-0000-0000-000057620000}"/>
    <cellStyle name="20% - Accent1 3 3 5 3 4 2 2" xfId="25359" xr:uid="{00000000-0005-0000-0000-000058620000}"/>
    <cellStyle name="20% - Accent1 3 3 5 3 4 2 2 2" xfId="25360" xr:uid="{00000000-0005-0000-0000-000059620000}"/>
    <cellStyle name="20% - Accent1 3 3 5 3 4 2 3" xfId="25361" xr:uid="{00000000-0005-0000-0000-00005A620000}"/>
    <cellStyle name="20% - Accent1 3 3 5 3 4 3" xfId="25362" xr:uid="{00000000-0005-0000-0000-00005B620000}"/>
    <cellStyle name="20% - Accent1 3 3 5 3 4 3 2" xfId="25363" xr:uid="{00000000-0005-0000-0000-00005C620000}"/>
    <cellStyle name="20% - Accent1 3 3 5 3 4 4" xfId="25364" xr:uid="{00000000-0005-0000-0000-00005D620000}"/>
    <cellStyle name="20% - Accent1 3 3 5 3 5" xfId="25365" xr:uid="{00000000-0005-0000-0000-00005E620000}"/>
    <cellStyle name="20% - Accent1 3 3 5 3 5 2" xfId="25366" xr:uid="{00000000-0005-0000-0000-00005F620000}"/>
    <cellStyle name="20% - Accent1 3 3 5 3 5 2 2" xfId="25367" xr:uid="{00000000-0005-0000-0000-000060620000}"/>
    <cellStyle name="20% - Accent1 3 3 5 3 5 3" xfId="25368" xr:uid="{00000000-0005-0000-0000-000061620000}"/>
    <cellStyle name="20% - Accent1 3 3 5 3 6" xfId="25369" xr:uid="{00000000-0005-0000-0000-000062620000}"/>
    <cellStyle name="20% - Accent1 3 3 5 3 6 2" xfId="25370" xr:uid="{00000000-0005-0000-0000-000063620000}"/>
    <cellStyle name="20% - Accent1 3 3 5 3 6 2 2" xfId="25371" xr:uid="{00000000-0005-0000-0000-000064620000}"/>
    <cellStyle name="20% - Accent1 3 3 5 3 6 3" xfId="25372" xr:uid="{00000000-0005-0000-0000-000065620000}"/>
    <cellStyle name="20% - Accent1 3 3 5 3 7" xfId="25373" xr:uid="{00000000-0005-0000-0000-000066620000}"/>
    <cellStyle name="20% - Accent1 3 3 5 3 7 2" xfId="25374" xr:uid="{00000000-0005-0000-0000-000067620000}"/>
    <cellStyle name="20% - Accent1 3 3 5 3 8" xfId="25375" xr:uid="{00000000-0005-0000-0000-000068620000}"/>
    <cellStyle name="20% - Accent1 3 3 5 3 8 2" xfId="25376" xr:uid="{00000000-0005-0000-0000-000069620000}"/>
    <cellStyle name="20% - Accent1 3 3 5 3 9" xfId="25377" xr:uid="{00000000-0005-0000-0000-00006A620000}"/>
    <cellStyle name="20% - Accent1 3 3 5 4" xfId="25378" xr:uid="{00000000-0005-0000-0000-00006B620000}"/>
    <cellStyle name="20% - Accent1 3 3 5 4 2" xfId="25379" xr:uid="{00000000-0005-0000-0000-00006C620000}"/>
    <cellStyle name="20% - Accent1 3 3 5 4 2 2" xfId="25380" xr:uid="{00000000-0005-0000-0000-00006D620000}"/>
    <cellStyle name="20% - Accent1 3 3 5 4 2 2 2" xfId="25381" xr:uid="{00000000-0005-0000-0000-00006E620000}"/>
    <cellStyle name="20% - Accent1 3 3 5 4 2 3" xfId="25382" xr:uid="{00000000-0005-0000-0000-00006F620000}"/>
    <cellStyle name="20% - Accent1 3 3 5 4 3" xfId="25383" xr:uid="{00000000-0005-0000-0000-000070620000}"/>
    <cellStyle name="20% - Accent1 3 3 5 4 3 2" xfId="25384" xr:uid="{00000000-0005-0000-0000-000071620000}"/>
    <cellStyle name="20% - Accent1 3 3 5 4 4" xfId="25385" xr:uid="{00000000-0005-0000-0000-000072620000}"/>
    <cellStyle name="20% - Accent1 3 3 5 5" xfId="25386" xr:uid="{00000000-0005-0000-0000-000073620000}"/>
    <cellStyle name="20% - Accent1 3 3 5 5 2" xfId="25387" xr:uid="{00000000-0005-0000-0000-000074620000}"/>
    <cellStyle name="20% - Accent1 3 3 5 5 2 2" xfId="25388" xr:uid="{00000000-0005-0000-0000-000075620000}"/>
    <cellStyle name="20% - Accent1 3 3 5 5 2 2 2" xfId="25389" xr:uid="{00000000-0005-0000-0000-000076620000}"/>
    <cellStyle name="20% - Accent1 3 3 5 5 2 3" xfId="25390" xr:uid="{00000000-0005-0000-0000-000077620000}"/>
    <cellStyle name="20% - Accent1 3 3 5 5 3" xfId="25391" xr:uid="{00000000-0005-0000-0000-000078620000}"/>
    <cellStyle name="20% - Accent1 3 3 5 5 3 2" xfId="25392" xr:uid="{00000000-0005-0000-0000-000079620000}"/>
    <cellStyle name="20% - Accent1 3 3 5 5 4" xfId="25393" xr:uid="{00000000-0005-0000-0000-00007A620000}"/>
    <cellStyle name="20% - Accent1 3 3 5 6" xfId="25394" xr:uid="{00000000-0005-0000-0000-00007B620000}"/>
    <cellStyle name="20% - Accent1 3 3 5 6 2" xfId="25395" xr:uid="{00000000-0005-0000-0000-00007C620000}"/>
    <cellStyle name="20% - Accent1 3 3 5 6 2 2" xfId="25396" xr:uid="{00000000-0005-0000-0000-00007D620000}"/>
    <cellStyle name="20% - Accent1 3 3 5 6 2 2 2" xfId="25397" xr:uid="{00000000-0005-0000-0000-00007E620000}"/>
    <cellStyle name="20% - Accent1 3 3 5 6 2 3" xfId="25398" xr:uid="{00000000-0005-0000-0000-00007F620000}"/>
    <cellStyle name="20% - Accent1 3 3 5 6 3" xfId="25399" xr:uid="{00000000-0005-0000-0000-000080620000}"/>
    <cellStyle name="20% - Accent1 3 3 5 6 3 2" xfId="25400" xr:uid="{00000000-0005-0000-0000-000081620000}"/>
    <cellStyle name="20% - Accent1 3 3 5 6 4" xfId="25401" xr:uid="{00000000-0005-0000-0000-000082620000}"/>
    <cellStyle name="20% - Accent1 3 3 5 7" xfId="25402" xr:uid="{00000000-0005-0000-0000-000083620000}"/>
    <cellStyle name="20% - Accent1 3 3 5 7 2" xfId="25403" xr:uid="{00000000-0005-0000-0000-000084620000}"/>
    <cellStyle name="20% - Accent1 3 3 5 7 2 2" xfId="25404" xr:uid="{00000000-0005-0000-0000-000085620000}"/>
    <cellStyle name="20% - Accent1 3 3 5 7 3" xfId="25405" xr:uid="{00000000-0005-0000-0000-000086620000}"/>
    <cellStyle name="20% - Accent1 3 3 5 8" xfId="25406" xr:uid="{00000000-0005-0000-0000-000087620000}"/>
    <cellStyle name="20% - Accent1 3 3 5 8 2" xfId="25407" xr:uid="{00000000-0005-0000-0000-000088620000}"/>
    <cellStyle name="20% - Accent1 3 3 5 8 2 2" xfId="25408" xr:uid="{00000000-0005-0000-0000-000089620000}"/>
    <cellStyle name="20% - Accent1 3 3 5 8 3" xfId="25409" xr:uid="{00000000-0005-0000-0000-00008A620000}"/>
    <cellStyle name="20% - Accent1 3 3 5 9" xfId="25410" xr:uid="{00000000-0005-0000-0000-00008B620000}"/>
    <cellStyle name="20% - Accent1 3 3 5 9 2" xfId="25411" xr:uid="{00000000-0005-0000-0000-00008C620000}"/>
    <cellStyle name="20% - Accent1 3 3 6" xfId="25412" xr:uid="{00000000-0005-0000-0000-00008D620000}"/>
    <cellStyle name="20% - Accent1 3 3 6 10" xfId="25413" xr:uid="{00000000-0005-0000-0000-00008E620000}"/>
    <cellStyle name="20% - Accent1 3 3 6 10 2" xfId="25414" xr:uid="{00000000-0005-0000-0000-00008F620000}"/>
    <cellStyle name="20% - Accent1 3 3 6 11" xfId="25415" xr:uid="{00000000-0005-0000-0000-000090620000}"/>
    <cellStyle name="20% - Accent1 3 3 6 2" xfId="25416" xr:uid="{00000000-0005-0000-0000-000091620000}"/>
    <cellStyle name="20% - Accent1 3 3 6 2 2" xfId="25417" xr:uid="{00000000-0005-0000-0000-000092620000}"/>
    <cellStyle name="20% - Accent1 3 3 6 2 2 2" xfId="25418" xr:uid="{00000000-0005-0000-0000-000093620000}"/>
    <cellStyle name="20% - Accent1 3 3 6 2 2 2 2" xfId="25419" xr:uid="{00000000-0005-0000-0000-000094620000}"/>
    <cellStyle name="20% - Accent1 3 3 6 2 2 2 2 2" xfId="25420" xr:uid="{00000000-0005-0000-0000-000095620000}"/>
    <cellStyle name="20% - Accent1 3 3 6 2 2 2 3" xfId="25421" xr:uid="{00000000-0005-0000-0000-000096620000}"/>
    <cellStyle name="20% - Accent1 3 3 6 2 2 3" xfId="25422" xr:uid="{00000000-0005-0000-0000-000097620000}"/>
    <cellStyle name="20% - Accent1 3 3 6 2 2 3 2" xfId="25423" xr:uid="{00000000-0005-0000-0000-000098620000}"/>
    <cellStyle name="20% - Accent1 3 3 6 2 2 4" xfId="25424" xr:uid="{00000000-0005-0000-0000-000099620000}"/>
    <cellStyle name="20% - Accent1 3 3 6 2 3" xfId="25425" xr:uid="{00000000-0005-0000-0000-00009A620000}"/>
    <cellStyle name="20% - Accent1 3 3 6 2 3 2" xfId="25426" xr:uid="{00000000-0005-0000-0000-00009B620000}"/>
    <cellStyle name="20% - Accent1 3 3 6 2 3 2 2" xfId="25427" xr:uid="{00000000-0005-0000-0000-00009C620000}"/>
    <cellStyle name="20% - Accent1 3 3 6 2 3 2 2 2" xfId="25428" xr:uid="{00000000-0005-0000-0000-00009D620000}"/>
    <cellStyle name="20% - Accent1 3 3 6 2 3 2 3" xfId="25429" xr:uid="{00000000-0005-0000-0000-00009E620000}"/>
    <cellStyle name="20% - Accent1 3 3 6 2 3 3" xfId="25430" xr:uid="{00000000-0005-0000-0000-00009F620000}"/>
    <cellStyle name="20% - Accent1 3 3 6 2 3 3 2" xfId="25431" xr:uid="{00000000-0005-0000-0000-0000A0620000}"/>
    <cellStyle name="20% - Accent1 3 3 6 2 3 4" xfId="25432" xr:uid="{00000000-0005-0000-0000-0000A1620000}"/>
    <cellStyle name="20% - Accent1 3 3 6 2 4" xfId="25433" xr:uid="{00000000-0005-0000-0000-0000A2620000}"/>
    <cellStyle name="20% - Accent1 3 3 6 2 4 2" xfId="25434" xr:uid="{00000000-0005-0000-0000-0000A3620000}"/>
    <cellStyle name="20% - Accent1 3 3 6 2 4 2 2" xfId="25435" xr:uid="{00000000-0005-0000-0000-0000A4620000}"/>
    <cellStyle name="20% - Accent1 3 3 6 2 4 2 2 2" xfId="25436" xr:uid="{00000000-0005-0000-0000-0000A5620000}"/>
    <cellStyle name="20% - Accent1 3 3 6 2 4 2 3" xfId="25437" xr:uid="{00000000-0005-0000-0000-0000A6620000}"/>
    <cellStyle name="20% - Accent1 3 3 6 2 4 3" xfId="25438" xr:uid="{00000000-0005-0000-0000-0000A7620000}"/>
    <cellStyle name="20% - Accent1 3 3 6 2 4 3 2" xfId="25439" xr:uid="{00000000-0005-0000-0000-0000A8620000}"/>
    <cellStyle name="20% - Accent1 3 3 6 2 4 4" xfId="25440" xr:uid="{00000000-0005-0000-0000-0000A9620000}"/>
    <cellStyle name="20% - Accent1 3 3 6 2 5" xfId="25441" xr:uid="{00000000-0005-0000-0000-0000AA620000}"/>
    <cellStyle name="20% - Accent1 3 3 6 2 5 2" xfId="25442" xr:uid="{00000000-0005-0000-0000-0000AB620000}"/>
    <cellStyle name="20% - Accent1 3 3 6 2 5 2 2" xfId="25443" xr:uid="{00000000-0005-0000-0000-0000AC620000}"/>
    <cellStyle name="20% - Accent1 3 3 6 2 5 3" xfId="25444" xr:uid="{00000000-0005-0000-0000-0000AD620000}"/>
    <cellStyle name="20% - Accent1 3 3 6 2 6" xfId="25445" xr:uid="{00000000-0005-0000-0000-0000AE620000}"/>
    <cellStyle name="20% - Accent1 3 3 6 2 6 2" xfId="25446" xr:uid="{00000000-0005-0000-0000-0000AF620000}"/>
    <cellStyle name="20% - Accent1 3 3 6 2 6 2 2" xfId="25447" xr:uid="{00000000-0005-0000-0000-0000B0620000}"/>
    <cellStyle name="20% - Accent1 3 3 6 2 6 3" xfId="25448" xr:uid="{00000000-0005-0000-0000-0000B1620000}"/>
    <cellStyle name="20% - Accent1 3 3 6 2 7" xfId="25449" xr:uid="{00000000-0005-0000-0000-0000B2620000}"/>
    <cellStyle name="20% - Accent1 3 3 6 2 7 2" xfId="25450" xr:uid="{00000000-0005-0000-0000-0000B3620000}"/>
    <cellStyle name="20% - Accent1 3 3 6 2 8" xfId="25451" xr:uid="{00000000-0005-0000-0000-0000B4620000}"/>
    <cellStyle name="20% - Accent1 3 3 6 2 8 2" xfId="25452" xr:uid="{00000000-0005-0000-0000-0000B5620000}"/>
    <cellStyle name="20% - Accent1 3 3 6 2 9" xfId="25453" xr:uid="{00000000-0005-0000-0000-0000B6620000}"/>
    <cellStyle name="20% - Accent1 3 3 6 3" xfId="25454" xr:uid="{00000000-0005-0000-0000-0000B7620000}"/>
    <cellStyle name="20% - Accent1 3 3 6 3 2" xfId="25455" xr:uid="{00000000-0005-0000-0000-0000B8620000}"/>
    <cellStyle name="20% - Accent1 3 3 6 3 2 2" xfId="25456" xr:uid="{00000000-0005-0000-0000-0000B9620000}"/>
    <cellStyle name="20% - Accent1 3 3 6 3 2 2 2" xfId="25457" xr:uid="{00000000-0005-0000-0000-0000BA620000}"/>
    <cellStyle name="20% - Accent1 3 3 6 3 2 2 2 2" xfId="25458" xr:uid="{00000000-0005-0000-0000-0000BB620000}"/>
    <cellStyle name="20% - Accent1 3 3 6 3 2 2 3" xfId="25459" xr:uid="{00000000-0005-0000-0000-0000BC620000}"/>
    <cellStyle name="20% - Accent1 3 3 6 3 2 3" xfId="25460" xr:uid="{00000000-0005-0000-0000-0000BD620000}"/>
    <cellStyle name="20% - Accent1 3 3 6 3 2 3 2" xfId="25461" xr:uid="{00000000-0005-0000-0000-0000BE620000}"/>
    <cellStyle name="20% - Accent1 3 3 6 3 2 4" xfId="25462" xr:uid="{00000000-0005-0000-0000-0000BF620000}"/>
    <cellStyle name="20% - Accent1 3 3 6 3 3" xfId="25463" xr:uid="{00000000-0005-0000-0000-0000C0620000}"/>
    <cellStyle name="20% - Accent1 3 3 6 3 3 2" xfId="25464" xr:uid="{00000000-0005-0000-0000-0000C1620000}"/>
    <cellStyle name="20% - Accent1 3 3 6 3 3 2 2" xfId="25465" xr:uid="{00000000-0005-0000-0000-0000C2620000}"/>
    <cellStyle name="20% - Accent1 3 3 6 3 3 2 2 2" xfId="25466" xr:uid="{00000000-0005-0000-0000-0000C3620000}"/>
    <cellStyle name="20% - Accent1 3 3 6 3 3 2 3" xfId="25467" xr:uid="{00000000-0005-0000-0000-0000C4620000}"/>
    <cellStyle name="20% - Accent1 3 3 6 3 3 3" xfId="25468" xr:uid="{00000000-0005-0000-0000-0000C5620000}"/>
    <cellStyle name="20% - Accent1 3 3 6 3 3 3 2" xfId="25469" xr:uid="{00000000-0005-0000-0000-0000C6620000}"/>
    <cellStyle name="20% - Accent1 3 3 6 3 3 4" xfId="25470" xr:uid="{00000000-0005-0000-0000-0000C7620000}"/>
    <cellStyle name="20% - Accent1 3 3 6 3 4" xfId="25471" xr:uid="{00000000-0005-0000-0000-0000C8620000}"/>
    <cellStyle name="20% - Accent1 3 3 6 3 4 2" xfId="25472" xr:uid="{00000000-0005-0000-0000-0000C9620000}"/>
    <cellStyle name="20% - Accent1 3 3 6 3 4 2 2" xfId="25473" xr:uid="{00000000-0005-0000-0000-0000CA620000}"/>
    <cellStyle name="20% - Accent1 3 3 6 3 4 2 2 2" xfId="25474" xr:uid="{00000000-0005-0000-0000-0000CB620000}"/>
    <cellStyle name="20% - Accent1 3 3 6 3 4 2 3" xfId="25475" xr:uid="{00000000-0005-0000-0000-0000CC620000}"/>
    <cellStyle name="20% - Accent1 3 3 6 3 4 3" xfId="25476" xr:uid="{00000000-0005-0000-0000-0000CD620000}"/>
    <cellStyle name="20% - Accent1 3 3 6 3 4 3 2" xfId="25477" xr:uid="{00000000-0005-0000-0000-0000CE620000}"/>
    <cellStyle name="20% - Accent1 3 3 6 3 4 4" xfId="25478" xr:uid="{00000000-0005-0000-0000-0000CF620000}"/>
    <cellStyle name="20% - Accent1 3 3 6 3 5" xfId="25479" xr:uid="{00000000-0005-0000-0000-0000D0620000}"/>
    <cellStyle name="20% - Accent1 3 3 6 3 5 2" xfId="25480" xr:uid="{00000000-0005-0000-0000-0000D1620000}"/>
    <cellStyle name="20% - Accent1 3 3 6 3 5 2 2" xfId="25481" xr:uid="{00000000-0005-0000-0000-0000D2620000}"/>
    <cellStyle name="20% - Accent1 3 3 6 3 5 3" xfId="25482" xr:uid="{00000000-0005-0000-0000-0000D3620000}"/>
    <cellStyle name="20% - Accent1 3 3 6 3 6" xfId="25483" xr:uid="{00000000-0005-0000-0000-0000D4620000}"/>
    <cellStyle name="20% - Accent1 3 3 6 3 6 2" xfId="25484" xr:uid="{00000000-0005-0000-0000-0000D5620000}"/>
    <cellStyle name="20% - Accent1 3 3 6 3 6 2 2" xfId="25485" xr:uid="{00000000-0005-0000-0000-0000D6620000}"/>
    <cellStyle name="20% - Accent1 3 3 6 3 6 3" xfId="25486" xr:uid="{00000000-0005-0000-0000-0000D7620000}"/>
    <cellStyle name="20% - Accent1 3 3 6 3 7" xfId="25487" xr:uid="{00000000-0005-0000-0000-0000D8620000}"/>
    <cellStyle name="20% - Accent1 3 3 6 3 7 2" xfId="25488" xr:uid="{00000000-0005-0000-0000-0000D9620000}"/>
    <cellStyle name="20% - Accent1 3 3 6 3 8" xfId="25489" xr:uid="{00000000-0005-0000-0000-0000DA620000}"/>
    <cellStyle name="20% - Accent1 3 3 6 3 8 2" xfId="25490" xr:uid="{00000000-0005-0000-0000-0000DB620000}"/>
    <cellStyle name="20% - Accent1 3 3 6 3 9" xfId="25491" xr:uid="{00000000-0005-0000-0000-0000DC620000}"/>
    <cellStyle name="20% - Accent1 3 3 6 4" xfId="25492" xr:uid="{00000000-0005-0000-0000-0000DD620000}"/>
    <cellStyle name="20% - Accent1 3 3 6 4 2" xfId="25493" xr:uid="{00000000-0005-0000-0000-0000DE620000}"/>
    <cellStyle name="20% - Accent1 3 3 6 4 2 2" xfId="25494" xr:uid="{00000000-0005-0000-0000-0000DF620000}"/>
    <cellStyle name="20% - Accent1 3 3 6 4 2 2 2" xfId="25495" xr:uid="{00000000-0005-0000-0000-0000E0620000}"/>
    <cellStyle name="20% - Accent1 3 3 6 4 2 3" xfId="25496" xr:uid="{00000000-0005-0000-0000-0000E1620000}"/>
    <cellStyle name="20% - Accent1 3 3 6 4 3" xfId="25497" xr:uid="{00000000-0005-0000-0000-0000E2620000}"/>
    <cellStyle name="20% - Accent1 3 3 6 4 3 2" xfId="25498" xr:uid="{00000000-0005-0000-0000-0000E3620000}"/>
    <cellStyle name="20% - Accent1 3 3 6 4 4" xfId="25499" xr:uid="{00000000-0005-0000-0000-0000E4620000}"/>
    <cellStyle name="20% - Accent1 3 3 6 5" xfId="25500" xr:uid="{00000000-0005-0000-0000-0000E5620000}"/>
    <cellStyle name="20% - Accent1 3 3 6 5 2" xfId="25501" xr:uid="{00000000-0005-0000-0000-0000E6620000}"/>
    <cellStyle name="20% - Accent1 3 3 6 5 2 2" xfId="25502" xr:uid="{00000000-0005-0000-0000-0000E7620000}"/>
    <cellStyle name="20% - Accent1 3 3 6 5 2 2 2" xfId="25503" xr:uid="{00000000-0005-0000-0000-0000E8620000}"/>
    <cellStyle name="20% - Accent1 3 3 6 5 2 3" xfId="25504" xr:uid="{00000000-0005-0000-0000-0000E9620000}"/>
    <cellStyle name="20% - Accent1 3 3 6 5 3" xfId="25505" xr:uid="{00000000-0005-0000-0000-0000EA620000}"/>
    <cellStyle name="20% - Accent1 3 3 6 5 3 2" xfId="25506" xr:uid="{00000000-0005-0000-0000-0000EB620000}"/>
    <cellStyle name="20% - Accent1 3 3 6 5 4" xfId="25507" xr:uid="{00000000-0005-0000-0000-0000EC620000}"/>
    <cellStyle name="20% - Accent1 3 3 6 6" xfId="25508" xr:uid="{00000000-0005-0000-0000-0000ED620000}"/>
    <cellStyle name="20% - Accent1 3 3 6 6 2" xfId="25509" xr:uid="{00000000-0005-0000-0000-0000EE620000}"/>
    <cellStyle name="20% - Accent1 3 3 6 6 2 2" xfId="25510" xr:uid="{00000000-0005-0000-0000-0000EF620000}"/>
    <cellStyle name="20% - Accent1 3 3 6 6 2 2 2" xfId="25511" xr:uid="{00000000-0005-0000-0000-0000F0620000}"/>
    <cellStyle name="20% - Accent1 3 3 6 6 2 3" xfId="25512" xr:uid="{00000000-0005-0000-0000-0000F1620000}"/>
    <cellStyle name="20% - Accent1 3 3 6 6 3" xfId="25513" xr:uid="{00000000-0005-0000-0000-0000F2620000}"/>
    <cellStyle name="20% - Accent1 3 3 6 6 3 2" xfId="25514" xr:uid="{00000000-0005-0000-0000-0000F3620000}"/>
    <cellStyle name="20% - Accent1 3 3 6 6 4" xfId="25515" xr:uid="{00000000-0005-0000-0000-0000F4620000}"/>
    <cellStyle name="20% - Accent1 3 3 6 7" xfId="25516" xr:uid="{00000000-0005-0000-0000-0000F5620000}"/>
    <cellStyle name="20% - Accent1 3 3 6 7 2" xfId="25517" xr:uid="{00000000-0005-0000-0000-0000F6620000}"/>
    <cellStyle name="20% - Accent1 3 3 6 7 2 2" xfId="25518" xr:uid="{00000000-0005-0000-0000-0000F7620000}"/>
    <cellStyle name="20% - Accent1 3 3 6 7 3" xfId="25519" xr:uid="{00000000-0005-0000-0000-0000F8620000}"/>
    <cellStyle name="20% - Accent1 3 3 6 8" xfId="25520" xr:uid="{00000000-0005-0000-0000-0000F9620000}"/>
    <cellStyle name="20% - Accent1 3 3 6 8 2" xfId="25521" xr:uid="{00000000-0005-0000-0000-0000FA620000}"/>
    <cellStyle name="20% - Accent1 3 3 6 8 2 2" xfId="25522" xr:uid="{00000000-0005-0000-0000-0000FB620000}"/>
    <cellStyle name="20% - Accent1 3 3 6 8 3" xfId="25523" xr:uid="{00000000-0005-0000-0000-0000FC620000}"/>
    <cellStyle name="20% - Accent1 3 3 6 9" xfId="25524" xr:uid="{00000000-0005-0000-0000-0000FD620000}"/>
    <cellStyle name="20% - Accent1 3 3 6 9 2" xfId="25525" xr:uid="{00000000-0005-0000-0000-0000FE620000}"/>
    <cellStyle name="20% - Accent1 3 3 7" xfId="25526" xr:uid="{00000000-0005-0000-0000-0000FF620000}"/>
    <cellStyle name="20% - Accent1 3 3 7 2" xfId="25527" xr:uid="{00000000-0005-0000-0000-000000630000}"/>
    <cellStyle name="20% - Accent1 3 3 7 2 2" xfId="25528" xr:uid="{00000000-0005-0000-0000-000001630000}"/>
    <cellStyle name="20% - Accent1 3 3 7 2 2 2" xfId="25529" xr:uid="{00000000-0005-0000-0000-000002630000}"/>
    <cellStyle name="20% - Accent1 3 3 7 2 2 2 2" xfId="25530" xr:uid="{00000000-0005-0000-0000-000003630000}"/>
    <cellStyle name="20% - Accent1 3 3 7 2 2 3" xfId="25531" xr:uid="{00000000-0005-0000-0000-000004630000}"/>
    <cellStyle name="20% - Accent1 3 3 7 2 3" xfId="25532" xr:uid="{00000000-0005-0000-0000-000005630000}"/>
    <cellStyle name="20% - Accent1 3 3 7 2 3 2" xfId="25533" xr:uid="{00000000-0005-0000-0000-000006630000}"/>
    <cellStyle name="20% - Accent1 3 3 7 2 4" xfId="25534" xr:uid="{00000000-0005-0000-0000-000007630000}"/>
    <cellStyle name="20% - Accent1 3 3 7 3" xfId="25535" xr:uid="{00000000-0005-0000-0000-000008630000}"/>
    <cellStyle name="20% - Accent1 3 3 7 3 2" xfId="25536" xr:uid="{00000000-0005-0000-0000-000009630000}"/>
    <cellStyle name="20% - Accent1 3 3 7 3 2 2" xfId="25537" xr:uid="{00000000-0005-0000-0000-00000A630000}"/>
    <cellStyle name="20% - Accent1 3 3 7 3 2 2 2" xfId="25538" xr:uid="{00000000-0005-0000-0000-00000B630000}"/>
    <cellStyle name="20% - Accent1 3 3 7 3 2 3" xfId="25539" xr:uid="{00000000-0005-0000-0000-00000C630000}"/>
    <cellStyle name="20% - Accent1 3 3 7 3 3" xfId="25540" xr:uid="{00000000-0005-0000-0000-00000D630000}"/>
    <cellStyle name="20% - Accent1 3 3 7 3 3 2" xfId="25541" xr:uid="{00000000-0005-0000-0000-00000E630000}"/>
    <cellStyle name="20% - Accent1 3 3 7 3 4" xfId="25542" xr:uid="{00000000-0005-0000-0000-00000F630000}"/>
    <cellStyle name="20% - Accent1 3 3 7 4" xfId="25543" xr:uid="{00000000-0005-0000-0000-000010630000}"/>
    <cellStyle name="20% - Accent1 3 3 7 4 2" xfId="25544" xr:uid="{00000000-0005-0000-0000-000011630000}"/>
    <cellStyle name="20% - Accent1 3 3 7 4 2 2" xfId="25545" xr:uid="{00000000-0005-0000-0000-000012630000}"/>
    <cellStyle name="20% - Accent1 3 3 7 4 2 2 2" xfId="25546" xr:uid="{00000000-0005-0000-0000-000013630000}"/>
    <cellStyle name="20% - Accent1 3 3 7 4 2 3" xfId="25547" xr:uid="{00000000-0005-0000-0000-000014630000}"/>
    <cellStyle name="20% - Accent1 3 3 7 4 3" xfId="25548" xr:uid="{00000000-0005-0000-0000-000015630000}"/>
    <cellStyle name="20% - Accent1 3 3 7 4 3 2" xfId="25549" xr:uid="{00000000-0005-0000-0000-000016630000}"/>
    <cellStyle name="20% - Accent1 3 3 7 4 4" xfId="25550" xr:uid="{00000000-0005-0000-0000-000017630000}"/>
    <cellStyle name="20% - Accent1 3 3 7 5" xfId="25551" xr:uid="{00000000-0005-0000-0000-000018630000}"/>
    <cellStyle name="20% - Accent1 3 3 7 5 2" xfId="25552" xr:uid="{00000000-0005-0000-0000-000019630000}"/>
    <cellStyle name="20% - Accent1 3 3 7 5 2 2" xfId="25553" xr:uid="{00000000-0005-0000-0000-00001A630000}"/>
    <cellStyle name="20% - Accent1 3 3 7 5 3" xfId="25554" xr:uid="{00000000-0005-0000-0000-00001B630000}"/>
    <cellStyle name="20% - Accent1 3 3 7 6" xfId="25555" xr:uid="{00000000-0005-0000-0000-00001C630000}"/>
    <cellStyle name="20% - Accent1 3 3 7 6 2" xfId="25556" xr:uid="{00000000-0005-0000-0000-00001D630000}"/>
    <cellStyle name="20% - Accent1 3 3 7 6 2 2" xfId="25557" xr:uid="{00000000-0005-0000-0000-00001E630000}"/>
    <cellStyle name="20% - Accent1 3 3 7 6 3" xfId="25558" xr:uid="{00000000-0005-0000-0000-00001F630000}"/>
    <cellStyle name="20% - Accent1 3 3 7 7" xfId="25559" xr:uid="{00000000-0005-0000-0000-000020630000}"/>
    <cellStyle name="20% - Accent1 3 3 7 7 2" xfId="25560" xr:uid="{00000000-0005-0000-0000-000021630000}"/>
    <cellStyle name="20% - Accent1 3 3 7 8" xfId="25561" xr:uid="{00000000-0005-0000-0000-000022630000}"/>
    <cellStyle name="20% - Accent1 3 3 7 8 2" xfId="25562" xr:uid="{00000000-0005-0000-0000-000023630000}"/>
    <cellStyle name="20% - Accent1 3 3 7 9" xfId="25563" xr:uid="{00000000-0005-0000-0000-000024630000}"/>
    <cellStyle name="20% - Accent1 3 3 8" xfId="25564" xr:uid="{00000000-0005-0000-0000-000025630000}"/>
    <cellStyle name="20% - Accent1 3 3 8 2" xfId="25565" xr:uid="{00000000-0005-0000-0000-000026630000}"/>
    <cellStyle name="20% - Accent1 3 3 8 2 2" xfId="25566" xr:uid="{00000000-0005-0000-0000-000027630000}"/>
    <cellStyle name="20% - Accent1 3 3 8 2 2 2" xfId="25567" xr:uid="{00000000-0005-0000-0000-000028630000}"/>
    <cellStyle name="20% - Accent1 3 3 8 2 2 2 2" xfId="25568" xr:uid="{00000000-0005-0000-0000-000029630000}"/>
    <cellStyle name="20% - Accent1 3 3 8 2 2 3" xfId="25569" xr:uid="{00000000-0005-0000-0000-00002A630000}"/>
    <cellStyle name="20% - Accent1 3 3 8 2 3" xfId="25570" xr:uid="{00000000-0005-0000-0000-00002B630000}"/>
    <cellStyle name="20% - Accent1 3 3 8 2 3 2" xfId="25571" xr:uid="{00000000-0005-0000-0000-00002C630000}"/>
    <cellStyle name="20% - Accent1 3 3 8 2 4" xfId="25572" xr:uid="{00000000-0005-0000-0000-00002D630000}"/>
    <cellStyle name="20% - Accent1 3 3 8 3" xfId="25573" xr:uid="{00000000-0005-0000-0000-00002E630000}"/>
    <cellStyle name="20% - Accent1 3 3 8 3 2" xfId="25574" xr:uid="{00000000-0005-0000-0000-00002F630000}"/>
    <cellStyle name="20% - Accent1 3 3 8 3 2 2" xfId="25575" xr:uid="{00000000-0005-0000-0000-000030630000}"/>
    <cellStyle name="20% - Accent1 3 3 8 3 2 2 2" xfId="25576" xr:uid="{00000000-0005-0000-0000-000031630000}"/>
    <cellStyle name="20% - Accent1 3 3 8 3 2 3" xfId="25577" xr:uid="{00000000-0005-0000-0000-000032630000}"/>
    <cellStyle name="20% - Accent1 3 3 8 3 3" xfId="25578" xr:uid="{00000000-0005-0000-0000-000033630000}"/>
    <cellStyle name="20% - Accent1 3 3 8 3 3 2" xfId="25579" xr:uid="{00000000-0005-0000-0000-000034630000}"/>
    <cellStyle name="20% - Accent1 3 3 8 3 4" xfId="25580" xr:uid="{00000000-0005-0000-0000-000035630000}"/>
    <cellStyle name="20% - Accent1 3 3 8 4" xfId="25581" xr:uid="{00000000-0005-0000-0000-000036630000}"/>
    <cellStyle name="20% - Accent1 3 3 8 4 2" xfId="25582" xr:uid="{00000000-0005-0000-0000-000037630000}"/>
    <cellStyle name="20% - Accent1 3 3 8 4 2 2" xfId="25583" xr:uid="{00000000-0005-0000-0000-000038630000}"/>
    <cellStyle name="20% - Accent1 3 3 8 4 2 2 2" xfId="25584" xr:uid="{00000000-0005-0000-0000-000039630000}"/>
    <cellStyle name="20% - Accent1 3 3 8 4 2 3" xfId="25585" xr:uid="{00000000-0005-0000-0000-00003A630000}"/>
    <cellStyle name="20% - Accent1 3 3 8 4 3" xfId="25586" xr:uid="{00000000-0005-0000-0000-00003B630000}"/>
    <cellStyle name="20% - Accent1 3 3 8 4 3 2" xfId="25587" xr:uid="{00000000-0005-0000-0000-00003C630000}"/>
    <cellStyle name="20% - Accent1 3 3 8 4 4" xfId="25588" xr:uid="{00000000-0005-0000-0000-00003D630000}"/>
    <cellStyle name="20% - Accent1 3 3 8 5" xfId="25589" xr:uid="{00000000-0005-0000-0000-00003E630000}"/>
    <cellStyle name="20% - Accent1 3 3 8 5 2" xfId="25590" xr:uid="{00000000-0005-0000-0000-00003F630000}"/>
    <cellStyle name="20% - Accent1 3 3 8 5 2 2" xfId="25591" xr:uid="{00000000-0005-0000-0000-000040630000}"/>
    <cellStyle name="20% - Accent1 3 3 8 5 3" xfId="25592" xr:uid="{00000000-0005-0000-0000-000041630000}"/>
    <cellStyle name="20% - Accent1 3 3 8 6" xfId="25593" xr:uid="{00000000-0005-0000-0000-000042630000}"/>
    <cellStyle name="20% - Accent1 3 3 8 6 2" xfId="25594" xr:uid="{00000000-0005-0000-0000-000043630000}"/>
    <cellStyle name="20% - Accent1 3 3 8 6 2 2" xfId="25595" xr:uid="{00000000-0005-0000-0000-000044630000}"/>
    <cellStyle name="20% - Accent1 3 3 8 6 3" xfId="25596" xr:uid="{00000000-0005-0000-0000-000045630000}"/>
    <cellStyle name="20% - Accent1 3 3 8 7" xfId="25597" xr:uid="{00000000-0005-0000-0000-000046630000}"/>
    <cellStyle name="20% - Accent1 3 3 8 7 2" xfId="25598" xr:uid="{00000000-0005-0000-0000-000047630000}"/>
    <cellStyle name="20% - Accent1 3 3 8 8" xfId="25599" xr:uid="{00000000-0005-0000-0000-000048630000}"/>
    <cellStyle name="20% - Accent1 3 3 8 8 2" xfId="25600" xr:uid="{00000000-0005-0000-0000-000049630000}"/>
    <cellStyle name="20% - Accent1 3 3 8 9" xfId="25601" xr:uid="{00000000-0005-0000-0000-00004A630000}"/>
    <cellStyle name="20% - Accent1 3 3 9" xfId="25602" xr:uid="{00000000-0005-0000-0000-00004B630000}"/>
    <cellStyle name="20% - Accent1 3 3 9 2" xfId="25603" xr:uid="{00000000-0005-0000-0000-00004C630000}"/>
    <cellStyle name="20% - Accent1 3 3 9 2 2" xfId="25604" xr:uid="{00000000-0005-0000-0000-00004D630000}"/>
    <cellStyle name="20% - Accent1 3 3 9 2 2 2" xfId="25605" xr:uid="{00000000-0005-0000-0000-00004E630000}"/>
    <cellStyle name="20% - Accent1 3 3 9 2 3" xfId="25606" xr:uid="{00000000-0005-0000-0000-00004F630000}"/>
    <cellStyle name="20% - Accent1 3 3 9 3" xfId="25607" xr:uid="{00000000-0005-0000-0000-000050630000}"/>
    <cellStyle name="20% - Accent1 3 3 9 3 2" xfId="25608" xr:uid="{00000000-0005-0000-0000-000051630000}"/>
    <cellStyle name="20% - Accent1 3 3 9 4" xfId="25609" xr:uid="{00000000-0005-0000-0000-000052630000}"/>
    <cellStyle name="20% - Accent1 3 4" xfId="25610" xr:uid="{00000000-0005-0000-0000-000053630000}"/>
    <cellStyle name="20% - Accent1 3 4 10" xfId="25611" xr:uid="{00000000-0005-0000-0000-000054630000}"/>
    <cellStyle name="20% - Accent1 3 4 10 2" xfId="25612" xr:uid="{00000000-0005-0000-0000-000055630000}"/>
    <cellStyle name="20% - Accent1 3 4 10 2 2" xfId="25613" xr:uid="{00000000-0005-0000-0000-000056630000}"/>
    <cellStyle name="20% - Accent1 3 4 10 2 2 2" xfId="25614" xr:uid="{00000000-0005-0000-0000-000057630000}"/>
    <cellStyle name="20% - Accent1 3 4 10 2 3" xfId="25615" xr:uid="{00000000-0005-0000-0000-000058630000}"/>
    <cellStyle name="20% - Accent1 3 4 10 3" xfId="25616" xr:uid="{00000000-0005-0000-0000-000059630000}"/>
    <cellStyle name="20% - Accent1 3 4 10 3 2" xfId="25617" xr:uid="{00000000-0005-0000-0000-00005A630000}"/>
    <cellStyle name="20% - Accent1 3 4 10 4" xfId="25618" xr:uid="{00000000-0005-0000-0000-00005B630000}"/>
    <cellStyle name="20% - Accent1 3 4 11" xfId="25619" xr:uid="{00000000-0005-0000-0000-00005C630000}"/>
    <cellStyle name="20% - Accent1 3 4 11 2" xfId="25620" xr:uid="{00000000-0005-0000-0000-00005D630000}"/>
    <cellStyle name="20% - Accent1 3 4 11 2 2" xfId="25621" xr:uid="{00000000-0005-0000-0000-00005E630000}"/>
    <cellStyle name="20% - Accent1 3 4 11 2 2 2" xfId="25622" xr:uid="{00000000-0005-0000-0000-00005F630000}"/>
    <cellStyle name="20% - Accent1 3 4 11 2 3" xfId="25623" xr:uid="{00000000-0005-0000-0000-000060630000}"/>
    <cellStyle name="20% - Accent1 3 4 11 3" xfId="25624" xr:uid="{00000000-0005-0000-0000-000061630000}"/>
    <cellStyle name="20% - Accent1 3 4 11 3 2" xfId="25625" xr:uid="{00000000-0005-0000-0000-000062630000}"/>
    <cellStyle name="20% - Accent1 3 4 11 4" xfId="25626" xr:uid="{00000000-0005-0000-0000-000063630000}"/>
    <cellStyle name="20% - Accent1 3 4 12" xfId="25627" xr:uid="{00000000-0005-0000-0000-000064630000}"/>
    <cellStyle name="20% - Accent1 3 4 12 2" xfId="25628" xr:uid="{00000000-0005-0000-0000-000065630000}"/>
    <cellStyle name="20% - Accent1 3 4 12 2 2" xfId="25629" xr:uid="{00000000-0005-0000-0000-000066630000}"/>
    <cellStyle name="20% - Accent1 3 4 12 3" xfId="25630" xr:uid="{00000000-0005-0000-0000-000067630000}"/>
    <cellStyle name="20% - Accent1 3 4 13" xfId="25631" xr:uid="{00000000-0005-0000-0000-000068630000}"/>
    <cellStyle name="20% - Accent1 3 4 13 2" xfId="25632" xr:uid="{00000000-0005-0000-0000-000069630000}"/>
    <cellStyle name="20% - Accent1 3 4 13 2 2" xfId="25633" xr:uid="{00000000-0005-0000-0000-00006A630000}"/>
    <cellStyle name="20% - Accent1 3 4 13 3" xfId="25634" xr:uid="{00000000-0005-0000-0000-00006B630000}"/>
    <cellStyle name="20% - Accent1 3 4 14" xfId="25635" xr:uid="{00000000-0005-0000-0000-00006C630000}"/>
    <cellStyle name="20% - Accent1 3 4 14 2" xfId="25636" xr:uid="{00000000-0005-0000-0000-00006D630000}"/>
    <cellStyle name="20% - Accent1 3 4 15" xfId="25637" xr:uid="{00000000-0005-0000-0000-00006E630000}"/>
    <cellStyle name="20% - Accent1 3 4 15 2" xfId="25638" xr:uid="{00000000-0005-0000-0000-00006F630000}"/>
    <cellStyle name="20% - Accent1 3 4 16" xfId="25639" xr:uid="{00000000-0005-0000-0000-000070630000}"/>
    <cellStyle name="20% - Accent1 3 4 2" xfId="25640" xr:uid="{00000000-0005-0000-0000-000071630000}"/>
    <cellStyle name="20% - Accent1 3 4 2 10" xfId="25641" xr:uid="{00000000-0005-0000-0000-000072630000}"/>
    <cellStyle name="20% - Accent1 3 4 2 10 2" xfId="25642" xr:uid="{00000000-0005-0000-0000-000073630000}"/>
    <cellStyle name="20% - Accent1 3 4 2 10 2 2" xfId="25643" xr:uid="{00000000-0005-0000-0000-000074630000}"/>
    <cellStyle name="20% - Accent1 3 4 2 10 2 2 2" xfId="25644" xr:uid="{00000000-0005-0000-0000-000075630000}"/>
    <cellStyle name="20% - Accent1 3 4 2 10 2 3" xfId="25645" xr:uid="{00000000-0005-0000-0000-000076630000}"/>
    <cellStyle name="20% - Accent1 3 4 2 10 3" xfId="25646" xr:uid="{00000000-0005-0000-0000-000077630000}"/>
    <cellStyle name="20% - Accent1 3 4 2 10 3 2" xfId="25647" xr:uid="{00000000-0005-0000-0000-000078630000}"/>
    <cellStyle name="20% - Accent1 3 4 2 10 4" xfId="25648" xr:uid="{00000000-0005-0000-0000-000079630000}"/>
    <cellStyle name="20% - Accent1 3 4 2 11" xfId="25649" xr:uid="{00000000-0005-0000-0000-00007A630000}"/>
    <cellStyle name="20% - Accent1 3 4 2 11 2" xfId="25650" xr:uid="{00000000-0005-0000-0000-00007B630000}"/>
    <cellStyle name="20% - Accent1 3 4 2 11 2 2" xfId="25651" xr:uid="{00000000-0005-0000-0000-00007C630000}"/>
    <cellStyle name="20% - Accent1 3 4 2 11 3" xfId="25652" xr:uid="{00000000-0005-0000-0000-00007D630000}"/>
    <cellStyle name="20% - Accent1 3 4 2 12" xfId="25653" xr:uid="{00000000-0005-0000-0000-00007E630000}"/>
    <cellStyle name="20% - Accent1 3 4 2 12 2" xfId="25654" xr:uid="{00000000-0005-0000-0000-00007F630000}"/>
    <cellStyle name="20% - Accent1 3 4 2 12 2 2" xfId="25655" xr:uid="{00000000-0005-0000-0000-000080630000}"/>
    <cellStyle name="20% - Accent1 3 4 2 12 3" xfId="25656" xr:uid="{00000000-0005-0000-0000-000081630000}"/>
    <cellStyle name="20% - Accent1 3 4 2 13" xfId="25657" xr:uid="{00000000-0005-0000-0000-000082630000}"/>
    <cellStyle name="20% - Accent1 3 4 2 13 2" xfId="25658" xr:uid="{00000000-0005-0000-0000-000083630000}"/>
    <cellStyle name="20% - Accent1 3 4 2 14" xfId="25659" xr:uid="{00000000-0005-0000-0000-000084630000}"/>
    <cellStyle name="20% - Accent1 3 4 2 14 2" xfId="25660" xr:uid="{00000000-0005-0000-0000-000085630000}"/>
    <cellStyle name="20% - Accent1 3 4 2 15" xfId="25661" xr:uid="{00000000-0005-0000-0000-000086630000}"/>
    <cellStyle name="20% - Accent1 3 4 2 2" xfId="25662" xr:uid="{00000000-0005-0000-0000-000087630000}"/>
    <cellStyle name="20% - Accent1 3 4 2 2 10" xfId="25663" xr:uid="{00000000-0005-0000-0000-000088630000}"/>
    <cellStyle name="20% - Accent1 3 4 2 2 10 2" xfId="25664" xr:uid="{00000000-0005-0000-0000-000089630000}"/>
    <cellStyle name="20% - Accent1 3 4 2 2 10 2 2" xfId="25665" xr:uid="{00000000-0005-0000-0000-00008A630000}"/>
    <cellStyle name="20% - Accent1 3 4 2 2 10 3" xfId="25666" xr:uid="{00000000-0005-0000-0000-00008B630000}"/>
    <cellStyle name="20% - Accent1 3 4 2 2 11" xfId="25667" xr:uid="{00000000-0005-0000-0000-00008C630000}"/>
    <cellStyle name="20% - Accent1 3 4 2 2 11 2" xfId="25668" xr:uid="{00000000-0005-0000-0000-00008D630000}"/>
    <cellStyle name="20% - Accent1 3 4 2 2 11 2 2" xfId="25669" xr:uid="{00000000-0005-0000-0000-00008E630000}"/>
    <cellStyle name="20% - Accent1 3 4 2 2 11 3" xfId="25670" xr:uid="{00000000-0005-0000-0000-00008F630000}"/>
    <cellStyle name="20% - Accent1 3 4 2 2 12" xfId="25671" xr:uid="{00000000-0005-0000-0000-000090630000}"/>
    <cellStyle name="20% - Accent1 3 4 2 2 12 2" xfId="25672" xr:uid="{00000000-0005-0000-0000-000091630000}"/>
    <cellStyle name="20% - Accent1 3 4 2 2 13" xfId="25673" xr:uid="{00000000-0005-0000-0000-000092630000}"/>
    <cellStyle name="20% - Accent1 3 4 2 2 13 2" xfId="25674" xr:uid="{00000000-0005-0000-0000-000093630000}"/>
    <cellStyle name="20% - Accent1 3 4 2 2 14" xfId="25675" xr:uid="{00000000-0005-0000-0000-000094630000}"/>
    <cellStyle name="20% - Accent1 3 4 2 2 2" xfId="25676" xr:uid="{00000000-0005-0000-0000-000095630000}"/>
    <cellStyle name="20% - Accent1 3 4 2 2 2 10" xfId="25677" xr:uid="{00000000-0005-0000-0000-000096630000}"/>
    <cellStyle name="20% - Accent1 3 4 2 2 2 10 2" xfId="25678" xr:uid="{00000000-0005-0000-0000-000097630000}"/>
    <cellStyle name="20% - Accent1 3 4 2 2 2 11" xfId="25679" xr:uid="{00000000-0005-0000-0000-000098630000}"/>
    <cellStyle name="20% - Accent1 3 4 2 2 2 2" xfId="25680" xr:uid="{00000000-0005-0000-0000-000099630000}"/>
    <cellStyle name="20% - Accent1 3 4 2 2 2 2 2" xfId="25681" xr:uid="{00000000-0005-0000-0000-00009A630000}"/>
    <cellStyle name="20% - Accent1 3 4 2 2 2 2 2 2" xfId="25682" xr:uid="{00000000-0005-0000-0000-00009B630000}"/>
    <cellStyle name="20% - Accent1 3 4 2 2 2 2 2 2 2" xfId="25683" xr:uid="{00000000-0005-0000-0000-00009C630000}"/>
    <cellStyle name="20% - Accent1 3 4 2 2 2 2 2 2 2 2" xfId="25684" xr:uid="{00000000-0005-0000-0000-00009D630000}"/>
    <cellStyle name="20% - Accent1 3 4 2 2 2 2 2 2 3" xfId="25685" xr:uid="{00000000-0005-0000-0000-00009E630000}"/>
    <cellStyle name="20% - Accent1 3 4 2 2 2 2 2 3" xfId="25686" xr:uid="{00000000-0005-0000-0000-00009F630000}"/>
    <cellStyle name="20% - Accent1 3 4 2 2 2 2 2 3 2" xfId="25687" xr:uid="{00000000-0005-0000-0000-0000A0630000}"/>
    <cellStyle name="20% - Accent1 3 4 2 2 2 2 2 4" xfId="25688" xr:uid="{00000000-0005-0000-0000-0000A1630000}"/>
    <cellStyle name="20% - Accent1 3 4 2 2 2 2 3" xfId="25689" xr:uid="{00000000-0005-0000-0000-0000A2630000}"/>
    <cellStyle name="20% - Accent1 3 4 2 2 2 2 3 2" xfId="25690" xr:uid="{00000000-0005-0000-0000-0000A3630000}"/>
    <cellStyle name="20% - Accent1 3 4 2 2 2 2 3 2 2" xfId="25691" xr:uid="{00000000-0005-0000-0000-0000A4630000}"/>
    <cellStyle name="20% - Accent1 3 4 2 2 2 2 3 2 2 2" xfId="25692" xr:uid="{00000000-0005-0000-0000-0000A5630000}"/>
    <cellStyle name="20% - Accent1 3 4 2 2 2 2 3 2 3" xfId="25693" xr:uid="{00000000-0005-0000-0000-0000A6630000}"/>
    <cellStyle name="20% - Accent1 3 4 2 2 2 2 3 3" xfId="25694" xr:uid="{00000000-0005-0000-0000-0000A7630000}"/>
    <cellStyle name="20% - Accent1 3 4 2 2 2 2 3 3 2" xfId="25695" xr:uid="{00000000-0005-0000-0000-0000A8630000}"/>
    <cellStyle name="20% - Accent1 3 4 2 2 2 2 3 4" xfId="25696" xr:uid="{00000000-0005-0000-0000-0000A9630000}"/>
    <cellStyle name="20% - Accent1 3 4 2 2 2 2 4" xfId="25697" xr:uid="{00000000-0005-0000-0000-0000AA630000}"/>
    <cellStyle name="20% - Accent1 3 4 2 2 2 2 4 2" xfId="25698" xr:uid="{00000000-0005-0000-0000-0000AB630000}"/>
    <cellStyle name="20% - Accent1 3 4 2 2 2 2 4 2 2" xfId="25699" xr:uid="{00000000-0005-0000-0000-0000AC630000}"/>
    <cellStyle name="20% - Accent1 3 4 2 2 2 2 4 2 2 2" xfId="25700" xr:uid="{00000000-0005-0000-0000-0000AD630000}"/>
    <cellStyle name="20% - Accent1 3 4 2 2 2 2 4 2 3" xfId="25701" xr:uid="{00000000-0005-0000-0000-0000AE630000}"/>
    <cellStyle name="20% - Accent1 3 4 2 2 2 2 4 3" xfId="25702" xr:uid="{00000000-0005-0000-0000-0000AF630000}"/>
    <cellStyle name="20% - Accent1 3 4 2 2 2 2 4 3 2" xfId="25703" xr:uid="{00000000-0005-0000-0000-0000B0630000}"/>
    <cellStyle name="20% - Accent1 3 4 2 2 2 2 4 4" xfId="25704" xr:uid="{00000000-0005-0000-0000-0000B1630000}"/>
    <cellStyle name="20% - Accent1 3 4 2 2 2 2 5" xfId="25705" xr:uid="{00000000-0005-0000-0000-0000B2630000}"/>
    <cellStyle name="20% - Accent1 3 4 2 2 2 2 5 2" xfId="25706" xr:uid="{00000000-0005-0000-0000-0000B3630000}"/>
    <cellStyle name="20% - Accent1 3 4 2 2 2 2 5 2 2" xfId="25707" xr:uid="{00000000-0005-0000-0000-0000B4630000}"/>
    <cellStyle name="20% - Accent1 3 4 2 2 2 2 5 3" xfId="25708" xr:uid="{00000000-0005-0000-0000-0000B5630000}"/>
    <cellStyle name="20% - Accent1 3 4 2 2 2 2 6" xfId="25709" xr:uid="{00000000-0005-0000-0000-0000B6630000}"/>
    <cellStyle name="20% - Accent1 3 4 2 2 2 2 6 2" xfId="25710" xr:uid="{00000000-0005-0000-0000-0000B7630000}"/>
    <cellStyle name="20% - Accent1 3 4 2 2 2 2 6 2 2" xfId="25711" xr:uid="{00000000-0005-0000-0000-0000B8630000}"/>
    <cellStyle name="20% - Accent1 3 4 2 2 2 2 6 3" xfId="25712" xr:uid="{00000000-0005-0000-0000-0000B9630000}"/>
    <cellStyle name="20% - Accent1 3 4 2 2 2 2 7" xfId="25713" xr:uid="{00000000-0005-0000-0000-0000BA630000}"/>
    <cellStyle name="20% - Accent1 3 4 2 2 2 2 7 2" xfId="25714" xr:uid="{00000000-0005-0000-0000-0000BB630000}"/>
    <cellStyle name="20% - Accent1 3 4 2 2 2 2 8" xfId="25715" xr:uid="{00000000-0005-0000-0000-0000BC630000}"/>
    <cellStyle name="20% - Accent1 3 4 2 2 2 2 8 2" xfId="25716" xr:uid="{00000000-0005-0000-0000-0000BD630000}"/>
    <cellStyle name="20% - Accent1 3 4 2 2 2 2 9" xfId="25717" xr:uid="{00000000-0005-0000-0000-0000BE630000}"/>
    <cellStyle name="20% - Accent1 3 4 2 2 2 3" xfId="25718" xr:uid="{00000000-0005-0000-0000-0000BF630000}"/>
    <cellStyle name="20% - Accent1 3 4 2 2 2 3 2" xfId="25719" xr:uid="{00000000-0005-0000-0000-0000C0630000}"/>
    <cellStyle name="20% - Accent1 3 4 2 2 2 3 2 2" xfId="25720" xr:uid="{00000000-0005-0000-0000-0000C1630000}"/>
    <cellStyle name="20% - Accent1 3 4 2 2 2 3 2 2 2" xfId="25721" xr:uid="{00000000-0005-0000-0000-0000C2630000}"/>
    <cellStyle name="20% - Accent1 3 4 2 2 2 3 2 2 2 2" xfId="25722" xr:uid="{00000000-0005-0000-0000-0000C3630000}"/>
    <cellStyle name="20% - Accent1 3 4 2 2 2 3 2 2 3" xfId="25723" xr:uid="{00000000-0005-0000-0000-0000C4630000}"/>
    <cellStyle name="20% - Accent1 3 4 2 2 2 3 2 3" xfId="25724" xr:uid="{00000000-0005-0000-0000-0000C5630000}"/>
    <cellStyle name="20% - Accent1 3 4 2 2 2 3 2 3 2" xfId="25725" xr:uid="{00000000-0005-0000-0000-0000C6630000}"/>
    <cellStyle name="20% - Accent1 3 4 2 2 2 3 2 4" xfId="25726" xr:uid="{00000000-0005-0000-0000-0000C7630000}"/>
    <cellStyle name="20% - Accent1 3 4 2 2 2 3 3" xfId="25727" xr:uid="{00000000-0005-0000-0000-0000C8630000}"/>
    <cellStyle name="20% - Accent1 3 4 2 2 2 3 3 2" xfId="25728" xr:uid="{00000000-0005-0000-0000-0000C9630000}"/>
    <cellStyle name="20% - Accent1 3 4 2 2 2 3 3 2 2" xfId="25729" xr:uid="{00000000-0005-0000-0000-0000CA630000}"/>
    <cellStyle name="20% - Accent1 3 4 2 2 2 3 3 2 2 2" xfId="25730" xr:uid="{00000000-0005-0000-0000-0000CB630000}"/>
    <cellStyle name="20% - Accent1 3 4 2 2 2 3 3 2 3" xfId="25731" xr:uid="{00000000-0005-0000-0000-0000CC630000}"/>
    <cellStyle name="20% - Accent1 3 4 2 2 2 3 3 3" xfId="25732" xr:uid="{00000000-0005-0000-0000-0000CD630000}"/>
    <cellStyle name="20% - Accent1 3 4 2 2 2 3 3 3 2" xfId="25733" xr:uid="{00000000-0005-0000-0000-0000CE630000}"/>
    <cellStyle name="20% - Accent1 3 4 2 2 2 3 3 4" xfId="25734" xr:uid="{00000000-0005-0000-0000-0000CF630000}"/>
    <cellStyle name="20% - Accent1 3 4 2 2 2 3 4" xfId="25735" xr:uid="{00000000-0005-0000-0000-0000D0630000}"/>
    <cellStyle name="20% - Accent1 3 4 2 2 2 3 4 2" xfId="25736" xr:uid="{00000000-0005-0000-0000-0000D1630000}"/>
    <cellStyle name="20% - Accent1 3 4 2 2 2 3 4 2 2" xfId="25737" xr:uid="{00000000-0005-0000-0000-0000D2630000}"/>
    <cellStyle name="20% - Accent1 3 4 2 2 2 3 4 2 2 2" xfId="25738" xr:uid="{00000000-0005-0000-0000-0000D3630000}"/>
    <cellStyle name="20% - Accent1 3 4 2 2 2 3 4 2 3" xfId="25739" xr:uid="{00000000-0005-0000-0000-0000D4630000}"/>
    <cellStyle name="20% - Accent1 3 4 2 2 2 3 4 3" xfId="25740" xr:uid="{00000000-0005-0000-0000-0000D5630000}"/>
    <cellStyle name="20% - Accent1 3 4 2 2 2 3 4 3 2" xfId="25741" xr:uid="{00000000-0005-0000-0000-0000D6630000}"/>
    <cellStyle name="20% - Accent1 3 4 2 2 2 3 4 4" xfId="25742" xr:uid="{00000000-0005-0000-0000-0000D7630000}"/>
    <cellStyle name="20% - Accent1 3 4 2 2 2 3 5" xfId="25743" xr:uid="{00000000-0005-0000-0000-0000D8630000}"/>
    <cellStyle name="20% - Accent1 3 4 2 2 2 3 5 2" xfId="25744" xr:uid="{00000000-0005-0000-0000-0000D9630000}"/>
    <cellStyle name="20% - Accent1 3 4 2 2 2 3 5 2 2" xfId="25745" xr:uid="{00000000-0005-0000-0000-0000DA630000}"/>
    <cellStyle name="20% - Accent1 3 4 2 2 2 3 5 3" xfId="25746" xr:uid="{00000000-0005-0000-0000-0000DB630000}"/>
    <cellStyle name="20% - Accent1 3 4 2 2 2 3 6" xfId="25747" xr:uid="{00000000-0005-0000-0000-0000DC630000}"/>
    <cellStyle name="20% - Accent1 3 4 2 2 2 3 6 2" xfId="25748" xr:uid="{00000000-0005-0000-0000-0000DD630000}"/>
    <cellStyle name="20% - Accent1 3 4 2 2 2 3 6 2 2" xfId="25749" xr:uid="{00000000-0005-0000-0000-0000DE630000}"/>
    <cellStyle name="20% - Accent1 3 4 2 2 2 3 6 3" xfId="25750" xr:uid="{00000000-0005-0000-0000-0000DF630000}"/>
    <cellStyle name="20% - Accent1 3 4 2 2 2 3 7" xfId="25751" xr:uid="{00000000-0005-0000-0000-0000E0630000}"/>
    <cellStyle name="20% - Accent1 3 4 2 2 2 3 7 2" xfId="25752" xr:uid="{00000000-0005-0000-0000-0000E1630000}"/>
    <cellStyle name="20% - Accent1 3 4 2 2 2 3 8" xfId="25753" xr:uid="{00000000-0005-0000-0000-0000E2630000}"/>
    <cellStyle name="20% - Accent1 3 4 2 2 2 3 8 2" xfId="25754" xr:uid="{00000000-0005-0000-0000-0000E3630000}"/>
    <cellStyle name="20% - Accent1 3 4 2 2 2 3 9" xfId="25755" xr:uid="{00000000-0005-0000-0000-0000E4630000}"/>
    <cellStyle name="20% - Accent1 3 4 2 2 2 4" xfId="25756" xr:uid="{00000000-0005-0000-0000-0000E5630000}"/>
    <cellStyle name="20% - Accent1 3 4 2 2 2 4 2" xfId="25757" xr:uid="{00000000-0005-0000-0000-0000E6630000}"/>
    <cellStyle name="20% - Accent1 3 4 2 2 2 4 2 2" xfId="25758" xr:uid="{00000000-0005-0000-0000-0000E7630000}"/>
    <cellStyle name="20% - Accent1 3 4 2 2 2 4 2 2 2" xfId="25759" xr:uid="{00000000-0005-0000-0000-0000E8630000}"/>
    <cellStyle name="20% - Accent1 3 4 2 2 2 4 2 3" xfId="25760" xr:uid="{00000000-0005-0000-0000-0000E9630000}"/>
    <cellStyle name="20% - Accent1 3 4 2 2 2 4 3" xfId="25761" xr:uid="{00000000-0005-0000-0000-0000EA630000}"/>
    <cellStyle name="20% - Accent1 3 4 2 2 2 4 3 2" xfId="25762" xr:uid="{00000000-0005-0000-0000-0000EB630000}"/>
    <cellStyle name="20% - Accent1 3 4 2 2 2 4 4" xfId="25763" xr:uid="{00000000-0005-0000-0000-0000EC630000}"/>
    <cellStyle name="20% - Accent1 3 4 2 2 2 5" xfId="25764" xr:uid="{00000000-0005-0000-0000-0000ED630000}"/>
    <cellStyle name="20% - Accent1 3 4 2 2 2 5 2" xfId="25765" xr:uid="{00000000-0005-0000-0000-0000EE630000}"/>
    <cellStyle name="20% - Accent1 3 4 2 2 2 5 2 2" xfId="25766" xr:uid="{00000000-0005-0000-0000-0000EF630000}"/>
    <cellStyle name="20% - Accent1 3 4 2 2 2 5 2 2 2" xfId="25767" xr:uid="{00000000-0005-0000-0000-0000F0630000}"/>
    <cellStyle name="20% - Accent1 3 4 2 2 2 5 2 3" xfId="25768" xr:uid="{00000000-0005-0000-0000-0000F1630000}"/>
    <cellStyle name="20% - Accent1 3 4 2 2 2 5 3" xfId="25769" xr:uid="{00000000-0005-0000-0000-0000F2630000}"/>
    <cellStyle name="20% - Accent1 3 4 2 2 2 5 3 2" xfId="25770" xr:uid="{00000000-0005-0000-0000-0000F3630000}"/>
    <cellStyle name="20% - Accent1 3 4 2 2 2 5 4" xfId="25771" xr:uid="{00000000-0005-0000-0000-0000F4630000}"/>
    <cellStyle name="20% - Accent1 3 4 2 2 2 6" xfId="25772" xr:uid="{00000000-0005-0000-0000-0000F5630000}"/>
    <cellStyle name="20% - Accent1 3 4 2 2 2 6 2" xfId="25773" xr:uid="{00000000-0005-0000-0000-0000F6630000}"/>
    <cellStyle name="20% - Accent1 3 4 2 2 2 6 2 2" xfId="25774" xr:uid="{00000000-0005-0000-0000-0000F7630000}"/>
    <cellStyle name="20% - Accent1 3 4 2 2 2 6 2 2 2" xfId="25775" xr:uid="{00000000-0005-0000-0000-0000F8630000}"/>
    <cellStyle name="20% - Accent1 3 4 2 2 2 6 2 3" xfId="25776" xr:uid="{00000000-0005-0000-0000-0000F9630000}"/>
    <cellStyle name="20% - Accent1 3 4 2 2 2 6 3" xfId="25777" xr:uid="{00000000-0005-0000-0000-0000FA630000}"/>
    <cellStyle name="20% - Accent1 3 4 2 2 2 6 3 2" xfId="25778" xr:uid="{00000000-0005-0000-0000-0000FB630000}"/>
    <cellStyle name="20% - Accent1 3 4 2 2 2 6 4" xfId="25779" xr:uid="{00000000-0005-0000-0000-0000FC630000}"/>
    <cellStyle name="20% - Accent1 3 4 2 2 2 7" xfId="25780" xr:uid="{00000000-0005-0000-0000-0000FD630000}"/>
    <cellStyle name="20% - Accent1 3 4 2 2 2 7 2" xfId="25781" xr:uid="{00000000-0005-0000-0000-0000FE630000}"/>
    <cellStyle name="20% - Accent1 3 4 2 2 2 7 2 2" xfId="25782" xr:uid="{00000000-0005-0000-0000-0000FF630000}"/>
    <cellStyle name="20% - Accent1 3 4 2 2 2 7 3" xfId="25783" xr:uid="{00000000-0005-0000-0000-000000640000}"/>
    <cellStyle name="20% - Accent1 3 4 2 2 2 8" xfId="25784" xr:uid="{00000000-0005-0000-0000-000001640000}"/>
    <cellStyle name="20% - Accent1 3 4 2 2 2 8 2" xfId="25785" xr:uid="{00000000-0005-0000-0000-000002640000}"/>
    <cellStyle name="20% - Accent1 3 4 2 2 2 8 2 2" xfId="25786" xr:uid="{00000000-0005-0000-0000-000003640000}"/>
    <cellStyle name="20% - Accent1 3 4 2 2 2 8 3" xfId="25787" xr:uid="{00000000-0005-0000-0000-000004640000}"/>
    <cellStyle name="20% - Accent1 3 4 2 2 2 9" xfId="25788" xr:uid="{00000000-0005-0000-0000-000005640000}"/>
    <cellStyle name="20% - Accent1 3 4 2 2 2 9 2" xfId="25789" xr:uid="{00000000-0005-0000-0000-000006640000}"/>
    <cellStyle name="20% - Accent1 3 4 2 2 3" xfId="25790" xr:uid="{00000000-0005-0000-0000-000007640000}"/>
    <cellStyle name="20% - Accent1 3 4 2 2 3 10" xfId="25791" xr:uid="{00000000-0005-0000-0000-000008640000}"/>
    <cellStyle name="20% - Accent1 3 4 2 2 3 10 2" xfId="25792" xr:uid="{00000000-0005-0000-0000-000009640000}"/>
    <cellStyle name="20% - Accent1 3 4 2 2 3 11" xfId="25793" xr:uid="{00000000-0005-0000-0000-00000A640000}"/>
    <cellStyle name="20% - Accent1 3 4 2 2 3 2" xfId="25794" xr:uid="{00000000-0005-0000-0000-00000B640000}"/>
    <cellStyle name="20% - Accent1 3 4 2 2 3 2 2" xfId="25795" xr:uid="{00000000-0005-0000-0000-00000C640000}"/>
    <cellStyle name="20% - Accent1 3 4 2 2 3 2 2 2" xfId="25796" xr:uid="{00000000-0005-0000-0000-00000D640000}"/>
    <cellStyle name="20% - Accent1 3 4 2 2 3 2 2 2 2" xfId="25797" xr:uid="{00000000-0005-0000-0000-00000E640000}"/>
    <cellStyle name="20% - Accent1 3 4 2 2 3 2 2 2 2 2" xfId="25798" xr:uid="{00000000-0005-0000-0000-00000F640000}"/>
    <cellStyle name="20% - Accent1 3 4 2 2 3 2 2 2 3" xfId="25799" xr:uid="{00000000-0005-0000-0000-000010640000}"/>
    <cellStyle name="20% - Accent1 3 4 2 2 3 2 2 3" xfId="25800" xr:uid="{00000000-0005-0000-0000-000011640000}"/>
    <cellStyle name="20% - Accent1 3 4 2 2 3 2 2 3 2" xfId="25801" xr:uid="{00000000-0005-0000-0000-000012640000}"/>
    <cellStyle name="20% - Accent1 3 4 2 2 3 2 2 4" xfId="25802" xr:uid="{00000000-0005-0000-0000-000013640000}"/>
    <cellStyle name="20% - Accent1 3 4 2 2 3 2 3" xfId="25803" xr:uid="{00000000-0005-0000-0000-000014640000}"/>
    <cellStyle name="20% - Accent1 3 4 2 2 3 2 3 2" xfId="25804" xr:uid="{00000000-0005-0000-0000-000015640000}"/>
    <cellStyle name="20% - Accent1 3 4 2 2 3 2 3 2 2" xfId="25805" xr:uid="{00000000-0005-0000-0000-000016640000}"/>
    <cellStyle name="20% - Accent1 3 4 2 2 3 2 3 2 2 2" xfId="25806" xr:uid="{00000000-0005-0000-0000-000017640000}"/>
    <cellStyle name="20% - Accent1 3 4 2 2 3 2 3 2 3" xfId="25807" xr:uid="{00000000-0005-0000-0000-000018640000}"/>
    <cellStyle name="20% - Accent1 3 4 2 2 3 2 3 3" xfId="25808" xr:uid="{00000000-0005-0000-0000-000019640000}"/>
    <cellStyle name="20% - Accent1 3 4 2 2 3 2 3 3 2" xfId="25809" xr:uid="{00000000-0005-0000-0000-00001A640000}"/>
    <cellStyle name="20% - Accent1 3 4 2 2 3 2 3 4" xfId="25810" xr:uid="{00000000-0005-0000-0000-00001B640000}"/>
    <cellStyle name="20% - Accent1 3 4 2 2 3 2 4" xfId="25811" xr:uid="{00000000-0005-0000-0000-00001C640000}"/>
    <cellStyle name="20% - Accent1 3 4 2 2 3 2 4 2" xfId="25812" xr:uid="{00000000-0005-0000-0000-00001D640000}"/>
    <cellStyle name="20% - Accent1 3 4 2 2 3 2 4 2 2" xfId="25813" xr:uid="{00000000-0005-0000-0000-00001E640000}"/>
    <cellStyle name="20% - Accent1 3 4 2 2 3 2 4 2 2 2" xfId="25814" xr:uid="{00000000-0005-0000-0000-00001F640000}"/>
    <cellStyle name="20% - Accent1 3 4 2 2 3 2 4 2 3" xfId="25815" xr:uid="{00000000-0005-0000-0000-000020640000}"/>
    <cellStyle name="20% - Accent1 3 4 2 2 3 2 4 3" xfId="25816" xr:uid="{00000000-0005-0000-0000-000021640000}"/>
    <cellStyle name="20% - Accent1 3 4 2 2 3 2 4 3 2" xfId="25817" xr:uid="{00000000-0005-0000-0000-000022640000}"/>
    <cellStyle name="20% - Accent1 3 4 2 2 3 2 4 4" xfId="25818" xr:uid="{00000000-0005-0000-0000-000023640000}"/>
    <cellStyle name="20% - Accent1 3 4 2 2 3 2 5" xfId="25819" xr:uid="{00000000-0005-0000-0000-000024640000}"/>
    <cellStyle name="20% - Accent1 3 4 2 2 3 2 5 2" xfId="25820" xr:uid="{00000000-0005-0000-0000-000025640000}"/>
    <cellStyle name="20% - Accent1 3 4 2 2 3 2 5 2 2" xfId="25821" xr:uid="{00000000-0005-0000-0000-000026640000}"/>
    <cellStyle name="20% - Accent1 3 4 2 2 3 2 5 3" xfId="25822" xr:uid="{00000000-0005-0000-0000-000027640000}"/>
    <cellStyle name="20% - Accent1 3 4 2 2 3 2 6" xfId="25823" xr:uid="{00000000-0005-0000-0000-000028640000}"/>
    <cellStyle name="20% - Accent1 3 4 2 2 3 2 6 2" xfId="25824" xr:uid="{00000000-0005-0000-0000-000029640000}"/>
    <cellStyle name="20% - Accent1 3 4 2 2 3 2 6 2 2" xfId="25825" xr:uid="{00000000-0005-0000-0000-00002A640000}"/>
    <cellStyle name="20% - Accent1 3 4 2 2 3 2 6 3" xfId="25826" xr:uid="{00000000-0005-0000-0000-00002B640000}"/>
    <cellStyle name="20% - Accent1 3 4 2 2 3 2 7" xfId="25827" xr:uid="{00000000-0005-0000-0000-00002C640000}"/>
    <cellStyle name="20% - Accent1 3 4 2 2 3 2 7 2" xfId="25828" xr:uid="{00000000-0005-0000-0000-00002D640000}"/>
    <cellStyle name="20% - Accent1 3 4 2 2 3 2 8" xfId="25829" xr:uid="{00000000-0005-0000-0000-00002E640000}"/>
    <cellStyle name="20% - Accent1 3 4 2 2 3 2 8 2" xfId="25830" xr:uid="{00000000-0005-0000-0000-00002F640000}"/>
    <cellStyle name="20% - Accent1 3 4 2 2 3 2 9" xfId="25831" xr:uid="{00000000-0005-0000-0000-000030640000}"/>
    <cellStyle name="20% - Accent1 3 4 2 2 3 3" xfId="25832" xr:uid="{00000000-0005-0000-0000-000031640000}"/>
    <cellStyle name="20% - Accent1 3 4 2 2 3 3 2" xfId="25833" xr:uid="{00000000-0005-0000-0000-000032640000}"/>
    <cellStyle name="20% - Accent1 3 4 2 2 3 3 2 2" xfId="25834" xr:uid="{00000000-0005-0000-0000-000033640000}"/>
    <cellStyle name="20% - Accent1 3 4 2 2 3 3 2 2 2" xfId="25835" xr:uid="{00000000-0005-0000-0000-000034640000}"/>
    <cellStyle name="20% - Accent1 3 4 2 2 3 3 2 2 2 2" xfId="25836" xr:uid="{00000000-0005-0000-0000-000035640000}"/>
    <cellStyle name="20% - Accent1 3 4 2 2 3 3 2 2 3" xfId="25837" xr:uid="{00000000-0005-0000-0000-000036640000}"/>
    <cellStyle name="20% - Accent1 3 4 2 2 3 3 2 3" xfId="25838" xr:uid="{00000000-0005-0000-0000-000037640000}"/>
    <cellStyle name="20% - Accent1 3 4 2 2 3 3 2 3 2" xfId="25839" xr:uid="{00000000-0005-0000-0000-000038640000}"/>
    <cellStyle name="20% - Accent1 3 4 2 2 3 3 2 4" xfId="25840" xr:uid="{00000000-0005-0000-0000-000039640000}"/>
    <cellStyle name="20% - Accent1 3 4 2 2 3 3 3" xfId="25841" xr:uid="{00000000-0005-0000-0000-00003A640000}"/>
    <cellStyle name="20% - Accent1 3 4 2 2 3 3 3 2" xfId="25842" xr:uid="{00000000-0005-0000-0000-00003B640000}"/>
    <cellStyle name="20% - Accent1 3 4 2 2 3 3 3 2 2" xfId="25843" xr:uid="{00000000-0005-0000-0000-00003C640000}"/>
    <cellStyle name="20% - Accent1 3 4 2 2 3 3 3 2 2 2" xfId="25844" xr:uid="{00000000-0005-0000-0000-00003D640000}"/>
    <cellStyle name="20% - Accent1 3 4 2 2 3 3 3 2 3" xfId="25845" xr:uid="{00000000-0005-0000-0000-00003E640000}"/>
    <cellStyle name="20% - Accent1 3 4 2 2 3 3 3 3" xfId="25846" xr:uid="{00000000-0005-0000-0000-00003F640000}"/>
    <cellStyle name="20% - Accent1 3 4 2 2 3 3 3 3 2" xfId="25847" xr:uid="{00000000-0005-0000-0000-000040640000}"/>
    <cellStyle name="20% - Accent1 3 4 2 2 3 3 3 4" xfId="25848" xr:uid="{00000000-0005-0000-0000-000041640000}"/>
    <cellStyle name="20% - Accent1 3 4 2 2 3 3 4" xfId="25849" xr:uid="{00000000-0005-0000-0000-000042640000}"/>
    <cellStyle name="20% - Accent1 3 4 2 2 3 3 4 2" xfId="25850" xr:uid="{00000000-0005-0000-0000-000043640000}"/>
    <cellStyle name="20% - Accent1 3 4 2 2 3 3 4 2 2" xfId="25851" xr:uid="{00000000-0005-0000-0000-000044640000}"/>
    <cellStyle name="20% - Accent1 3 4 2 2 3 3 4 2 2 2" xfId="25852" xr:uid="{00000000-0005-0000-0000-000045640000}"/>
    <cellStyle name="20% - Accent1 3 4 2 2 3 3 4 2 3" xfId="25853" xr:uid="{00000000-0005-0000-0000-000046640000}"/>
    <cellStyle name="20% - Accent1 3 4 2 2 3 3 4 3" xfId="25854" xr:uid="{00000000-0005-0000-0000-000047640000}"/>
    <cellStyle name="20% - Accent1 3 4 2 2 3 3 4 3 2" xfId="25855" xr:uid="{00000000-0005-0000-0000-000048640000}"/>
    <cellStyle name="20% - Accent1 3 4 2 2 3 3 4 4" xfId="25856" xr:uid="{00000000-0005-0000-0000-000049640000}"/>
    <cellStyle name="20% - Accent1 3 4 2 2 3 3 5" xfId="25857" xr:uid="{00000000-0005-0000-0000-00004A640000}"/>
    <cellStyle name="20% - Accent1 3 4 2 2 3 3 5 2" xfId="25858" xr:uid="{00000000-0005-0000-0000-00004B640000}"/>
    <cellStyle name="20% - Accent1 3 4 2 2 3 3 5 2 2" xfId="25859" xr:uid="{00000000-0005-0000-0000-00004C640000}"/>
    <cellStyle name="20% - Accent1 3 4 2 2 3 3 5 3" xfId="25860" xr:uid="{00000000-0005-0000-0000-00004D640000}"/>
    <cellStyle name="20% - Accent1 3 4 2 2 3 3 6" xfId="25861" xr:uid="{00000000-0005-0000-0000-00004E640000}"/>
    <cellStyle name="20% - Accent1 3 4 2 2 3 3 6 2" xfId="25862" xr:uid="{00000000-0005-0000-0000-00004F640000}"/>
    <cellStyle name="20% - Accent1 3 4 2 2 3 3 6 2 2" xfId="25863" xr:uid="{00000000-0005-0000-0000-000050640000}"/>
    <cellStyle name="20% - Accent1 3 4 2 2 3 3 6 3" xfId="25864" xr:uid="{00000000-0005-0000-0000-000051640000}"/>
    <cellStyle name="20% - Accent1 3 4 2 2 3 3 7" xfId="25865" xr:uid="{00000000-0005-0000-0000-000052640000}"/>
    <cellStyle name="20% - Accent1 3 4 2 2 3 3 7 2" xfId="25866" xr:uid="{00000000-0005-0000-0000-000053640000}"/>
    <cellStyle name="20% - Accent1 3 4 2 2 3 3 8" xfId="25867" xr:uid="{00000000-0005-0000-0000-000054640000}"/>
    <cellStyle name="20% - Accent1 3 4 2 2 3 3 8 2" xfId="25868" xr:uid="{00000000-0005-0000-0000-000055640000}"/>
    <cellStyle name="20% - Accent1 3 4 2 2 3 3 9" xfId="25869" xr:uid="{00000000-0005-0000-0000-000056640000}"/>
    <cellStyle name="20% - Accent1 3 4 2 2 3 4" xfId="25870" xr:uid="{00000000-0005-0000-0000-000057640000}"/>
    <cellStyle name="20% - Accent1 3 4 2 2 3 4 2" xfId="25871" xr:uid="{00000000-0005-0000-0000-000058640000}"/>
    <cellStyle name="20% - Accent1 3 4 2 2 3 4 2 2" xfId="25872" xr:uid="{00000000-0005-0000-0000-000059640000}"/>
    <cellStyle name="20% - Accent1 3 4 2 2 3 4 2 2 2" xfId="25873" xr:uid="{00000000-0005-0000-0000-00005A640000}"/>
    <cellStyle name="20% - Accent1 3 4 2 2 3 4 2 3" xfId="25874" xr:uid="{00000000-0005-0000-0000-00005B640000}"/>
    <cellStyle name="20% - Accent1 3 4 2 2 3 4 3" xfId="25875" xr:uid="{00000000-0005-0000-0000-00005C640000}"/>
    <cellStyle name="20% - Accent1 3 4 2 2 3 4 3 2" xfId="25876" xr:uid="{00000000-0005-0000-0000-00005D640000}"/>
    <cellStyle name="20% - Accent1 3 4 2 2 3 4 4" xfId="25877" xr:uid="{00000000-0005-0000-0000-00005E640000}"/>
    <cellStyle name="20% - Accent1 3 4 2 2 3 5" xfId="25878" xr:uid="{00000000-0005-0000-0000-00005F640000}"/>
    <cellStyle name="20% - Accent1 3 4 2 2 3 5 2" xfId="25879" xr:uid="{00000000-0005-0000-0000-000060640000}"/>
    <cellStyle name="20% - Accent1 3 4 2 2 3 5 2 2" xfId="25880" xr:uid="{00000000-0005-0000-0000-000061640000}"/>
    <cellStyle name="20% - Accent1 3 4 2 2 3 5 2 2 2" xfId="25881" xr:uid="{00000000-0005-0000-0000-000062640000}"/>
    <cellStyle name="20% - Accent1 3 4 2 2 3 5 2 3" xfId="25882" xr:uid="{00000000-0005-0000-0000-000063640000}"/>
    <cellStyle name="20% - Accent1 3 4 2 2 3 5 3" xfId="25883" xr:uid="{00000000-0005-0000-0000-000064640000}"/>
    <cellStyle name="20% - Accent1 3 4 2 2 3 5 3 2" xfId="25884" xr:uid="{00000000-0005-0000-0000-000065640000}"/>
    <cellStyle name="20% - Accent1 3 4 2 2 3 5 4" xfId="25885" xr:uid="{00000000-0005-0000-0000-000066640000}"/>
    <cellStyle name="20% - Accent1 3 4 2 2 3 6" xfId="25886" xr:uid="{00000000-0005-0000-0000-000067640000}"/>
    <cellStyle name="20% - Accent1 3 4 2 2 3 6 2" xfId="25887" xr:uid="{00000000-0005-0000-0000-000068640000}"/>
    <cellStyle name="20% - Accent1 3 4 2 2 3 6 2 2" xfId="25888" xr:uid="{00000000-0005-0000-0000-000069640000}"/>
    <cellStyle name="20% - Accent1 3 4 2 2 3 6 2 2 2" xfId="25889" xr:uid="{00000000-0005-0000-0000-00006A640000}"/>
    <cellStyle name="20% - Accent1 3 4 2 2 3 6 2 3" xfId="25890" xr:uid="{00000000-0005-0000-0000-00006B640000}"/>
    <cellStyle name="20% - Accent1 3 4 2 2 3 6 3" xfId="25891" xr:uid="{00000000-0005-0000-0000-00006C640000}"/>
    <cellStyle name="20% - Accent1 3 4 2 2 3 6 3 2" xfId="25892" xr:uid="{00000000-0005-0000-0000-00006D640000}"/>
    <cellStyle name="20% - Accent1 3 4 2 2 3 6 4" xfId="25893" xr:uid="{00000000-0005-0000-0000-00006E640000}"/>
    <cellStyle name="20% - Accent1 3 4 2 2 3 7" xfId="25894" xr:uid="{00000000-0005-0000-0000-00006F640000}"/>
    <cellStyle name="20% - Accent1 3 4 2 2 3 7 2" xfId="25895" xr:uid="{00000000-0005-0000-0000-000070640000}"/>
    <cellStyle name="20% - Accent1 3 4 2 2 3 7 2 2" xfId="25896" xr:uid="{00000000-0005-0000-0000-000071640000}"/>
    <cellStyle name="20% - Accent1 3 4 2 2 3 7 3" xfId="25897" xr:uid="{00000000-0005-0000-0000-000072640000}"/>
    <cellStyle name="20% - Accent1 3 4 2 2 3 8" xfId="25898" xr:uid="{00000000-0005-0000-0000-000073640000}"/>
    <cellStyle name="20% - Accent1 3 4 2 2 3 8 2" xfId="25899" xr:uid="{00000000-0005-0000-0000-000074640000}"/>
    <cellStyle name="20% - Accent1 3 4 2 2 3 8 2 2" xfId="25900" xr:uid="{00000000-0005-0000-0000-000075640000}"/>
    <cellStyle name="20% - Accent1 3 4 2 2 3 8 3" xfId="25901" xr:uid="{00000000-0005-0000-0000-000076640000}"/>
    <cellStyle name="20% - Accent1 3 4 2 2 3 9" xfId="25902" xr:uid="{00000000-0005-0000-0000-000077640000}"/>
    <cellStyle name="20% - Accent1 3 4 2 2 3 9 2" xfId="25903" xr:uid="{00000000-0005-0000-0000-000078640000}"/>
    <cellStyle name="20% - Accent1 3 4 2 2 4" xfId="25904" xr:uid="{00000000-0005-0000-0000-000079640000}"/>
    <cellStyle name="20% - Accent1 3 4 2 2 4 10" xfId="25905" xr:uid="{00000000-0005-0000-0000-00007A640000}"/>
    <cellStyle name="20% - Accent1 3 4 2 2 4 10 2" xfId="25906" xr:uid="{00000000-0005-0000-0000-00007B640000}"/>
    <cellStyle name="20% - Accent1 3 4 2 2 4 11" xfId="25907" xr:uid="{00000000-0005-0000-0000-00007C640000}"/>
    <cellStyle name="20% - Accent1 3 4 2 2 4 2" xfId="25908" xr:uid="{00000000-0005-0000-0000-00007D640000}"/>
    <cellStyle name="20% - Accent1 3 4 2 2 4 2 2" xfId="25909" xr:uid="{00000000-0005-0000-0000-00007E640000}"/>
    <cellStyle name="20% - Accent1 3 4 2 2 4 2 2 2" xfId="25910" xr:uid="{00000000-0005-0000-0000-00007F640000}"/>
    <cellStyle name="20% - Accent1 3 4 2 2 4 2 2 2 2" xfId="25911" xr:uid="{00000000-0005-0000-0000-000080640000}"/>
    <cellStyle name="20% - Accent1 3 4 2 2 4 2 2 2 2 2" xfId="25912" xr:uid="{00000000-0005-0000-0000-000081640000}"/>
    <cellStyle name="20% - Accent1 3 4 2 2 4 2 2 2 3" xfId="25913" xr:uid="{00000000-0005-0000-0000-000082640000}"/>
    <cellStyle name="20% - Accent1 3 4 2 2 4 2 2 3" xfId="25914" xr:uid="{00000000-0005-0000-0000-000083640000}"/>
    <cellStyle name="20% - Accent1 3 4 2 2 4 2 2 3 2" xfId="25915" xr:uid="{00000000-0005-0000-0000-000084640000}"/>
    <cellStyle name="20% - Accent1 3 4 2 2 4 2 2 4" xfId="25916" xr:uid="{00000000-0005-0000-0000-000085640000}"/>
    <cellStyle name="20% - Accent1 3 4 2 2 4 2 3" xfId="25917" xr:uid="{00000000-0005-0000-0000-000086640000}"/>
    <cellStyle name="20% - Accent1 3 4 2 2 4 2 3 2" xfId="25918" xr:uid="{00000000-0005-0000-0000-000087640000}"/>
    <cellStyle name="20% - Accent1 3 4 2 2 4 2 3 2 2" xfId="25919" xr:uid="{00000000-0005-0000-0000-000088640000}"/>
    <cellStyle name="20% - Accent1 3 4 2 2 4 2 3 2 2 2" xfId="25920" xr:uid="{00000000-0005-0000-0000-000089640000}"/>
    <cellStyle name="20% - Accent1 3 4 2 2 4 2 3 2 3" xfId="25921" xr:uid="{00000000-0005-0000-0000-00008A640000}"/>
    <cellStyle name="20% - Accent1 3 4 2 2 4 2 3 3" xfId="25922" xr:uid="{00000000-0005-0000-0000-00008B640000}"/>
    <cellStyle name="20% - Accent1 3 4 2 2 4 2 3 3 2" xfId="25923" xr:uid="{00000000-0005-0000-0000-00008C640000}"/>
    <cellStyle name="20% - Accent1 3 4 2 2 4 2 3 4" xfId="25924" xr:uid="{00000000-0005-0000-0000-00008D640000}"/>
    <cellStyle name="20% - Accent1 3 4 2 2 4 2 4" xfId="25925" xr:uid="{00000000-0005-0000-0000-00008E640000}"/>
    <cellStyle name="20% - Accent1 3 4 2 2 4 2 4 2" xfId="25926" xr:uid="{00000000-0005-0000-0000-00008F640000}"/>
    <cellStyle name="20% - Accent1 3 4 2 2 4 2 4 2 2" xfId="25927" xr:uid="{00000000-0005-0000-0000-000090640000}"/>
    <cellStyle name="20% - Accent1 3 4 2 2 4 2 4 2 2 2" xfId="25928" xr:uid="{00000000-0005-0000-0000-000091640000}"/>
    <cellStyle name="20% - Accent1 3 4 2 2 4 2 4 2 3" xfId="25929" xr:uid="{00000000-0005-0000-0000-000092640000}"/>
    <cellStyle name="20% - Accent1 3 4 2 2 4 2 4 3" xfId="25930" xr:uid="{00000000-0005-0000-0000-000093640000}"/>
    <cellStyle name="20% - Accent1 3 4 2 2 4 2 4 3 2" xfId="25931" xr:uid="{00000000-0005-0000-0000-000094640000}"/>
    <cellStyle name="20% - Accent1 3 4 2 2 4 2 4 4" xfId="25932" xr:uid="{00000000-0005-0000-0000-000095640000}"/>
    <cellStyle name="20% - Accent1 3 4 2 2 4 2 5" xfId="25933" xr:uid="{00000000-0005-0000-0000-000096640000}"/>
    <cellStyle name="20% - Accent1 3 4 2 2 4 2 5 2" xfId="25934" xr:uid="{00000000-0005-0000-0000-000097640000}"/>
    <cellStyle name="20% - Accent1 3 4 2 2 4 2 5 2 2" xfId="25935" xr:uid="{00000000-0005-0000-0000-000098640000}"/>
    <cellStyle name="20% - Accent1 3 4 2 2 4 2 5 3" xfId="25936" xr:uid="{00000000-0005-0000-0000-000099640000}"/>
    <cellStyle name="20% - Accent1 3 4 2 2 4 2 6" xfId="25937" xr:uid="{00000000-0005-0000-0000-00009A640000}"/>
    <cellStyle name="20% - Accent1 3 4 2 2 4 2 6 2" xfId="25938" xr:uid="{00000000-0005-0000-0000-00009B640000}"/>
    <cellStyle name="20% - Accent1 3 4 2 2 4 2 6 2 2" xfId="25939" xr:uid="{00000000-0005-0000-0000-00009C640000}"/>
    <cellStyle name="20% - Accent1 3 4 2 2 4 2 6 3" xfId="25940" xr:uid="{00000000-0005-0000-0000-00009D640000}"/>
    <cellStyle name="20% - Accent1 3 4 2 2 4 2 7" xfId="25941" xr:uid="{00000000-0005-0000-0000-00009E640000}"/>
    <cellStyle name="20% - Accent1 3 4 2 2 4 2 7 2" xfId="25942" xr:uid="{00000000-0005-0000-0000-00009F640000}"/>
    <cellStyle name="20% - Accent1 3 4 2 2 4 2 8" xfId="25943" xr:uid="{00000000-0005-0000-0000-0000A0640000}"/>
    <cellStyle name="20% - Accent1 3 4 2 2 4 2 8 2" xfId="25944" xr:uid="{00000000-0005-0000-0000-0000A1640000}"/>
    <cellStyle name="20% - Accent1 3 4 2 2 4 2 9" xfId="25945" xr:uid="{00000000-0005-0000-0000-0000A2640000}"/>
    <cellStyle name="20% - Accent1 3 4 2 2 4 3" xfId="25946" xr:uid="{00000000-0005-0000-0000-0000A3640000}"/>
    <cellStyle name="20% - Accent1 3 4 2 2 4 3 2" xfId="25947" xr:uid="{00000000-0005-0000-0000-0000A4640000}"/>
    <cellStyle name="20% - Accent1 3 4 2 2 4 3 2 2" xfId="25948" xr:uid="{00000000-0005-0000-0000-0000A5640000}"/>
    <cellStyle name="20% - Accent1 3 4 2 2 4 3 2 2 2" xfId="25949" xr:uid="{00000000-0005-0000-0000-0000A6640000}"/>
    <cellStyle name="20% - Accent1 3 4 2 2 4 3 2 2 2 2" xfId="25950" xr:uid="{00000000-0005-0000-0000-0000A7640000}"/>
    <cellStyle name="20% - Accent1 3 4 2 2 4 3 2 2 3" xfId="25951" xr:uid="{00000000-0005-0000-0000-0000A8640000}"/>
    <cellStyle name="20% - Accent1 3 4 2 2 4 3 2 3" xfId="25952" xr:uid="{00000000-0005-0000-0000-0000A9640000}"/>
    <cellStyle name="20% - Accent1 3 4 2 2 4 3 2 3 2" xfId="25953" xr:uid="{00000000-0005-0000-0000-0000AA640000}"/>
    <cellStyle name="20% - Accent1 3 4 2 2 4 3 2 4" xfId="25954" xr:uid="{00000000-0005-0000-0000-0000AB640000}"/>
    <cellStyle name="20% - Accent1 3 4 2 2 4 3 3" xfId="25955" xr:uid="{00000000-0005-0000-0000-0000AC640000}"/>
    <cellStyle name="20% - Accent1 3 4 2 2 4 3 3 2" xfId="25956" xr:uid="{00000000-0005-0000-0000-0000AD640000}"/>
    <cellStyle name="20% - Accent1 3 4 2 2 4 3 3 2 2" xfId="25957" xr:uid="{00000000-0005-0000-0000-0000AE640000}"/>
    <cellStyle name="20% - Accent1 3 4 2 2 4 3 3 2 2 2" xfId="25958" xr:uid="{00000000-0005-0000-0000-0000AF640000}"/>
    <cellStyle name="20% - Accent1 3 4 2 2 4 3 3 2 3" xfId="25959" xr:uid="{00000000-0005-0000-0000-0000B0640000}"/>
    <cellStyle name="20% - Accent1 3 4 2 2 4 3 3 3" xfId="25960" xr:uid="{00000000-0005-0000-0000-0000B1640000}"/>
    <cellStyle name="20% - Accent1 3 4 2 2 4 3 3 3 2" xfId="25961" xr:uid="{00000000-0005-0000-0000-0000B2640000}"/>
    <cellStyle name="20% - Accent1 3 4 2 2 4 3 3 4" xfId="25962" xr:uid="{00000000-0005-0000-0000-0000B3640000}"/>
    <cellStyle name="20% - Accent1 3 4 2 2 4 3 4" xfId="25963" xr:uid="{00000000-0005-0000-0000-0000B4640000}"/>
    <cellStyle name="20% - Accent1 3 4 2 2 4 3 4 2" xfId="25964" xr:uid="{00000000-0005-0000-0000-0000B5640000}"/>
    <cellStyle name="20% - Accent1 3 4 2 2 4 3 4 2 2" xfId="25965" xr:uid="{00000000-0005-0000-0000-0000B6640000}"/>
    <cellStyle name="20% - Accent1 3 4 2 2 4 3 4 2 2 2" xfId="25966" xr:uid="{00000000-0005-0000-0000-0000B7640000}"/>
    <cellStyle name="20% - Accent1 3 4 2 2 4 3 4 2 3" xfId="25967" xr:uid="{00000000-0005-0000-0000-0000B8640000}"/>
    <cellStyle name="20% - Accent1 3 4 2 2 4 3 4 3" xfId="25968" xr:uid="{00000000-0005-0000-0000-0000B9640000}"/>
    <cellStyle name="20% - Accent1 3 4 2 2 4 3 4 3 2" xfId="25969" xr:uid="{00000000-0005-0000-0000-0000BA640000}"/>
    <cellStyle name="20% - Accent1 3 4 2 2 4 3 4 4" xfId="25970" xr:uid="{00000000-0005-0000-0000-0000BB640000}"/>
    <cellStyle name="20% - Accent1 3 4 2 2 4 3 5" xfId="25971" xr:uid="{00000000-0005-0000-0000-0000BC640000}"/>
    <cellStyle name="20% - Accent1 3 4 2 2 4 3 5 2" xfId="25972" xr:uid="{00000000-0005-0000-0000-0000BD640000}"/>
    <cellStyle name="20% - Accent1 3 4 2 2 4 3 5 2 2" xfId="25973" xr:uid="{00000000-0005-0000-0000-0000BE640000}"/>
    <cellStyle name="20% - Accent1 3 4 2 2 4 3 5 3" xfId="25974" xr:uid="{00000000-0005-0000-0000-0000BF640000}"/>
    <cellStyle name="20% - Accent1 3 4 2 2 4 3 6" xfId="25975" xr:uid="{00000000-0005-0000-0000-0000C0640000}"/>
    <cellStyle name="20% - Accent1 3 4 2 2 4 3 6 2" xfId="25976" xr:uid="{00000000-0005-0000-0000-0000C1640000}"/>
    <cellStyle name="20% - Accent1 3 4 2 2 4 3 6 2 2" xfId="25977" xr:uid="{00000000-0005-0000-0000-0000C2640000}"/>
    <cellStyle name="20% - Accent1 3 4 2 2 4 3 6 3" xfId="25978" xr:uid="{00000000-0005-0000-0000-0000C3640000}"/>
    <cellStyle name="20% - Accent1 3 4 2 2 4 3 7" xfId="25979" xr:uid="{00000000-0005-0000-0000-0000C4640000}"/>
    <cellStyle name="20% - Accent1 3 4 2 2 4 3 7 2" xfId="25980" xr:uid="{00000000-0005-0000-0000-0000C5640000}"/>
    <cellStyle name="20% - Accent1 3 4 2 2 4 3 8" xfId="25981" xr:uid="{00000000-0005-0000-0000-0000C6640000}"/>
    <cellStyle name="20% - Accent1 3 4 2 2 4 3 8 2" xfId="25982" xr:uid="{00000000-0005-0000-0000-0000C7640000}"/>
    <cellStyle name="20% - Accent1 3 4 2 2 4 3 9" xfId="25983" xr:uid="{00000000-0005-0000-0000-0000C8640000}"/>
    <cellStyle name="20% - Accent1 3 4 2 2 4 4" xfId="25984" xr:uid="{00000000-0005-0000-0000-0000C9640000}"/>
    <cellStyle name="20% - Accent1 3 4 2 2 4 4 2" xfId="25985" xr:uid="{00000000-0005-0000-0000-0000CA640000}"/>
    <cellStyle name="20% - Accent1 3 4 2 2 4 4 2 2" xfId="25986" xr:uid="{00000000-0005-0000-0000-0000CB640000}"/>
    <cellStyle name="20% - Accent1 3 4 2 2 4 4 2 2 2" xfId="25987" xr:uid="{00000000-0005-0000-0000-0000CC640000}"/>
    <cellStyle name="20% - Accent1 3 4 2 2 4 4 2 3" xfId="25988" xr:uid="{00000000-0005-0000-0000-0000CD640000}"/>
    <cellStyle name="20% - Accent1 3 4 2 2 4 4 3" xfId="25989" xr:uid="{00000000-0005-0000-0000-0000CE640000}"/>
    <cellStyle name="20% - Accent1 3 4 2 2 4 4 3 2" xfId="25990" xr:uid="{00000000-0005-0000-0000-0000CF640000}"/>
    <cellStyle name="20% - Accent1 3 4 2 2 4 4 4" xfId="25991" xr:uid="{00000000-0005-0000-0000-0000D0640000}"/>
    <cellStyle name="20% - Accent1 3 4 2 2 4 5" xfId="25992" xr:uid="{00000000-0005-0000-0000-0000D1640000}"/>
    <cellStyle name="20% - Accent1 3 4 2 2 4 5 2" xfId="25993" xr:uid="{00000000-0005-0000-0000-0000D2640000}"/>
    <cellStyle name="20% - Accent1 3 4 2 2 4 5 2 2" xfId="25994" xr:uid="{00000000-0005-0000-0000-0000D3640000}"/>
    <cellStyle name="20% - Accent1 3 4 2 2 4 5 2 2 2" xfId="25995" xr:uid="{00000000-0005-0000-0000-0000D4640000}"/>
    <cellStyle name="20% - Accent1 3 4 2 2 4 5 2 3" xfId="25996" xr:uid="{00000000-0005-0000-0000-0000D5640000}"/>
    <cellStyle name="20% - Accent1 3 4 2 2 4 5 3" xfId="25997" xr:uid="{00000000-0005-0000-0000-0000D6640000}"/>
    <cellStyle name="20% - Accent1 3 4 2 2 4 5 3 2" xfId="25998" xr:uid="{00000000-0005-0000-0000-0000D7640000}"/>
    <cellStyle name="20% - Accent1 3 4 2 2 4 5 4" xfId="25999" xr:uid="{00000000-0005-0000-0000-0000D8640000}"/>
    <cellStyle name="20% - Accent1 3 4 2 2 4 6" xfId="26000" xr:uid="{00000000-0005-0000-0000-0000D9640000}"/>
    <cellStyle name="20% - Accent1 3 4 2 2 4 6 2" xfId="26001" xr:uid="{00000000-0005-0000-0000-0000DA640000}"/>
    <cellStyle name="20% - Accent1 3 4 2 2 4 6 2 2" xfId="26002" xr:uid="{00000000-0005-0000-0000-0000DB640000}"/>
    <cellStyle name="20% - Accent1 3 4 2 2 4 6 2 2 2" xfId="26003" xr:uid="{00000000-0005-0000-0000-0000DC640000}"/>
    <cellStyle name="20% - Accent1 3 4 2 2 4 6 2 3" xfId="26004" xr:uid="{00000000-0005-0000-0000-0000DD640000}"/>
    <cellStyle name="20% - Accent1 3 4 2 2 4 6 3" xfId="26005" xr:uid="{00000000-0005-0000-0000-0000DE640000}"/>
    <cellStyle name="20% - Accent1 3 4 2 2 4 6 3 2" xfId="26006" xr:uid="{00000000-0005-0000-0000-0000DF640000}"/>
    <cellStyle name="20% - Accent1 3 4 2 2 4 6 4" xfId="26007" xr:uid="{00000000-0005-0000-0000-0000E0640000}"/>
    <cellStyle name="20% - Accent1 3 4 2 2 4 7" xfId="26008" xr:uid="{00000000-0005-0000-0000-0000E1640000}"/>
    <cellStyle name="20% - Accent1 3 4 2 2 4 7 2" xfId="26009" xr:uid="{00000000-0005-0000-0000-0000E2640000}"/>
    <cellStyle name="20% - Accent1 3 4 2 2 4 7 2 2" xfId="26010" xr:uid="{00000000-0005-0000-0000-0000E3640000}"/>
    <cellStyle name="20% - Accent1 3 4 2 2 4 7 3" xfId="26011" xr:uid="{00000000-0005-0000-0000-0000E4640000}"/>
    <cellStyle name="20% - Accent1 3 4 2 2 4 8" xfId="26012" xr:uid="{00000000-0005-0000-0000-0000E5640000}"/>
    <cellStyle name="20% - Accent1 3 4 2 2 4 8 2" xfId="26013" xr:uid="{00000000-0005-0000-0000-0000E6640000}"/>
    <cellStyle name="20% - Accent1 3 4 2 2 4 8 2 2" xfId="26014" xr:uid="{00000000-0005-0000-0000-0000E7640000}"/>
    <cellStyle name="20% - Accent1 3 4 2 2 4 8 3" xfId="26015" xr:uid="{00000000-0005-0000-0000-0000E8640000}"/>
    <cellStyle name="20% - Accent1 3 4 2 2 4 9" xfId="26016" xr:uid="{00000000-0005-0000-0000-0000E9640000}"/>
    <cellStyle name="20% - Accent1 3 4 2 2 4 9 2" xfId="26017" xr:uid="{00000000-0005-0000-0000-0000EA640000}"/>
    <cellStyle name="20% - Accent1 3 4 2 2 5" xfId="26018" xr:uid="{00000000-0005-0000-0000-0000EB640000}"/>
    <cellStyle name="20% - Accent1 3 4 2 2 5 2" xfId="26019" xr:uid="{00000000-0005-0000-0000-0000EC640000}"/>
    <cellStyle name="20% - Accent1 3 4 2 2 5 2 2" xfId="26020" xr:uid="{00000000-0005-0000-0000-0000ED640000}"/>
    <cellStyle name="20% - Accent1 3 4 2 2 5 2 2 2" xfId="26021" xr:uid="{00000000-0005-0000-0000-0000EE640000}"/>
    <cellStyle name="20% - Accent1 3 4 2 2 5 2 2 2 2" xfId="26022" xr:uid="{00000000-0005-0000-0000-0000EF640000}"/>
    <cellStyle name="20% - Accent1 3 4 2 2 5 2 2 3" xfId="26023" xr:uid="{00000000-0005-0000-0000-0000F0640000}"/>
    <cellStyle name="20% - Accent1 3 4 2 2 5 2 3" xfId="26024" xr:uid="{00000000-0005-0000-0000-0000F1640000}"/>
    <cellStyle name="20% - Accent1 3 4 2 2 5 2 3 2" xfId="26025" xr:uid="{00000000-0005-0000-0000-0000F2640000}"/>
    <cellStyle name="20% - Accent1 3 4 2 2 5 2 4" xfId="26026" xr:uid="{00000000-0005-0000-0000-0000F3640000}"/>
    <cellStyle name="20% - Accent1 3 4 2 2 5 3" xfId="26027" xr:uid="{00000000-0005-0000-0000-0000F4640000}"/>
    <cellStyle name="20% - Accent1 3 4 2 2 5 3 2" xfId="26028" xr:uid="{00000000-0005-0000-0000-0000F5640000}"/>
    <cellStyle name="20% - Accent1 3 4 2 2 5 3 2 2" xfId="26029" xr:uid="{00000000-0005-0000-0000-0000F6640000}"/>
    <cellStyle name="20% - Accent1 3 4 2 2 5 3 2 2 2" xfId="26030" xr:uid="{00000000-0005-0000-0000-0000F7640000}"/>
    <cellStyle name="20% - Accent1 3 4 2 2 5 3 2 3" xfId="26031" xr:uid="{00000000-0005-0000-0000-0000F8640000}"/>
    <cellStyle name="20% - Accent1 3 4 2 2 5 3 3" xfId="26032" xr:uid="{00000000-0005-0000-0000-0000F9640000}"/>
    <cellStyle name="20% - Accent1 3 4 2 2 5 3 3 2" xfId="26033" xr:uid="{00000000-0005-0000-0000-0000FA640000}"/>
    <cellStyle name="20% - Accent1 3 4 2 2 5 3 4" xfId="26034" xr:uid="{00000000-0005-0000-0000-0000FB640000}"/>
    <cellStyle name="20% - Accent1 3 4 2 2 5 4" xfId="26035" xr:uid="{00000000-0005-0000-0000-0000FC640000}"/>
    <cellStyle name="20% - Accent1 3 4 2 2 5 4 2" xfId="26036" xr:uid="{00000000-0005-0000-0000-0000FD640000}"/>
    <cellStyle name="20% - Accent1 3 4 2 2 5 4 2 2" xfId="26037" xr:uid="{00000000-0005-0000-0000-0000FE640000}"/>
    <cellStyle name="20% - Accent1 3 4 2 2 5 4 2 2 2" xfId="26038" xr:uid="{00000000-0005-0000-0000-0000FF640000}"/>
    <cellStyle name="20% - Accent1 3 4 2 2 5 4 2 3" xfId="26039" xr:uid="{00000000-0005-0000-0000-000000650000}"/>
    <cellStyle name="20% - Accent1 3 4 2 2 5 4 3" xfId="26040" xr:uid="{00000000-0005-0000-0000-000001650000}"/>
    <cellStyle name="20% - Accent1 3 4 2 2 5 4 3 2" xfId="26041" xr:uid="{00000000-0005-0000-0000-000002650000}"/>
    <cellStyle name="20% - Accent1 3 4 2 2 5 4 4" xfId="26042" xr:uid="{00000000-0005-0000-0000-000003650000}"/>
    <cellStyle name="20% - Accent1 3 4 2 2 5 5" xfId="26043" xr:uid="{00000000-0005-0000-0000-000004650000}"/>
    <cellStyle name="20% - Accent1 3 4 2 2 5 5 2" xfId="26044" xr:uid="{00000000-0005-0000-0000-000005650000}"/>
    <cellStyle name="20% - Accent1 3 4 2 2 5 5 2 2" xfId="26045" xr:uid="{00000000-0005-0000-0000-000006650000}"/>
    <cellStyle name="20% - Accent1 3 4 2 2 5 5 3" xfId="26046" xr:uid="{00000000-0005-0000-0000-000007650000}"/>
    <cellStyle name="20% - Accent1 3 4 2 2 5 6" xfId="26047" xr:uid="{00000000-0005-0000-0000-000008650000}"/>
    <cellStyle name="20% - Accent1 3 4 2 2 5 6 2" xfId="26048" xr:uid="{00000000-0005-0000-0000-000009650000}"/>
    <cellStyle name="20% - Accent1 3 4 2 2 5 6 2 2" xfId="26049" xr:uid="{00000000-0005-0000-0000-00000A650000}"/>
    <cellStyle name="20% - Accent1 3 4 2 2 5 6 3" xfId="26050" xr:uid="{00000000-0005-0000-0000-00000B650000}"/>
    <cellStyle name="20% - Accent1 3 4 2 2 5 7" xfId="26051" xr:uid="{00000000-0005-0000-0000-00000C650000}"/>
    <cellStyle name="20% - Accent1 3 4 2 2 5 7 2" xfId="26052" xr:uid="{00000000-0005-0000-0000-00000D650000}"/>
    <cellStyle name="20% - Accent1 3 4 2 2 5 8" xfId="26053" xr:uid="{00000000-0005-0000-0000-00000E650000}"/>
    <cellStyle name="20% - Accent1 3 4 2 2 5 8 2" xfId="26054" xr:uid="{00000000-0005-0000-0000-00000F650000}"/>
    <cellStyle name="20% - Accent1 3 4 2 2 5 9" xfId="26055" xr:uid="{00000000-0005-0000-0000-000010650000}"/>
    <cellStyle name="20% - Accent1 3 4 2 2 6" xfId="26056" xr:uid="{00000000-0005-0000-0000-000011650000}"/>
    <cellStyle name="20% - Accent1 3 4 2 2 6 2" xfId="26057" xr:uid="{00000000-0005-0000-0000-000012650000}"/>
    <cellStyle name="20% - Accent1 3 4 2 2 6 2 2" xfId="26058" xr:uid="{00000000-0005-0000-0000-000013650000}"/>
    <cellStyle name="20% - Accent1 3 4 2 2 6 2 2 2" xfId="26059" xr:uid="{00000000-0005-0000-0000-000014650000}"/>
    <cellStyle name="20% - Accent1 3 4 2 2 6 2 2 2 2" xfId="26060" xr:uid="{00000000-0005-0000-0000-000015650000}"/>
    <cellStyle name="20% - Accent1 3 4 2 2 6 2 2 3" xfId="26061" xr:uid="{00000000-0005-0000-0000-000016650000}"/>
    <cellStyle name="20% - Accent1 3 4 2 2 6 2 3" xfId="26062" xr:uid="{00000000-0005-0000-0000-000017650000}"/>
    <cellStyle name="20% - Accent1 3 4 2 2 6 2 3 2" xfId="26063" xr:uid="{00000000-0005-0000-0000-000018650000}"/>
    <cellStyle name="20% - Accent1 3 4 2 2 6 2 4" xfId="26064" xr:uid="{00000000-0005-0000-0000-000019650000}"/>
    <cellStyle name="20% - Accent1 3 4 2 2 6 3" xfId="26065" xr:uid="{00000000-0005-0000-0000-00001A650000}"/>
    <cellStyle name="20% - Accent1 3 4 2 2 6 3 2" xfId="26066" xr:uid="{00000000-0005-0000-0000-00001B650000}"/>
    <cellStyle name="20% - Accent1 3 4 2 2 6 3 2 2" xfId="26067" xr:uid="{00000000-0005-0000-0000-00001C650000}"/>
    <cellStyle name="20% - Accent1 3 4 2 2 6 3 2 2 2" xfId="26068" xr:uid="{00000000-0005-0000-0000-00001D650000}"/>
    <cellStyle name="20% - Accent1 3 4 2 2 6 3 2 3" xfId="26069" xr:uid="{00000000-0005-0000-0000-00001E650000}"/>
    <cellStyle name="20% - Accent1 3 4 2 2 6 3 3" xfId="26070" xr:uid="{00000000-0005-0000-0000-00001F650000}"/>
    <cellStyle name="20% - Accent1 3 4 2 2 6 3 3 2" xfId="26071" xr:uid="{00000000-0005-0000-0000-000020650000}"/>
    <cellStyle name="20% - Accent1 3 4 2 2 6 3 4" xfId="26072" xr:uid="{00000000-0005-0000-0000-000021650000}"/>
    <cellStyle name="20% - Accent1 3 4 2 2 6 4" xfId="26073" xr:uid="{00000000-0005-0000-0000-000022650000}"/>
    <cellStyle name="20% - Accent1 3 4 2 2 6 4 2" xfId="26074" xr:uid="{00000000-0005-0000-0000-000023650000}"/>
    <cellStyle name="20% - Accent1 3 4 2 2 6 4 2 2" xfId="26075" xr:uid="{00000000-0005-0000-0000-000024650000}"/>
    <cellStyle name="20% - Accent1 3 4 2 2 6 4 2 2 2" xfId="26076" xr:uid="{00000000-0005-0000-0000-000025650000}"/>
    <cellStyle name="20% - Accent1 3 4 2 2 6 4 2 3" xfId="26077" xr:uid="{00000000-0005-0000-0000-000026650000}"/>
    <cellStyle name="20% - Accent1 3 4 2 2 6 4 3" xfId="26078" xr:uid="{00000000-0005-0000-0000-000027650000}"/>
    <cellStyle name="20% - Accent1 3 4 2 2 6 4 3 2" xfId="26079" xr:uid="{00000000-0005-0000-0000-000028650000}"/>
    <cellStyle name="20% - Accent1 3 4 2 2 6 4 4" xfId="26080" xr:uid="{00000000-0005-0000-0000-000029650000}"/>
    <cellStyle name="20% - Accent1 3 4 2 2 6 5" xfId="26081" xr:uid="{00000000-0005-0000-0000-00002A650000}"/>
    <cellStyle name="20% - Accent1 3 4 2 2 6 5 2" xfId="26082" xr:uid="{00000000-0005-0000-0000-00002B650000}"/>
    <cellStyle name="20% - Accent1 3 4 2 2 6 5 2 2" xfId="26083" xr:uid="{00000000-0005-0000-0000-00002C650000}"/>
    <cellStyle name="20% - Accent1 3 4 2 2 6 5 3" xfId="26084" xr:uid="{00000000-0005-0000-0000-00002D650000}"/>
    <cellStyle name="20% - Accent1 3 4 2 2 6 6" xfId="26085" xr:uid="{00000000-0005-0000-0000-00002E650000}"/>
    <cellStyle name="20% - Accent1 3 4 2 2 6 6 2" xfId="26086" xr:uid="{00000000-0005-0000-0000-00002F650000}"/>
    <cellStyle name="20% - Accent1 3 4 2 2 6 6 2 2" xfId="26087" xr:uid="{00000000-0005-0000-0000-000030650000}"/>
    <cellStyle name="20% - Accent1 3 4 2 2 6 6 3" xfId="26088" xr:uid="{00000000-0005-0000-0000-000031650000}"/>
    <cellStyle name="20% - Accent1 3 4 2 2 6 7" xfId="26089" xr:uid="{00000000-0005-0000-0000-000032650000}"/>
    <cellStyle name="20% - Accent1 3 4 2 2 6 7 2" xfId="26090" xr:uid="{00000000-0005-0000-0000-000033650000}"/>
    <cellStyle name="20% - Accent1 3 4 2 2 6 8" xfId="26091" xr:uid="{00000000-0005-0000-0000-000034650000}"/>
    <cellStyle name="20% - Accent1 3 4 2 2 6 8 2" xfId="26092" xr:uid="{00000000-0005-0000-0000-000035650000}"/>
    <cellStyle name="20% - Accent1 3 4 2 2 6 9" xfId="26093" xr:uid="{00000000-0005-0000-0000-000036650000}"/>
    <cellStyle name="20% - Accent1 3 4 2 2 7" xfId="26094" xr:uid="{00000000-0005-0000-0000-000037650000}"/>
    <cellStyle name="20% - Accent1 3 4 2 2 7 2" xfId="26095" xr:uid="{00000000-0005-0000-0000-000038650000}"/>
    <cellStyle name="20% - Accent1 3 4 2 2 7 2 2" xfId="26096" xr:uid="{00000000-0005-0000-0000-000039650000}"/>
    <cellStyle name="20% - Accent1 3 4 2 2 7 2 2 2" xfId="26097" xr:uid="{00000000-0005-0000-0000-00003A650000}"/>
    <cellStyle name="20% - Accent1 3 4 2 2 7 2 3" xfId="26098" xr:uid="{00000000-0005-0000-0000-00003B650000}"/>
    <cellStyle name="20% - Accent1 3 4 2 2 7 3" xfId="26099" xr:uid="{00000000-0005-0000-0000-00003C650000}"/>
    <cellStyle name="20% - Accent1 3 4 2 2 7 3 2" xfId="26100" xr:uid="{00000000-0005-0000-0000-00003D650000}"/>
    <cellStyle name="20% - Accent1 3 4 2 2 7 4" xfId="26101" xr:uid="{00000000-0005-0000-0000-00003E650000}"/>
    <cellStyle name="20% - Accent1 3 4 2 2 8" xfId="26102" xr:uid="{00000000-0005-0000-0000-00003F650000}"/>
    <cellStyle name="20% - Accent1 3 4 2 2 8 2" xfId="26103" xr:uid="{00000000-0005-0000-0000-000040650000}"/>
    <cellStyle name="20% - Accent1 3 4 2 2 8 2 2" xfId="26104" xr:uid="{00000000-0005-0000-0000-000041650000}"/>
    <cellStyle name="20% - Accent1 3 4 2 2 8 2 2 2" xfId="26105" xr:uid="{00000000-0005-0000-0000-000042650000}"/>
    <cellStyle name="20% - Accent1 3 4 2 2 8 2 3" xfId="26106" xr:uid="{00000000-0005-0000-0000-000043650000}"/>
    <cellStyle name="20% - Accent1 3 4 2 2 8 3" xfId="26107" xr:uid="{00000000-0005-0000-0000-000044650000}"/>
    <cellStyle name="20% - Accent1 3 4 2 2 8 3 2" xfId="26108" xr:uid="{00000000-0005-0000-0000-000045650000}"/>
    <cellStyle name="20% - Accent1 3 4 2 2 8 4" xfId="26109" xr:uid="{00000000-0005-0000-0000-000046650000}"/>
    <cellStyle name="20% - Accent1 3 4 2 2 9" xfId="26110" xr:uid="{00000000-0005-0000-0000-000047650000}"/>
    <cellStyle name="20% - Accent1 3 4 2 2 9 2" xfId="26111" xr:uid="{00000000-0005-0000-0000-000048650000}"/>
    <cellStyle name="20% - Accent1 3 4 2 2 9 2 2" xfId="26112" xr:uid="{00000000-0005-0000-0000-000049650000}"/>
    <cellStyle name="20% - Accent1 3 4 2 2 9 2 2 2" xfId="26113" xr:uid="{00000000-0005-0000-0000-00004A650000}"/>
    <cellStyle name="20% - Accent1 3 4 2 2 9 2 3" xfId="26114" xr:uid="{00000000-0005-0000-0000-00004B650000}"/>
    <cellStyle name="20% - Accent1 3 4 2 2 9 3" xfId="26115" xr:uid="{00000000-0005-0000-0000-00004C650000}"/>
    <cellStyle name="20% - Accent1 3 4 2 2 9 3 2" xfId="26116" xr:uid="{00000000-0005-0000-0000-00004D650000}"/>
    <cellStyle name="20% - Accent1 3 4 2 2 9 4" xfId="26117" xr:uid="{00000000-0005-0000-0000-00004E650000}"/>
    <cellStyle name="20% - Accent1 3 4 2 3" xfId="26118" xr:uid="{00000000-0005-0000-0000-00004F650000}"/>
    <cellStyle name="20% - Accent1 3 4 2 3 10" xfId="26119" xr:uid="{00000000-0005-0000-0000-000050650000}"/>
    <cellStyle name="20% - Accent1 3 4 2 3 10 2" xfId="26120" xr:uid="{00000000-0005-0000-0000-000051650000}"/>
    <cellStyle name="20% - Accent1 3 4 2 3 11" xfId="26121" xr:uid="{00000000-0005-0000-0000-000052650000}"/>
    <cellStyle name="20% - Accent1 3 4 2 3 2" xfId="26122" xr:uid="{00000000-0005-0000-0000-000053650000}"/>
    <cellStyle name="20% - Accent1 3 4 2 3 2 2" xfId="26123" xr:uid="{00000000-0005-0000-0000-000054650000}"/>
    <cellStyle name="20% - Accent1 3 4 2 3 2 2 2" xfId="26124" xr:uid="{00000000-0005-0000-0000-000055650000}"/>
    <cellStyle name="20% - Accent1 3 4 2 3 2 2 2 2" xfId="26125" xr:uid="{00000000-0005-0000-0000-000056650000}"/>
    <cellStyle name="20% - Accent1 3 4 2 3 2 2 2 2 2" xfId="26126" xr:uid="{00000000-0005-0000-0000-000057650000}"/>
    <cellStyle name="20% - Accent1 3 4 2 3 2 2 2 3" xfId="26127" xr:uid="{00000000-0005-0000-0000-000058650000}"/>
    <cellStyle name="20% - Accent1 3 4 2 3 2 2 3" xfId="26128" xr:uid="{00000000-0005-0000-0000-000059650000}"/>
    <cellStyle name="20% - Accent1 3 4 2 3 2 2 3 2" xfId="26129" xr:uid="{00000000-0005-0000-0000-00005A650000}"/>
    <cellStyle name="20% - Accent1 3 4 2 3 2 2 4" xfId="26130" xr:uid="{00000000-0005-0000-0000-00005B650000}"/>
    <cellStyle name="20% - Accent1 3 4 2 3 2 3" xfId="26131" xr:uid="{00000000-0005-0000-0000-00005C650000}"/>
    <cellStyle name="20% - Accent1 3 4 2 3 2 3 2" xfId="26132" xr:uid="{00000000-0005-0000-0000-00005D650000}"/>
    <cellStyle name="20% - Accent1 3 4 2 3 2 3 2 2" xfId="26133" xr:uid="{00000000-0005-0000-0000-00005E650000}"/>
    <cellStyle name="20% - Accent1 3 4 2 3 2 3 2 2 2" xfId="26134" xr:uid="{00000000-0005-0000-0000-00005F650000}"/>
    <cellStyle name="20% - Accent1 3 4 2 3 2 3 2 3" xfId="26135" xr:uid="{00000000-0005-0000-0000-000060650000}"/>
    <cellStyle name="20% - Accent1 3 4 2 3 2 3 3" xfId="26136" xr:uid="{00000000-0005-0000-0000-000061650000}"/>
    <cellStyle name="20% - Accent1 3 4 2 3 2 3 3 2" xfId="26137" xr:uid="{00000000-0005-0000-0000-000062650000}"/>
    <cellStyle name="20% - Accent1 3 4 2 3 2 3 4" xfId="26138" xr:uid="{00000000-0005-0000-0000-000063650000}"/>
    <cellStyle name="20% - Accent1 3 4 2 3 2 4" xfId="26139" xr:uid="{00000000-0005-0000-0000-000064650000}"/>
    <cellStyle name="20% - Accent1 3 4 2 3 2 4 2" xfId="26140" xr:uid="{00000000-0005-0000-0000-000065650000}"/>
    <cellStyle name="20% - Accent1 3 4 2 3 2 4 2 2" xfId="26141" xr:uid="{00000000-0005-0000-0000-000066650000}"/>
    <cellStyle name="20% - Accent1 3 4 2 3 2 4 2 2 2" xfId="26142" xr:uid="{00000000-0005-0000-0000-000067650000}"/>
    <cellStyle name="20% - Accent1 3 4 2 3 2 4 2 3" xfId="26143" xr:uid="{00000000-0005-0000-0000-000068650000}"/>
    <cellStyle name="20% - Accent1 3 4 2 3 2 4 3" xfId="26144" xr:uid="{00000000-0005-0000-0000-000069650000}"/>
    <cellStyle name="20% - Accent1 3 4 2 3 2 4 3 2" xfId="26145" xr:uid="{00000000-0005-0000-0000-00006A650000}"/>
    <cellStyle name="20% - Accent1 3 4 2 3 2 4 4" xfId="26146" xr:uid="{00000000-0005-0000-0000-00006B650000}"/>
    <cellStyle name="20% - Accent1 3 4 2 3 2 5" xfId="26147" xr:uid="{00000000-0005-0000-0000-00006C650000}"/>
    <cellStyle name="20% - Accent1 3 4 2 3 2 5 2" xfId="26148" xr:uid="{00000000-0005-0000-0000-00006D650000}"/>
    <cellStyle name="20% - Accent1 3 4 2 3 2 5 2 2" xfId="26149" xr:uid="{00000000-0005-0000-0000-00006E650000}"/>
    <cellStyle name="20% - Accent1 3 4 2 3 2 5 3" xfId="26150" xr:uid="{00000000-0005-0000-0000-00006F650000}"/>
    <cellStyle name="20% - Accent1 3 4 2 3 2 6" xfId="26151" xr:uid="{00000000-0005-0000-0000-000070650000}"/>
    <cellStyle name="20% - Accent1 3 4 2 3 2 6 2" xfId="26152" xr:uid="{00000000-0005-0000-0000-000071650000}"/>
    <cellStyle name="20% - Accent1 3 4 2 3 2 6 2 2" xfId="26153" xr:uid="{00000000-0005-0000-0000-000072650000}"/>
    <cellStyle name="20% - Accent1 3 4 2 3 2 6 3" xfId="26154" xr:uid="{00000000-0005-0000-0000-000073650000}"/>
    <cellStyle name="20% - Accent1 3 4 2 3 2 7" xfId="26155" xr:uid="{00000000-0005-0000-0000-000074650000}"/>
    <cellStyle name="20% - Accent1 3 4 2 3 2 7 2" xfId="26156" xr:uid="{00000000-0005-0000-0000-000075650000}"/>
    <cellStyle name="20% - Accent1 3 4 2 3 2 8" xfId="26157" xr:uid="{00000000-0005-0000-0000-000076650000}"/>
    <cellStyle name="20% - Accent1 3 4 2 3 2 8 2" xfId="26158" xr:uid="{00000000-0005-0000-0000-000077650000}"/>
    <cellStyle name="20% - Accent1 3 4 2 3 2 9" xfId="26159" xr:uid="{00000000-0005-0000-0000-000078650000}"/>
    <cellStyle name="20% - Accent1 3 4 2 3 3" xfId="26160" xr:uid="{00000000-0005-0000-0000-000079650000}"/>
    <cellStyle name="20% - Accent1 3 4 2 3 3 2" xfId="26161" xr:uid="{00000000-0005-0000-0000-00007A650000}"/>
    <cellStyle name="20% - Accent1 3 4 2 3 3 2 2" xfId="26162" xr:uid="{00000000-0005-0000-0000-00007B650000}"/>
    <cellStyle name="20% - Accent1 3 4 2 3 3 2 2 2" xfId="26163" xr:uid="{00000000-0005-0000-0000-00007C650000}"/>
    <cellStyle name="20% - Accent1 3 4 2 3 3 2 2 2 2" xfId="26164" xr:uid="{00000000-0005-0000-0000-00007D650000}"/>
    <cellStyle name="20% - Accent1 3 4 2 3 3 2 2 3" xfId="26165" xr:uid="{00000000-0005-0000-0000-00007E650000}"/>
    <cellStyle name="20% - Accent1 3 4 2 3 3 2 3" xfId="26166" xr:uid="{00000000-0005-0000-0000-00007F650000}"/>
    <cellStyle name="20% - Accent1 3 4 2 3 3 2 3 2" xfId="26167" xr:uid="{00000000-0005-0000-0000-000080650000}"/>
    <cellStyle name="20% - Accent1 3 4 2 3 3 2 4" xfId="26168" xr:uid="{00000000-0005-0000-0000-000081650000}"/>
    <cellStyle name="20% - Accent1 3 4 2 3 3 3" xfId="26169" xr:uid="{00000000-0005-0000-0000-000082650000}"/>
    <cellStyle name="20% - Accent1 3 4 2 3 3 3 2" xfId="26170" xr:uid="{00000000-0005-0000-0000-000083650000}"/>
    <cellStyle name="20% - Accent1 3 4 2 3 3 3 2 2" xfId="26171" xr:uid="{00000000-0005-0000-0000-000084650000}"/>
    <cellStyle name="20% - Accent1 3 4 2 3 3 3 2 2 2" xfId="26172" xr:uid="{00000000-0005-0000-0000-000085650000}"/>
    <cellStyle name="20% - Accent1 3 4 2 3 3 3 2 3" xfId="26173" xr:uid="{00000000-0005-0000-0000-000086650000}"/>
    <cellStyle name="20% - Accent1 3 4 2 3 3 3 3" xfId="26174" xr:uid="{00000000-0005-0000-0000-000087650000}"/>
    <cellStyle name="20% - Accent1 3 4 2 3 3 3 3 2" xfId="26175" xr:uid="{00000000-0005-0000-0000-000088650000}"/>
    <cellStyle name="20% - Accent1 3 4 2 3 3 3 4" xfId="26176" xr:uid="{00000000-0005-0000-0000-000089650000}"/>
    <cellStyle name="20% - Accent1 3 4 2 3 3 4" xfId="26177" xr:uid="{00000000-0005-0000-0000-00008A650000}"/>
    <cellStyle name="20% - Accent1 3 4 2 3 3 4 2" xfId="26178" xr:uid="{00000000-0005-0000-0000-00008B650000}"/>
    <cellStyle name="20% - Accent1 3 4 2 3 3 4 2 2" xfId="26179" xr:uid="{00000000-0005-0000-0000-00008C650000}"/>
    <cellStyle name="20% - Accent1 3 4 2 3 3 4 2 2 2" xfId="26180" xr:uid="{00000000-0005-0000-0000-00008D650000}"/>
    <cellStyle name="20% - Accent1 3 4 2 3 3 4 2 3" xfId="26181" xr:uid="{00000000-0005-0000-0000-00008E650000}"/>
    <cellStyle name="20% - Accent1 3 4 2 3 3 4 3" xfId="26182" xr:uid="{00000000-0005-0000-0000-00008F650000}"/>
    <cellStyle name="20% - Accent1 3 4 2 3 3 4 3 2" xfId="26183" xr:uid="{00000000-0005-0000-0000-000090650000}"/>
    <cellStyle name="20% - Accent1 3 4 2 3 3 4 4" xfId="26184" xr:uid="{00000000-0005-0000-0000-000091650000}"/>
    <cellStyle name="20% - Accent1 3 4 2 3 3 5" xfId="26185" xr:uid="{00000000-0005-0000-0000-000092650000}"/>
    <cellStyle name="20% - Accent1 3 4 2 3 3 5 2" xfId="26186" xr:uid="{00000000-0005-0000-0000-000093650000}"/>
    <cellStyle name="20% - Accent1 3 4 2 3 3 5 2 2" xfId="26187" xr:uid="{00000000-0005-0000-0000-000094650000}"/>
    <cellStyle name="20% - Accent1 3 4 2 3 3 5 3" xfId="26188" xr:uid="{00000000-0005-0000-0000-000095650000}"/>
    <cellStyle name="20% - Accent1 3 4 2 3 3 6" xfId="26189" xr:uid="{00000000-0005-0000-0000-000096650000}"/>
    <cellStyle name="20% - Accent1 3 4 2 3 3 6 2" xfId="26190" xr:uid="{00000000-0005-0000-0000-000097650000}"/>
    <cellStyle name="20% - Accent1 3 4 2 3 3 6 2 2" xfId="26191" xr:uid="{00000000-0005-0000-0000-000098650000}"/>
    <cellStyle name="20% - Accent1 3 4 2 3 3 6 3" xfId="26192" xr:uid="{00000000-0005-0000-0000-000099650000}"/>
    <cellStyle name="20% - Accent1 3 4 2 3 3 7" xfId="26193" xr:uid="{00000000-0005-0000-0000-00009A650000}"/>
    <cellStyle name="20% - Accent1 3 4 2 3 3 7 2" xfId="26194" xr:uid="{00000000-0005-0000-0000-00009B650000}"/>
    <cellStyle name="20% - Accent1 3 4 2 3 3 8" xfId="26195" xr:uid="{00000000-0005-0000-0000-00009C650000}"/>
    <cellStyle name="20% - Accent1 3 4 2 3 3 8 2" xfId="26196" xr:uid="{00000000-0005-0000-0000-00009D650000}"/>
    <cellStyle name="20% - Accent1 3 4 2 3 3 9" xfId="26197" xr:uid="{00000000-0005-0000-0000-00009E650000}"/>
    <cellStyle name="20% - Accent1 3 4 2 3 4" xfId="26198" xr:uid="{00000000-0005-0000-0000-00009F650000}"/>
    <cellStyle name="20% - Accent1 3 4 2 3 4 2" xfId="26199" xr:uid="{00000000-0005-0000-0000-0000A0650000}"/>
    <cellStyle name="20% - Accent1 3 4 2 3 4 2 2" xfId="26200" xr:uid="{00000000-0005-0000-0000-0000A1650000}"/>
    <cellStyle name="20% - Accent1 3 4 2 3 4 2 2 2" xfId="26201" xr:uid="{00000000-0005-0000-0000-0000A2650000}"/>
    <cellStyle name="20% - Accent1 3 4 2 3 4 2 3" xfId="26202" xr:uid="{00000000-0005-0000-0000-0000A3650000}"/>
    <cellStyle name="20% - Accent1 3 4 2 3 4 3" xfId="26203" xr:uid="{00000000-0005-0000-0000-0000A4650000}"/>
    <cellStyle name="20% - Accent1 3 4 2 3 4 3 2" xfId="26204" xr:uid="{00000000-0005-0000-0000-0000A5650000}"/>
    <cellStyle name="20% - Accent1 3 4 2 3 4 4" xfId="26205" xr:uid="{00000000-0005-0000-0000-0000A6650000}"/>
    <cellStyle name="20% - Accent1 3 4 2 3 5" xfId="26206" xr:uid="{00000000-0005-0000-0000-0000A7650000}"/>
    <cellStyle name="20% - Accent1 3 4 2 3 5 2" xfId="26207" xr:uid="{00000000-0005-0000-0000-0000A8650000}"/>
    <cellStyle name="20% - Accent1 3 4 2 3 5 2 2" xfId="26208" xr:uid="{00000000-0005-0000-0000-0000A9650000}"/>
    <cellStyle name="20% - Accent1 3 4 2 3 5 2 2 2" xfId="26209" xr:uid="{00000000-0005-0000-0000-0000AA650000}"/>
    <cellStyle name="20% - Accent1 3 4 2 3 5 2 3" xfId="26210" xr:uid="{00000000-0005-0000-0000-0000AB650000}"/>
    <cellStyle name="20% - Accent1 3 4 2 3 5 3" xfId="26211" xr:uid="{00000000-0005-0000-0000-0000AC650000}"/>
    <cellStyle name="20% - Accent1 3 4 2 3 5 3 2" xfId="26212" xr:uid="{00000000-0005-0000-0000-0000AD650000}"/>
    <cellStyle name="20% - Accent1 3 4 2 3 5 4" xfId="26213" xr:uid="{00000000-0005-0000-0000-0000AE650000}"/>
    <cellStyle name="20% - Accent1 3 4 2 3 6" xfId="26214" xr:uid="{00000000-0005-0000-0000-0000AF650000}"/>
    <cellStyle name="20% - Accent1 3 4 2 3 6 2" xfId="26215" xr:uid="{00000000-0005-0000-0000-0000B0650000}"/>
    <cellStyle name="20% - Accent1 3 4 2 3 6 2 2" xfId="26216" xr:uid="{00000000-0005-0000-0000-0000B1650000}"/>
    <cellStyle name="20% - Accent1 3 4 2 3 6 2 2 2" xfId="26217" xr:uid="{00000000-0005-0000-0000-0000B2650000}"/>
    <cellStyle name="20% - Accent1 3 4 2 3 6 2 3" xfId="26218" xr:uid="{00000000-0005-0000-0000-0000B3650000}"/>
    <cellStyle name="20% - Accent1 3 4 2 3 6 3" xfId="26219" xr:uid="{00000000-0005-0000-0000-0000B4650000}"/>
    <cellStyle name="20% - Accent1 3 4 2 3 6 3 2" xfId="26220" xr:uid="{00000000-0005-0000-0000-0000B5650000}"/>
    <cellStyle name="20% - Accent1 3 4 2 3 6 4" xfId="26221" xr:uid="{00000000-0005-0000-0000-0000B6650000}"/>
    <cellStyle name="20% - Accent1 3 4 2 3 7" xfId="26222" xr:uid="{00000000-0005-0000-0000-0000B7650000}"/>
    <cellStyle name="20% - Accent1 3 4 2 3 7 2" xfId="26223" xr:uid="{00000000-0005-0000-0000-0000B8650000}"/>
    <cellStyle name="20% - Accent1 3 4 2 3 7 2 2" xfId="26224" xr:uid="{00000000-0005-0000-0000-0000B9650000}"/>
    <cellStyle name="20% - Accent1 3 4 2 3 7 3" xfId="26225" xr:uid="{00000000-0005-0000-0000-0000BA650000}"/>
    <cellStyle name="20% - Accent1 3 4 2 3 8" xfId="26226" xr:uid="{00000000-0005-0000-0000-0000BB650000}"/>
    <cellStyle name="20% - Accent1 3 4 2 3 8 2" xfId="26227" xr:uid="{00000000-0005-0000-0000-0000BC650000}"/>
    <cellStyle name="20% - Accent1 3 4 2 3 8 2 2" xfId="26228" xr:uid="{00000000-0005-0000-0000-0000BD650000}"/>
    <cellStyle name="20% - Accent1 3 4 2 3 8 3" xfId="26229" xr:uid="{00000000-0005-0000-0000-0000BE650000}"/>
    <cellStyle name="20% - Accent1 3 4 2 3 9" xfId="26230" xr:uid="{00000000-0005-0000-0000-0000BF650000}"/>
    <cellStyle name="20% - Accent1 3 4 2 3 9 2" xfId="26231" xr:uid="{00000000-0005-0000-0000-0000C0650000}"/>
    <cellStyle name="20% - Accent1 3 4 2 4" xfId="26232" xr:uid="{00000000-0005-0000-0000-0000C1650000}"/>
    <cellStyle name="20% - Accent1 3 4 2 4 10" xfId="26233" xr:uid="{00000000-0005-0000-0000-0000C2650000}"/>
    <cellStyle name="20% - Accent1 3 4 2 4 10 2" xfId="26234" xr:uid="{00000000-0005-0000-0000-0000C3650000}"/>
    <cellStyle name="20% - Accent1 3 4 2 4 11" xfId="26235" xr:uid="{00000000-0005-0000-0000-0000C4650000}"/>
    <cellStyle name="20% - Accent1 3 4 2 4 2" xfId="26236" xr:uid="{00000000-0005-0000-0000-0000C5650000}"/>
    <cellStyle name="20% - Accent1 3 4 2 4 2 2" xfId="26237" xr:uid="{00000000-0005-0000-0000-0000C6650000}"/>
    <cellStyle name="20% - Accent1 3 4 2 4 2 2 2" xfId="26238" xr:uid="{00000000-0005-0000-0000-0000C7650000}"/>
    <cellStyle name="20% - Accent1 3 4 2 4 2 2 2 2" xfId="26239" xr:uid="{00000000-0005-0000-0000-0000C8650000}"/>
    <cellStyle name="20% - Accent1 3 4 2 4 2 2 2 2 2" xfId="26240" xr:uid="{00000000-0005-0000-0000-0000C9650000}"/>
    <cellStyle name="20% - Accent1 3 4 2 4 2 2 2 3" xfId="26241" xr:uid="{00000000-0005-0000-0000-0000CA650000}"/>
    <cellStyle name="20% - Accent1 3 4 2 4 2 2 3" xfId="26242" xr:uid="{00000000-0005-0000-0000-0000CB650000}"/>
    <cellStyle name="20% - Accent1 3 4 2 4 2 2 3 2" xfId="26243" xr:uid="{00000000-0005-0000-0000-0000CC650000}"/>
    <cellStyle name="20% - Accent1 3 4 2 4 2 2 4" xfId="26244" xr:uid="{00000000-0005-0000-0000-0000CD650000}"/>
    <cellStyle name="20% - Accent1 3 4 2 4 2 3" xfId="26245" xr:uid="{00000000-0005-0000-0000-0000CE650000}"/>
    <cellStyle name="20% - Accent1 3 4 2 4 2 3 2" xfId="26246" xr:uid="{00000000-0005-0000-0000-0000CF650000}"/>
    <cellStyle name="20% - Accent1 3 4 2 4 2 3 2 2" xfId="26247" xr:uid="{00000000-0005-0000-0000-0000D0650000}"/>
    <cellStyle name="20% - Accent1 3 4 2 4 2 3 2 2 2" xfId="26248" xr:uid="{00000000-0005-0000-0000-0000D1650000}"/>
    <cellStyle name="20% - Accent1 3 4 2 4 2 3 2 3" xfId="26249" xr:uid="{00000000-0005-0000-0000-0000D2650000}"/>
    <cellStyle name="20% - Accent1 3 4 2 4 2 3 3" xfId="26250" xr:uid="{00000000-0005-0000-0000-0000D3650000}"/>
    <cellStyle name="20% - Accent1 3 4 2 4 2 3 3 2" xfId="26251" xr:uid="{00000000-0005-0000-0000-0000D4650000}"/>
    <cellStyle name="20% - Accent1 3 4 2 4 2 3 4" xfId="26252" xr:uid="{00000000-0005-0000-0000-0000D5650000}"/>
    <cellStyle name="20% - Accent1 3 4 2 4 2 4" xfId="26253" xr:uid="{00000000-0005-0000-0000-0000D6650000}"/>
    <cellStyle name="20% - Accent1 3 4 2 4 2 4 2" xfId="26254" xr:uid="{00000000-0005-0000-0000-0000D7650000}"/>
    <cellStyle name="20% - Accent1 3 4 2 4 2 4 2 2" xfId="26255" xr:uid="{00000000-0005-0000-0000-0000D8650000}"/>
    <cellStyle name="20% - Accent1 3 4 2 4 2 4 2 2 2" xfId="26256" xr:uid="{00000000-0005-0000-0000-0000D9650000}"/>
    <cellStyle name="20% - Accent1 3 4 2 4 2 4 2 3" xfId="26257" xr:uid="{00000000-0005-0000-0000-0000DA650000}"/>
    <cellStyle name="20% - Accent1 3 4 2 4 2 4 3" xfId="26258" xr:uid="{00000000-0005-0000-0000-0000DB650000}"/>
    <cellStyle name="20% - Accent1 3 4 2 4 2 4 3 2" xfId="26259" xr:uid="{00000000-0005-0000-0000-0000DC650000}"/>
    <cellStyle name="20% - Accent1 3 4 2 4 2 4 4" xfId="26260" xr:uid="{00000000-0005-0000-0000-0000DD650000}"/>
    <cellStyle name="20% - Accent1 3 4 2 4 2 5" xfId="26261" xr:uid="{00000000-0005-0000-0000-0000DE650000}"/>
    <cellStyle name="20% - Accent1 3 4 2 4 2 5 2" xfId="26262" xr:uid="{00000000-0005-0000-0000-0000DF650000}"/>
    <cellStyle name="20% - Accent1 3 4 2 4 2 5 2 2" xfId="26263" xr:uid="{00000000-0005-0000-0000-0000E0650000}"/>
    <cellStyle name="20% - Accent1 3 4 2 4 2 5 3" xfId="26264" xr:uid="{00000000-0005-0000-0000-0000E1650000}"/>
    <cellStyle name="20% - Accent1 3 4 2 4 2 6" xfId="26265" xr:uid="{00000000-0005-0000-0000-0000E2650000}"/>
    <cellStyle name="20% - Accent1 3 4 2 4 2 6 2" xfId="26266" xr:uid="{00000000-0005-0000-0000-0000E3650000}"/>
    <cellStyle name="20% - Accent1 3 4 2 4 2 6 2 2" xfId="26267" xr:uid="{00000000-0005-0000-0000-0000E4650000}"/>
    <cellStyle name="20% - Accent1 3 4 2 4 2 6 3" xfId="26268" xr:uid="{00000000-0005-0000-0000-0000E5650000}"/>
    <cellStyle name="20% - Accent1 3 4 2 4 2 7" xfId="26269" xr:uid="{00000000-0005-0000-0000-0000E6650000}"/>
    <cellStyle name="20% - Accent1 3 4 2 4 2 7 2" xfId="26270" xr:uid="{00000000-0005-0000-0000-0000E7650000}"/>
    <cellStyle name="20% - Accent1 3 4 2 4 2 8" xfId="26271" xr:uid="{00000000-0005-0000-0000-0000E8650000}"/>
    <cellStyle name="20% - Accent1 3 4 2 4 2 8 2" xfId="26272" xr:uid="{00000000-0005-0000-0000-0000E9650000}"/>
    <cellStyle name="20% - Accent1 3 4 2 4 2 9" xfId="26273" xr:uid="{00000000-0005-0000-0000-0000EA650000}"/>
    <cellStyle name="20% - Accent1 3 4 2 4 3" xfId="26274" xr:uid="{00000000-0005-0000-0000-0000EB650000}"/>
    <cellStyle name="20% - Accent1 3 4 2 4 3 2" xfId="26275" xr:uid="{00000000-0005-0000-0000-0000EC650000}"/>
    <cellStyle name="20% - Accent1 3 4 2 4 3 2 2" xfId="26276" xr:uid="{00000000-0005-0000-0000-0000ED650000}"/>
    <cellStyle name="20% - Accent1 3 4 2 4 3 2 2 2" xfId="26277" xr:uid="{00000000-0005-0000-0000-0000EE650000}"/>
    <cellStyle name="20% - Accent1 3 4 2 4 3 2 2 2 2" xfId="26278" xr:uid="{00000000-0005-0000-0000-0000EF650000}"/>
    <cellStyle name="20% - Accent1 3 4 2 4 3 2 2 3" xfId="26279" xr:uid="{00000000-0005-0000-0000-0000F0650000}"/>
    <cellStyle name="20% - Accent1 3 4 2 4 3 2 3" xfId="26280" xr:uid="{00000000-0005-0000-0000-0000F1650000}"/>
    <cellStyle name="20% - Accent1 3 4 2 4 3 2 3 2" xfId="26281" xr:uid="{00000000-0005-0000-0000-0000F2650000}"/>
    <cellStyle name="20% - Accent1 3 4 2 4 3 2 4" xfId="26282" xr:uid="{00000000-0005-0000-0000-0000F3650000}"/>
    <cellStyle name="20% - Accent1 3 4 2 4 3 3" xfId="26283" xr:uid="{00000000-0005-0000-0000-0000F4650000}"/>
    <cellStyle name="20% - Accent1 3 4 2 4 3 3 2" xfId="26284" xr:uid="{00000000-0005-0000-0000-0000F5650000}"/>
    <cellStyle name="20% - Accent1 3 4 2 4 3 3 2 2" xfId="26285" xr:uid="{00000000-0005-0000-0000-0000F6650000}"/>
    <cellStyle name="20% - Accent1 3 4 2 4 3 3 2 2 2" xfId="26286" xr:uid="{00000000-0005-0000-0000-0000F7650000}"/>
    <cellStyle name="20% - Accent1 3 4 2 4 3 3 2 3" xfId="26287" xr:uid="{00000000-0005-0000-0000-0000F8650000}"/>
    <cellStyle name="20% - Accent1 3 4 2 4 3 3 3" xfId="26288" xr:uid="{00000000-0005-0000-0000-0000F9650000}"/>
    <cellStyle name="20% - Accent1 3 4 2 4 3 3 3 2" xfId="26289" xr:uid="{00000000-0005-0000-0000-0000FA650000}"/>
    <cellStyle name="20% - Accent1 3 4 2 4 3 3 4" xfId="26290" xr:uid="{00000000-0005-0000-0000-0000FB650000}"/>
    <cellStyle name="20% - Accent1 3 4 2 4 3 4" xfId="26291" xr:uid="{00000000-0005-0000-0000-0000FC650000}"/>
    <cellStyle name="20% - Accent1 3 4 2 4 3 4 2" xfId="26292" xr:uid="{00000000-0005-0000-0000-0000FD650000}"/>
    <cellStyle name="20% - Accent1 3 4 2 4 3 4 2 2" xfId="26293" xr:uid="{00000000-0005-0000-0000-0000FE650000}"/>
    <cellStyle name="20% - Accent1 3 4 2 4 3 4 2 2 2" xfId="26294" xr:uid="{00000000-0005-0000-0000-0000FF650000}"/>
    <cellStyle name="20% - Accent1 3 4 2 4 3 4 2 3" xfId="26295" xr:uid="{00000000-0005-0000-0000-000000660000}"/>
    <cellStyle name="20% - Accent1 3 4 2 4 3 4 3" xfId="26296" xr:uid="{00000000-0005-0000-0000-000001660000}"/>
    <cellStyle name="20% - Accent1 3 4 2 4 3 4 3 2" xfId="26297" xr:uid="{00000000-0005-0000-0000-000002660000}"/>
    <cellStyle name="20% - Accent1 3 4 2 4 3 4 4" xfId="26298" xr:uid="{00000000-0005-0000-0000-000003660000}"/>
    <cellStyle name="20% - Accent1 3 4 2 4 3 5" xfId="26299" xr:uid="{00000000-0005-0000-0000-000004660000}"/>
    <cellStyle name="20% - Accent1 3 4 2 4 3 5 2" xfId="26300" xr:uid="{00000000-0005-0000-0000-000005660000}"/>
    <cellStyle name="20% - Accent1 3 4 2 4 3 5 2 2" xfId="26301" xr:uid="{00000000-0005-0000-0000-000006660000}"/>
    <cellStyle name="20% - Accent1 3 4 2 4 3 5 3" xfId="26302" xr:uid="{00000000-0005-0000-0000-000007660000}"/>
    <cellStyle name="20% - Accent1 3 4 2 4 3 6" xfId="26303" xr:uid="{00000000-0005-0000-0000-000008660000}"/>
    <cellStyle name="20% - Accent1 3 4 2 4 3 6 2" xfId="26304" xr:uid="{00000000-0005-0000-0000-000009660000}"/>
    <cellStyle name="20% - Accent1 3 4 2 4 3 6 2 2" xfId="26305" xr:uid="{00000000-0005-0000-0000-00000A660000}"/>
    <cellStyle name="20% - Accent1 3 4 2 4 3 6 3" xfId="26306" xr:uid="{00000000-0005-0000-0000-00000B660000}"/>
    <cellStyle name="20% - Accent1 3 4 2 4 3 7" xfId="26307" xr:uid="{00000000-0005-0000-0000-00000C660000}"/>
    <cellStyle name="20% - Accent1 3 4 2 4 3 7 2" xfId="26308" xr:uid="{00000000-0005-0000-0000-00000D660000}"/>
    <cellStyle name="20% - Accent1 3 4 2 4 3 8" xfId="26309" xr:uid="{00000000-0005-0000-0000-00000E660000}"/>
    <cellStyle name="20% - Accent1 3 4 2 4 3 8 2" xfId="26310" xr:uid="{00000000-0005-0000-0000-00000F660000}"/>
    <cellStyle name="20% - Accent1 3 4 2 4 3 9" xfId="26311" xr:uid="{00000000-0005-0000-0000-000010660000}"/>
    <cellStyle name="20% - Accent1 3 4 2 4 4" xfId="26312" xr:uid="{00000000-0005-0000-0000-000011660000}"/>
    <cellStyle name="20% - Accent1 3 4 2 4 4 2" xfId="26313" xr:uid="{00000000-0005-0000-0000-000012660000}"/>
    <cellStyle name="20% - Accent1 3 4 2 4 4 2 2" xfId="26314" xr:uid="{00000000-0005-0000-0000-000013660000}"/>
    <cellStyle name="20% - Accent1 3 4 2 4 4 2 2 2" xfId="26315" xr:uid="{00000000-0005-0000-0000-000014660000}"/>
    <cellStyle name="20% - Accent1 3 4 2 4 4 2 3" xfId="26316" xr:uid="{00000000-0005-0000-0000-000015660000}"/>
    <cellStyle name="20% - Accent1 3 4 2 4 4 3" xfId="26317" xr:uid="{00000000-0005-0000-0000-000016660000}"/>
    <cellStyle name="20% - Accent1 3 4 2 4 4 3 2" xfId="26318" xr:uid="{00000000-0005-0000-0000-000017660000}"/>
    <cellStyle name="20% - Accent1 3 4 2 4 4 4" xfId="26319" xr:uid="{00000000-0005-0000-0000-000018660000}"/>
    <cellStyle name="20% - Accent1 3 4 2 4 5" xfId="26320" xr:uid="{00000000-0005-0000-0000-000019660000}"/>
    <cellStyle name="20% - Accent1 3 4 2 4 5 2" xfId="26321" xr:uid="{00000000-0005-0000-0000-00001A660000}"/>
    <cellStyle name="20% - Accent1 3 4 2 4 5 2 2" xfId="26322" xr:uid="{00000000-0005-0000-0000-00001B660000}"/>
    <cellStyle name="20% - Accent1 3 4 2 4 5 2 2 2" xfId="26323" xr:uid="{00000000-0005-0000-0000-00001C660000}"/>
    <cellStyle name="20% - Accent1 3 4 2 4 5 2 3" xfId="26324" xr:uid="{00000000-0005-0000-0000-00001D660000}"/>
    <cellStyle name="20% - Accent1 3 4 2 4 5 3" xfId="26325" xr:uid="{00000000-0005-0000-0000-00001E660000}"/>
    <cellStyle name="20% - Accent1 3 4 2 4 5 3 2" xfId="26326" xr:uid="{00000000-0005-0000-0000-00001F660000}"/>
    <cellStyle name="20% - Accent1 3 4 2 4 5 4" xfId="26327" xr:uid="{00000000-0005-0000-0000-000020660000}"/>
    <cellStyle name="20% - Accent1 3 4 2 4 6" xfId="26328" xr:uid="{00000000-0005-0000-0000-000021660000}"/>
    <cellStyle name="20% - Accent1 3 4 2 4 6 2" xfId="26329" xr:uid="{00000000-0005-0000-0000-000022660000}"/>
    <cellStyle name="20% - Accent1 3 4 2 4 6 2 2" xfId="26330" xr:uid="{00000000-0005-0000-0000-000023660000}"/>
    <cellStyle name="20% - Accent1 3 4 2 4 6 2 2 2" xfId="26331" xr:uid="{00000000-0005-0000-0000-000024660000}"/>
    <cellStyle name="20% - Accent1 3 4 2 4 6 2 3" xfId="26332" xr:uid="{00000000-0005-0000-0000-000025660000}"/>
    <cellStyle name="20% - Accent1 3 4 2 4 6 3" xfId="26333" xr:uid="{00000000-0005-0000-0000-000026660000}"/>
    <cellStyle name="20% - Accent1 3 4 2 4 6 3 2" xfId="26334" xr:uid="{00000000-0005-0000-0000-000027660000}"/>
    <cellStyle name="20% - Accent1 3 4 2 4 6 4" xfId="26335" xr:uid="{00000000-0005-0000-0000-000028660000}"/>
    <cellStyle name="20% - Accent1 3 4 2 4 7" xfId="26336" xr:uid="{00000000-0005-0000-0000-000029660000}"/>
    <cellStyle name="20% - Accent1 3 4 2 4 7 2" xfId="26337" xr:uid="{00000000-0005-0000-0000-00002A660000}"/>
    <cellStyle name="20% - Accent1 3 4 2 4 7 2 2" xfId="26338" xr:uid="{00000000-0005-0000-0000-00002B660000}"/>
    <cellStyle name="20% - Accent1 3 4 2 4 7 3" xfId="26339" xr:uid="{00000000-0005-0000-0000-00002C660000}"/>
    <cellStyle name="20% - Accent1 3 4 2 4 8" xfId="26340" xr:uid="{00000000-0005-0000-0000-00002D660000}"/>
    <cellStyle name="20% - Accent1 3 4 2 4 8 2" xfId="26341" xr:uid="{00000000-0005-0000-0000-00002E660000}"/>
    <cellStyle name="20% - Accent1 3 4 2 4 8 2 2" xfId="26342" xr:uid="{00000000-0005-0000-0000-00002F660000}"/>
    <cellStyle name="20% - Accent1 3 4 2 4 8 3" xfId="26343" xr:uid="{00000000-0005-0000-0000-000030660000}"/>
    <cellStyle name="20% - Accent1 3 4 2 4 9" xfId="26344" xr:uid="{00000000-0005-0000-0000-000031660000}"/>
    <cellStyle name="20% - Accent1 3 4 2 4 9 2" xfId="26345" xr:uid="{00000000-0005-0000-0000-000032660000}"/>
    <cellStyle name="20% - Accent1 3 4 2 5" xfId="26346" xr:uid="{00000000-0005-0000-0000-000033660000}"/>
    <cellStyle name="20% - Accent1 3 4 2 5 10" xfId="26347" xr:uid="{00000000-0005-0000-0000-000034660000}"/>
    <cellStyle name="20% - Accent1 3 4 2 5 10 2" xfId="26348" xr:uid="{00000000-0005-0000-0000-000035660000}"/>
    <cellStyle name="20% - Accent1 3 4 2 5 11" xfId="26349" xr:uid="{00000000-0005-0000-0000-000036660000}"/>
    <cellStyle name="20% - Accent1 3 4 2 5 2" xfId="26350" xr:uid="{00000000-0005-0000-0000-000037660000}"/>
    <cellStyle name="20% - Accent1 3 4 2 5 2 2" xfId="26351" xr:uid="{00000000-0005-0000-0000-000038660000}"/>
    <cellStyle name="20% - Accent1 3 4 2 5 2 2 2" xfId="26352" xr:uid="{00000000-0005-0000-0000-000039660000}"/>
    <cellStyle name="20% - Accent1 3 4 2 5 2 2 2 2" xfId="26353" xr:uid="{00000000-0005-0000-0000-00003A660000}"/>
    <cellStyle name="20% - Accent1 3 4 2 5 2 2 2 2 2" xfId="26354" xr:uid="{00000000-0005-0000-0000-00003B660000}"/>
    <cellStyle name="20% - Accent1 3 4 2 5 2 2 2 3" xfId="26355" xr:uid="{00000000-0005-0000-0000-00003C660000}"/>
    <cellStyle name="20% - Accent1 3 4 2 5 2 2 3" xfId="26356" xr:uid="{00000000-0005-0000-0000-00003D660000}"/>
    <cellStyle name="20% - Accent1 3 4 2 5 2 2 3 2" xfId="26357" xr:uid="{00000000-0005-0000-0000-00003E660000}"/>
    <cellStyle name="20% - Accent1 3 4 2 5 2 2 4" xfId="26358" xr:uid="{00000000-0005-0000-0000-00003F660000}"/>
    <cellStyle name="20% - Accent1 3 4 2 5 2 3" xfId="26359" xr:uid="{00000000-0005-0000-0000-000040660000}"/>
    <cellStyle name="20% - Accent1 3 4 2 5 2 3 2" xfId="26360" xr:uid="{00000000-0005-0000-0000-000041660000}"/>
    <cellStyle name="20% - Accent1 3 4 2 5 2 3 2 2" xfId="26361" xr:uid="{00000000-0005-0000-0000-000042660000}"/>
    <cellStyle name="20% - Accent1 3 4 2 5 2 3 2 2 2" xfId="26362" xr:uid="{00000000-0005-0000-0000-000043660000}"/>
    <cellStyle name="20% - Accent1 3 4 2 5 2 3 2 3" xfId="26363" xr:uid="{00000000-0005-0000-0000-000044660000}"/>
    <cellStyle name="20% - Accent1 3 4 2 5 2 3 3" xfId="26364" xr:uid="{00000000-0005-0000-0000-000045660000}"/>
    <cellStyle name="20% - Accent1 3 4 2 5 2 3 3 2" xfId="26365" xr:uid="{00000000-0005-0000-0000-000046660000}"/>
    <cellStyle name="20% - Accent1 3 4 2 5 2 3 4" xfId="26366" xr:uid="{00000000-0005-0000-0000-000047660000}"/>
    <cellStyle name="20% - Accent1 3 4 2 5 2 4" xfId="26367" xr:uid="{00000000-0005-0000-0000-000048660000}"/>
    <cellStyle name="20% - Accent1 3 4 2 5 2 4 2" xfId="26368" xr:uid="{00000000-0005-0000-0000-000049660000}"/>
    <cellStyle name="20% - Accent1 3 4 2 5 2 4 2 2" xfId="26369" xr:uid="{00000000-0005-0000-0000-00004A660000}"/>
    <cellStyle name="20% - Accent1 3 4 2 5 2 4 2 2 2" xfId="26370" xr:uid="{00000000-0005-0000-0000-00004B660000}"/>
    <cellStyle name="20% - Accent1 3 4 2 5 2 4 2 3" xfId="26371" xr:uid="{00000000-0005-0000-0000-00004C660000}"/>
    <cellStyle name="20% - Accent1 3 4 2 5 2 4 3" xfId="26372" xr:uid="{00000000-0005-0000-0000-00004D660000}"/>
    <cellStyle name="20% - Accent1 3 4 2 5 2 4 3 2" xfId="26373" xr:uid="{00000000-0005-0000-0000-00004E660000}"/>
    <cellStyle name="20% - Accent1 3 4 2 5 2 4 4" xfId="26374" xr:uid="{00000000-0005-0000-0000-00004F660000}"/>
    <cellStyle name="20% - Accent1 3 4 2 5 2 5" xfId="26375" xr:uid="{00000000-0005-0000-0000-000050660000}"/>
    <cellStyle name="20% - Accent1 3 4 2 5 2 5 2" xfId="26376" xr:uid="{00000000-0005-0000-0000-000051660000}"/>
    <cellStyle name="20% - Accent1 3 4 2 5 2 5 2 2" xfId="26377" xr:uid="{00000000-0005-0000-0000-000052660000}"/>
    <cellStyle name="20% - Accent1 3 4 2 5 2 5 3" xfId="26378" xr:uid="{00000000-0005-0000-0000-000053660000}"/>
    <cellStyle name="20% - Accent1 3 4 2 5 2 6" xfId="26379" xr:uid="{00000000-0005-0000-0000-000054660000}"/>
    <cellStyle name="20% - Accent1 3 4 2 5 2 6 2" xfId="26380" xr:uid="{00000000-0005-0000-0000-000055660000}"/>
    <cellStyle name="20% - Accent1 3 4 2 5 2 6 2 2" xfId="26381" xr:uid="{00000000-0005-0000-0000-000056660000}"/>
    <cellStyle name="20% - Accent1 3 4 2 5 2 6 3" xfId="26382" xr:uid="{00000000-0005-0000-0000-000057660000}"/>
    <cellStyle name="20% - Accent1 3 4 2 5 2 7" xfId="26383" xr:uid="{00000000-0005-0000-0000-000058660000}"/>
    <cellStyle name="20% - Accent1 3 4 2 5 2 7 2" xfId="26384" xr:uid="{00000000-0005-0000-0000-000059660000}"/>
    <cellStyle name="20% - Accent1 3 4 2 5 2 8" xfId="26385" xr:uid="{00000000-0005-0000-0000-00005A660000}"/>
    <cellStyle name="20% - Accent1 3 4 2 5 2 8 2" xfId="26386" xr:uid="{00000000-0005-0000-0000-00005B660000}"/>
    <cellStyle name="20% - Accent1 3 4 2 5 2 9" xfId="26387" xr:uid="{00000000-0005-0000-0000-00005C660000}"/>
    <cellStyle name="20% - Accent1 3 4 2 5 3" xfId="26388" xr:uid="{00000000-0005-0000-0000-00005D660000}"/>
    <cellStyle name="20% - Accent1 3 4 2 5 3 2" xfId="26389" xr:uid="{00000000-0005-0000-0000-00005E660000}"/>
    <cellStyle name="20% - Accent1 3 4 2 5 3 2 2" xfId="26390" xr:uid="{00000000-0005-0000-0000-00005F660000}"/>
    <cellStyle name="20% - Accent1 3 4 2 5 3 2 2 2" xfId="26391" xr:uid="{00000000-0005-0000-0000-000060660000}"/>
    <cellStyle name="20% - Accent1 3 4 2 5 3 2 2 2 2" xfId="26392" xr:uid="{00000000-0005-0000-0000-000061660000}"/>
    <cellStyle name="20% - Accent1 3 4 2 5 3 2 2 3" xfId="26393" xr:uid="{00000000-0005-0000-0000-000062660000}"/>
    <cellStyle name="20% - Accent1 3 4 2 5 3 2 3" xfId="26394" xr:uid="{00000000-0005-0000-0000-000063660000}"/>
    <cellStyle name="20% - Accent1 3 4 2 5 3 2 3 2" xfId="26395" xr:uid="{00000000-0005-0000-0000-000064660000}"/>
    <cellStyle name="20% - Accent1 3 4 2 5 3 2 4" xfId="26396" xr:uid="{00000000-0005-0000-0000-000065660000}"/>
    <cellStyle name="20% - Accent1 3 4 2 5 3 3" xfId="26397" xr:uid="{00000000-0005-0000-0000-000066660000}"/>
    <cellStyle name="20% - Accent1 3 4 2 5 3 3 2" xfId="26398" xr:uid="{00000000-0005-0000-0000-000067660000}"/>
    <cellStyle name="20% - Accent1 3 4 2 5 3 3 2 2" xfId="26399" xr:uid="{00000000-0005-0000-0000-000068660000}"/>
    <cellStyle name="20% - Accent1 3 4 2 5 3 3 2 2 2" xfId="26400" xr:uid="{00000000-0005-0000-0000-000069660000}"/>
    <cellStyle name="20% - Accent1 3 4 2 5 3 3 2 3" xfId="26401" xr:uid="{00000000-0005-0000-0000-00006A660000}"/>
    <cellStyle name="20% - Accent1 3 4 2 5 3 3 3" xfId="26402" xr:uid="{00000000-0005-0000-0000-00006B660000}"/>
    <cellStyle name="20% - Accent1 3 4 2 5 3 3 3 2" xfId="26403" xr:uid="{00000000-0005-0000-0000-00006C660000}"/>
    <cellStyle name="20% - Accent1 3 4 2 5 3 3 4" xfId="26404" xr:uid="{00000000-0005-0000-0000-00006D660000}"/>
    <cellStyle name="20% - Accent1 3 4 2 5 3 4" xfId="26405" xr:uid="{00000000-0005-0000-0000-00006E660000}"/>
    <cellStyle name="20% - Accent1 3 4 2 5 3 4 2" xfId="26406" xr:uid="{00000000-0005-0000-0000-00006F660000}"/>
    <cellStyle name="20% - Accent1 3 4 2 5 3 4 2 2" xfId="26407" xr:uid="{00000000-0005-0000-0000-000070660000}"/>
    <cellStyle name="20% - Accent1 3 4 2 5 3 4 2 2 2" xfId="26408" xr:uid="{00000000-0005-0000-0000-000071660000}"/>
    <cellStyle name="20% - Accent1 3 4 2 5 3 4 2 3" xfId="26409" xr:uid="{00000000-0005-0000-0000-000072660000}"/>
    <cellStyle name="20% - Accent1 3 4 2 5 3 4 3" xfId="26410" xr:uid="{00000000-0005-0000-0000-000073660000}"/>
    <cellStyle name="20% - Accent1 3 4 2 5 3 4 3 2" xfId="26411" xr:uid="{00000000-0005-0000-0000-000074660000}"/>
    <cellStyle name="20% - Accent1 3 4 2 5 3 4 4" xfId="26412" xr:uid="{00000000-0005-0000-0000-000075660000}"/>
    <cellStyle name="20% - Accent1 3 4 2 5 3 5" xfId="26413" xr:uid="{00000000-0005-0000-0000-000076660000}"/>
    <cellStyle name="20% - Accent1 3 4 2 5 3 5 2" xfId="26414" xr:uid="{00000000-0005-0000-0000-000077660000}"/>
    <cellStyle name="20% - Accent1 3 4 2 5 3 5 2 2" xfId="26415" xr:uid="{00000000-0005-0000-0000-000078660000}"/>
    <cellStyle name="20% - Accent1 3 4 2 5 3 5 3" xfId="26416" xr:uid="{00000000-0005-0000-0000-000079660000}"/>
    <cellStyle name="20% - Accent1 3 4 2 5 3 6" xfId="26417" xr:uid="{00000000-0005-0000-0000-00007A660000}"/>
    <cellStyle name="20% - Accent1 3 4 2 5 3 6 2" xfId="26418" xr:uid="{00000000-0005-0000-0000-00007B660000}"/>
    <cellStyle name="20% - Accent1 3 4 2 5 3 6 2 2" xfId="26419" xr:uid="{00000000-0005-0000-0000-00007C660000}"/>
    <cellStyle name="20% - Accent1 3 4 2 5 3 6 3" xfId="26420" xr:uid="{00000000-0005-0000-0000-00007D660000}"/>
    <cellStyle name="20% - Accent1 3 4 2 5 3 7" xfId="26421" xr:uid="{00000000-0005-0000-0000-00007E660000}"/>
    <cellStyle name="20% - Accent1 3 4 2 5 3 7 2" xfId="26422" xr:uid="{00000000-0005-0000-0000-00007F660000}"/>
    <cellStyle name="20% - Accent1 3 4 2 5 3 8" xfId="26423" xr:uid="{00000000-0005-0000-0000-000080660000}"/>
    <cellStyle name="20% - Accent1 3 4 2 5 3 8 2" xfId="26424" xr:uid="{00000000-0005-0000-0000-000081660000}"/>
    <cellStyle name="20% - Accent1 3 4 2 5 3 9" xfId="26425" xr:uid="{00000000-0005-0000-0000-000082660000}"/>
    <cellStyle name="20% - Accent1 3 4 2 5 4" xfId="26426" xr:uid="{00000000-0005-0000-0000-000083660000}"/>
    <cellStyle name="20% - Accent1 3 4 2 5 4 2" xfId="26427" xr:uid="{00000000-0005-0000-0000-000084660000}"/>
    <cellStyle name="20% - Accent1 3 4 2 5 4 2 2" xfId="26428" xr:uid="{00000000-0005-0000-0000-000085660000}"/>
    <cellStyle name="20% - Accent1 3 4 2 5 4 2 2 2" xfId="26429" xr:uid="{00000000-0005-0000-0000-000086660000}"/>
    <cellStyle name="20% - Accent1 3 4 2 5 4 2 3" xfId="26430" xr:uid="{00000000-0005-0000-0000-000087660000}"/>
    <cellStyle name="20% - Accent1 3 4 2 5 4 3" xfId="26431" xr:uid="{00000000-0005-0000-0000-000088660000}"/>
    <cellStyle name="20% - Accent1 3 4 2 5 4 3 2" xfId="26432" xr:uid="{00000000-0005-0000-0000-000089660000}"/>
    <cellStyle name="20% - Accent1 3 4 2 5 4 4" xfId="26433" xr:uid="{00000000-0005-0000-0000-00008A660000}"/>
    <cellStyle name="20% - Accent1 3 4 2 5 5" xfId="26434" xr:uid="{00000000-0005-0000-0000-00008B660000}"/>
    <cellStyle name="20% - Accent1 3 4 2 5 5 2" xfId="26435" xr:uid="{00000000-0005-0000-0000-00008C660000}"/>
    <cellStyle name="20% - Accent1 3 4 2 5 5 2 2" xfId="26436" xr:uid="{00000000-0005-0000-0000-00008D660000}"/>
    <cellStyle name="20% - Accent1 3 4 2 5 5 2 2 2" xfId="26437" xr:uid="{00000000-0005-0000-0000-00008E660000}"/>
    <cellStyle name="20% - Accent1 3 4 2 5 5 2 3" xfId="26438" xr:uid="{00000000-0005-0000-0000-00008F660000}"/>
    <cellStyle name="20% - Accent1 3 4 2 5 5 3" xfId="26439" xr:uid="{00000000-0005-0000-0000-000090660000}"/>
    <cellStyle name="20% - Accent1 3 4 2 5 5 3 2" xfId="26440" xr:uid="{00000000-0005-0000-0000-000091660000}"/>
    <cellStyle name="20% - Accent1 3 4 2 5 5 4" xfId="26441" xr:uid="{00000000-0005-0000-0000-000092660000}"/>
    <cellStyle name="20% - Accent1 3 4 2 5 6" xfId="26442" xr:uid="{00000000-0005-0000-0000-000093660000}"/>
    <cellStyle name="20% - Accent1 3 4 2 5 6 2" xfId="26443" xr:uid="{00000000-0005-0000-0000-000094660000}"/>
    <cellStyle name="20% - Accent1 3 4 2 5 6 2 2" xfId="26444" xr:uid="{00000000-0005-0000-0000-000095660000}"/>
    <cellStyle name="20% - Accent1 3 4 2 5 6 2 2 2" xfId="26445" xr:uid="{00000000-0005-0000-0000-000096660000}"/>
    <cellStyle name="20% - Accent1 3 4 2 5 6 2 3" xfId="26446" xr:uid="{00000000-0005-0000-0000-000097660000}"/>
    <cellStyle name="20% - Accent1 3 4 2 5 6 3" xfId="26447" xr:uid="{00000000-0005-0000-0000-000098660000}"/>
    <cellStyle name="20% - Accent1 3 4 2 5 6 3 2" xfId="26448" xr:uid="{00000000-0005-0000-0000-000099660000}"/>
    <cellStyle name="20% - Accent1 3 4 2 5 6 4" xfId="26449" xr:uid="{00000000-0005-0000-0000-00009A660000}"/>
    <cellStyle name="20% - Accent1 3 4 2 5 7" xfId="26450" xr:uid="{00000000-0005-0000-0000-00009B660000}"/>
    <cellStyle name="20% - Accent1 3 4 2 5 7 2" xfId="26451" xr:uid="{00000000-0005-0000-0000-00009C660000}"/>
    <cellStyle name="20% - Accent1 3 4 2 5 7 2 2" xfId="26452" xr:uid="{00000000-0005-0000-0000-00009D660000}"/>
    <cellStyle name="20% - Accent1 3 4 2 5 7 3" xfId="26453" xr:uid="{00000000-0005-0000-0000-00009E660000}"/>
    <cellStyle name="20% - Accent1 3 4 2 5 8" xfId="26454" xr:uid="{00000000-0005-0000-0000-00009F660000}"/>
    <cellStyle name="20% - Accent1 3 4 2 5 8 2" xfId="26455" xr:uid="{00000000-0005-0000-0000-0000A0660000}"/>
    <cellStyle name="20% - Accent1 3 4 2 5 8 2 2" xfId="26456" xr:uid="{00000000-0005-0000-0000-0000A1660000}"/>
    <cellStyle name="20% - Accent1 3 4 2 5 8 3" xfId="26457" xr:uid="{00000000-0005-0000-0000-0000A2660000}"/>
    <cellStyle name="20% - Accent1 3 4 2 5 9" xfId="26458" xr:uid="{00000000-0005-0000-0000-0000A3660000}"/>
    <cellStyle name="20% - Accent1 3 4 2 5 9 2" xfId="26459" xr:uid="{00000000-0005-0000-0000-0000A4660000}"/>
    <cellStyle name="20% - Accent1 3 4 2 6" xfId="26460" xr:uid="{00000000-0005-0000-0000-0000A5660000}"/>
    <cellStyle name="20% - Accent1 3 4 2 6 2" xfId="26461" xr:uid="{00000000-0005-0000-0000-0000A6660000}"/>
    <cellStyle name="20% - Accent1 3 4 2 6 2 2" xfId="26462" xr:uid="{00000000-0005-0000-0000-0000A7660000}"/>
    <cellStyle name="20% - Accent1 3 4 2 6 2 2 2" xfId="26463" xr:uid="{00000000-0005-0000-0000-0000A8660000}"/>
    <cellStyle name="20% - Accent1 3 4 2 6 2 2 2 2" xfId="26464" xr:uid="{00000000-0005-0000-0000-0000A9660000}"/>
    <cellStyle name="20% - Accent1 3 4 2 6 2 2 3" xfId="26465" xr:uid="{00000000-0005-0000-0000-0000AA660000}"/>
    <cellStyle name="20% - Accent1 3 4 2 6 2 3" xfId="26466" xr:uid="{00000000-0005-0000-0000-0000AB660000}"/>
    <cellStyle name="20% - Accent1 3 4 2 6 2 3 2" xfId="26467" xr:uid="{00000000-0005-0000-0000-0000AC660000}"/>
    <cellStyle name="20% - Accent1 3 4 2 6 2 4" xfId="26468" xr:uid="{00000000-0005-0000-0000-0000AD660000}"/>
    <cellStyle name="20% - Accent1 3 4 2 6 3" xfId="26469" xr:uid="{00000000-0005-0000-0000-0000AE660000}"/>
    <cellStyle name="20% - Accent1 3 4 2 6 3 2" xfId="26470" xr:uid="{00000000-0005-0000-0000-0000AF660000}"/>
    <cellStyle name="20% - Accent1 3 4 2 6 3 2 2" xfId="26471" xr:uid="{00000000-0005-0000-0000-0000B0660000}"/>
    <cellStyle name="20% - Accent1 3 4 2 6 3 2 2 2" xfId="26472" xr:uid="{00000000-0005-0000-0000-0000B1660000}"/>
    <cellStyle name="20% - Accent1 3 4 2 6 3 2 3" xfId="26473" xr:uid="{00000000-0005-0000-0000-0000B2660000}"/>
    <cellStyle name="20% - Accent1 3 4 2 6 3 3" xfId="26474" xr:uid="{00000000-0005-0000-0000-0000B3660000}"/>
    <cellStyle name="20% - Accent1 3 4 2 6 3 3 2" xfId="26475" xr:uid="{00000000-0005-0000-0000-0000B4660000}"/>
    <cellStyle name="20% - Accent1 3 4 2 6 3 4" xfId="26476" xr:uid="{00000000-0005-0000-0000-0000B5660000}"/>
    <cellStyle name="20% - Accent1 3 4 2 6 4" xfId="26477" xr:uid="{00000000-0005-0000-0000-0000B6660000}"/>
    <cellStyle name="20% - Accent1 3 4 2 6 4 2" xfId="26478" xr:uid="{00000000-0005-0000-0000-0000B7660000}"/>
    <cellStyle name="20% - Accent1 3 4 2 6 4 2 2" xfId="26479" xr:uid="{00000000-0005-0000-0000-0000B8660000}"/>
    <cellStyle name="20% - Accent1 3 4 2 6 4 2 2 2" xfId="26480" xr:uid="{00000000-0005-0000-0000-0000B9660000}"/>
    <cellStyle name="20% - Accent1 3 4 2 6 4 2 3" xfId="26481" xr:uid="{00000000-0005-0000-0000-0000BA660000}"/>
    <cellStyle name="20% - Accent1 3 4 2 6 4 3" xfId="26482" xr:uid="{00000000-0005-0000-0000-0000BB660000}"/>
    <cellStyle name="20% - Accent1 3 4 2 6 4 3 2" xfId="26483" xr:uid="{00000000-0005-0000-0000-0000BC660000}"/>
    <cellStyle name="20% - Accent1 3 4 2 6 4 4" xfId="26484" xr:uid="{00000000-0005-0000-0000-0000BD660000}"/>
    <cellStyle name="20% - Accent1 3 4 2 6 5" xfId="26485" xr:uid="{00000000-0005-0000-0000-0000BE660000}"/>
    <cellStyle name="20% - Accent1 3 4 2 6 5 2" xfId="26486" xr:uid="{00000000-0005-0000-0000-0000BF660000}"/>
    <cellStyle name="20% - Accent1 3 4 2 6 5 2 2" xfId="26487" xr:uid="{00000000-0005-0000-0000-0000C0660000}"/>
    <cellStyle name="20% - Accent1 3 4 2 6 5 3" xfId="26488" xr:uid="{00000000-0005-0000-0000-0000C1660000}"/>
    <cellStyle name="20% - Accent1 3 4 2 6 6" xfId="26489" xr:uid="{00000000-0005-0000-0000-0000C2660000}"/>
    <cellStyle name="20% - Accent1 3 4 2 6 6 2" xfId="26490" xr:uid="{00000000-0005-0000-0000-0000C3660000}"/>
    <cellStyle name="20% - Accent1 3 4 2 6 6 2 2" xfId="26491" xr:uid="{00000000-0005-0000-0000-0000C4660000}"/>
    <cellStyle name="20% - Accent1 3 4 2 6 6 3" xfId="26492" xr:uid="{00000000-0005-0000-0000-0000C5660000}"/>
    <cellStyle name="20% - Accent1 3 4 2 6 7" xfId="26493" xr:uid="{00000000-0005-0000-0000-0000C6660000}"/>
    <cellStyle name="20% - Accent1 3 4 2 6 7 2" xfId="26494" xr:uid="{00000000-0005-0000-0000-0000C7660000}"/>
    <cellStyle name="20% - Accent1 3 4 2 6 8" xfId="26495" xr:uid="{00000000-0005-0000-0000-0000C8660000}"/>
    <cellStyle name="20% - Accent1 3 4 2 6 8 2" xfId="26496" xr:uid="{00000000-0005-0000-0000-0000C9660000}"/>
    <cellStyle name="20% - Accent1 3 4 2 6 9" xfId="26497" xr:uid="{00000000-0005-0000-0000-0000CA660000}"/>
    <cellStyle name="20% - Accent1 3 4 2 7" xfId="26498" xr:uid="{00000000-0005-0000-0000-0000CB660000}"/>
    <cellStyle name="20% - Accent1 3 4 2 7 2" xfId="26499" xr:uid="{00000000-0005-0000-0000-0000CC660000}"/>
    <cellStyle name="20% - Accent1 3 4 2 7 2 2" xfId="26500" xr:uid="{00000000-0005-0000-0000-0000CD660000}"/>
    <cellStyle name="20% - Accent1 3 4 2 7 2 2 2" xfId="26501" xr:uid="{00000000-0005-0000-0000-0000CE660000}"/>
    <cellStyle name="20% - Accent1 3 4 2 7 2 2 2 2" xfId="26502" xr:uid="{00000000-0005-0000-0000-0000CF660000}"/>
    <cellStyle name="20% - Accent1 3 4 2 7 2 2 3" xfId="26503" xr:uid="{00000000-0005-0000-0000-0000D0660000}"/>
    <cellStyle name="20% - Accent1 3 4 2 7 2 3" xfId="26504" xr:uid="{00000000-0005-0000-0000-0000D1660000}"/>
    <cellStyle name="20% - Accent1 3 4 2 7 2 3 2" xfId="26505" xr:uid="{00000000-0005-0000-0000-0000D2660000}"/>
    <cellStyle name="20% - Accent1 3 4 2 7 2 4" xfId="26506" xr:uid="{00000000-0005-0000-0000-0000D3660000}"/>
    <cellStyle name="20% - Accent1 3 4 2 7 3" xfId="26507" xr:uid="{00000000-0005-0000-0000-0000D4660000}"/>
    <cellStyle name="20% - Accent1 3 4 2 7 3 2" xfId="26508" xr:uid="{00000000-0005-0000-0000-0000D5660000}"/>
    <cellStyle name="20% - Accent1 3 4 2 7 3 2 2" xfId="26509" xr:uid="{00000000-0005-0000-0000-0000D6660000}"/>
    <cellStyle name="20% - Accent1 3 4 2 7 3 2 2 2" xfId="26510" xr:uid="{00000000-0005-0000-0000-0000D7660000}"/>
    <cellStyle name="20% - Accent1 3 4 2 7 3 2 3" xfId="26511" xr:uid="{00000000-0005-0000-0000-0000D8660000}"/>
    <cellStyle name="20% - Accent1 3 4 2 7 3 3" xfId="26512" xr:uid="{00000000-0005-0000-0000-0000D9660000}"/>
    <cellStyle name="20% - Accent1 3 4 2 7 3 3 2" xfId="26513" xr:uid="{00000000-0005-0000-0000-0000DA660000}"/>
    <cellStyle name="20% - Accent1 3 4 2 7 3 4" xfId="26514" xr:uid="{00000000-0005-0000-0000-0000DB660000}"/>
    <cellStyle name="20% - Accent1 3 4 2 7 4" xfId="26515" xr:uid="{00000000-0005-0000-0000-0000DC660000}"/>
    <cellStyle name="20% - Accent1 3 4 2 7 4 2" xfId="26516" xr:uid="{00000000-0005-0000-0000-0000DD660000}"/>
    <cellStyle name="20% - Accent1 3 4 2 7 4 2 2" xfId="26517" xr:uid="{00000000-0005-0000-0000-0000DE660000}"/>
    <cellStyle name="20% - Accent1 3 4 2 7 4 2 2 2" xfId="26518" xr:uid="{00000000-0005-0000-0000-0000DF660000}"/>
    <cellStyle name="20% - Accent1 3 4 2 7 4 2 3" xfId="26519" xr:uid="{00000000-0005-0000-0000-0000E0660000}"/>
    <cellStyle name="20% - Accent1 3 4 2 7 4 3" xfId="26520" xr:uid="{00000000-0005-0000-0000-0000E1660000}"/>
    <cellStyle name="20% - Accent1 3 4 2 7 4 3 2" xfId="26521" xr:uid="{00000000-0005-0000-0000-0000E2660000}"/>
    <cellStyle name="20% - Accent1 3 4 2 7 4 4" xfId="26522" xr:uid="{00000000-0005-0000-0000-0000E3660000}"/>
    <cellStyle name="20% - Accent1 3 4 2 7 5" xfId="26523" xr:uid="{00000000-0005-0000-0000-0000E4660000}"/>
    <cellStyle name="20% - Accent1 3 4 2 7 5 2" xfId="26524" xr:uid="{00000000-0005-0000-0000-0000E5660000}"/>
    <cellStyle name="20% - Accent1 3 4 2 7 5 2 2" xfId="26525" xr:uid="{00000000-0005-0000-0000-0000E6660000}"/>
    <cellStyle name="20% - Accent1 3 4 2 7 5 3" xfId="26526" xr:uid="{00000000-0005-0000-0000-0000E7660000}"/>
    <cellStyle name="20% - Accent1 3 4 2 7 6" xfId="26527" xr:uid="{00000000-0005-0000-0000-0000E8660000}"/>
    <cellStyle name="20% - Accent1 3 4 2 7 6 2" xfId="26528" xr:uid="{00000000-0005-0000-0000-0000E9660000}"/>
    <cellStyle name="20% - Accent1 3 4 2 7 6 2 2" xfId="26529" xr:uid="{00000000-0005-0000-0000-0000EA660000}"/>
    <cellStyle name="20% - Accent1 3 4 2 7 6 3" xfId="26530" xr:uid="{00000000-0005-0000-0000-0000EB660000}"/>
    <cellStyle name="20% - Accent1 3 4 2 7 7" xfId="26531" xr:uid="{00000000-0005-0000-0000-0000EC660000}"/>
    <cellStyle name="20% - Accent1 3 4 2 7 7 2" xfId="26532" xr:uid="{00000000-0005-0000-0000-0000ED660000}"/>
    <cellStyle name="20% - Accent1 3 4 2 7 8" xfId="26533" xr:uid="{00000000-0005-0000-0000-0000EE660000}"/>
    <cellStyle name="20% - Accent1 3 4 2 7 8 2" xfId="26534" xr:uid="{00000000-0005-0000-0000-0000EF660000}"/>
    <cellStyle name="20% - Accent1 3 4 2 7 9" xfId="26535" xr:uid="{00000000-0005-0000-0000-0000F0660000}"/>
    <cellStyle name="20% - Accent1 3 4 2 8" xfId="26536" xr:uid="{00000000-0005-0000-0000-0000F1660000}"/>
    <cellStyle name="20% - Accent1 3 4 2 8 2" xfId="26537" xr:uid="{00000000-0005-0000-0000-0000F2660000}"/>
    <cellStyle name="20% - Accent1 3 4 2 8 2 2" xfId="26538" xr:uid="{00000000-0005-0000-0000-0000F3660000}"/>
    <cellStyle name="20% - Accent1 3 4 2 8 2 2 2" xfId="26539" xr:uid="{00000000-0005-0000-0000-0000F4660000}"/>
    <cellStyle name="20% - Accent1 3 4 2 8 2 3" xfId="26540" xr:uid="{00000000-0005-0000-0000-0000F5660000}"/>
    <cellStyle name="20% - Accent1 3 4 2 8 3" xfId="26541" xr:uid="{00000000-0005-0000-0000-0000F6660000}"/>
    <cellStyle name="20% - Accent1 3 4 2 8 3 2" xfId="26542" xr:uid="{00000000-0005-0000-0000-0000F7660000}"/>
    <cellStyle name="20% - Accent1 3 4 2 8 4" xfId="26543" xr:uid="{00000000-0005-0000-0000-0000F8660000}"/>
    <cellStyle name="20% - Accent1 3 4 2 9" xfId="26544" xr:uid="{00000000-0005-0000-0000-0000F9660000}"/>
    <cellStyle name="20% - Accent1 3 4 2 9 2" xfId="26545" xr:uid="{00000000-0005-0000-0000-0000FA660000}"/>
    <cellStyle name="20% - Accent1 3 4 2 9 2 2" xfId="26546" xr:uid="{00000000-0005-0000-0000-0000FB660000}"/>
    <cellStyle name="20% - Accent1 3 4 2 9 2 2 2" xfId="26547" xr:uid="{00000000-0005-0000-0000-0000FC660000}"/>
    <cellStyle name="20% - Accent1 3 4 2 9 2 3" xfId="26548" xr:uid="{00000000-0005-0000-0000-0000FD660000}"/>
    <cellStyle name="20% - Accent1 3 4 2 9 3" xfId="26549" xr:uid="{00000000-0005-0000-0000-0000FE660000}"/>
    <cellStyle name="20% - Accent1 3 4 2 9 3 2" xfId="26550" xr:uid="{00000000-0005-0000-0000-0000FF660000}"/>
    <cellStyle name="20% - Accent1 3 4 2 9 4" xfId="26551" xr:uid="{00000000-0005-0000-0000-000000670000}"/>
    <cellStyle name="20% - Accent1 3 4 3" xfId="26552" xr:uid="{00000000-0005-0000-0000-000001670000}"/>
    <cellStyle name="20% - Accent1 3 4 3 10" xfId="26553" xr:uid="{00000000-0005-0000-0000-000002670000}"/>
    <cellStyle name="20% - Accent1 3 4 3 10 2" xfId="26554" xr:uid="{00000000-0005-0000-0000-000003670000}"/>
    <cellStyle name="20% - Accent1 3 4 3 10 2 2" xfId="26555" xr:uid="{00000000-0005-0000-0000-000004670000}"/>
    <cellStyle name="20% - Accent1 3 4 3 10 3" xfId="26556" xr:uid="{00000000-0005-0000-0000-000005670000}"/>
    <cellStyle name="20% - Accent1 3 4 3 11" xfId="26557" xr:uid="{00000000-0005-0000-0000-000006670000}"/>
    <cellStyle name="20% - Accent1 3 4 3 11 2" xfId="26558" xr:uid="{00000000-0005-0000-0000-000007670000}"/>
    <cellStyle name="20% - Accent1 3 4 3 11 2 2" xfId="26559" xr:uid="{00000000-0005-0000-0000-000008670000}"/>
    <cellStyle name="20% - Accent1 3 4 3 11 3" xfId="26560" xr:uid="{00000000-0005-0000-0000-000009670000}"/>
    <cellStyle name="20% - Accent1 3 4 3 12" xfId="26561" xr:uid="{00000000-0005-0000-0000-00000A670000}"/>
    <cellStyle name="20% - Accent1 3 4 3 12 2" xfId="26562" xr:uid="{00000000-0005-0000-0000-00000B670000}"/>
    <cellStyle name="20% - Accent1 3 4 3 13" xfId="26563" xr:uid="{00000000-0005-0000-0000-00000C670000}"/>
    <cellStyle name="20% - Accent1 3 4 3 13 2" xfId="26564" xr:uid="{00000000-0005-0000-0000-00000D670000}"/>
    <cellStyle name="20% - Accent1 3 4 3 14" xfId="26565" xr:uid="{00000000-0005-0000-0000-00000E670000}"/>
    <cellStyle name="20% - Accent1 3 4 3 2" xfId="26566" xr:uid="{00000000-0005-0000-0000-00000F670000}"/>
    <cellStyle name="20% - Accent1 3 4 3 2 10" xfId="26567" xr:uid="{00000000-0005-0000-0000-000010670000}"/>
    <cellStyle name="20% - Accent1 3 4 3 2 10 2" xfId="26568" xr:uid="{00000000-0005-0000-0000-000011670000}"/>
    <cellStyle name="20% - Accent1 3 4 3 2 11" xfId="26569" xr:uid="{00000000-0005-0000-0000-000012670000}"/>
    <cellStyle name="20% - Accent1 3 4 3 2 2" xfId="26570" xr:uid="{00000000-0005-0000-0000-000013670000}"/>
    <cellStyle name="20% - Accent1 3 4 3 2 2 2" xfId="26571" xr:uid="{00000000-0005-0000-0000-000014670000}"/>
    <cellStyle name="20% - Accent1 3 4 3 2 2 2 2" xfId="26572" xr:uid="{00000000-0005-0000-0000-000015670000}"/>
    <cellStyle name="20% - Accent1 3 4 3 2 2 2 2 2" xfId="26573" xr:uid="{00000000-0005-0000-0000-000016670000}"/>
    <cellStyle name="20% - Accent1 3 4 3 2 2 2 2 2 2" xfId="26574" xr:uid="{00000000-0005-0000-0000-000017670000}"/>
    <cellStyle name="20% - Accent1 3 4 3 2 2 2 2 3" xfId="26575" xr:uid="{00000000-0005-0000-0000-000018670000}"/>
    <cellStyle name="20% - Accent1 3 4 3 2 2 2 3" xfId="26576" xr:uid="{00000000-0005-0000-0000-000019670000}"/>
    <cellStyle name="20% - Accent1 3 4 3 2 2 2 3 2" xfId="26577" xr:uid="{00000000-0005-0000-0000-00001A670000}"/>
    <cellStyle name="20% - Accent1 3 4 3 2 2 2 4" xfId="26578" xr:uid="{00000000-0005-0000-0000-00001B670000}"/>
    <cellStyle name="20% - Accent1 3 4 3 2 2 3" xfId="26579" xr:uid="{00000000-0005-0000-0000-00001C670000}"/>
    <cellStyle name="20% - Accent1 3 4 3 2 2 3 2" xfId="26580" xr:uid="{00000000-0005-0000-0000-00001D670000}"/>
    <cellStyle name="20% - Accent1 3 4 3 2 2 3 2 2" xfId="26581" xr:uid="{00000000-0005-0000-0000-00001E670000}"/>
    <cellStyle name="20% - Accent1 3 4 3 2 2 3 2 2 2" xfId="26582" xr:uid="{00000000-0005-0000-0000-00001F670000}"/>
    <cellStyle name="20% - Accent1 3 4 3 2 2 3 2 3" xfId="26583" xr:uid="{00000000-0005-0000-0000-000020670000}"/>
    <cellStyle name="20% - Accent1 3 4 3 2 2 3 3" xfId="26584" xr:uid="{00000000-0005-0000-0000-000021670000}"/>
    <cellStyle name="20% - Accent1 3 4 3 2 2 3 3 2" xfId="26585" xr:uid="{00000000-0005-0000-0000-000022670000}"/>
    <cellStyle name="20% - Accent1 3 4 3 2 2 3 4" xfId="26586" xr:uid="{00000000-0005-0000-0000-000023670000}"/>
    <cellStyle name="20% - Accent1 3 4 3 2 2 4" xfId="26587" xr:uid="{00000000-0005-0000-0000-000024670000}"/>
    <cellStyle name="20% - Accent1 3 4 3 2 2 4 2" xfId="26588" xr:uid="{00000000-0005-0000-0000-000025670000}"/>
    <cellStyle name="20% - Accent1 3 4 3 2 2 4 2 2" xfId="26589" xr:uid="{00000000-0005-0000-0000-000026670000}"/>
    <cellStyle name="20% - Accent1 3 4 3 2 2 4 2 2 2" xfId="26590" xr:uid="{00000000-0005-0000-0000-000027670000}"/>
    <cellStyle name="20% - Accent1 3 4 3 2 2 4 2 3" xfId="26591" xr:uid="{00000000-0005-0000-0000-000028670000}"/>
    <cellStyle name="20% - Accent1 3 4 3 2 2 4 3" xfId="26592" xr:uid="{00000000-0005-0000-0000-000029670000}"/>
    <cellStyle name="20% - Accent1 3 4 3 2 2 4 3 2" xfId="26593" xr:uid="{00000000-0005-0000-0000-00002A670000}"/>
    <cellStyle name="20% - Accent1 3 4 3 2 2 4 4" xfId="26594" xr:uid="{00000000-0005-0000-0000-00002B670000}"/>
    <cellStyle name="20% - Accent1 3 4 3 2 2 5" xfId="26595" xr:uid="{00000000-0005-0000-0000-00002C670000}"/>
    <cellStyle name="20% - Accent1 3 4 3 2 2 5 2" xfId="26596" xr:uid="{00000000-0005-0000-0000-00002D670000}"/>
    <cellStyle name="20% - Accent1 3 4 3 2 2 5 2 2" xfId="26597" xr:uid="{00000000-0005-0000-0000-00002E670000}"/>
    <cellStyle name="20% - Accent1 3 4 3 2 2 5 3" xfId="26598" xr:uid="{00000000-0005-0000-0000-00002F670000}"/>
    <cellStyle name="20% - Accent1 3 4 3 2 2 6" xfId="26599" xr:uid="{00000000-0005-0000-0000-000030670000}"/>
    <cellStyle name="20% - Accent1 3 4 3 2 2 6 2" xfId="26600" xr:uid="{00000000-0005-0000-0000-000031670000}"/>
    <cellStyle name="20% - Accent1 3 4 3 2 2 6 2 2" xfId="26601" xr:uid="{00000000-0005-0000-0000-000032670000}"/>
    <cellStyle name="20% - Accent1 3 4 3 2 2 6 3" xfId="26602" xr:uid="{00000000-0005-0000-0000-000033670000}"/>
    <cellStyle name="20% - Accent1 3 4 3 2 2 7" xfId="26603" xr:uid="{00000000-0005-0000-0000-000034670000}"/>
    <cellStyle name="20% - Accent1 3 4 3 2 2 7 2" xfId="26604" xr:uid="{00000000-0005-0000-0000-000035670000}"/>
    <cellStyle name="20% - Accent1 3 4 3 2 2 8" xfId="26605" xr:uid="{00000000-0005-0000-0000-000036670000}"/>
    <cellStyle name="20% - Accent1 3 4 3 2 2 8 2" xfId="26606" xr:uid="{00000000-0005-0000-0000-000037670000}"/>
    <cellStyle name="20% - Accent1 3 4 3 2 2 9" xfId="26607" xr:uid="{00000000-0005-0000-0000-000038670000}"/>
    <cellStyle name="20% - Accent1 3 4 3 2 3" xfId="26608" xr:uid="{00000000-0005-0000-0000-000039670000}"/>
    <cellStyle name="20% - Accent1 3 4 3 2 3 2" xfId="26609" xr:uid="{00000000-0005-0000-0000-00003A670000}"/>
    <cellStyle name="20% - Accent1 3 4 3 2 3 2 2" xfId="26610" xr:uid="{00000000-0005-0000-0000-00003B670000}"/>
    <cellStyle name="20% - Accent1 3 4 3 2 3 2 2 2" xfId="26611" xr:uid="{00000000-0005-0000-0000-00003C670000}"/>
    <cellStyle name="20% - Accent1 3 4 3 2 3 2 2 2 2" xfId="26612" xr:uid="{00000000-0005-0000-0000-00003D670000}"/>
    <cellStyle name="20% - Accent1 3 4 3 2 3 2 2 3" xfId="26613" xr:uid="{00000000-0005-0000-0000-00003E670000}"/>
    <cellStyle name="20% - Accent1 3 4 3 2 3 2 3" xfId="26614" xr:uid="{00000000-0005-0000-0000-00003F670000}"/>
    <cellStyle name="20% - Accent1 3 4 3 2 3 2 3 2" xfId="26615" xr:uid="{00000000-0005-0000-0000-000040670000}"/>
    <cellStyle name="20% - Accent1 3 4 3 2 3 2 4" xfId="26616" xr:uid="{00000000-0005-0000-0000-000041670000}"/>
    <cellStyle name="20% - Accent1 3 4 3 2 3 3" xfId="26617" xr:uid="{00000000-0005-0000-0000-000042670000}"/>
    <cellStyle name="20% - Accent1 3 4 3 2 3 3 2" xfId="26618" xr:uid="{00000000-0005-0000-0000-000043670000}"/>
    <cellStyle name="20% - Accent1 3 4 3 2 3 3 2 2" xfId="26619" xr:uid="{00000000-0005-0000-0000-000044670000}"/>
    <cellStyle name="20% - Accent1 3 4 3 2 3 3 2 2 2" xfId="26620" xr:uid="{00000000-0005-0000-0000-000045670000}"/>
    <cellStyle name="20% - Accent1 3 4 3 2 3 3 2 3" xfId="26621" xr:uid="{00000000-0005-0000-0000-000046670000}"/>
    <cellStyle name="20% - Accent1 3 4 3 2 3 3 3" xfId="26622" xr:uid="{00000000-0005-0000-0000-000047670000}"/>
    <cellStyle name="20% - Accent1 3 4 3 2 3 3 3 2" xfId="26623" xr:uid="{00000000-0005-0000-0000-000048670000}"/>
    <cellStyle name="20% - Accent1 3 4 3 2 3 3 4" xfId="26624" xr:uid="{00000000-0005-0000-0000-000049670000}"/>
    <cellStyle name="20% - Accent1 3 4 3 2 3 4" xfId="26625" xr:uid="{00000000-0005-0000-0000-00004A670000}"/>
    <cellStyle name="20% - Accent1 3 4 3 2 3 4 2" xfId="26626" xr:uid="{00000000-0005-0000-0000-00004B670000}"/>
    <cellStyle name="20% - Accent1 3 4 3 2 3 4 2 2" xfId="26627" xr:uid="{00000000-0005-0000-0000-00004C670000}"/>
    <cellStyle name="20% - Accent1 3 4 3 2 3 4 2 2 2" xfId="26628" xr:uid="{00000000-0005-0000-0000-00004D670000}"/>
    <cellStyle name="20% - Accent1 3 4 3 2 3 4 2 3" xfId="26629" xr:uid="{00000000-0005-0000-0000-00004E670000}"/>
    <cellStyle name="20% - Accent1 3 4 3 2 3 4 3" xfId="26630" xr:uid="{00000000-0005-0000-0000-00004F670000}"/>
    <cellStyle name="20% - Accent1 3 4 3 2 3 4 3 2" xfId="26631" xr:uid="{00000000-0005-0000-0000-000050670000}"/>
    <cellStyle name="20% - Accent1 3 4 3 2 3 4 4" xfId="26632" xr:uid="{00000000-0005-0000-0000-000051670000}"/>
    <cellStyle name="20% - Accent1 3 4 3 2 3 5" xfId="26633" xr:uid="{00000000-0005-0000-0000-000052670000}"/>
    <cellStyle name="20% - Accent1 3 4 3 2 3 5 2" xfId="26634" xr:uid="{00000000-0005-0000-0000-000053670000}"/>
    <cellStyle name="20% - Accent1 3 4 3 2 3 5 2 2" xfId="26635" xr:uid="{00000000-0005-0000-0000-000054670000}"/>
    <cellStyle name="20% - Accent1 3 4 3 2 3 5 3" xfId="26636" xr:uid="{00000000-0005-0000-0000-000055670000}"/>
    <cellStyle name="20% - Accent1 3 4 3 2 3 6" xfId="26637" xr:uid="{00000000-0005-0000-0000-000056670000}"/>
    <cellStyle name="20% - Accent1 3 4 3 2 3 6 2" xfId="26638" xr:uid="{00000000-0005-0000-0000-000057670000}"/>
    <cellStyle name="20% - Accent1 3 4 3 2 3 6 2 2" xfId="26639" xr:uid="{00000000-0005-0000-0000-000058670000}"/>
    <cellStyle name="20% - Accent1 3 4 3 2 3 6 3" xfId="26640" xr:uid="{00000000-0005-0000-0000-000059670000}"/>
    <cellStyle name="20% - Accent1 3 4 3 2 3 7" xfId="26641" xr:uid="{00000000-0005-0000-0000-00005A670000}"/>
    <cellStyle name="20% - Accent1 3 4 3 2 3 7 2" xfId="26642" xr:uid="{00000000-0005-0000-0000-00005B670000}"/>
    <cellStyle name="20% - Accent1 3 4 3 2 3 8" xfId="26643" xr:uid="{00000000-0005-0000-0000-00005C670000}"/>
    <cellStyle name="20% - Accent1 3 4 3 2 3 8 2" xfId="26644" xr:uid="{00000000-0005-0000-0000-00005D670000}"/>
    <cellStyle name="20% - Accent1 3 4 3 2 3 9" xfId="26645" xr:uid="{00000000-0005-0000-0000-00005E670000}"/>
    <cellStyle name="20% - Accent1 3 4 3 2 4" xfId="26646" xr:uid="{00000000-0005-0000-0000-00005F670000}"/>
    <cellStyle name="20% - Accent1 3 4 3 2 4 2" xfId="26647" xr:uid="{00000000-0005-0000-0000-000060670000}"/>
    <cellStyle name="20% - Accent1 3 4 3 2 4 2 2" xfId="26648" xr:uid="{00000000-0005-0000-0000-000061670000}"/>
    <cellStyle name="20% - Accent1 3 4 3 2 4 2 2 2" xfId="26649" xr:uid="{00000000-0005-0000-0000-000062670000}"/>
    <cellStyle name="20% - Accent1 3 4 3 2 4 2 3" xfId="26650" xr:uid="{00000000-0005-0000-0000-000063670000}"/>
    <cellStyle name="20% - Accent1 3 4 3 2 4 3" xfId="26651" xr:uid="{00000000-0005-0000-0000-000064670000}"/>
    <cellStyle name="20% - Accent1 3 4 3 2 4 3 2" xfId="26652" xr:uid="{00000000-0005-0000-0000-000065670000}"/>
    <cellStyle name="20% - Accent1 3 4 3 2 4 4" xfId="26653" xr:uid="{00000000-0005-0000-0000-000066670000}"/>
    <cellStyle name="20% - Accent1 3 4 3 2 5" xfId="26654" xr:uid="{00000000-0005-0000-0000-000067670000}"/>
    <cellStyle name="20% - Accent1 3 4 3 2 5 2" xfId="26655" xr:uid="{00000000-0005-0000-0000-000068670000}"/>
    <cellStyle name="20% - Accent1 3 4 3 2 5 2 2" xfId="26656" xr:uid="{00000000-0005-0000-0000-000069670000}"/>
    <cellStyle name="20% - Accent1 3 4 3 2 5 2 2 2" xfId="26657" xr:uid="{00000000-0005-0000-0000-00006A670000}"/>
    <cellStyle name="20% - Accent1 3 4 3 2 5 2 3" xfId="26658" xr:uid="{00000000-0005-0000-0000-00006B670000}"/>
    <cellStyle name="20% - Accent1 3 4 3 2 5 3" xfId="26659" xr:uid="{00000000-0005-0000-0000-00006C670000}"/>
    <cellStyle name="20% - Accent1 3 4 3 2 5 3 2" xfId="26660" xr:uid="{00000000-0005-0000-0000-00006D670000}"/>
    <cellStyle name="20% - Accent1 3 4 3 2 5 4" xfId="26661" xr:uid="{00000000-0005-0000-0000-00006E670000}"/>
    <cellStyle name="20% - Accent1 3 4 3 2 6" xfId="26662" xr:uid="{00000000-0005-0000-0000-00006F670000}"/>
    <cellStyle name="20% - Accent1 3 4 3 2 6 2" xfId="26663" xr:uid="{00000000-0005-0000-0000-000070670000}"/>
    <cellStyle name="20% - Accent1 3 4 3 2 6 2 2" xfId="26664" xr:uid="{00000000-0005-0000-0000-000071670000}"/>
    <cellStyle name="20% - Accent1 3 4 3 2 6 2 2 2" xfId="26665" xr:uid="{00000000-0005-0000-0000-000072670000}"/>
    <cellStyle name="20% - Accent1 3 4 3 2 6 2 3" xfId="26666" xr:uid="{00000000-0005-0000-0000-000073670000}"/>
    <cellStyle name="20% - Accent1 3 4 3 2 6 3" xfId="26667" xr:uid="{00000000-0005-0000-0000-000074670000}"/>
    <cellStyle name="20% - Accent1 3 4 3 2 6 3 2" xfId="26668" xr:uid="{00000000-0005-0000-0000-000075670000}"/>
    <cellStyle name="20% - Accent1 3 4 3 2 6 4" xfId="26669" xr:uid="{00000000-0005-0000-0000-000076670000}"/>
    <cellStyle name="20% - Accent1 3 4 3 2 7" xfId="26670" xr:uid="{00000000-0005-0000-0000-000077670000}"/>
    <cellStyle name="20% - Accent1 3 4 3 2 7 2" xfId="26671" xr:uid="{00000000-0005-0000-0000-000078670000}"/>
    <cellStyle name="20% - Accent1 3 4 3 2 7 2 2" xfId="26672" xr:uid="{00000000-0005-0000-0000-000079670000}"/>
    <cellStyle name="20% - Accent1 3 4 3 2 7 3" xfId="26673" xr:uid="{00000000-0005-0000-0000-00007A670000}"/>
    <cellStyle name="20% - Accent1 3 4 3 2 8" xfId="26674" xr:uid="{00000000-0005-0000-0000-00007B670000}"/>
    <cellStyle name="20% - Accent1 3 4 3 2 8 2" xfId="26675" xr:uid="{00000000-0005-0000-0000-00007C670000}"/>
    <cellStyle name="20% - Accent1 3 4 3 2 8 2 2" xfId="26676" xr:uid="{00000000-0005-0000-0000-00007D670000}"/>
    <cellStyle name="20% - Accent1 3 4 3 2 8 3" xfId="26677" xr:uid="{00000000-0005-0000-0000-00007E670000}"/>
    <cellStyle name="20% - Accent1 3 4 3 2 9" xfId="26678" xr:uid="{00000000-0005-0000-0000-00007F670000}"/>
    <cellStyle name="20% - Accent1 3 4 3 2 9 2" xfId="26679" xr:uid="{00000000-0005-0000-0000-000080670000}"/>
    <cellStyle name="20% - Accent1 3 4 3 3" xfId="26680" xr:uid="{00000000-0005-0000-0000-000081670000}"/>
    <cellStyle name="20% - Accent1 3 4 3 3 10" xfId="26681" xr:uid="{00000000-0005-0000-0000-000082670000}"/>
    <cellStyle name="20% - Accent1 3 4 3 3 10 2" xfId="26682" xr:uid="{00000000-0005-0000-0000-000083670000}"/>
    <cellStyle name="20% - Accent1 3 4 3 3 11" xfId="26683" xr:uid="{00000000-0005-0000-0000-000084670000}"/>
    <cellStyle name="20% - Accent1 3 4 3 3 2" xfId="26684" xr:uid="{00000000-0005-0000-0000-000085670000}"/>
    <cellStyle name="20% - Accent1 3 4 3 3 2 2" xfId="26685" xr:uid="{00000000-0005-0000-0000-000086670000}"/>
    <cellStyle name="20% - Accent1 3 4 3 3 2 2 2" xfId="26686" xr:uid="{00000000-0005-0000-0000-000087670000}"/>
    <cellStyle name="20% - Accent1 3 4 3 3 2 2 2 2" xfId="26687" xr:uid="{00000000-0005-0000-0000-000088670000}"/>
    <cellStyle name="20% - Accent1 3 4 3 3 2 2 2 2 2" xfId="26688" xr:uid="{00000000-0005-0000-0000-000089670000}"/>
    <cellStyle name="20% - Accent1 3 4 3 3 2 2 2 3" xfId="26689" xr:uid="{00000000-0005-0000-0000-00008A670000}"/>
    <cellStyle name="20% - Accent1 3 4 3 3 2 2 3" xfId="26690" xr:uid="{00000000-0005-0000-0000-00008B670000}"/>
    <cellStyle name="20% - Accent1 3 4 3 3 2 2 3 2" xfId="26691" xr:uid="{00000000-0005-0000-0000-00008C670000}"/>
    <cellStyle name="20% - Accent1 3 4 3 3 2 2 4" xfId="26692" xr:uid="{00000000-0005-0000-0000-00008D670000}"/>
    <cellStyle name="20% - Accent1 3 4 3 3 2 3" xfId="26693" xr:uid="{00000000-0005-0000-0000-00008E670000}"/>
    <cellStyle name="20% - Accent1 3 4 3 3 2 3 2" xfId="26694" xr:uid="{00000000-0005-0000-0000-00008F670000}"/>
    <cellStyle name="20% - Accent1 3 4 3 3 2 3 2 2" xfId="26695" xr:uid="{00000000-0005-0000-0000-000090670000}"/>
    <cellStyle name="20% - Accent1 3 4 3 3 2 3 2 2 2" xfId="26696" xr:uid="{00000000-0005-0000-0000-000091670000}"/>
    <cellStyle name="20% - Accent1 3 4 3 3 2 3 2 3" xfId="26697" xr:uid="{00000000-0005-0000-0000-000092670000}"/>
    <cellStyle name="20% - Accent1 3 4 3 3 2 3 3" xfId="26698" xr:uid="{00000000-0005-0000-0000-000093670000}"/>
    <cellStyle name="20% - Accent1 3 4 3 3 2 3 3 2" xfId="26699" xr:uid="{00000000-0005-0000-0000-000094670000}"/>
    <cellStyle name="20% - Accent1 3 4 3 3 2 3 4" xfId="26700" xr:uid="{00000000-0005-0000-0000-000095670000}"/>
    <cellStyle name="20% - Accent1 3 4 3 3 2 4" xfId="26701" xr:uid="{00000000-0005-0000-0000-000096670000}"/>
    <cellStyle name="20% - Accent1 3 4 3 3 2 4 2" xfId="26702" xr:uid="{00000000-0005-0000-0000-000097670000}"/>
    <cellStyle name="20% - Accent1 3 4 3 3 2 4 2 2" xfId="26703" xr:uid="{00000000-0005-0000-0000-000098670000}"/>
    <cellStyle name="20% - Accent1 3 4 3 3 2 4 2 2 2" xfId="26704" xr:uid="{00000000-0005-0000-0000-000099670000}"/>
    <cellStyle name="20% - Accent1 3 4 3 3 2 4 2 3" xfId="26705" xr:uid="{00000000-0005-0000-0000-00009A670000}"/>
    <cellStyle name="20% - Accent1 3 4 3 3 2 4 3" xfId="26706" xr:uid="{00000000-0005-0000-0000-00009B670000}"/>
    <cellStyle name="20% - Accent1 3 4 3 3 2 4 3 2" xfId="26707" xr:uid="{00000000-0005-0000-0000-00009C670000}"/>
    <cellStyle name="20% - Accent1 3 4 3 3 2 4 4" xfId="26708" xr:uid="{00000000-0005-0000-0000-00009D670000}"/>
    <cellStyle name="20% - Accent1 3 4 3 3 2 5" xfId="26709" xr:uid="{00000000-0005-0000-0000-00009E670000}"/>
    <cellStyle name="20% - Accent1 3 4 3 3 2 5 2" xfId="26710" xr:uid="{00000000-0005-0000-0000-00009F670000}"/>
    <cellStyle name="20% - Accent1 3 4 3 3 2 5 2 2" xfId="26711" xr:uid="{00000000-0005-0000-0000-0000A0670000}"/>
    <cellStyle name="20% - Accent1 3 4 3 3 2 5 3" xfId="26712" xr:uid="{00000000-0005-0000-0000-0000A1670000}"/>
    <cellStyle name="20% - Accent1 3 4 3 3 2 6" xfId="26713" xr:uid="{00000000-0005-0000-0000-0000A2670000}"/>
    <cellStyle name="20% - Accent1 3 4 3 3 2 6 2" xfId="26714" xr:uid="{00000000-0005-0000-0000-0000A3670000}"/>
    <cellStyle name="20% - Accent1 3 4 3 3 2 6 2 2" xfId="26715" xr:uid="{00000000-0005-0000-0000-0000A4670000}"/>
    <cellStyle name="20% - Accent1 3 4 3 3 2 6 3" xfId="26716" xr:uid="{00000000-0005-0000-0000-0000A5670000}"/>
    <cellStyle name="20% - Accent1 3 4 3 3 2 7" xfId="26717" xr:uid="{00000000-0005-0000-0000-0000A6670000}"/>
    <cellStyle name="20% - Accent1 3 4 3 3 2 7 2" xfId="26718" xr:uid="{00000000-0005-0000-0000-0000A7670000}"/>
    <cellStyle name="20% - Accent1 3 4 3 3 2 8" xfId="26719" xr:uid="{00000000-0005-0000-0000-0000A8670000}"/>
    <cellStyle name="20% - Accent1 3 4 3 3 2 8 2" xfId="26720" xr:uid="{00000000-0005-0000-0000-0000A9670000}"/>
    <cellStyle name="20% - Accent1 3 4 3 3 2 9" xfId="26721" xr:uid="{00000000-0005-0000-0000-0000AA670000}"/>
    <cellStyle name="20% - Accent1 3 4 3 3 3" xfId="26722" xr:uid="{00000000-0005-0000-0000-0000AB670000}"/>
    <cellStyle name="20% - Accent1 3 4 3 3 3 2" xfId="26723" xr:uid="{00000000-0005-0000-0000-0000AC670000}"/>
    <cellStyle name="20% - Accent1 3 4 3 3 3 2 2" xfId="26724" xr:uid="{00000000-0005-0000-0000-0000AD670000}"/>
    <cellStyle name="20% - Accent1 3 4 3 3 3 2 2 2" xfId="26725" xr:uid="{00000000-0005-0000-0000-0000AE670000}"/>
    <cellStyle name="20% - Accent1 3 4 3 3 3 2 2 2 2" xfId="26726" xr:uid="{00000000-0005-0000-0000-0000AF670000}"/>
    <cellStyle name="20% - Accent1 3 4 3 3 3 2 2 3" xfId="26727" xr:uid="{00000000-0005-0000-0000-0000B0670000}"/>
    <cellStyle name="20% - Accent1 3 4 3 3 3 2 3" xfId="26728" xr:uid="{00000000-0005-0000-0000-0000B1670000}"/>
    <cellStyle name="20% - Accent1 3 4 3 3 3 2 3 2" xfId="26729" xr:uid="{00000000-0005-0000-0000-0000B2670000}"/>
    <cellStyle name="20% - Accent1 3 4 3 3 3 2 4" xfId="26730" xr:uid="{00000000-0005-0000-0000-0000B3670000}"/>
    <cellStyle name="20% - Accent1 3 4 3 3 3 3" xfId="26731" xr:uid="{00000000-0005-0000-0000-0000B4670000}"/>
    <cellStyle name="20% - Accent1 3 4 3 3 3 3 2" xfId="26732" xr:uid="{00000000-0005-0000-0000-0000B5670000}"/>
    <cellStyle name="20% - Accent1 3 4 3 3 3 3 2 2" xfId="26733" xr:uid="{00000000-0005-0000-0000-0000B6670000}"/>
    <cellStyle name="20% - Accent1 3 4 3 3 3 3 2 2 2" xfId="26734" xr:uid="{00000000-0005-0000-0000-0000B7670000}"/>
    <cellStyle name="20% - Accent1 3 4 3 3 3 3 2 3" xfId="26735" xr:uid="{00000000-0005-0000-0000-0000B8670000}"/>
    <cellStyle name="20% - Accent1 3 4 3 3 3 3 3" xfId="26736" xr:uid="{00000000-0005-0000-0000-0000B9670000}"/>
    <cellStyle name="20% - Accent1 3 4 3 3 3 3 3 2" xfId="26737" xr:uid="{00000000-0005-0000-0000-0000BA670000}"/>
    <cellStyle name="20% - Accent1 3 4 3 3 3 3 4" xfId="26738" xr:uid="{00000000-0005-0000-0000-0000BB670000}"/>
    <cellStyle name="20% - Accent1 3 4 3 3 3 4" xfId="26739" xr:uid="{00000000-0005-0000-0000-0000BC670000}"/>
    <cellStyle name="20% - Accent1 3 4 3 3 3 4 2" xfId="26740" xr:uid="{00000000-0005-0000-0000-0000BD670000}"/>
    <cellStyle name="20% - Accent1 3 4 3 3 3 4 2 2" xfId="26741" xr:uid="{00000000-0005-0000-0000-0000BE670000}"/>
    <cellStyle name="20% - Accent1 3 4 3 3 3 4 2 2 2" xfId="26742" xr:uid="{00000000-0005-0000-0000-0000BF670000}"/>
    <cellStyle name="20% - Accent1 3 4 3 3 3 4 2 3" xfId="26743" xr:uid="{00000000-0005-0000-0000-0000C0670000}"/>
    <cellStyle name="20% - Accent1 3 4 3 3 3 4 3" xfId="26744" xr:uid="{00000000-0005-0000-0000-0000C1670000}"/>
    <cellStyle name="20% - Accent1 3 4 3 3 3 4 3 2" xfId="26745" xr:uid="{00000000-0005-0000-0000-0000C2670000}"/>
    <cellStyle name="20% - Accent1 3 4 3 3 3 4 4" xfId="26746" xr:uid="{00000000-0005-0000-0000-0000C3670000}"/>
    <cellStyle name="20% - Accent1 3 4 3 3 3 5" xfId="26747" xr:uid="{00000000-0005-0000-0000-0000C4670000}"/>
    <cellStyle name="20% - Accent1 3 4 3 3 3 5 2" xfId="26748" xr:uid="{00000000-0005-0000-0000-0000C5670000}"/>
    <cellStyle name="20% - Accent1 3 4 3 3 3 5 2 2" xfId="26749" xr:uid="{00000000-0005-0000-0000-0000C6670000}"/>
    <cellStyle name="20% - Accent1 3 4 3 3 3 5 3" xfId="26750" xr:uid="{00000000-0005-0000-0000-0000C7670000}"/>
    <cellStyle name="20% - Accent1 3 4 3 3 3 6" xfId="26751" xr:uid="{00000000-0005-0000-0000-0000C8670000}"/>
    <cellStyle name="20% - Accent1 3 4 3 3 3 6 2" xfId="26752" xr:uid="{00000000-0005-0000-0000-0000C9670000}"/>
    <cellStyle name="20% - Accent1 3 4 3 3 3 6 2 2" xfId="26753" xr:uid="{00000000-0005-0000-0000-0000CA670000}"/>
    <cellStyle name="20% - Accent1 3 4 3 3 3 6 3" xfId="26754" xr:uid="{00000000-0005-0000-0000-0000CB670000}"/>
    <cellStyle name="20% - Accent1 3 4 3 3 3 7" xfId="26755" xr:uid="{00000000-0005-0000-0000-0000CC670000}"/>
    <cellStyle name="20% - Accent1 3 4 3 3 3 7 2" xfId="26756" xr:uid="{00000000-0005-0000-0000-0000CD670000}"/>
    <cellStyle name="20% - Accent1 3 4 3 3 3 8" xfId="26757" xr:uid="{00000000-0005-0000-0000-0000CE670000}"/>
    <cellStyle name="20% - Accent1 3 4 3 3 3 8 2" xfId="26758" xr:uid="{00000000-0005-0000-0000-0000CF670000}"/>
    <cellStyle name="20% - Accent1 3 4 3 3 3 9" xfId="26759" xr:uid="{00000000-0005-0000-0000-0000D0670000}"/>
    <cellStyle name="20% - Accent1 3 4 3 3 4" xfId="26760" xr:uid="{00000000-0005-0000-0000-0000D1670000}"/>
    <cellStyle name="20% - Accent1 3 4 3 3 4 2" xfId="26761" xr:uid="{00000000-0005-0000-0000-0000D2670000}"/>
    <cellStyle name="20% - Accent1 3 4 3 3 4 2 2" xfId="26762" xr:uid="{00000000-0005-0000-0000-0000D3670000}"/>
    <cellStyle name="20% - Accent1 3 4 3 3 4 2 2 2" xfId="26763" xr:uid="{00000000-0005-0000-0000-0000D4670000}"/>
    <cellStyle name="20% - Accent1 3 4 3 3 4 2 3" xfId="26764" xr:uid="{00000000-0005-0000-0000-0000D5670000}"/>
    <cellStyle name="20% - Accent1 3 4 3 3 4 3" xfId="26765" xr:uid="{00000000-0005-0000-0000-0000D6670000}"/>
    <cellStyle name="20% - Accent1 3 4 3 3 4 3 2" xfId="26766" xr:uid="{00000000-0005-0000-0000-0000D7670000}"/>
    <cellStyle name="20% - Accent1 3 4 3 3 4 4" xfId="26767" xr:uid="{00000000-0005-0000-0000-0000D8670000}"/>
    <cellStyle name="20% - Accent1 3 4 3 3 5" xfId="26768" xr:uid="{00000000-0005-0000-0000-0000D9670000}"/>
    <cellStyle name="20% - Accent1 3 4 3 3 5 2" xfId="26769" xr:uid="{00000000-0005-0000-0000-0000DA670000}"/>
    <cellStyle name="20% - Accent1 3 4 3 3 5 2 2" xfId="26770" xr:uid="{00000000-0005-0000-0000-0000DB670000}"/>
    <cellStyle name="20% - Accent1 3 4 3 3 5 2 2 2" xfId="26771" xr:uid="{00000000-0005-0000-0000-0000DC670000}"/>
    <cellStyle name="20% - Accent1 3 4 3 3 5 2 3" xfId="26772" xr:uid="{00000000-0005-0000-0000-0000DD670000}"/>
    <cellStyle name="20% - Accent1 3 4 3 3 5 3" xfId="26773" xr:uid="{00000000-0005-0000-0000-0000DE670000}"/>
    <cellStyle name="20% - Accent1 3 4 3 3 5 3 2" xfId="26774" xr:uid="{00000000-0005-0000-0000-0000DF670000}"/>
    <cellStyle name="20% - Accent1 3 4 3 3 5 4" xfId="26775" xr:uid="{00000000-0005-0000-0000-0000E0670000}"/>
    <cellStyle name="20% - Accent1 3 4 3 3 6" xfId="26776" xr:uid="{00000000-0005-0000-0000-0000E1670000}"/>
    <cellStyle name="20% - Accent1 3 4 3 3 6 2" xfId="26777" xr:uid="{00000000-0005-0000-0000-0000E2670000}"/>
    <cellStyle name="20% - Accent1 3 4 3 3 6 2 2" xfId="26778" xr:uid="{00000000-0005-0000-0000-0000E3670000}"/>
    <cellStyle name="20% - Accent1 3 4 3 3 6 2 2 2" xfId="26779" xr:uid="{00000000-0005-0000-0000-0000E4670000}"/>
    <cellStyle name="20% - Accent1 3 4 3 3 6 2 3" xfId="26780" xr:uid="{00000000-0005-0000-0000-0000E5670000}"/>
    <cellStyle name="20% - Accent1 3 4 3 3 6 3" xfId="26781" xr:uid="{00000000-0005-0000-0000-0000E6670000}"/>
    <cellStyle name="20% - Accent1 3 4 3 3 6 3 2" xfId="26782" xr:uid="{00000000-0005-0000-0000-0000E7670000}"/>
    <cellStyle name="20% - Accent1 3 4 3 3 6 4" xfId="26783" xr:uid="{00000000-0005-0000-0000-0000E8670000}"/>
    <cellStyle name="20% - Accent1 3 4 3 3 7" xfId="26784" xr:uid="{00000000-0005-0000-0000-0000E9670000}"/>
    <cellStyle name="20% - Accent1 3 4 3 3 7 2" xfId="26785" xr:uid="{00000000-0005-0000-0000-0000EA670000}"/>
    <cellStyle name="20% - Accent1 3 4 3 3 7 2 2" xfId="26786" xr:uid="{00000000-0005-0000-0000-0000EB670000}"/>
    <cellStyle name="20% - Accent1 3 4 3 3 7 3" xfId="26787" xr:uid="{00000000-0005-0000-0000-0000EC670000}"/>
    <cellStyle name="20% - Accent1 3 4 3 3 8" xfId="26788" xr:uid="{00000000-0005-0000-0000-0000ED670000}"/>
    <cellStyle name="20% - Accent1 3 4 3 3 8 2" xfId="26789" xr:uid="{00000000-0005-0000-0000-0000EE670000}"/>
    <cellStyle name="20% - Accent1 3 4 3 3 8 2 2" xfId="26790" xr:uid="{00000000-0005-0000-0000-0000EF670000}"/>
    <cellStyle name="20% - Accent1 3 4 3 3 8 3" xfId="26791" xr:uid="{00000000-0005-0000-0000-0000F0670000}"/>
    <cellStyle name="20% - Accent1 3 4 3 3 9" xfId="26792" xr:uid="{00000000-0005-0000-0000-0000F1670000}"/>
    <cellStyle name="20% - Accent1 3 4 3 3 9 2" xfId="26793" xr:uid="{00000000-0005-0000-0000-0000F2670000}"/>
    <cellStyle name="20% - Accent1 3 4 3 4" xfId="26794" xr:uid="{00000000-0005-0000-0000-0000F3670000}"/>
    <cellStyle name="20% - Accent1 3 4 3 4 10" xfId="26795" xr:uid="{00000000-0005-0000-0000-0000F4670000}"/>
    <cellStyle name="20% - Accent1 3 4 3 4 10 2" xfId="26796" xr:uid="{00000000-0005-0000-0000-0000F5670000}"/>
    <cellStyle name="20% - Accent1 3 4 3 4 11" xfId="26797" xr:uid="{00000000-0005-0000-0000-0000F6670000}"/>
    <cellStyle name="20% - Accent1 3 4 3 4 2" xfId="26798" xr:uid="{00000000-0005-0000-0000-0000F7670000}"/>
    <cellStyle name="20% - Accent1 3 4 3 4 2 2" xfId="26799" xr:uid="{00000000-0005-0000-0000-0000F8670000}"/>
    <cellStyle name="20% - Accent1 3 4 3 4 2 2 2" xfId="26800" xr:uid="{00000000-0005-0000-0000-0000F9670000}"/>
    <cellStyle name="20% - Accent1 3 4 3 4 2 2 2 2" xfId="26801" xr:uid="{00000000-0005-0000-0000-0000FA670000}"/>
    <cellStyle name="20% - Accent1 3 4 3 4 2 2 2 2 2" xfId="26802" xr:uid="{00000000-0005-0000-0000-0000FB670000}"/>
    <cellStyle name="20% - Accent1 3 4 3 4 2 2 2 3" xfId="26803" xr:uid="{00000000-0005-0000-0000-0000FC670000}"/>
    <cellStyle name="20% - Accent1 3 4 3 4 2 2 3" xfId="26804" xr:uid="{00000000-0005-0000-0000-0000FD670000}"/>
    <cellStyle name="20% - Accent1 3 4 3 4 2 2 3 2" xfId="26805" xr:uid="{00000000-0005-0000-0000-0000FE670000}"/>
    <cellStyle name="20% - Accent1 3 4 3 4 2 2 4" xfId="26806" xr:uid="{00000000-0005-0000-0000-0000FF670000}"/>
    <cellStyle name="20% - Accent1 3 4 3 4 2 3" xfId="26807" xr:uid="{00000000-0005-0000-0000-000000680000}"/>
    <cellStyle name="20% - Accent1 3 4 3 4 2 3 2" xfId="26808" xr:uid="{00000000-0005-0000-0000-000001680000}"/>
    <cellStyle name="20% - Accent1 3 4 3 4 2 3 2 2" xfId="26809" xr:uid="{00000000-0005-0000-0000-000002680000}"/>
    <cellStyle name="20% - Accent1 3 4 3 4 2 3 2 2 2" xfId="26810" xr:uid="{00000000-0005-0000-0000-000003680000}"/>
    <cellStyle name="20% - Accent1 3 4 3 4 2 3 2 3" xfId="26811" xr:uid="{00000000-0005-0000-0000-000004680000}"/>
    <cellStyle name="20% - Accent1 3 4 3 4 2 3 3" xfId="26812" xr:uid="{00000000-0005-0000-0000-000005680000}"/>
    <cellStyle name="20% - Accent1 3 4 3 4 2 3 3 2" xfId="26813" xr:uid="{00000000-0005-0000-0000-000006680000}"/>
    <cellStyle name="20% - Accent1 3 4 3 4 2 3 4" xfId="26814" xr:uid="{00000000-0005-0000-0000-000007680000}"/>
    <cellStyle name="20% - Accent1 3 4 3 4 2 4" xfId="26815" xr:uid="{00000000-0005-0000-0000-000008680000}"/>
    <cellStyle name="20% - Accent1 3 4 3 4 2 4 2" xfId="26816" xr:uid="{00000000-0005-0000-0000-000009680000}"/>
    <cellStyle name="20% - Accent1 3 4 3 4 2 4 2 2" xfId="26817" xr:uid="{00000000-0005-0000-0000-00000A680000}"/>
    <cellStyle name="20% - Accent1 3 4 3 4 2 4 2 2 2" xfId="26818" xr:uid="{00000000-0005-0000-0000-00000B680000}"/>
    <cellStyle name="20% - Accent1 3 4 3 4 2 4 2 3" xfId="26819" xr:uid="{00000000-0005-0000-0000-00000C680000}"/>
    <cellStyle name="20% - Accent1 3 4 3 4 2 4 3" xfId="26820" xr:uid="{00000000-0005-0000-0000-00000D680000}"/>
    <cellStyle name="20% - Accent1 3 4 3 4 2 4 3 2" xfId="26821" xr:uid="{00000000-0005-0000-0000-00000E680000}"/>
    <cellStyle name="20% - Accent1 3 4 3 4 2 4 4" xfId="26822" xr:uid="{00000000-0005-0000-0000-00000F680000}"/>
    <cellStyle name="20% - Accent1 3 4 3 4 2 5" xfId="26823" xr:uid="{00000000-0005-0000-0000-000010680000}"/>
    <cellStyle name="20% - Accent1 3 4 3 4 2 5 2" xfId="26824" xr:uid="{00000000-0005-0000-0000-000011680000}"/>
    <cellStyle name="20% - Accent1 3 4 3 4 2 5 2 2" xfId="26825" xr:uid="{00000000-0005-0000-0000-000012680000}"/>
    <cellStyle name="20% - Accent1 3 4 3 4 2 5 3" xfId="26826" xr:uid="{00000000-0005-0000-0000-000013680000}"/>
    <cellStyle name="20% - Accent1 3 4 3 4 2 6" xfId="26827" xr:uid="{00000000-0005-0000-0000-000014680000}"/>
    <cellStyle name="20% - Accent1 3 4 3 4 2 6 2" xfId="26828" xr:uid="{00000000-0005-0000-0000-000015680000}"/>
    <cellStyle name="20% - Accent1 3 4 3 4 2 6 2 2" xfId="26829" xr:uid="{00000000-0005-0000-0000-000016680000}"/>
    <cellStyle name="20% - Accent1 3 4 3 4 2 6 3" xfId="26830" xr:uid="{00000000-0005-0000-0000-000017680000}"/>
    <cellStyle name="20% - Accent1 3 4 3 4 2 7" xfId="26831" xr:uid="{00000000-0005-0000-0000-000018680000}"/>
    <cellStyle name="20% - Accent1 3 4 3 4 2 7 2" xfId="26832" xr:uid="{00000000-0005-0000-0000-000019680000}"/>
    <cellStyle name="20% - Accent1 3 4 3 4 2 8" xfId="26833" xr:uid="{00000000-0005-0000-0000-00001A680000}"/>
    <cellStyle name="20% - Accent1 3 4 3 4 2 8 2" xfId="26834" xr:uid="{00000000-0005-0000-0000-00001B680000}"/>
    <cellStyle name="20% - Accent1 3 4 3 4 2 9" xfId="26835" xr:uid="{00000000-0005-0000-0000-00001C680000}"/>
    <cellStyle name="20% - Accent1 3 4 3 4 3" xfId="26836" xr:uid="{00000000-0005-0000-0000-00001D680000}"/>
    <cellStyle name="20% - Accent1 3 4 3 4 3 2" xfId="26837" xr:uid="{00000000-0005-0000-0000-00001E680000}"/>
    <cellStyle name="20% - Accent1 3 4 3 4 3 2 2" xfId="26838" xr:uid="{00000000-0005-0000-0000-00001F680000}"/>
    <cellStyle name="20% - Accent1 3 4 3 4 3 2 2 2" xfId="26839" xr:uid="{00000000-0005-0000-0000-000020680000}"/>
    <cellStyle name="20% - Accent1 3 4 3 4 3 2 2 2 2" xfId="26840" xr:uid="{00000000-0005-0000-0000-000021680000}"/>
    <cellStyle name="20% - Accent1 3 4 3 4 3 2 2 3" xfId="26841" xr:uid="{00000000-0005-0000-0000-000022680000}"/>
    <cellStyle name="20% - Accent1 3 4 3 4 3 2 3" xfId="26842" xr:uid="{00000000-0005-0000-0000-000023680000}"/>
    <cellStyle name="20% - Accent1 3 4 3 4 3 2 3 2" xfId="26843" xr:uid="{00000000-0005-0000-0000-000024680000}"/>
    <cellStyle name="20% - Accent1 3 4 3 4 3 2 4" xfId="26844" xr:uid="{00000000-0005-0000-0000-000025680000}"/>
    <cellStyle name="20% - Accent1 3 4 3 4 3 3" xfId="26845" xr:uid="{00000000-0005-0000-0000-000026680000}"/>
    <cellStyle name="20% - Accent1 3 4 3 4 3 3 2" xfId="26846" xr:uid="{00000000-0005-0000-0000-000027680000}"/>
    <cellStyle name="20% - Accent1 3 4 3 4 3 3 2 2" xfId="26847" xr:uid="{00000000-0005-0000-0000-000028680000}"/>
    <cellStyle name="20% - Accent1 3 4 3 4 3 3 2 2 2" xfId="26848" xr:uid="{00000000-0005-0000-0000-000029680000}"/>
    <cellStyle name="20% - Accent1 3 4 3 4 3 3 2 3" xfId="26849" xr:uid="{00000000-0005-0000-0000-00002A680000}"/>
    <cellStyle name="20% - Accent1 3 4 3 4 3 3 3" xfId="26850" xr:uid="{00000000-0005-0000-0000-00002B680000}"/>
    <cellStyle name="20% - Accent1 3 4 3 4 3 3 3 2" xfId="26851" xr:uid="{00000000-0005-0000-0000-00002C680000}"/>
    <cellStyle name="20% - Accent1 3 4 3 4 3 3 4" xfId="26852" xr:uid="{00000000-0005-0000-0000-00002D680000}"/>
    <cellStyle name="20% - Accent1 3 4 3 4 3 4" xfId="26853" xr:uid="{00000000-0005-0000-0000-00002E680000}"/>
    <cellStyle name="20% - Accent1 3 4 3 4 3 4 2" xfId="26854" xr:uid="{00000000-0005-0000-0000-00002F680000}"/>
    <cellStyle name="20% - Accent1 3 4 3 4 3 4 2 2" xfId="26855" xr:uid="{00000000-0005-0000-0000-000030680000}"/>
    <cellStyle name="20% - Accent1 3 4 3 4 3 4 2 2 2" xfId="26856" xr:uid="{00000000-0005-0000-0000-000031680000}"/>
    <cellStyle name="20% - Accent1 3 4 3 4 3 4 2 3" xfId="26857" xr:uid="{00000000-0005-0000-0000-000032680000}"/>
    <cellStyle name="20% - Accent1 3 4 3 4 3 4 3" xfId="26858" xr:uid="{00000000-0005-0000-0000-000033680000}"/>
    <cellStyle name="20% - Accent1 3 4 3 4 3 4 3 2" xfId="26859" xr:uid="{00000000-0005-0000-0000-000034680000}"/>
    <cellStyle name="20% - Accent1 3 4 3 4 3 4 4" xfId="26860" xr:uid="{00000000-0005-0000-0000-000035680000}"/>
    <cellStyle name="20% - Accent1 3 4 3 4 3 5" xfId="26861" xr:uid="{00000000-0005-0000-0000-000036680000}"/>
    <cellStyle name="20% - Accent1 3 4 3 4 3 5 2" xfId="26862" xr:uid="{00000000-0005-0000-0000-000037680000}"/>
    <cellStyle name="20% - Accent1 3 4 3 4 3 5 2 2" xfId="26863" xr:uid="{00000000-0005-0000-0000-000038680000}"/>
    <cellStyle name="20% - Accent1 3 4 3 4 3 5 3" xfId="26864" xr:uid="{00000000-0005-0000-0000-000039680000}"/>
    <cellStyle name="20% - Accent1 3 4 3 4 3 6" xfId="26865" xr:uid="{00000000-0005-0000-0000-00003A680000}"/>
    <cellStyle name="20% - Accent1 3 4 3 4 3 6 2" xfId="26866" xr:uid="{00000000-0005-0000-0000-00003B680000}"/>
    <cellStyle name="20% - Accent1 3 4 3 4 3 6 2 2" xfId="26867" xr:uid="{00000000-0005-0000-0000-00003C680000}"/>
    <cellStyle name="20% - Accent1 3 4 3 4 3 6 3" xfId="26868" xr:uid="{00000000-0005-0000-0000-00003D680000}"/>
    <cellStyle name="20% - Accent1 3 4 3 4 3 7" xfId="26869" xr:uid="{00000000-0005-0000-0000-00003E680000}"/>
    <cellStyle name="20% - Accent1 3 4 3 4 3 7 2" xfId="26870" xr:uid="{00000000-0005-0000-0000-00003F680000}"/>
    <cellStyle name="20% - Accent1 3 4 3 4 3 8" xfId="26871" xr:uid="{00000000-0005-0000-0000-000040680000}"/>
    <cellStyle name="20% - Accent1 3 4 3 4 3 8 2" xfId="26872" xr:uid="{00000000-0005-0000-0000-000041680000}"/>
    <cellStyle name="20% - Accent1 3 4 3 4 3 9" xfId="26873" xr:uid="{00000000-0005-0000-0000-000042680000}"/>
    <cellStyle name="20% - Accent1 3 4 3 4 4" xfId="26874" xr:uid="{00000000-0005-0000-0000-000043680000}"/>
    <cellStyle name="20% - Accent1 3 4 3 4 4 2" xfId="26875" xr:uid="{00000000-0005-0000-0000-000044680000}"/>
    <cellStyle name="20% - Accent1 3 4 3 4 4 2 2" xfId="26876" xr:uid="{00000000-0005-0000-0000-000045680000}"/>
    <cellStyle name="20% - Accent1 3 4 3 4 4 2 2 2" xfId="26877" xr:uid="{00000000-0005-0000-0000-000046680000}"/>
    <cellStyle name="20% - Accent1 3 4 3 4 4 2 3" xfId="26878" xr:uid="{00000000-0005-0000-0000-000047680000}"/>
    <cellStyle name="20% - Accent1 3 4 3 4 4 3" xfId="26879" xr:uid="{00000000-0005-0000-0000-000048680000}"/>
    <cellStyle name="20% - Accent1 3 4 3 4 4 3 2" xfId="26880" xr:uid="{00000000-0005-0000-0000-000049680000}"/>
    <cellStyle name="20% - Accent1 3 4 3 4 4 4" xfId="26881" xr:uid="{00000000-0005-0000-0000-00004A680000}"/>
    <cellStyle name="20% - Accent1 3 4 3 4 5" xfId="26882" xr:uid="{00000000-0005-0000-0000-00004B680000}"/>
    <cellStyle name="20% - Accent1 3 4 3 4 5 2" xfId="26883" xr:uid="{00000000-0005-0000-0000-00004C680000}"/>
    <cellStyle name="20% - Accent1 3 4 3 4 5 2 2" xfId="26884" xr:uid="{00000000-0005-0000-0000-00004D680000}"/>
    <cellStyle name="20% - Accent1 3 4 3 4 5 2 2 2" xfId="26885" xr:uid="{00000000-0005-0000-0000-00004E680000}"/>
    <cellStyle name="20% - Accent1 3 4 3 4 5 2 3" xfId="26886" xr:uid="{00000000-0005-0000-0000-00004F680000}"/>
    <cellStyle name="20% - Accent1 3 4 3 4 5 3" xfId="26887" xr:uid="{00000000-0005-0000-0000-000050680000}"/>
    <cellStyle name="20% - Accent1 3 4 3 4 5 3 2" xfId="26888" xr:uid="{00000000-0005-0000-0000-000051680000}"/>
    <cellStyle name="20% - Accent1 3 4 3 4 5 4" xfId="26889" xr:uid="{00000000-0005-0000-0000-000052680000}"/>
    <cellStyle name="20% - Accent1 3 4 3 4 6" xfId="26890" xr:uid="{00000000-0005-0000-0000-000053680000}"/>
    <cellStyle name="20% - Accent1 3 4 3 4 6 2" xfId="26891" xr:uid="{00000000-0005-0000-0000-000054680000}"/>
    <cellStyle name="20% - Accent1 3 4 3 4 6 2 2" xfId="26892" xr:uid="{00000000-0005-0000-0000-000055680000}"/>
    <cellStyle name="20% - Accent1 3 4 3 4 6 2 2 2" xfId="26893" xr:uid="{00000000-0005-0000-0000-000056680000}"/>
    <cellStyle name="20% - Accent1 3 4 3 4 6 2 3" xfId="26894" xr:uid="{00000000-0005-0000-0000-000057680000}"/>
    <cellStyle name="20% - Accent1 3 4 3 4 6 3" xfId="26895" xr:uid="{00000000-0005-0000-0000-000058680000}"/>
    <cellStyle name="20% - Accent1 3 4 3 4 6 3 2" xfId="26896" xr:uid="{00000000-0005-0000-0000-000059680000}"/>
    <cellStyle name="20% - Accent1 3 4 3 4 6 4" xfId="26897" xr:uid="{00000000-0005-0000-0000-00005A680000}"/>
    <cellStyle name="20% - Accent1 3 4 3 4 7" xfId="26898" xr:uid="{00000000-0005-0000-0000-00005B680000}"/>
    <cellStyle name="20% - Accent1 3 4 3 4 7 2" xfId="26899" xr:uid="{00000000-0005-0000-0000-00005C680000}"/>
    <cellStyle name="20% - Accent1 3 4 3 4 7 2 2" xfId="26900" xr:uid="{00000000-0005-0000-0000-00005D680000}"/>
    <cellStyle name="20% - Accent1 3 4 3 4 7 3" xfId="26901" xr:uid="{00000000-0005-0000-0000-00005E680000}"/>
    <cellStyle name="20% - Accent1 3 4 3 4 8" xfId="26902" xr:uid="{00000000-0005-0000-0000-00005F680000}"/>
    <cellStyle name="20% - Accent1 3 4 3 4 8 2" xfId="26903" xr:uid="{00000000-0005-0000-0000-000060680000}"/>
    <cellStyle name="20% - Accent1 3 4 3 4 8 2 2" xfId="26904" xr:uid="{00000000-0005-0000-0000-000061680000}"/>
    <cellStyle name="20% - Accent1 3 4 3 4 8 3" xfId="26905" xr:uid="{00000000-0005-0000-0000-000062680000}"/>
    <cellStyle name="20% - Accent1 3 4 3 4 9" xfId="26906" xr:uid="{00000000-0005-0000-0000-000063680000}"/>
    <cellStyle name="20% - Accent1 3 4 3 4 9 2" xfId="26907" xr:uid="{00000000-0005-0000-0000-000064680000}"/>
    <cellStyle name="20% - Accent1 3 4 3 5" xfId="26908" xr:uid="{00000000-0005-0000-0000-000065680000}"/>
    <cellStyle name="20% - Accent1 3 4 3 5 2" xfId="26909" xr:uid="{00000000-0005-0000-0000-000066680000}"/>
    <cellStyle name="20% - Accent1 3 4 3 5 2 2" xfId="26910" xr:uid="{00000000-0005-0000-0000-000067680000}"/>
    <cellStyle name="20% - Accent1 3 4 3 5 2 2 2" xfId="26911" xr:uid="{00000000-0005-0000-0000-000068680000}"/>
    <cellStyle name="20% - Accent1 3 4 3 5 2 2 2 2" xfId="26912" xr:uid="{00000000-0005-0000-0000-000069680000}"/>
    <cellStyle name="20% - Accent1 3 4 3 5 2 2 3" xfId="26913" xr:uid="{00000000-0005-0000-0000-00006A680000}"/>
    <cellStyle name="20% - Accent1 3 4 3 5 2 3" xfId="26914" xr:uid="{00000000-0005-0000-0000-00006B680000}"/>
    <cellStyle name="20% - Accent1 3 4 3 5 2 3 2" xfId="26915" xr:uid="{00000000-0005-0000-0000-00006C680000}"/>
    <cellStyle name="20% - Accent1 3 4 3 5 2 4" xfId="26916" xr:uid="{00000000-0005-0000-0000-00006D680000}"/>
    <cellStyle name="20% - Accent1 3 4 3 5 3" xfId="26917" xr:uid="{00000000-0005-0000-0000-00006E680000}"/>
    <cellStyle name="20% - Accent1 3 4 3 5 3 2" xfId="26918" xr:uid="{00000000-0005-0000-0000-00006F680000}"/>
    <cellStyle name="20% - Accent1 3 4 3 5 3 2 2" xfId="26919" xr:uid="{00000000-0005-0000-0000-000070680000}"/>
    <cellStyle name="20% - Accent1 3 4 3 5 3 2 2 2" xfId="26920" xr:uid="{00000000-0005-0000-0000-000071680000}"/>
    <cellStyle name="20% - Accent1 3 4 3 5 3 2 3" xfId="26921" xr:uid="{00000000-0005-0000-0000-000072680000}"/>
    <cellStyle name="20% - Accent1 3 4 3 5 3 3" xfId="26922" xr:uid="{00000000-0005-0000-0000-000073680000}"/>
    <cellStyle name="20% - Accent1 3 4 3 5 3 3 2" xfId="26923" xr:uid="{00000000-0005-0000-0000-000074680000}"/>
    <cellStyle name="20% - Accent1 3 4 3 5 3 4" xfId="26924" xr:uid="{00000000-0005-0000-0000-000075680000}"/>
    <cellStyle name="20% - Accent1 3 4 3 5 4" xfId="26925" xr:uid="{00000000-0005-0000-0000-000076680000}"/>
    <cellStyle name="20% - Accent1 3 4 3 5 4 2" xfId="26926" xr:uid="{00000000-0005-0000-0000-000077680000}"/>
    <cellStyle name="20% - Accent1 3 4 3 5 4 2 2" xfId="26927" xr:uid="{00000000-0005-0000-0000-000078680000}"/>
    <cellStyle name="20% - Accent1 3 4 3 5 4 2 2 2" xfId="26928" xr:uid="{00000000-0005-0000-0000-000079680000}"/>
    <cellStyle name="20% - Accent1 3 4 3 5 4 2 3" xfId="26929" xr:uid="{00000000-0005-0000-0000-00007A680000}"/>
    <cellStyle name="20% - Accent1 3 4 3 5 4 3" xfId="26930" xr:uid="{00000000-0005-0000-0000-00007B680000}"/>
    <cellStyle name="20% - Accent1 3 4 3 5 4 3 2" xfId="26931" xr:uid="{00000000-0005-0000-0000-00007C680000}"/>
    <cellStyle name="20% - Accent1 3 4 3 5 4 4" xfId="26932" xr:uid="{00000000-0005-0000-0000-00007D680000}"/>
    <cellStyle name="20% - Accent1 3 4 3 5 5" xfId="26933" xr:uid="{00000000-0005-0000-0000-00007E680000}"/>
    <cellStyle name="20% - Accent1 3 4 3 5 5 2" xfId="26934" xr:uid="{00000000-0005-0000-0000-00007F680000}"/>
    <cellStyle name="20% - Accent1 3 4 3 5 5 2 2" xfId="26935" xr:uid="{00000000-0005-0000-0000-000080680000}"/>
    <cellStyle name="20% - Accent1 3 4 3 5 5 3" xfId="26936" xr:uid="{00000000-0005-0000-0000-000081680000}"/>
    <cellStyle name="20% - Accent1 3 4 3 5 6" xfId="26937" xr:uid="{00000000-0005-0000-0000-000082680000}"/>
    <cellStyle name="20% - Accent1 3 4 3 5 6 2" xfId="26938" xr:uid="{00000000-0005-0000-0000-000083680000}"/>
    <cellStyle name="20% - Accent1 3 4 3 5 6 2 2" xfId="26939" xr:uid="{00000000-0005-0000-0000-000084680000}"/>
    <cellStyle name="20% - Accent1 3 4 3 5 6 3" xfId="26940" xr:uid="{00000000-0005-0000-0000-000085680000}"/>
    <cellStyle name="20% - Accent1 3 4 3 5 7" xfId="26941" xr:uid="{00000000-0005-0000-0000-000086680000}"/>
    <cellStyle name="20% - Accent1 3 4 3 5 7 2" xfId="26942" xr:uid="{00000000-0005-0000-0000-000087680000}"/>
    <cellStyle name="20% - Accent1 3 4 3 5 8" xfId="26943" xr:uid="{00000000-0005-0000-0000-000088680000}"/>
    <cellStyle name="20% - Accent1 3 4 3 5 8 2" xfId="26944" xr:uid="{00000000-0005-0000-0000-000089680000}"/>
    <cellStyle name="20% - Accent1 3 4 3 5 9" xfId="26945" xr:uid="{00000000-0005-0000-0000-00008A680000}"/>
    <cellStyle name="20% - Accent1 3 4 3 6" xfId="26946" xr:uid="{00000000-0005-0000-0000-00008B680000}"/>
    <cellStyle name="20% - Accent1 3 4 3 6 2" xfId="26947" xr:uid="{00000000-0005-0000-0000-00008C680000}"/>
    <cellStyle name="20% - Accent1 3 4 3 6 2 2" xfId="26948" xr:uid="{00000000-0005-0000-0000-00008D680000}"/>
    <cellStyle name="20% - Accent1 3 4 3 6 2 2 2" xfId="26949" xr:uid="{00000000-0005-0000-0000-00008E680000}"/>
    <cellStyle name="20% - Accent1 3 4 3 6 2 2 2 2" xfId="26950" xr:uid="{00000000-0005-0000-0000-00008F680000}"/>
    <cellStyle name="20% - Accent1 3 4 3 6 2 2 3" xfId="26951" xr:uid="{00000000-0005-0000-0000-000090680000}"/>
    <cellStyle name="20% - Accent1 3 4 3 6 2 3" xfId="26952" xr:uid="{00000000-0005-0000-0000-000091680000}"/>
    <cellStyle name="20% - Accent1 3 4 3 6 2 3 2" xfId="26953" xr:uid="{00000000-0005-0000-0000-000092680000}"/>
    <cellStyle name="20% - Accent1 3 4 3 6 2 4" xfId="26954" xr:uid="{00000000-0005-0000-0000-000093680000}"/>
    <cellStyle name="20% - Accent1 3 4 3 6 3" xfId="26955" xr:uid="{00000000-0005-0000-0000-000094680000}"/>
    <cellStyle name="20% - Accent1 3 4 3 6 3 2" xfId="26956" xr:uid="{00000000-0005-0000-0000-000095680000}"/>
    <cellStyle name="20% - Accent1 3 4 3 6 3 2 2" xfId="26957" xr:uid="{00000000-0005-0000-0000-000096680000}"/>
    <cellStyle name="20% - Accent1 3 4 3 6 3 2 2 2" xfId="26958" xr:uid="{00000000-0005-0000-0000-000097680000}"/>
    <cellStyle name="20% - Accent1 3 4 3 6 3 2 3" xfId="26959" xr:uid="{00000000-0005-0000-0000-000098680000}"/>
    <cellStyle name="20% - Accent1 3 4 3 6 3 3" xfId="26960" xr:uid="{00000000-0005-0000-0000-000099680000}"/>
    <cellStyle name="20% - Accent1 3 4 3 6 3 3 2" xfId="26961" xr:uid="{00000000-0005-0000-0000-00009A680000}"/>
    <cellStyle name="20% - Accent1 3 4 3 6 3 4" xfId="26962" xr:uid="{00000000-0005-0000-0000-00009B680000}"/>
    <cellStyle name="20% - Accent1 3 4 3 6 4" xfId="26963" xr:uid="{00000000-0005-0000-0000-00009C680000}"/>
    <cellStyle name="20% - Accent1 3 4 3 6 4 2" xfId="26964" xr:uid="{00000000-0005-0000-0000-00009D680000}"/>
    <cellStyle name="20% - Accent1 3 4 3 6 4 2 2" xfId="26965" xr:uid="{00000000-0005-0000-0000-00009E680000}"/>
    <cellStyle name="20% - Accent1 3 4 3 6 4 2 2 2" xfId="26966" xr:uid="{00000000-0005-0000-0000-00009F680000}"/>
    <cellStyle name="20% - Accent1 3 4 3 6 4 2 3" xfId="26967" xr:uid="{00000000-0005-0000-0000-0000A0680000}"/>
    <cellStyle name="20% - Accent1 3 4 3 6 4 3" xfId="26968" xr:uid="{00000000-0005-0000-0000-0000A1680000}"/>
    <cellStyle name="20% - Accent1 3 4 3 6 4 3 2" xfId="26969" xr:uid="{00000000-0005-0000-0000-0000A2680000}"/>
    <cellStyle name="20% - Accent1 3 4 3 6 4 4" xfId="26970" xr:uid="{00000000-0005-0000-0000-0000A3680000}"/>
    <cellStyle name="20% - Accent1 3 4 3 6 5" xfId="26971" xr:uid="{00000000-0005-0000-0000-0000A4680000}"/>
    <cellStyle name="20% - Accent1 3 4 3 6 5 2" xfId="26972" xr:uid="{00000000-0005-0000-0000-0000A5680000}"/>
    <cellStyle name="20% - Accent1 3 4 3 6 5 2 2" xfId="26973" xr:uid="{00000000-0005-0000-0000-0000A6680000}"/>
    <cellStyle name="20% - Accent1 3 4 3 6 5 3" xfId="26974" xr:uid="{00000000-0005-0000-0000-0000A7680000}"/>
    <cellStyle name="20% - Accent1 3 4 3 6 6" xfId="26975" xr:uid="{00000000-0005-0000-0000-0000A8680000}"/>
    <cellStyle name="20% - Accent1 3 4 3 6 6 2" xfId="26976" xr:uid="{00000000-0005-0000-0000-0000A9680000}"/>
    <cellStyle name="20% - Accent1 3 4 3 6 6 2 2" xfId="26977" xr:uid="{00000000-0005-0000-0000-0000AA680000}"/>
    <cellStyle name="20% - Accent1 3 4 3 6 6 3" xfId="26978" xr:uid="{00000000-0005-0000-0000-0000AB680000}"/>
    <cellStyle name="20% - Accent1 3 4 3 6 7" xfId="26979" xr:uid="{00000000-0005-0000-0000-0000AC680000}"/>
    <cellStyle name="20% - Accent1 3 4 3 6 7 2" xfId="26980" xr:uid="{00000000-0005-0000-0000-0000AD680000}"/>
    <cellStyle name="20% - Accent1 3 4 3 6 8" xfId="26981" xr:uid="{00000000-0005-0000-0000-0000AE680000}"/>
    <cellStyle name="20% - Accent1 3 4 3 6 8 2" xfId="26982" xr:uid="{00000000-0005-0000-0000-0000AF680000}"/>
    <cellStyle name="20% - Accent1 3 4 3 6 9" xfId="26983" xr:uid="{00000000-0005-0000-0000-0000B0680000}"/>
    <cellStyle name="20% - Accent1 3 4 3 7" xfId="26984" xr:uid="{00000000-0005-0000-0000-0000B1680000}"/>
    <cellStyle name="20% - Accent1 3 4 3 7 2" xfId="26985" xr:uid="{00000000-0005-0000-0000-0000B2680000}"/>
    <cellStyle name="20% - Accent1 3 4 3 7 2 2" xfId="26986" xr:uid="{00000000-0005-0000-0000-0000B3680000}"/>
    <cellStyle name="20% - Accent1 3 4 3 7 2 2 2" xfId="26987" xr:uid="{00000000-0005-0000-0000-0000B4680000}"/>
    <cellStyle name="20% - Accent1 3 4 3 7 2 3" xfId="26988" xr:uid="{00000000-0005-0000-0000-0000B5680000}"/>
    <cellStyle name="20% - Accent1 3 4 3 7 3" xfId="26989" xr:uid="{00000000-0005-0000-0000-0000B6680000}"/>
    <cellStyle name="20% - Accent1 3 4 3 7 3 2" xfId="26990" xr:uid="{00000000-0005-0000-0000-0000B7680000}"/>
    <cellStyle name="20% - Accent1 3 4 3 7 4" xfId="26991" xr:uid="{00000000-0005-0000-0000-0000B8680000}"/>
    <cellStyle name="20% - Accent1 3 4 3 8" xfId="26992" xr:uid="{00000000-0005-0000-0000-0000B9680000}"/>
    <cellStyle name="20% - Accent1 3 4 3 8 2" xfId="26993" xr:uid="{00000000-0005-0000-0000-0000BA680000}"/>
    <cellStyle name="20% - Accent1 3 4 3 8 2 2" xfId="26994" xr:uid="{00000000-0005-0000-0000-0000BB680000}"/>
    <cellStyle name="20% - Accent1 3 4 3 8 2 2 2" xfId="26995" xr:uid="{00000000-0005-0000-0000-0000BC680000}"/>
    <cellStyle name="20% - Accent1 3 4 3 8 2 3" xfId="26996" xr:uid="{00000000-0005-0000-0000-0000BD680000}"/>
    <cellStyle name="20% - Accent1 3 4 3 8 3" xfId="26997" xr:uid="{00000000-0005-0000-0000-0000BE680000}"/>
    <cellStyle name="20% - Accent1 3 4 3 8 3 2" xfId="26998" xr:uid="{00000000-0005-0000-0000-0000BF680000}"/>
    <cellStyle name="20% - Accent1 3 4 3 8 4" xfId="26999" xr:uid="{00000000-0005-0000-0000-0000C0680000}"/>
    <cellStyle name="20% - Accent1 3 4 3 9" xfId="27000" xr:uid="{00000000-0005-0000-0000-0000C1680000}"/>
    <cellStyle name="20% - Accent1 3 4 3 9 2" xfId="27001" xr:uid="{00000000-0005-0000-0000-0000C2680000}"/>
    <cellStyle name="20% - Accent1 3 4 3 9 2 2" xfId="27002" xr:uid="{00000000-0005-0000-0000-0000C3680000}"/>
    <cellStyle name="20% - Accent1 3 4 3 9 2 2 2" xfId="27003" xr:uid="{00000000-0005-0000-0000-0000C4680000}"/>
    <cellStyle name="20% - Accent1 3 4 3 9 2 3" xfId="27004" xr:uid="{00000000-0005-0000-0000-0000C5680000}"/>
    <cellStyle name="20% - Accent1 3 4 3 9 3" xfId="27005" xr:uid="{00000000-0005-0000-0000-0000C6680000}"/>
    <cellStyle name="20% - Accent1 3 4 3 9 3 2" xfId="27006" xr:uid="{00000000-0005-0000-0000-0000C7680000}"/>
    <cellStyle name="20% - Accent1 3 4 3 9 4" xfId="27007" xr:uid="{00000000-0005-0000-0000-0000C8680000}"/>
    <cellStyle name="20% - Accent1 3 4 4" xfId="27008" xr:uid="{00000000-0005-0000-0000-0000C9680000}"/>
    <cellStyle name="20% - Accent1 3 4 4 10" xfId="27009" xr:uid="{00000000-0005-0000-0000-0000CA680000}"/>
    <cellStyle name="20% - Accent1 3 4 4 10 2" xfId="27010" xr:uid="{00000000-0005-0000-0000-0000CB680000}"/>
    <cellStyle name="20% - Accent1 3 4 4 11" xfId="27011" xr:uid="{00000000-0005-0000-0000-0000CC680000}"/>
    <cellStyle name="20% - Accent1 3 4 4 2" xfId="27012" xr:uid="{00000000-0005-0000-0000-0000CD680000}"/>
    <cellStyle name="20% - Accent1 3 4 4 2 2" xfId="27013" xr:uid="{00000000-0005-0000-0000-0000CE680000}"/>
    <cellStyle name="20% - Accent1 3 4 4 2 2 2" xfId="27014" xr:uid="{00000000-0005-0000-0000-0000CF680000}"/>
    <cellStyle name="20% - Accent1 3 4 4 2 2 2 2" xfId="27015" xr:uid="{00000000-0005-0000-0000-0000D0680000}"/>
    <cellStyle name="20% - Accent1 3 4 4 2 2 2 2 2" xfId="27016" xr:uid="{00000000-0005-0000-0000-0000D1680000}"/>
    <cellStyle name="20% - Accent1 3 4 4 2 2 2 3" xfId="27017" xr:uid="{00000000-0005-0000-0000-0000D2680000}"/>
    <cellStyle name="20% - Accent1 3 4 4 2 2 3" xfId="27018" xr:uid="{00000000-0005-0000-0000-0000D3680000}"/>
    <cellStyle name="20% - Accent1 3 4 4 2 2 3 2" xfId="27019" xr:uid="{00000000-0005-0000-0000-0000D4680000}"/>
    <cellStyle name="20% - Accent1 3 4 4 2 2 4" xfId="27020" xr:uid="{00000000-0005-0000-0000-0000D5680000}"/>
    <cellStyle name="20% - Accent1 3 4 4 2 3" xfId="27021" xr:uid="{00000000-0005-0000-0000-0000D6680000}"/>
    <cellStyle name="20% - Accent1 3 4 4 2 3 2" xfId="27022" xr:uid="{00000000-0005-0000-0000-0000D7680000}"/>
    <cellStyle name="20% - Accent1 3 4 4 2 3 2 2" xfId="27023" xr:uid="{00000000-0005-0000-0000-0000D8680000}"/>
    <cellStyle name="20% - Accent1 3 4 4 2 3 2 2 2" xfId="27024" xr:uid="{00000000-0005-0000-0000-0000D9680000}"/>
    <cellStyle name="20% - Accent1 3 4 4 2 3 2 3" xfId="27025" xr:uid="{00000000-0005-0000-0000-0000DA680000}"/>
    <cellStyle name="20% - Accent1 3 4 4 2 3 3" xfId="27026" xr:uid="{00000000-0005-0000-0000-0000DB680000}"/>
    <cellStyle name="20% - Accent1 3 4 4 2 3 3 2" xfId="27027" xr:uid="{00000000-0005-0000-0000-0000DC680000}"/>
    <cellStyle name="20% - Accent1 3 4 4 2 3 4" xfId="27028" xr:uid="{00000000-0005-0000-0000-0000DD680000}"/>
    <cellStyle name="20% - Accent1 3 4 4 2 4" xfId="27029" xr:uid="{00000000-0005-0000-0000-0000DE680000}"/>
    <cellStyle name="20% - Accent1 3 4 4 2 4 2" xfId="27030" xr:uid="{00000000-0005-0000-0000-0000DF680000}"/>
    <cellStyle name="20% - Accent1 3 4 4 2 4 2 2" xfId="27031" xr:uid="{00000000-0005-0000-0000-0000E0680000}"/>
    <cellStyle name="20% - Accent1 3 4 4 2 4 2 2 2" xfId="27032" xr:uid="{00000000-0005-0000-0000-0000E1680000}"/>
    <cellStyle name="20% - Accent1 3 4 4 2 4 2 3" xfId="27033" xr:uid="{00000000-0005-0000-0000-0000E2680000}"/>
    <cellStyle name="20% - Accent1 3 4 4 2 4 3" xfId="27034" xr:uid="{00000000-0005-0000-0000-0000E3680000}"/>
    <cellStyle name="20% - Accent1 3 4 4 2 4 3 2" xfId="27035" xr:uid="{00000000-0005-0000-0000-0000E4680000}"/>
    <cellStyle name="20% - Accent1 3 4 4 2 4 4" xfId="27036" xr:uid="{00000000-0005-0000-0000-0000E5680000}"/>
    <cellStyle name="20% - Accent1 3 4 4 2 5" xfId="27037" xr:uid="{00000000-0005-0000-0000-0000E6680000}"/>
    <cellStyle name="20% - Accent1 3 4 4 2 5 2" xfId="27038" xr:uid="{00000000-0005-0000-0000-0000E7680000}"/>
    <cellStyle name="20% - Accent1 3 4 4 2 5 2 2" xfId="27039" xr:uid="{00000000-0005-0000-0000-0000E8680000}"/>
    <cellStyle name="20% - Accent1 3 4 4 2 5 3" xfId="27040" xr:uid="{00000000-0005-0000-0000-0000E9680000}"/>
    <cellStyle name="20% - Accent1 3 4 4 2 6" xfId="27041" xr:uid="{00000000-0005-0000-0000-0000EA680000}"/>
    <cellStyle name="20% - Accent1 3 4 4 2 6 2" xfId="27042" xr:uid="{00000000-0005-0000-0000-0000EB680000}"/>
    <cellStyle name="20% - Accent1 3 4 4 2 6 2 2" xfId="27043" xr:uid="{00000000-0005-0000-0000-0000EC680000}"/>
    <cellStyle name="20% - Accent1 3 4 4 2 6 3" xfId="27044" xr:uid="{00000000-0005-0000-0000-0000ED680000}"/>
    <cellStyle name="20% - Accent1 3 4 4 2 7" xfId="27045" xr:uid="{00000000-0005-0000-0000-0000EE680000}"/>
    <cellStyle name="20% - Accent1 3 4 4 2 7 2" xfId="27046" xr:uid="{00000000-0005-0000-0000-0000EF680000}"/>
    <cellStyle name="20% - Accent1 3 4 4 2 8" xfId="27047" xr:uid="{00000000-0005-0000-0000-0000F0680000}"/>
    <cellStyle name="20% - Accent1 3 4 4 2 8 2" xfId="27048" xr:uid="{00000000-0005-0000-0000-0000F1680000}"/>
    <cellStyle name="20% - Accent1 3 4 4 2 9" xfId="27049" xr:uid="{00000000-0005-0000-0000-0000F2680000}"/>
    <cellStyle name="20% - Accent1 3 4 4 3" xfId="27050" xr:uid="{00000000-0005-0000-0000-0000F3680000}"/>
    <cellStyle name="20% - Accent1 3 4 4 3 2" xfId="27051" xr:uid="{00000000-0005-0000-0000-0000F4680000}"/>
    <cellStyle name="20% - Accent1 3 4 4 3 2 2" xfId="27052" xr:uid="{00000000-0005-0000-0000-0000F5680000}"/>
    <cellStyle name="20% - Accent1 3 4 4 3 2 2 2" xfId="27053" xr:uid="{00000000-0005-0000-0000-0000F6680000}"/>
    <cellStyle name="20% - Accent1 3 4 4 3 2 2 2 2" xfId="27054" xr:uid="{00000000-0005-0000-0000-0000F7680000}"/>
    <cellStyle name="20% - Accent1 3 4 4 3 2 2 3" xfId="27055" xr:uid="{00000000-0005-0000-0000-0000F8680000}"/>
    <cellStyle name="20% - Accent1 3 4 4 3 2 3" xfId="27056" xr:uid="{00000000-0005-0000-0000-0000F9680000}"/>
    <cellStyle name="20% - Accent1 3 4 4 3 2 3 2" xfId="27057" xr:uid="{00000000-0005-0000-0000-0000FA680000}"/>
    <cellStyle name="20% - Accent1 3 4 4 3 2 4" xfId="27058" xr:uid="{00000000-0005-0000-0000-0000FB680000}"/>
    <cellStyle name="20% - Accent1 3 4 4 3 3" xfId="27059" xr:uid="{00000000-0005-0000-0000-0000FC680000}"/>
    <cellStyle name="20% - Accent1 3 4 4 3 3 2" xfId="27060" xr:uid="{00000000-0005-0000-0000-0000FD680000}"/>
    <cellStyle name="20% - Accent1 3 4 4 3 3 2 2" xfId="27061" xr:uid="{00000000-0005-0000-0000-0000FE680000}"/>
    <cellStyle name="20% - Accent1 3 4 4 3 3 2 2 2" xfId="27062" xr:uid="{00000000-0005-0000-0000-0000FF680000}"/>
    <cellStyle name="20% - Accent1 3 4 4 3 3 2 3" xfId="27063" xr:uid="{00000000-0005-0000-0000-000000690000}"/>
    <cellStyle name="20% - Accent1 3 4 4 3 3 3" xfId="27064" xr:uid="{00000000-0005-0000-0000-000001690000}"/>
    <cellStyle name="20% - Accent1 3 4 4 3 3 3 2" xfId="27065" xr:uid="{00000000-0005-0000-0000-000002690000}"/>
    <cellStyle name="20% - Accent1 3 4 4 3 3 4" xfId="27066" xr:uid="{00000000-0005-0000-0000-000003690000}"/>
    <cellStyle name="20% - Accent1 3 4 4 3 4" xfId="27067" xr:uid="{00000000-0005-0000-0000-000004690000}"/>
    <cellStyle name="20% - Accent1 3 4 4 3 4 2" xfId="27068" xr:uid="{00000000-0005-0000-0000-000005690000}"/>
    <cellStyle name="20% - Accent1 3 4 4 3 4 2 2" xfId="27069" xr:uid="{00000000-0005-0000-0000-000006690000}"/>
    <cellStyle name="20% - Accent1 3 4 4 3 4 2 2 2" xfId="27070" xr:uid="{00000000-0005-0000-0000-000007690000}"/>
    <cellStyle name="20% - Accent1 3 4 4 3 4 2 3" xfId="27071" xr:uid="{00000000-0005-0000-0000-000008690000}"/>
    <cellStyle name="20% - Accent1 3 4 4 3 4 3" xfId="27072" xr:uid="{00000000-0005-0000-0000-000009690000}"/>
    <cellStyle name="20% - Accent1 3 4 4 3 4 3 2" xfId="27073" xr:uid="{00000000-0005-0000-0000-00000A690000}"/>
    <cellStyle name="20% - Accent1 3 4 4 3 4 4" xfId="27074" xr:uid="{00000000-0005-0000-0000-00000B690000}"/>
    <cellStyle name="20% - Accent1 3 4 4 3 5" xfId="27075" xr:uid="{00000000-0005-0000-0000-00000C690000}"/>
    <cellStyle name="20% - Accent1 3 4 4 3 5 2" xfId="27076" xr:uid="{00000000-0005-0000-0000-00000D690000}"/>
    <cellStyle name="20% - Accent1 3 4 4 3 5 2 2" xfId="27077" xr:uid="{00000000-0005-0000-0000-00000E690000}"/>
    <cellStyle name="20% - Accent1 3 4 4 3 5 3" xfId="27078" xr:uid="{00000000-0005-0000-0000-00000F690000}"/>
    <cellStyle name="20% - Accent1 3 4 4 3 6" xfId="27079" xr:uid="{00000000-0005-0000-0000-000010690000}"/>
    <cellStyle name="20% - Accent1 3 4 4 3 6 2" xfId="27080" xr:uid="{00000000-0005-0000-0000-000011690000}"/>
    <cellStyle name="20% - Accent1 3 4 4 3 6 2 2" xfId="27081" xr:uid="{00000000-0005-0000-0000-000012690000}"/>
    <cellStyle name="20% - Accent1 3 4 4 3 6 3" xfId="27082" xr:uid="{00000000-0005-0000-0000-000013690000}"/>
    <cellStyle name="20% - Accent1 3 4 4 3 7" xfId="27083" xr:uid="{00000000-0005-0000-0000-000014690000}"/>
    <cellStyle name="20% - Accent1 3 4 4 3 7 2" xfId="27084" xr:uid="{00000000-0005-0000-0000-000015690000}"/>
    <cellStyle name="20% - Accent1 3 4 4 3 8" xfId="27085" xr:uid="{00000000-0005-0000-0000-000016690000}"/>
    <cellStyle name="20% - Accent1 3 4 4 3 8 2" xfId="27086" xr:uid="{00000000-0005-0000-0000-000017690000}"/>
    <cellStyle name="20% - Accent1 3 4 4 3 9" xfId="27087" xr:uid="{00000000-0005-0000-0000-000018690000}"/>
    <cellStyle name="20% - Accent1 3 4 4 4" xfId="27088" xr:uid="{00000000-0005-0000-0000-000019690000}"/>
    <cellStyle name="20% - Accent1 3 4 4 4 2" xfId="27089" xr:uid="{00000000-0005-0000-0000-00001A690000}"/>
    <cellStyle name="20% - Accent1 3 4 4 4 2 2" xfId="27090" xr:uid="{00000000-0005-0000-0000-00001B690000}"/>
    <cellStyle name="20% - Accent1 3 4 4 4 2 2 2" xfId="27091" xr:uid="{00000000-0005-0000-0000-00001C690000}"/>
    <cellStyle name="20% - Accent1 3 4 4 4 2 3" xfId="27092" xr:uid="{00000000-0005-0000-0000-00001D690000}"/>
    <cellStyle name="20% - Accent1 3 4 4 4 3" xfId="27093" xr:uid="{00000000-0005-0000-0000-00001E690000}"/>
    <cellStyle name="20% - Accent1 3 4 4 4 3 2" xfId="27094" xr:uid="{00000000-0005-0000-0000-00001F690000}"/>
    <cellStyle name="20% - Accent1 3 4 4 4 4" xfId="27095" xr:uid="{00000000-0005-0000-0000-000020690000}"/>
    <cellStyle name="20% - Accent1 3 4 4 5" xfId="27096" xr:uid="{00000000-0005-0000-0000-000021690000}"/>
    <cellStyle name="20% - Accent1 3 4 4 5 2" xfId="27097" xr:uid="{00000000-0005-0000-0000-000022690000}"/>
    <cellStyle name="20% - Accent1 3 4 4 5 2 2" xfId="27098" xr:uid="{00000000-0005-0000-0000-000023690000}"/>
    <cellStyle name="20% - Accent1 3 4 4 5 2 2 2" xfId="27099" xr:uid="{00000000-0005-0000-0000-000024690000}"/>
    <cellStyle name="20% - Accent1 3 4 4 5 2 3" xfId="27100" xr:uid="{00000000-0005-0000-0000-000025690000}"/>
    <cellStyle name="20% - Accent1 3 4 4 5 3" xfId="27101" xr:uid="{00000000-0005-0000-0000-000026690000}"/>
    <cellStyle name="20% - Accent1 3 4 4 5 3 2" xfId="27102" xr:uid="{00000000-0005-0000-0000-000027690000}"/>
    <cellStyle name="20% - Accent1 3 4 4 5 4" xfId="27103" xr:uid="{00000000-0005-0000-0000-000028690000}"/>
    <cellStyle name="20% - Accent1 3 4 4 6" xfId="27104" xr:uid="{00000000-0005-0000-0000-000029690000}"/>
    <cellStyle name="20% - Accent1 3 4 4 6 2" xfId="27105" xr:uid="{00000000-0005-0000-0000-00002A690000}"/>
    <cellStyle name="20% - Accent1 3 4 4 6 2 2" xfId="27106" xr:uid="{00000000-0005-0000-0000-00002B690000}"/>
    <cellStyle name="20% - Accent1 3 4 4 6 2 2 2" xfId="27107" xr:uid="{00000000-0005-0000-0000-00002C690000}"/>
    <cellStyle name="20% - Accent1 3 4 4 6 2 3" xfId="27108" xr:uid="{00000000-0005-0000-0000-00002D690000}"/>
    <cellStyle name="20% - Accent1 3 4 4 6 3" xfId="27109" xr:uid="{00000000-0005-0000-0000-00002E690000}"/>
    <cellStyle name="20% - Accent1 3 4 4 6 3 2" xfId="27110" xr:uid="{00000000-0005-0000-0000-00002F690000}"/>
    <cellStyle name="20% - Accent1 3 4 4 6 4" xfId="27111" xr:uid="{00000000-0005-0000-0000-000030690000}"/>
    <cellStyle name="20% - Accent1 3 4 4 7" xfId="27112" xr:uid="{00000000-0005-0000-0000-000031690000}"/>
    <cellStyle name="20% - Accent1 3 4 4 7 2" xfId="27113" xr:uid="{00000000-0005-0000-0000-000032690000}"/>
    <cellStyle name="20% - Accent1 3 4 4 7 2 2" xfId="27114" xr:uid="{00000000-0005-0000-0000-000033690000}"/>
    <cellStyle name="20% - Accent1 3 4 4 7 3" xfId="27115" xr:uid="{00000000-0005-0000-0000-000034690000}"/>
    <cellStyle name="20% - Accent1 3 4 4 8" xfId="27116" xr:uid="{00000000-0005-0000-0000-000035690000}"/>
    <cellStyle name="20% - Accent1 3 4 4 8 2" xfId="27117" xr:uid="{00000000-0005-0000-0000-000036690000}"/>
    <cellStyle name="20% - Accent1 3 4 4 8 2 2" xfId="27118" xr:uid="{00000000-0005-0000-0000-000037690000}"/>
    <cellStyle name="20% - Accent1 3 4 4 8 3" xfId="27119" xr:uid="{00000000-0005-0000-0000-000038690000}"/>
    <cellStyle name="20% - Accent1 3 4 4 9" xfId="27120" xr:uid="{00000000-0005-0000-0000-000039690000}"/>
    <cellStyle name="20% - Accent1 3 4 4 9 2" xfId="27121" xr:uid="{00000000-0005-0000-0000-00003A690000}"/>
    <cellStyle name="20% - Accent1 3 4 5" xfId="27122" xr:uid="{00000000-0005-0000-0000-00003B690000}"/>
    <cellStyle name="20% - Accent1 3 4 5 10" xfId="27123" xr:uid="{00000000-0005-0000-0000-00003C690000}"/>
    <cellStyle name="20% - Accent1 3 4 5 10 2" xfId="27124" xr:uid="{00000000-0005-0000-0000-00003D690000}"/>
    <cellStyle name="20% - Accent1 3 4 5 11" xfId="27125" xr:uid="{00000000-0005-0000-0000-00003E690000}"/>
    <cellStyle name="20% - Accent1 3 4 5 2" xfId="27126" xr:uid="{00000000-0005-0000-0000-00003F690000}"/>
    <cellStyle name="20% - Accent1 3 4 5 2 2" xfId="27127" xr:uid="{00000000-0005-0000-0000-000040690000}"/>
    <cellStyle name="20% - Accent1 3 4 5 2 2 2" xfId="27128" xr:uid="{00000000-0005-0000-0000-000041690000}"/>
    <cellStyle name="20% - Accent1 3 4 5 2 2 2 2" xfId="27129" xr:uid="{00000000-0005-0000-0000-000042690000}"/>
    <cellStyle name="20% - Accent1 3 4 5 2 2 2 2 2" xfId="27130" xr:uid="{00000000-0005-0000-0000-000043690000}"/>
    <cellStyle name="20% - Accent1 3 4 5 2 2 2 3" xfId="27131" xr:uid="{00000000-0005-0000-0000-000044690000}"/>
    <cellStyle name="20% - Accent1 3 4 5 2 2 3" xfId="27132" xr:uid="{00000000-0005-0000-0000-000045690000}"/>
    <cellStyle name="20% - Accent1 3 4 5 2 2 3 2" xfId="27133" xr:uid="{00000000-0005-0000-0000-000046690000}"/>
    <cellStyle name="20% - Accent1 3 4 5 2 2 4" xfId="27134" xr:uid="{00000000-0005-0000-0000-000047690000}"/>
    <cellStyle name="20% - Accent1 3 4 5 2 3" xfId="27135" xr:uid="{00000000-0005-0000-0000-000048690000}"/>
    <cellStyle name="20% - Accent1 3 4 5 2 3 2" xfId="27136" xr:uid="{00000000-0005-0000-0000-000049690000}"/>
    <cellStyle name="20% - Accent1 3 4 5 2 3 2 2" xfId="27137" xr:uid="{00000000-0005-0000-0000-00004A690000}"/>
    <cellStyle name="20% - Accent1 3 4 5 2 3 2 2 2" xfId="27138" xr:uid="{00000000-0005-0000-0000-00004B690000}"/>
    <cellStyle name="20% - Accent1 3 4 5 2 3 2 3" xfId="27139" xr:uid="{00000000-0005-0000-0000-00004C690000}"/>
    <cellStyle name="20% - Accent1 3 4 5 2 3 3" xfId="27140" xr:uid="{00000000-0005-0000-0000-00004D690000}"/>
    <cellStyle name="20% - Accent1 3 4 5 2 3 3 2" xfId="27141" xr:uid="{00000000-0005-0000-0000-00004E690000}"/>
    <cellStyle name="20% - Accent1 3 4 5 2 3 4" xfId="27142" xr:uid="{00000000-0005-0000-0000-00004F690000}"/>
    <cellStyle name="20% - Accent1 3 4 5 2 4" xfId="27143" xr:uid="{00000000-0005-0000-0000-000050690000}"/>
    <cellStyle name="20% - Accent1 3 4 5 2 4 2" xfId="27144" xr:uid="{00000000-0005-0000-0000-000051690000}"/>
    <cellStyle name="20% - Accent1 3 4 5 2 4 2 2" xfId="27145" xr:uid="{00000000-0005-0000-0000-000052690000}"/>
    <cellStyle name="20% - Accent1 3 4 5 2 4 2 2 2" xfId="27146" xr:uid="{00000000-0005-0000-0000-000053690000}"/>
    <cellStyle name="20% - Accent1 3 4 5 2 4 2 3" xfId="27147" xr:uid="{00000000-0005-0000-0000-000054690000}"/>
    <cellStyle name="20% - Accent1 3 4 5 2 4 3" xfId="27148" xr:uid="{00000000-0005-0000-0000-000055690000}"/>
    <cellStyle name="20% - Accent1 3 4 5 2 4 3 2" xfId="27149" xr:uid="{00000000-0005-0000-0000-000056690000}"/>
    <cellStyle name="20% - Accent1 3 4 5 2 4 4" xfId="27150" xr:uid="{00000000-0005-0000-0000-000057690000}"/>
    <cellStyle name="20% - Accent1 3 4 5 2 5" xfId="27151" xr:uid="{00000000-0005-0000-0000-000058690000}"/>
    <cellStyle name="20% - Accent1 3 4 5 2 5 2" xfId="27152" xr:uid="{00000000-0005-0000-0000-000059690000}"/>
    <cellStyle name="20% - Accent1 3 4 5 2 5 2 2" xfId="27153" xr:uid="{00000000-0005-0000-0000-00005A690000}"/>
    <cellStyle name="20% - Accent1 3 4 5 2 5 3" xfId="27154" xr:uid="{00000000-0005-0000-0000-00005B690000}"/>
    <cellStyle name="20% - Accent1 3 4 5 2 6" xfId="27155" xr:uid="{00000000-0005-0000-0000-00005C690000}"/>
    <cellStyle name="20% - Accent1 3 4 5 2 6 2" xfId="27156" xr:uid="{00000000-0005-0000-0000-00005D690000}"/>
    <cellStyle name="20% - Accent1 3 4 5 2 6 2 2" xfId="27157" xr:uid="{00000000-0005-0000-0000-00005E690000}"/>
    <cellStyle name="20% - Accent1 3 4 5 2 6 3" xfId="27158" xr:uid="{00000000-0005-0000-0000-00005F690000}"/>
    <cellStyle name="20% - Accent1 3 4 5 2 7" xfId="27159" xr:uid="{00000000-0005-0000-0000-000060690000}"/>
    <cellStyle name="20% - Accent1 3 4 5 2 7 2" xfId="27160" xr:uid="{00000000-0005-0000-0000-000061690000}"/>
    <cellStyle name="20% - Accent1 3 4 5 2 8" xfId="27161" xr:uid="{00000000-0005-0000-0000-000062690000}"/>
    <cellStyle name="20% - Accent1 3 4 5 2 8 2" xfId="27162" xr:uid="{00000000-0005-0000-0000-000063690000}"/>
    <cellStyle name="20% - Accent1 3 4 5 2 9" xfId="27163" xr:uid="{00000000-0005-0000-0000-000064690000}"/>
    <cellStyle name="20% - Accent1 3 4 5 3" xfId="27164" xr:uid="{00000000-0005-0000-0000-000065690000}"/>
    <cellStyle name="20% - Accent1 3 4 5 3 2" xfId="27165" xr:uid="{00000000-0005-0000-0000-000066690000}"/>
    <cellStyle name="20% - Accent1 3 4 5 3 2 2" xfId="27166" xr:uid="{00000000-0005-0000-0000-000067690000}"/>
    <cellStyle name="20% - Accent1 3 4 5 3 2 2 2" xfId="27167" xr:uid="{00000000-0005-0000-0000-000068690000}"/>
    <cellStyle name="20% - Accent1 3 4 5 3 2 2 2 2" xfId="27168" xr:uid="{00000000-0005-0000-0000-000069690000}"/>
    <cellStyle name="20% - Accent1 3 4 5 3 2 2 3" xfId="27169" xr:uid="{00000000-0005-0000-0000-00006A690000}"/>
    <cellStyle name="20% - Accent1 3 4 5 3 2 3" xfId="27170" xr:uid="{00000000-0005-0000-0000-00006B690000}"/>
    <cellStyle name="20% - Accent1 3 4 5 3 2 3 2" xfId="27171" xr:uid="{00000000-0005-0000-0000-00006C690000}"/>
    <cellStyle name="20% - Accent1 3 4 5 3 2 4" xfId="27172" xr:uid="{00000000-0005-0000-0000-00006D690000}"/>
    <cellStyle name="20% - Accent1 3 4 5 3 3" xfId="27173" xr:uid="{00000000-0005-0000-0000-00006E690000}"/>
    <cellStyle name="20% - Accent1 3 4 5 3 3 2" xfId="27174" xr:uid="{00000000-0005-0000-0000-00006F690000}"/>
    <cellStyle name="20% - Accent1 3 4 5 3 3 2 2" xfId="27175" xr:uid="{00000000-0005-0000-0000-000070690000}"/>
    <cellStyle name="20% - Accent1 3 4 5 3 3 2 2 2" xfId="27176" xr:uid="{00000000-0005-0000-0000-000071690000}"/>
    <cellStyle name="20% - Accent1 3 4 5 3 3 2 3" xfId="27177" xr:uid="{00000000-0005-0000-0000-000072690000}"/>
    <cellStyle name="20% - Accent1 3 4 5 3 3 3" xfId="27178" xr:uid="{00000000-0005-0000-0000-000073690000}"/>
    <cellStyle name="20% - Accent1 3 4 5 3 3 3 2" xfId="27179" xr:uid="{00000000-0005-0000-0000-000074690000}"/>
    <cellStyle name="20% - Accent1 3 4 5 3 3 4" xfId="27180" xr:uid="{00000000-0005-0000-0000-000075690000}"/>
    <cellStyle name="20% - Accent1 3 4 5 3 4" xfId="27181" xr:uid="{00000000-0005-0000-0000-000076690000}"/>
    <cellStyle name="20% - Accent1 3 4 5 3 4 2" xfId="27182" xr:uid="{00000000-0005-0000-0000-000077690000}"/>
    <cellStyle name="20% - Accent1 3 4 5 3 4 2 2" xfId="27183" xr:uid="{00000000-0005-0000-0000-000078690000}"/>
    <cellStyle name="20% - Accent1 3 4 5 3 4 2 2 2" xfId="27184" xr:uid="{00000000-0005-0000-0000-000079690000}"/>
    <cellStyle name="20% - Accent1 3 4 5 3 4 2 3" xfId="27185" xr:uid="{00000000-0005-0000-0000-00007A690000}"/>
    <cellStyle name="20% - Accent1 3 4 5 3 4 3" xfId="27186" xr:uid="{00000000-0005-0000-0000-00007B690000}"/>
    <cellStyle name="20% - Accent1 3 4 5 3 4 3 2" xfId="27187" xr:uid="{00000000-0005-0000-0000-00007C690000}"/>
    <cellStyle name="20% - Accent1 3 4 5 3 4 4" xfId="27188" xr:uid="{00000000-0005-0000-0000-00007D690000}"/>
    <cellStyle name="20% - Accent1 3 4 5 3 5" xfId="27189" xr:uid="{00000000-0005-0000-0000-00007E690000}"/>
    <cellStyle name="20% - Accent1 3 4 5 3 5 2" xfId="27190" xr:uid="{00000000-0005-0000-0000-00007F690000}"/>
    <cellStyle name="20% - Accent1 3 4 5 3 5 2 2" xfId="27191" xr:uid="{00000000-0005-0000-0000-000080690000}"/>
    <cellStyle name="20% - Accent1 3 4 5 3 5 3" xfId="27192" xr:uid="{00000000-0005-0000-0000-000081690000}"/>
    <cellStyle name="20% - Accent1 3 4 5 3 6" xfId="27193" xr:uid="{00000000-0005-0000-0000-000082690000}"/>
    <cellStyle name="20% - Accent1 3 4 5 3 6 2" xfId="27194" xr:uid="{00000000-0005-0000-0000-000083690000}"/>
    <cellStyle name="20% - Accent1 3 4 5 3 6 2 2" xfId="27195" xr:uid="{00000000-0005-0000-0000-000084690000}"/>
    <cellStyle name="20% - Accent1 3 4 5 3 6 3" xfId="27196" xr:uid="{00000000-0005-0000-0000-000085690000}"/>
    <cellStyle name="20% - Accent1 3 4 5 3 7" xfId="27197" xr:uid="{00000000-0005-0000-0000-000086690000}"/>
    <cellStyle name="20% - Accent1 3 4 5 3 7 2" xfId="27198" xr:uid="{00000000-0005-0000-0000-000087690000}"/>
    <cellStyle name="20% - Accent1 3 4 5 3 8" xfId="27199" xr:uid="{00000000-0005-0000-0000-000088690000}"/>
    <cellStyle name="20% - Accent1 3 4 5 3 8 2" xfId="27200" xr:uid="{00000000-0005-0000-0000-000089690000}"/>
    <cellStyle name="20% - Accent1 3 4 5 3 9" xfId="27201" xr:uid="{00000000-0005-0000-0000-00008A690000}"/>
    <cellStyle name="20% - Accent1 3 4 5 4" xfId="27202" xr:uid="{00000000-0005-0000-0000-00008B690000}"/>
    <cellStyle name="20% - Accent1 3 4 5 4 2" xfId="27203" xr:uid="{00000000-0005-0000-0000-00008C690000}"/>
    <cellStyle name="20% - Accent1 3 4 5 4 2 2" xfId="27204" xr:uid="{00000000-0005-0000-0000-00008D690000}"/>
    <cellStyle name="20% - Accent1 3 4 5 4 2 2 2" xfId="27205" xr:uid="{00000000-0005-0000-0000-00008E690000}"/>
    <cellStyle name="20% - Accent1 3 4 5 4 2 3" xfId="27206" xr:uid="{00000000-0005-0000-0000-00008F690000}"/>
    <cellStyle name="20% - Accent1 3 4 5 4 3" xfId="27207" xr:uid="{00000000-0005-0000-0000-000090690000}"/>
    <cellStyle name="20% - Accent1 3 4 5 4 3 2" xfId="27208" xr:uid="{00000000-0005-0000-0000-000091690000}"/>
    <cellStyle name="20% - Accent1 3 4 5 4 4" xfId="27209" xr:uid="{00000000-0005-0000-0000-000092690000}"/>
    <cellStyle name="20% - Accent1 3 4 5 5" xfId="27210" xr:uid="{00000000-0005-0000-0000-000093690000}"/>
    <cellStyle name="20% - Accent1 3 4 5 5 2" xfId="27211" xr:uid="{00000000-0005-0000-0000-000094690000}"/>
    <cellStyle name="20% - Accent1 3 4 5 5 2 2" xfId="27212" xr:uid="{00000000-0005-0000-0000-000095690000}"/>
    <cellStyle name="20% - Accent1 3 4 5 5 2 2 2" xfId="27213" xr:uid="{00000000-0005-0000-0000-000096690000}"/>
    <cellStyle name="20% - Accent1 3 4 5 5 2 3" xfId="27214" xr:uid="{00000000-0005-0000-0000-000097690000}"/>
    <cellStyle name="20% - Accent1 3 4 5 5 3" xfId="27215" xr:uid="{00000000-0005-0000-0000-000098690000}"/>
    <cellStyle name="20% - Accent1 3 4 5 5 3 2" xfId="27216" xr:uid="{00000000-0005-0000-0000-000099690000}"/>
    <cellStyle name="20% - Accent1 3 4 5 5 4" xfId="27217" xr:uid="{00000000-0005-0000-0000-00009A690000}"/>
    <cellStyle name="20% - Accent1 3 4 5 6" xfId="27218" xr:uid="{00000000-0005-0000-0000-00009B690000}"/>
    <cellStyle name="20% - Accent1 3 4 5 6 2" xfId="27219" xr:uid="{00000000-0005-0000-0000-00009C690000}"/>
    <cellStyle name="20% - Accent1 3 4 5 6 2 2" xfId="27220" xr:uid="{00000000-0005-0000-0000-00009D690000}"/>
    <cellStyle name="20% - Accent1 3 4 5 6 2 2 2" xfId="27221" xr:uid="{00000000-0005-0000-0000-00009E690000}"/>
    <cellStyle name="20% - Accent1 3 4 5 6 2 3" xfId="27222" xr:uid="{00000000-0005-0000-0000-00009F690000}"/>
    <cellStyle name="20% - Accent1 3 4 5 6 3" xfId="27223" xr:uid="{00000000-0005-0000-0000-0000A0690000}"/>
    <cellStyle name="20% - Accent1 3 4 5 6 3 2" xfId="27224" xr:uid="{00000000-0005-0000-0000-0000A1690000}"/>
    <cellStyle name="20% - Accent1 3 4 5 6 4" xfId="27225" xr:uid="{00000000-0005-0000-0000-0000A2690000}"/>
    <cellStyle name="20% - Accent1 3 4 5 7" xfId="27226" xr:uid="{00000000-0005-0000-0000-0000A3690000}"/>
    <cellStyle name="20% - Accent1 3 4 5 7 2" xfId="27227" xr:uid="{00000000-0005-0000-0000-0000A4690000}"/>
    <cellStyle name="20% - Accent1 3 4 5 7 2 2" xfId="27228" xr:uid="{00000000-0005-0000-0000-0000A5690000}"/>
    <cellStyle name="20% - Accent1 3 4 5 7 3" xfId="27229" xr:uid="{00000000-0005-0000-0000-0000A6690000}"/>
    <cellStyle name="20% - Accent1 3 4 5 8" xfId="27230" xr:uid="{00000000-0005-0000-0000-0000A7690000}"/>
    <cellStyle name="20% - Accent1 3 4 5 8 2" xfId="27231" xr:uid="{00000000-0005-0000-0000-0000A8690000}"/>
    <cellStyle name="20% - Accent1 3 4 5 8 2 2" xfId="27232" xr:uid="{00000000-0005-0000-0000-0000A9690000}"/>
    <cellStyle name="20% - Accent1 3 4 5 8 3" xfId="27233" xr:uid="{00000000-0005-0000-0000-0000AA690000}"/>
    <cellStyle name="20% - Accent1 3 4 5 9" xfId="27234" xr:uid="{00000000-0005-0000-0000-0000AB690000}"/>
    <cellStyle name="20% - Accent1 3 4 5 9 2" xfId="27235" xr:uid="{00000000-0005-0000-0000-0000AC690000}"/>
    <cellStyle name="20% - Accent1 3 4 6" xfId="27236" xr:uid="{00000000-0005-0000-0000-0000AD690000}"/>
    <cellStyle name="20% - Accent1 3 4 6 10" xfId="27237" xr:uid="{00000000-0005-0000-0000-0000AE690000}"/>
    <cellStyle name="20% - Accent1 3 4 6 10 2" xfId="27238" xr:uid="{00000000-0005-0000-0000-0000AF690000}"/>
    <cellStyle name="20% - Accent1 3 4 6 11" xfId="27239" xr:uid="{00000000-0005-0000-0000-0000B0690000}"/>
    <cellStyle name="20% - Accent1 3 4 6 2" xfId="27240" xr:uid="{00000000-0005-0000-0000-0000B1690000}"/>
    <cellStyle name="20% - Accent1 3 4 6 2 2" xfId="27241" xr:uid="{00000000-0005-0000-0000-0000B2690000}"/>
    <cellStyle name="20% - Accent1 3 4 6 2 2 2" xfId="27242" xr:uid="{00000000-0005-0000-0000-0000B3690000}"/>
    <cellStyle name="20% - Accent1 3 4 6 2 2 2 2" xfId="27243" xr:uid="{00000000-0005-0000-0000-0000B4690000}"/>
    <cellStyle name="20% - Accent1 3 4 6 2 2 2 2 2" xfId="27244" xr:uid="{00000000-0005-0000-0000-0000B5690000}"/>
    <cellStyle name="20% - Accent1 3 4 6 2 2 2 3" xfId="27245" xr:uid="{00000000-0005-0000-0000-0000B6690000}"/>
    <cellStyle name="20% - Accent1 3 4 6 2 2 3" xfId="27246" xr:uid="{00000000-0005-0000-0000-0000B7690000}"/>
    <cellStyle name="20% - Accent1 3 4 6 2 2 3 2" xfId="27247" xr:uid="{00000000-0005-0000-0000-0000B8690000}"/>
    <cellStyle name="20% - Accent1 3 4 6 2 2 4" xfId="27248" xr:uid="{00000000-0005-0000-0000-0000B9690000}"/>
    <cellStyle name="20% - Accent1 3 4 6 2 3" xfId="27249" xr:uid="{00000000-0005-0000-0000-0000BA690000}"/>
    <cellStyle name="20% - Accent1 3 4 6 2 3 2" xfId="27250" xr:uid="{00000000-0005-0000-0000-0000BB690000}"/>
    <cellStyle name="20% - Accent1 3 4 6 2 3 2 2" xfId="27251" xr:uid="{00000000-0005-0000-0000-0000BC690000}"/>
    <cellStyle name="20% - Accent1 3 4 6 2 3 2 2 2" xfId="27252" xr:uid="{00000000-0005-0000-0000-0000BD690000}"/>
    <cellStyle name="20% - Accent1 3 4 6 2 3 2 3" xfId="27253" xr:uid="{00000000-0005-0000-0000-0000BE690000}"/>
    <cellStyle name="20% - Accent1 3 4 6 2 3 3" xfId="27254" xr:uid="{00000000-0005-0000-0000-0000BF690000}"/>
    <cellStyle name="20% - Accent1 3 4 6 2 3 3 2" xfId="27255" xr:uid="{00000000-0005-0000-0000-0000C0690000}"/>
    <cellStyle name="20% - Accent1 3 4 6 2 3 4" xfId="27256" xr:uid="{00000000-0005-0000-0000-0000C1690000}"/>
    <cellStyle name="20% - Accent1 3 4 6 2 4" xfId="27257" xr:uid="{00000000-0005-0000-0000-0000C2690000}"/>
    <cellStyle name="20% - Accent1 3 4 6 2 4 2" xfId="27258" xr:uid="{00000000-0005-0000-0000-0000C3690000}"/>
    <cellStyle name="20% - Accent1 3 4 6 2 4 2 2" xfId="27259" xr:uid="{00000000-0005-0000-0000-0000C4690000}"/>
    <cellStyle name="20% - Accent1 3 4 6 2 4 2 2 2" xfId="27260" xr:uid="{00000000-0005-0000-0000-0000C5690000}"/>
    <cellStyle name="20% - Accent1 3 4 6 2 4 2 3" xfId="27261" xr:uid="{00000000-0005-0000-0000-0000C6690000}"/>
    <cellStyle name="20% - Accent1 3 4 6 2 4 3" xfId="27262" xr:uid="{00000000-0005-0000-0000-0000C7690000}"/>
    <cellStyle name="20% - Accent1 3 4 6 2 4 3 2" xfId="27263" xr:uid="{00000000-0005-0000-0000-0000C8690000}"/>
    <cellStyle name="20% - Accent1 3 4 6 2 4 4" xfId="27264" xr:uid="{00000000-0005-0000-0000-0000C9690000}"/>
    <cellStyle name="20% - Accent1 3 4 6 2 5" xfId="27265" xr:uid="{00000000-0005-0000-0000-0000CA690000}"/>
    <cellStyle name="20% - Accent1 3 4 6 2 5 2" xfId="27266" xr:uid="{00000000-0005-0000-0000-0000CB690000}"/>
    <cellStyle name="20% - Accent1 3 4 6 2 5 2 2" xfId="27267" xr:uid="{00000000-0005-0000-0000-0000CC690000}"/>
    <cellStyle name="20% - Accent1 3 4 6 2 5 3" xfId="27268" xr:uid="{00000000-0005-0000-0000-0000CD690000}"/>
    <cellStyle name="20% - Accent1 3 4 6 2 6" xfId="27269" xr:uid="{00000000-0005-0000-0000-0000CE690000}"/>
    <cellStyle name="20% - Accent1 3 4 6 2 6 2" xfId="27270" xr:uid="{00000000-0005-0000-0000-0000CF690000}"/>
    <cellStyle name="20% - Accent1 3 4 6 2 6 2 2" xfId="27271" xr:uid="{00000000-0005-0000-0000-0000D0690000}"/>
    <cellStyle name="20% - Accent1 3 4 6 2 6 3" xfId="27272" xr:uid="{00000000-0005-0000-0000-0000D1690000}"/>
    <cellStyle name="20% - Accent1 3 4 6 2 7" xfId="27273" xr:uid="{00000000-0005-0000-0000-0000D2690000}"/>
    <cellStyle name="20% - Accent1 3 4 6 2 7 2" xfId="27274" xr:uid="{00000000-0005-0000-0000-0000D3690000}"/>
    <cellStyle name="20% - Accent1 3 4 6 2 8" xfId="27275" xr:uid="{00000000-0005-0000-0000-0000D4690000}"/>
    <cellStyle name="20% - Accent1 3 4 6 2 8 2" xfId="27276" xr:uid="{00000000-0005-0000-0000-0000D5690000}"/>
    <cellStyle name="20% - Accent1 3 4 6 2 9" xfId="27277" xr:uid="{00000000-0005-0000-0000-0000D6690000}"/>
    <cellStyle name="20% - Accent1 3 4 6 3" xfId="27278" xr:uid="{00000000-0005-0000-0000-0000D7690000}"/>
    <cellStyle name="20% - Accent1 3 4 6 3 2" xfId="27279" xr:uid="{00000000-0005-0000-0000-0000D8690000}"/>
    <cellStyle name="20% - Accent1 3 4 6 3 2 2" xfId="27280" xr:uid="{00000000-0005-0000-0000-0000D9690000}"/>
    <cellStyle name="20% - Accent1 3 4 6 3 2 2 2" xfId="27281" xr:uid="{00000000-0005-0000-0000-0000DA690000}"/>
    <cellStyle name="20% - Accent1 3 4 6 3 2 2 2 2" xfId="27282" xr:uid="{00000000-0005-0000-0000-0000DB690000}"/>
    <cellStyle name="20% - Accent1 3 4 6 3 2 2 3" xfId="27283" xr:uid="{00000000-0005-0000-0000-0000DC690000}"/>
    <cellStyle name="20% - Accent1 3 4 6 3 2 3" xfId="27284" xr:uid="{00000000-0005-0000-0000-0000DD690000}"/>
    <cellStyle name="20% - Accent1 3 4 6 3 2 3 2" xfId="27285" xr:uid="{00000000-0005-0000-0000-0000DE690000}"/>
    <cellStyle name="20% - Accent1 3 4 6 3 2 4" xfId="27286" xr:uid="{00000000-0005-0000-0000-0000DF690000}"/>
    <cellStyle name="20% - Accent1 3 4 6 3 3" xfId="27287" xr:uid="{00000000-0005-0000-0000-0000E0690000}"/>
    <cellStyle name="20% - Accent1 3 4 6 3 3 2" xfId="27288" xr:uid="{00000000-0005-0000-0000-0000E1690000}"/>
    <cellStyle name="20% - Accent1 3 4 6 3 3 2 2" xfId="27289" xr:uid="{00000000-0005-0000-0000-0000E2690000}"/>
    <cellStyle name="20% - Accent1 3 4 6 3 3 2 2 2" xfId="27290" xr:uid="{00000000-0005-0000-0000-0000E3690000}"/>
    <cellStyle name="20% - Accent1 3 4 6 3 3 2 3" xfId="27291" xr:uid="{00000000-0005-0000-0000-0000E4690000}"/>
    <cellStyle name="20% - Accent1 3 4 6 3 3 3" xfId="27292" xr:uid="{00000000-0005-0000-0000-0000E5690000}"/>
    <cellStyle name="20% - Accent1 3 4 6 3 3 3 2" xfId="27293" xr:uid="{00000000-0005-0000-0000-0000E6690000}"/>
    <cellStyle name="20% - Accent1 3 4 6 3 3 4" xfId="27294" xr:uid="{00000000-0005-0000-0000-0000E7690000}"/>
    <cellStyle name="20% - Accent1 3 4 6 3 4" xfId="27295" xr:uid="{00000000-0005-0000-0000-0000E8690000}"/>
    <cellStyle name="20% - Accent1 3 4 6 3 4 2" xfId="27296" xr:uid="{00000000-0005-0000-0000-0000E9690000}"/>
    <cellStyle name="20% - Accent1 3 4 6 3 4 2 2" xfId="27297" xr:uid="{00000000-0005-0000-0000-0000EA690000}"/>
    <cellStyle name="20% - Accent1 3 4 6 3 4 2 2 2" xfId="27298" xr:uid="{00000000-0005-0000-0000-0000EB690000}"/>
    <cellStyle name="20% - Accent1 3 4 6 3 4 2 3" xfId="27299" xr:uid="{00000000-0005-0000-0000-0000EC690000}"/>
    <cellStyle name="20% - Accent1 3 4 6 3 4 3" xfId="27300" xr:uid="{00000000-0005-0000-0000-0000ED690000}"/>
    <cellStyle name="20% - Accent1 3 4 6 3 4 3 2" xfId="27301" xr:uid="{00000000-0005-0000-0000-0000EE690000}"/>
    <cellStyle name="20% - Accent1 3 4 6 3 4 4" xfId="27302" xr:uid="{00000000-0005-0000-0000-0000EF690000}"/>
    <cellStyle name="20% - Accent1 3 4 6 3 5" xfId="27303" xr:uid="{00000000-0005-0000-0000-0000F0690000}"/>
    <cellStyle name="20% - Accent1 3 4 6 3 5 2" xfId="27304" xr:uid="{00000000-0005-0000-0000-0000F1690000}"/>
    <cellStyle name="20% - Accent1 3 4 6 3 5 2 2" xfId="27305" xr:uid="{00000000-0005-0000-0000-0000F2690000}"/>
    <cellStyle name="20% - Accent1 3 4 6 3 5 3" xfId="27306" xr:uid="{00000000-0005-0000-0000-0000F3690000}"/>
    <cellStyle name="20% - Accent1 3 4 6 3 6" xfId="27307" xr:uid="{00000000-0005-0000-0000-0000F4690000}"/>
    <cellStyle name="20% - Accent1 3 4 6 3 6 2" xfId="27308" xr:uid="{00000000-0005-0000-0000-0000F5690000}"/>
    <cellStyle name="20% - Accent1 3 4 6 3 6 2 2" xfId="27309" xr:uid="{00000000-0005-0000-0000-0000F6690000}"/>
    <cellStyle name="20% - Accent1 3 4 6 3 6 3" xfId="27310" xr:uid="{00000000-0005-0000-0000-0000F7690000}"/>
    <cellStyle name="20% - Accent1 3 4 6 3 7" xfId="27311" xr:uid="{00000000-0005-0000-0000-0000F8690000}"/>
    <cellStyle name="20% - Accent1 3 4 6 3 7 2" xfId="27312" xr:uid="{00000000-0005-0000-0000-0000F9690000}"/>
    <cellStyle name="20% - Accent1 3 4 6 3 8" xfId="27313" xr:uid="{00000000-0005-0000-0000-0000FA690000}"/>
    <cellStyle name="20% - Accent1 3 4 6 3 8 2" xfId="27314" xr:uid="{00000000-0005-0000-0000-0000FB690000}"/>
    <cellStyle name="20% - Accent1 3 4 6 3 9" xfId="27315" xr:uid="{00000000-0005-0000-0000-0000FC690000}"/>
    <cellStyle name="20% - Accent1 3 4 6 4" xfId="27316" xr:uid="{00000000-0005-0000-0000-0000FD690000}"/>
    <cellStyle name="20% - Accent1 3 4 6 4 2" xfId="27317" xr:uid="{00000000-0005-0000-0000-0000FE690000}"/>
    <cellStyle name="20% - Accent1 3 4 6 4 2 2" xfId="27318" xr:uid="{00000000-0005-0000-0000-0000FF690000}"/>
    <cellStyle name="20% - Accent1 3 4 6 4 2 2 2" xfId="27319" xr:uid="{00000000-0005-0000-0000-0000006A0000}"/>
    <cellStyle name="20% - Accent1 3 4 6 4 2 3" xfId="27320" xr:uid="{00000000-0005-0000-0000-0000016A0000}"/>
    <cellStyle name="20% - Accent1 3 4 6 4 3" xfId="27321" xr:uid="{00000000-0005-0000-0000-0000026A0000}"/>
    <cellStyle name="20% - Accent1 3 4 6 4 3 2" xfId="27322" xr:uid="{00000000-0005-0000-0000-0000036A0000}"/>
    <cellStyle name="20% - Accent1 3 4 6 4 4" xfId="27323" xr:uid="{00000000-0005-0000-0000-0000046A0000}"/>
    <cellStyle name="20% - Accent1 3 4 6 5" xfId="27324" xr:uid="{00000000-0005-0000-0000-0000056A0000}"/>
    <cellStyle name="20% - Accent1 3 4 6 5 2" xfId="27325" xr:uid="{00000000-0005-0000-0000-0000066A0000}"/>
    <cellStyle name="20% - Accent1 3 4 6 5 2 2" xfId="27326" xr:uid="{00000000-0005-0000-0000-0000076A0000}"/>
    <cellStyle name="20% - Accent1 3 4 6 5 2 2 2" xfId="27327" xr:uid="{00000000-0005-0000-0000-0000086A0000}"/>
    <cellStyle name="20% - Accent1 3 4 6 5 2 3" xfId="27328" xr:uid="{00000000-0005-0000-0000-0000096A0000}"/>
    <cellStyle name="20% - Accent1 3 4 6 5 3" xfId="27329" xr:uid="{00000000-0005-0000-0000-00000A6A0000}"/>
    <cellStyle name="20% - Accent1 3 4 6 5 3 2" xfId="27330" xr:uid="{00000000-0005-0000-0000-00000B6A0000}"/>
    <cellStyle name="20% - Accent1 3 4 6 5 4" xfId="27331" xr:uid="{00000000-0005-0000-0000-00000C6A0000}"/>
    <cellStyle name="20% - Accent1 3 4 6 6" xfId="27332" xr:uid="{00000000-0005-0000-0000-00000D6A0000}"/>
    <cellStyle name="20% - Accent1 3 4 6 6 2" xfId="27333" xr:uid="{00000000-0005-0000-0000-00000E6A0000}"/>
    <cellStyle name="20% - Accent1 3 4 6 6 2 2" xfId="27334" xr:uid="{00000000-0005-0000-0000-00000F6A0000}"/>
    <cellStyle name="20% - Accent1 3 4 6 6 2 2 2" xfId="27335" xr:uid="{00000000-0005-0000-0000-0000106A0000}"/>
    <cellStyle name="20% - Accent1 3 4 6 6 2 3" xfId="27336" xr:uid="{00000000-0005-0000-0000-0000116A0000}"/>
    <cellStyle name="20% - Accent1 3 4 6 6 3" xfId="27337" xr:uid="{00000000-0005-0000-0000-0000126A0000}"/>
    <cellStyle name="20% - Accent1 3 4 6 6 3 2" xfId="27338" xr:uid="{00000000-0005-0000-0000-0000136A0000}"/>
    <cellStyle name="20% - Accent1 3 4 6 6 4" xfId="27339" xr:uid="{00000000-0005-0000-0000-0000146A0000}"/>
    <cellStyle name="20% - Accent1 3 4 6 7" xfId="27340" xr:uid="{00000000-0005-0000-0000-0000156A0000}"/>
    <cellStyle name="20% - Accent1 3 4 6 7 2" xfId="27341" xr:uid="{00000000-0005-0000-0000-0000166A0000}"/>
    <cellStyle name="20% - Accent1 3 4 6 7 2 2" xfId="27342" xr:uid="{00000000-0005-0000-0000-0000176A0000}"/>
    <cellStyle name="20% - Accent1 3 4 6 7 3" xfId="27343" xr:uid="{00000000-0005-0000-0000-0000186A0000}"/>
    <cellStyle name="20% - Accent1 3 4 6 8" xfId="27344" xr:uid="{00000000-0005-0000-0000-0000196A0000}"/>
    <cellStyle name="20% - Accent1 3 4 6 8 2" xfId="27345" xr:uid="{00000000-0005-0000-0000-00001A6A0000}"/>
    <cellStyle name="20% - Accent1 3 4 6 8 2 2" xfId="27346" xr:uid="{00000000-0005-0000-0000-00001B6A0000}"/>
    <cellStyle name="20% - Accent1 3 4 6 8 3" xfId="27347" xr:uid="{00000000-0005-0000-0000-00001C6A0000}"/>
    <cellStyle name="20% - Accent1 3 4 6 9" xfId="27348" xr:uid="{00000000-0005-0000-0000-00001D6A0000}"/>
    <cellStyle name="20% - Accent1 3 4 6 9 2" xfId="27349" xr:uid="{00000000-0005-0000-0000-00001E6A0000}"/>
    <cellStyle name="20% - Accent1 3 4 7" xfId="27350" xr:uid="{00000000-0005-0000-0000-00001F6A0000}"/>
    <cellStyle name="20% - Accent1 3 4 7 2" xfId="27351" xr:uid="{00000000-0005-0000-0000-0000206A0000}"/>
    <cellStyle name="20% - Accent1 3 4 7 2 2" xfId="27352" xr:uid="{00000000-0005-0000-0000-0000216A0000}"/>
    <cellStyle name="20% - Accent1 3 4 7 2 2 2" xfId="27353" xr:uid="{00000000-0005-0000-0000-0000226A0000}"/>
    <cellStyle name="20% - Accent1 3 4 7 2 2 2 2" xfId="27354" xr:uid="{00000000-0005-0000-0000-0000236A0000}"/>
    <cellStyle name="20% - Accent1 3 4 7 2 2 3" xfId="27355" xr:uid="{00000000-0005-0000-0000-0000246A0000}"/>
    <cellStyle name="20% - Accent1 3 4 7 2 3" xfId="27356" xr:uid="{00000000-0005-0000-0000-0000256A0000}"/>
    <cellStyle name="20% - Accent1 3 4 7 2 3 2" xfId="27357" xr:uid="{00000000-0005-0000-0000-0000266A0000}"/>
    <cellStyle name="20% - Accent1 3 4 7 2 4" xfId="27358" xr:uid="{00000000-0005-0000-0000-0000276A0000}"/>
    <cellStyle name="20% - Accent1 3 4 7 3" xfId="27359" xr:uid="{00000000-0005-0000-0000-0000286A0000}"/>
    <cellStyle name="20% - Accent1 3 4 7 3 2" xfId="27360" xr:uid="{00000000-0005-0000-0000-0000296A0000}"/>
    <cellStyle name="20% - Accent1 3 4 7 3 2 2" xfId="27361" xr:uid="{00000000-0005-0000-0000-00002A6A0000}"/>
    <cellStyle name="20% - Accent1 3 4 7 3 2 2 2" xfId="27362" xr:uid="{00000000-0005-0000-0000-00002B6A0000}"/>
    <cellStyle name="20% - Accent1 3 4 7 3 2 3" xfId="27363" xr:uid="{00000000-0005-0000-0000-00002C6A0000}"/>
    <cellStyle name="20% - Accent1 3 4 7 3 3" xfId="27364" xr:uid="{00000000-0005-0000-0000-00002D6A0000}"/>
    <cellStyle name="20% - Accent1 3 4 7 3 3 2" xfId="27365" xr:uid="{00000000-0005-0000-0000-00002E6A0000}"/>
    <cellStyle name="20% - Accent1 3 4 7 3 4" xfId="27366" xr:uid="{00000000-0005-0000-0000-00002F6A0000}"/>
    <cellStyle name="20% - Accent1 3 4 7 4" xfId="27367" xr:uid="{00000000-0005-0000-0000-0000306A0000}"/>
    <cellStyle name="20% - Accent1 3 4 7 4 2" xfId="27368" xr:uid="{00000000-0005-0000-0000-0000316A0000}"/>
    <cellStyle name="20% - Accent1 3 4 7 4 2 2" xfId="27369" xr:uid="{00000000-0005-0000-0000-0000326A0000}"/>
    <cellStyle name="20% - Accent1 3 4 7 4 2 2 2" xfId="27370" xr:uid="{00000000-0005-0000-0000-0000336A0000}"/>
    <cellStyle name="20% - Accent1 3 4 7 4 2 3" xfId="27371" xr:uid="{00000000-0005-0000-0000-0000346A0000}"/>
    <cellStyle name="20% - Accent1 3 4 7 4 3" xfId="27372" xr:uid="{00000000-0005-0000-0000-0000356A0000}"/>
    <cellStyle name="20% - Accent1 3 4 7 4 3 2" xfId="27373" xr:uid="{00000000-0005-0000-0000-0000366A0000}"/>
    <cellStyle name="20% - Accent1 3 4 7 4 4" xfId="27374" xr:uid="{00000000-0005-0000-0000-0000376A0000}"/>
    <cellStyle name="20% - Accent1 3 4 7 5" xfId="27375" xr:uid="{00000000-0005-0000-0000-0000386A0000}"/>
    <cellStyle name="20% - Accent1 3 4 7 5 2" xfId="27376" xr:uid="{00000000-0005-0000-0000-0000396A0000}"/>
    <cellStyle name="20% - Accent1 3 4 7 5 2 2" xfId="27377" xr:uid="{00000000-0005-0000-0000-00003A6A0000}"/>
    <cellStyle name="20% - Accent1 3 4 7 5 3" xfId="27378" xr:uid="{00000000-0005-0000-0000-00003B6A0000}"/>
    <cellStyle name="20% - Accent1 3 4 7 6" xfId="27379" xr:uid="{00000000-0005-0000-0000-00003C6A0000}"/>
    <cellStyle name="20% - Accent1 3 4 7 6 2" xfId="27380" xr:uid="{00000000-0005-0000-0000-00003D6A0000}"/>
    <cellStyle name="20% - Accent1 3 4 7 6 2 2" xfId="27381" xr:uid="{00000000-0005-0000-0000-00003E6A0000}"/>
    <cellStyle name="20% - Accent1 3 4 7 6 3" xfId="27382" xr:uid="{00000000-0005-0000-0000-00003F6A0000}"/>
    <cellStyle name="20% - Accent1 3 4 7 7" xfId="27383" xr:uid="{00000000-0005-0000-0000-0000406A0000}"/>
    <cellStyle name="20% - Accent1 3 4 7 7 2" xfId="27384" xr:uid="{00000000-0005-0000-0000-0000416A0000}"/>
    <cellStyle name="20% - Accent1 3 4 7 8" xfId="27385" xr:uid="{00000000-0005-0000-0000-0000426A0000}"/>
    <cellStyle name="20% - Accent1 3 4 7 8 2" xfId="27386" xr:uid="{00000000-0005-0000-0000-0000436A0000}"/>
    <cellStyle name="20% - Accent1 3 4 7 9" xfId="27387" xr:uid="{00000000-0005-0000-0000-0000446A0000}"/>
    <cellStyle name="20% - Accent1 3 4 8" xfId="27388" xr:uid="{00000000-0005-0000-0000-0000456A0000}"/>
    <cellStyle name="20% - Accent1 3 4 8 2" xfId="27389" xr:uid="{00000000-0005-0000-0000-0000466A0000}"/>
    <cellStyle name="20% - Accent1 3 4 8 2 2" xfId="27390" xr:uid="{00000000-0005-0000-0000-0000476A0000}"/>
    <cellStyle name="20% - Accent1 3 4 8 2 2 2" xfId="27391" xr:uid="{00000000-0005-0000-0000-0000486A0000}"/>
    <cellStyle name="20% - Accent1 3 4 8 2 2 2 2" xfId="27392" xr:uid="{00000000-0005-0000-0000-0000496A0000}"/>
    <cellStyle name="20% - Accent1 3 4 8 2 2 3" xfId="27393" xr:uid="{00000000-0005-0000-0000-00004A6A0000}"/>
    <cellStyle name="20% - Accent1 3 4 8 2 3" xfId="27394" xr:uid="{00000000-0005-0000-0000-00004B6A0000}"/>
    <cellStyle name="20% - Accent1 3 4 8 2 3 2" xfId="27395" xr:uid="{00000000-0005-0000-0000-00004C6A0000}"/>
    <cellStyle name="20% - Accent1 3 4 8 2 4" xfId="27396" xr:uid="{00000000-0005-0000-0000-00004D6A0000}"/>
    <cellStyle name="20% - Accent1 3 4 8 3" xfId="27397" xr:uid="{00000000-0005-0000-0000-00004E6A0000}"/>
    <cellStyle name="20% - Accent1 3 4 8 3 2" xfId="27398" xr:uid="{00000000-0005-0000-0000-00004F6A0000}"/>
    <cellStyle name="20% - Accent1 3 4 8 3 2 2" xfId="27399" xr:uid="{00000000-0005-0000-0000-0000506A0000}"/>
    <cellStyle name="20% - Accent1 3 4 8 3 2 2 2" xfId="27400" xr:uid="{00000000-0005-0000-0000-0000516A0000}"/>
    <cellStyle name="20% - Accent1 3 4 8 3 2 3" xfId="27401" xr:uid="{00000000-0005-0000-0000-0000526A0000}"/>
    <cellStyle name="20% - Accent1 3 4 8 3 3" xfId="27402" xr:uid="{00000000-0005-0000-0000-0000536A0000}"/>
    <cellStyle name="20% - Accent1 3 4 8 3 3 2" xfId="27403" xr:uid="{00000000-0005-0000-0000-0000546A0000}"/>
    <cellStyle name="20% - Accent1 3 4 8 3 4" xfId="27404" xr:uid="{00000000-0005-0000-0000-0000556A0000}"/>
    <cellStyle name="20% - Accent1 3 4 8 4" xfId="27405" xr:uid="{00000000-0005-0000-0000-0000566A0000}"/>
    <cellStyle name="20% - Accent1 3 4 8 4 2" xfId="27406" xr:uid="{00000000-0005-0000-0000-0000576A0000}"/>
    <cellStyle name="20% - Accent1 3 4 8 4 2 2" xfId="27407" xr:uid="{00000000-0005-0000-0000-0000586A0000}"/>
    <cellStyle name="20% - Accent1 3 4 8 4 2 2 2" xfId="27408" xr:uid="{00000000-0005-0000-0000-0000596A0000}"/>
    <cellStyle name="20% - Accent1 3 4 8 4 2 3" xfId="27409" xr:uid="{00000000-0005-0000-0000-00005A6A0000}"/>
    <cellStyle name="20% - Accent1 3 4 8 4 3" xfId="27410" xr:uid="{00000000-0005-0000-0000-00005B6A0000}"/>
    <cellStyle name="20% - Accent1 3 4 8 4 3 2" xfId="27411" xr:uid="{00000000-0005-0000-0000-00005C6A0000}"/>
    <cellStyle name="20% - Accent1 3 4 8 4 4" xfId="27412" xr:uid="{00000000-0005-0000-0000-00005D6A0000}"/>
    <cellStyle name="20% - Accent1 3 4 8 5" xfId="27413" xr:uid="{00000000-0005-0000-0000-00005E6A0000}"/>
    <cellStyle name="20% - Accent1 3 4 8 5 2" xfId="27414" xr:uid="{00000000-0005-0000-0000-00005F6A0000}"/>
    <cellStyle name="20% - Accent1 3 4 8 5 2 2" xfId="27415" xr:uid="{00000000-0005-0000-0000-0000606A0000}"/>
    <cellStyle name="20% - Accent1 3 4 8 5 3" xfId="27416" xr:uid="{00000000-0005-0000-0000-0000616A0000}"/>
    <cellStyle name="20% - Accent1 3 4 8 6" xfId="27417" xr:uid="{00000000-0005-0000-0000-0000626A0000}"/>
    <cellStyle name="20% - Accent1 3 4 8 6 2" xfId="27418" xr:uid="{00000000-0005-0000-0000-0000636A0000}"/>
    <cellStyle name="20% - Accent1 3 4 8 6 2 2" xfId="27419" xr:uid="{00000000-0005-0000-0000-0000646A0000}"/>
    <cellStyle name="20% - Accent1 3 4 8 6 3" xfId="27420" xr:uid="{00000000-0005-0000-0000-0000656A0000}"/>
    <cellStyle name="20% - Accent1 3 4 8 7" xfId="27421" xr:uid="{00000000-0005-0000-0000-0000666A0000}"/>
    <cellStyle name="20% - Accent1 3 4 8 7 2" xfId="27422" xr:uid="{00000000-0005-0000-0000-0000676A0000}"/>
    <cellStyle name="20% - Accent1 3 4 8 8" xfId="27423" xr:uid="{00000000-0005-0000-0000-0000686A0000}"/>
    <cellStyle name="20% - Accent1 3 4 8 8 2" xfId="27424" xr:uid="{00000000-0005-0000-0000-0000696A0000}"/>
    <cellStyle name="20% - Accent1 3 4 8 9" xfId="27425" xr:uid="{00000000-0005-0000-0000-00006A6A0000}"/>
    <cellStyle name="20% - Accent1 3 4 9" xfId="27426" xr:uid="{00000000-0005-0000-0000-00006B6A0000}"/>
    <cellStyle name="20% - Accent1 3 4 9 2" xfId="27427" xr:uid="{00000000-0005-0000-0000-00006C6A0000}"/>
    <cellStyle name="20% - Accent1 3 4 9 2 2" xfId="27428" xr:uid="{00000000-0005-0000-0000-00006D6A0000}"/>
    <cellStyle name="20% - Accent1 3 4 9 2 2 2" xfId="27429" xr:uid="{00000000-0005-0000-0000-00006E6A0000}"/>
    <cellStyle name="20% - Accent1 3 4 9 2 3" xfId="27430" xr:uid="{00000000-0005-0000-0000-00006F6A0000}"/>
    <cellStyle name="20% - Accent1 3 4 9 3" xfId="27431" xr:uid="{00000000-0005-0000-0000-0000706A0000}"/>
    <cellStyle name="20% - Accent1 3 4 9 3 2" xfId="27432" xr:uid="{00000000-0005-0000-0000-0000716A0000}"/>
    <cellStyle name="20% - Accent1 3 4 9 4" xfId="27433" xr:uid="{00000000-0005-0000-0000-0000726A0000}"/>
    <cellStyle name="20% - Accent1 3 5" xfId="27434" xr:uid="{00000000-0005-0000-0000-0000736A0000}"/>
    <cellStyle name="20% - Accent1 3 5 10" xfId="27435" xr:uid="{00000000-0005-0000-0000-0000746A0000}"/>
    <cellStyle name="20% - Accent1 3 5 10 2" xfId="27436" xr:uid="{00000000-0005-0000-0000-0000756A0000}"/>
    <cellStyle name="20% - Accent1 3 5 10 2 2" xfId="27437" xr:uid="{00000000-0005-0000-0000-0000766A0000}"/>
    <cellStyle name="20% - Accent1 3 5 10 2 2 2" xfId="27438" xr:uid="{00000000-0005-0000-0000-0000776A0000}"/>
    <cellStyle name="20% - Accent1 3 5 10 2 3" xfId="27439" xr:uid="{00000000-0005-0000-0000-0000786A0000}"/>
    <cellStyle name="20% - Accent1 3 5 10 3" xfId="27440" xr:uid="{00000000-0005-0000-0000-0000796A0000}"/>
    <cellStyle name="20% - Accent1 3 5 10 3 2" xfId="27441" xr:uid="{00000000-0005-0000-0000-00007A6A0000}"/>
    <cellStyle name="20% - Accent1 3 5 10 4" xfId="27442" xr:uid="{00000000-0005-0000-0000-00007B6A0000}"/>
    <cellStyle name="20% - Accent1 3 5 11" xfId="27443" xr:uid="{00000000-0005-0000-0000-00007C6A0000}"/>
    <cellStyle name="20% - Accent1 3 5 11 2" xfId="27444" xr:uid="{00000000-0005-0000-0000-00007D6A0000}"/>
    <cellStyle name="20% - Accent1 3 5 11 2 2" xfId="27445" xr:uid="{00000000-0005-0000-0000-00007E6A0000}"/>
    <cellStyle name="20% - Accent1 3 5 11 2 2 2" xfId="27446" xr:uid="{00000000-0005-0000-0000-00007F6A0000}"/>
    <cellStyle name="20% - Accent1 3 5 11 2 3" xfId="27447" xr:uid="{00000000-0005-0000-0000-0000806A0000}"/>
    <cellStyle name="20% - Accent1 3 5 11 3" xfId="27448" xr:uid="{00000000-0005-0000-0000-0000816A0000}"/>
    <cellStyle name="20% - Accent1 3 5 11 3 2" xfId="27449" xr:uid="{00000000-0005-0000-0000-0000826A0000}"/>
    <cellStyle name="20% - Accent1 3 5 11 4" xfId="27450" xr:uid="{00000000-0005-0000-0000-0000836A0000}"/>
    <cellStyle name="20% - Accent1 3 5 12" xfId="27451" xr:uid="{00000000-0005-0000-0000-0000846A0000}"/>
    <cellStyle name="20% - Accent1 3 5 12 2" xfId="27452" xr:uid="{00000000-0005-0000-0000-0000856A0000}"/>
    <cellStyle name="20% - Accent1 3 5 12 2 2" xfId="27453" xr:uid="{00000000-0005-0000-0000-0000866A0000}"/>
    <cellStyle name="20% - Accent1 3 5 12 3" xfId="27454" xr:uid="{00000000-0005-0000-0000-0000876A0000}"/>
    <cellStyle name="20% - Accent1 3 5 13" xfId="27455" xr:uid="{00000000-0005-0000-0000-0000886A0000}"/>
    <cellStyle name="20% - Accent1 3 5 13 2" xfId="27456" xr:uid="{00000000-0005-0000-0000-0000896A0000}"/>
    <cellStyle name="20% - Accent1 3 5 13 2 2" xfId="27457" xr:uid="{00000000-0005-0000-0000-00008A6A0000}"/>
    <cellStyle name="20% - Accent1 3 5 13 3" xfId="27458" xr:uid="{00000000-0005-0000-0000-00008B6A0000}"/>
    <cellStyle name="20% - Accent1 3 5 14" xfId="27459" xr:uid="{00000000-0005-0000-0000-00008C6A0000}"/>
    <cellStyle name="20% - Accent1 3 5 14 2" xfId="27460" xr:uid="{00000000-0005-0000-0000-00008D6A0000}"/>
    <cellStyle name="20% - Accent1 3 5 15" xfId="27461" xr:uid="{00000000-0005-0000-0000-00008E6A0000}"/>
    <cellStyle name="20% - Accent1 3 5 15 2" xfId="27462" xr:uid="{00000000-0005-0000-0000-00008F6A0000}"/>
    <cellStyle name="20% - Accent1 3 5 16" xfId="27463" xr:uid="{00000000-0005-0000-0000-0000906A0000}"/>
    <cellStyle name="20% - Accent1 3 5 2" xfId="27464" xr:uid="{00000000-0005-0000-0000-0000916A0000}"/>
    <cellStyle name="20% - Accent1 3 5 2 10" xfId="27465" xr:uid="{00000000-0005-0000-0000-0000926A0000}"/>
    <cellStyle name="20% - Accent1 3 5 2 10 2" xfId="27466" xr:uid="{00000000-0005-0000-0000-0000936A0000}"/>
    <cellStyle name="20% - Accent1 3 5 2 10 2 2" xfId="27467" xr:uid="{00000000-0005-0000-0000-0000946A0000}"/>
    <cellStyle name="20% - Accent1 3 5 2 10 2 2 2" xfId="27468" xr:uid="{00000000-0005-0000-0000-0000956A0000}"/>
    <cellStyle name="20% - Accent1 3 5 2 10 2 3" xfId="27469" xr:uid="{00000000-0005-0000-0000-0000966A0000}"/>
    <cellStyle name="20% - Accent1 3 5 2 10 3" xfId="27470" xr:uid="{00000000-0005-0000-0000-0000976A0000}"/>
    <cellStyle name="20% - Accent1 3 5 2 10 3 2" xfId="27471" xr:uid="{00000000-0005-0000-0000-0000986A0000}"/>
    <cellStyle name="20% - Accent1 3 5 2 10 4" xfId="27472" xr:uid="{00000000-0005-0000-0000-0000996A0000}"/>
    <cellStyle name="20% - Accent1 3 5 2 11" xfId="27473" xr:uid="{00000000-0005-0000-0000-00009A6A0000}"/>
    <cellStyle name="20% - Accent1 3 5 2 11 2" xfId="27474" xr:uid="{00000000-0005-0000-0000-00009B6A0000}"/>
    <cellStyle name="20% - Accent1 3 5 2 11 2 2" xfId="27475" xr:uid="{00000000-0005-0000-0000-00009C6A0000}"/>
    <cellStyle name="20% - Accent1 3 5 2 11 3" xfId="27476" xr:uid="{00000000-0005-0000-0000-00009D6A0000}"/>
    <cellStyle name="20% - Accent1 3 5 2 12" xfId="27477" xr:uid="{00000000-0005-0000-0000-00009E6A0000}"/>
    <cellStyle name="20% - Accent1 3 5 2 12 2" xfId="27478" xr:uid="{00000000-0005-0000-0000-00009F6A0000}"/>
    <cellStyle name="20% - Accent1 3 5 2 12 2 2" xfId="27479" xr:uid="{00000000-0005-0000-0000-0000A06A0000}"/>
    <cellStyle name="20% - Accent1 3 5 2 12 3" xfId="27480" xr:uid="{00000000-0005-0000-0000-0000A16A0000}"/>
    <cellStyle name="20% - Accent1 3 5 2 13" xfId="27481" xr:uid="{00000000-0005-0000-0000-0000A26A0000}"/>
    <cellStyle name="20% - Accent1 3 5 2 13 2" xfId="27482" xr:uid="{00000000-0005-0000-0000-0000A36A0000}"/>
    <cellStyle name="20% - Accent1 3 5 2 14" xfId="27483" xr:uid="{00000000-0005-0000-0000-0000A46A0000}"/>
    <cellStyle name="20% - Accent1 3 5 2 14 2" xfId="27484" xr:uid="{00000000-0005-0000-0000-0000A56A0000}"/>
    <cellStyle name="20% - Accent1 3 5 2 15" xfId="27485" xr:uid="{00000000-0005-0000-0000-0000A66A0000}"/>
    <cellStyle name="20% - Accent1 3 5 2 2" xfId="27486" xr:uid="{00000000-0005-0000-0000-0000A76A0000}"/>
    <cellStyle name="20% - Accent1 3 5 2 2 10" xfId="27487" xr:uid="{00000000-0005-0000-0000-0000A86A0000}"/>
    <cellStyle name="20% - Accent1 3 5 2 2 10 2" xfId="27488" xr:uid="{00000000-0005-0000-0000-0000A96A0000}"/>
    <cellStyle name="20% - Accent1 3 5 2 2 10 2 2" xfId="27489" xr:uid="{00000000-0005-0000-0000-0000AA6A0000}"/>
    <cellStyle name="20% - Accent1 3 5 2 2 10 3" xfId="27490" xr:uid="{00000000-0005-0000-0000-0000AB6A0000}"/>
    <cellStyle name="20% - Accent1 3 5 2 2 11" xfId="27491" xr:uid="{00000000-0005-0000-0000-0000AC6A0000}"/>
    <cellStyle name="20% - Accent1 3 5 2 2 11 2" xfId="27492" xr:uid="{00000000-0005-0000-0000-0000AD6A0000}"/>
    <cellStyle name="20% - Accent1 3 5 2 2 11 2 2" xfId="27493" xr:uid="{00000000-0005-0000-0000-0000AE6A0000}"/>
    <cellStyle name="20% - Accent1 3 5 2 2 11 3" xfId="27494" xr:uid="{00000000-0005-0000-0000-0000AF6A0000}"/>
    <cellStyle name="20% - Accent1 3 5 2 2 12" xfId="27495" xr:uid="{00000000-0005-0000-0000-0000B06A0000}"/>
    <cellStyle name="20% - Accent1 3 5 2 2 12 2" xfId="27496" xr:uid="{00000000-0005-0000-0000-0000B16A0000}"/>
    <cellStyle name="20% - Accent1 3 5 2 2 13" xfId="27497" xr:uid="{00000000-0005-0000-0000-0000B26A0000}"/>
    <cellStyle name="20% - Accent1 3 5 2 2 13 2" xfId="27498" xr:uid="{00000000-0005-0000-0000-0000B36A0000}"/>
    <cellStyle name="20% - Accent1 3 5 2 2 14" xfId="27499" xr:uid="{00000000-0005-0000-0000-0000B46A0000}"/>
    <cellStyle name="20% - Accent1 3 5 2 2 2" xfId="27500" xr:uid="{00000000-0005-0000-0000-0000B56A0000}"/>
    <cellStyle name="20% - Accent1 3 5 2 2 2 10" xfId="27501" xr:uid="{00000000-0005-0000-0000-0000B66A0000}"/>
    <cellStyle name="20% - Accent1 3 5 2 2 2 10 2" xfId="27502" xr:uid="{00000000-0005-0000-0000-0000B76A0000}"/>
    <cellStyle name="20% - Accent1 3 5 2 2 2 11" xfId="27503" xr:uid="{00000000-0005-0000-0000-0000B86A0000}"/>
    <cellStyle name="20% - Accent1 3 5 2 2 2 2" xfId="27504" xr:uid="{00000000-0005-0000-0000-0000B96A0000}"/>
    <cellStyle name="20% - Accent1 3 5 2 2 2 2 2" xfId="27505" xr:uid="{00000000-0005-0000-0000-0000BA6A0000}"/>
    <cellStyle name="20% - Accent1 3 5 2 2 2 2 2 2" xfId="27506" xr:uid="{00000000-0005-0000-0000-0000BB6A0000}"/>
    <cellStyle name="20% - Accent1 3 5 2 2 2 2 2 2 2" xfId="27507" xr:uid="{00000000-0005-0000-0000-0000BC6A0000}"/>
    <cellStyle name="20% - Accent1 3 5 2 2 2 2 2 2 2 2" xfId="27508" xr:uid="{00000000-0005-0000-0000-0000BD6A0000}"/>
    <cellStyle name="20% - Accent1 3 5 2 2 2 2 2 2 3" xfId="27509" xr:uid="{00000000-0005-0000-0000-0000BE6A0000}"/>
    <cellStyle name="20% - Accent1 3 5 2 2 2 2 2 3" xfId="27510" xr:uid="{00000000-0005-0000-0000-0000BF6A0000}"/>
    <cellStyle name="20% - Accent1 3 5 2 2 2 2 2 3 2" xfId="27511" xr:uid="{00000000-0005-0000-0000-0000C06A0000}"/>
    <cellStyle name="20% - Accent1 3 5 2 2 2 2 2 4" xfId="27512" xr:uid="{00000000-0005-0000-0000-0000C16A0000}"/>
    <cellStyle name="20% - Accent1 3 5 2 2 2 2 3" xfId="27513" xr:uid="{00000000-0005-0000-0000-0000C26A0000}"/>
    <cellStyle name="20% - Accent1 3 5 2 2 2 2 3 2" xfId="27514" xr:uid="{00000000-0005-0000-0000-0000C36A0000}"/>
    <cellStyle name="20% - Accent1 3 5 2 2 2 2 3 2 2" xfId="27515" xr:uid="{00000000-0005-0000-0000-0000C46A0000}"/>
    <cellStyle name="20% - Accent1 3 5 2 2 2 2 3 2 2 2" xfId="27516" xr:uid="{00000000-0005-0000-0000-0000C56A0000}"/>
    <cellStyle name="20% - Accent1 3 5 2 2 2 2 3 2 3" xfId="27517" xr:uid="{00000000-0005-0000-0000-0000C66A0000}"/>
    <cellStyle name="20% - Accent1 3 5 2 2 2 2 3 3" xfId="27518" xr:uid="{00000000-0005-0000-0000-0000C76A0000}"/>
    <cellStyle name="20% - Accent1 3 5 2 2 2 2 3 3 2" xfId="27519" xr:uid="{00000000-0005-0000-0000-0000C86A0000}"/>
    <cellStyle name="20% - Accent1 3 5 2 2 2 2 3 4" xfId="27520" xr:uid="{00000000-0005-0000-0000-0000C96A0000}"/>
    <cellStyle name="20% - Accent1 3 5 2 2 2 2 4" xfId="27521" xr:uid="{00000000-0005-0000-0000-0000CA6A0000}"/>
    <cellStyle name="20% - Accent1 3 5 2 2 2 2 4 2" xfId="27522" xr:uid="{00000000-0005-0000-0000-0000CB6A0000}"/>
    <cellStyle name="20% - Accent1 3 5 2 2 2 2 4 2 2" xfId="27523" xr:uid="{00000000-0005-0000-0000-0000CC6A0000}"/>
    <cellStyle name="20% - Accent1 3 5 2 2 2 2 4 2 2 2" xfId="27524" xr:uid="{00000000-0005-0000-0000-0000CD6A0000}"/>
    <cellStyle name="20% - Accent1 3 5 2 2 2 2 4 2 3" xfId="27525" xr:uid="{00000000-0005-0000-0000-0000CE6A0000}"/>
    <cellStyle name="20% - Accent1 3 5 2 2 2 2 4 3" xfId="27526" xr:uid="{00000000-0005-0000-0000-0000CF6A0000}"/>
    <cellStyle name="20% - Accent1 3 5 2 2 2 2 4 3 2" xfId="27527" xr:uid="{00000000-0005-0000-0000-0000D06A0000}"/>
    <cellStyle name="20% - Accent1 3 5 2 2 2 2 4 4" xfId="27528" xr:uid="{00000000-0005-0000-0000-0000D16A0000}"/>
    <cellStyle name="20% - Accent1 3 5 2 2 2 2 5" xfId="27529" xr:uid="{00000000-0005-0000-0000-0000D26A0000}"/>
    <cellStyle name="20% - Accent1 3 5 2 2 2 2 5 2" xfId="27530" xr:uid="{00000000-0005-0000-0000-0000D36A0000}"/>
    <cellStyle name="20% - Accent1 3 5 2 2 2 2 5 2 2" xfId="27531" xr:uid="{00000000-0005-0000-0000-0000D46A0000}"/>
    <cellStyle name="20% - Accent1 3 5 2 2 2 2 5 3" xfId="27532" xr:uid="{00000000-0005-0000-0000-0000D56A0000}"/>
    <cellStyle name="20% - Accent1 3 5 2 2 2 2 6" xfId="27533" xr:uid="{00000000-0005-0000-0000-0000D66A0000}"/>
    <cellStyle name="20% - Accent1 3 5 2 2 2 2 6 2" xfId="27534" xr:uid="{00000000-0005-0000-0000-0000D76A0000}"/>
    <cellStyle name="20% - Accent1 3 5 2 2 2 2 6 2 2" xfId="27535" xr:uid="{00000000-0005-0000-0000-0000D86A0000}"/>
    <cellStyle name="20% - Accent1 3 5 2 2 2 2 6 3" xfId="27536" xr:uid="{00000000-0005-0000-0000-0000D96A0000}"/>
    <cellStyle name="20% - Accent1 3 5 2 2 2 2 7" xfId="27537" xr:uid="{00000000-0005-0000-0000-0000DA6A0000}"/>
    <cellStyle name="20% - Accent1 3 5 2 2 2 2 7 2" xfId="27538" xr:uid="{00000000-0005-0000-0000-0000DB6A0000}"/>
    <cellStyle name="20% - Accent1 3 5 2 2 2 2 8" xfId="27539" xr:uid="{00000000-0005-0000-0000-0000DC6A0000}"/>
    <cellStyle name="20% - Accent1 3 5 2 2 2 2 8 2" xfId="27540" xr:uid="{00000000-0005-0000-0000-0000DD6A0000}"/>
    <cellStyle name="20% - Accent1 3 5 2 2 2 2 9" xfId="27541" xr:uid="{00000000-0005-0000-0000-0000DE6A0000}"/>
    <cellStyle name="20% - Accent1 3 5 2 2 2 3" xfId="27542" xr:uid="{00000000-0005-0000-0000-0000DF6A0000}"/>
    <cellStyle name="20% - Accent1 3 5 2 2 2 3 2" xfId="27543" xr:uid="{00000000-0005-0000-0000-0000E06A0000}"/>
    <cellStyle name="20% - Accent1 3 5 2 2 2 3 2 2" xfId="27544" xr:uid="{00000000-0005-0000-0000-0000E16A0000}"/>
    <cellStyle name="20% - Accent1 3 5 2 2 2 3 2 2 2" xfId="27545" xr:uid="{00000000-0005-0000-0000-0000E26A0000}"/>
    <cellStyle name="20% - Accent1 3 5 2 2 2 3 2 2 2 2" xfId="27546" xr:uid="{00000000-0005-0000-0000-0000E36A0000}"/>
    <cellStyle name="20% - Accent1 3 5 2 2 2 3 2 2 3" xfId="27547" xr:uid="{00000000-0005-0000-0000-0000E46A0000}"/>
    <cellStyle name="20% - Accent1 3 5 2 2 2 3 2 3" xfId="27548" xr:uid="{00000000-0005-0000-0000-0000E56A0000}"/>
    <cellStyle name="20% - Accent1 3 5 2 2 2 3 2 3 2" xfId="27549" xr:uid="{00000000-0005-0000-0000-0000E66A0000}"/>
    <cellStyle name="20% - Accent1 3 5 2 2 2 3 2 4" xfId="27550" xr:uid="{00000000-0005-0000-0000-0000E76A0000}"/>
    <cellStyle name="20% - Accent1 3 5 2 2 2 3 3" xfId="27551" xr:uid="{00000000-0005-0000-0000-0000E86A0000}"/>
    <cellStyle name="20% - Accent1 3 5 2 2 2 3 3 2" xfId="27552" xr:uid="{00000000-0005-0000-0000-0000E96A0000}"/>
    <cellStyle name="20% - Accent1 3 5 2 2 2 3 3 2 2" xfId="27553" xr:uid="{00000000-0005-0000-0000-0000EA6A0000}"/>
    <cellStyle name="20% - Accent1 3 5 2 2 2 3 3 2 2 2" xfId="27554" xr:uid="{00000000-0005-0000-0000-0000EB6A0000}"/>
    <cellStyle name="20% - Accent1 3 5 2 2 2 3 3 2 3" xfId="27555" xr:uid="{00000000-0005-0000-0000-0000EC6A0000}"/>
    <cellStyle name="20% - Accent1 3 5 2 2 2 3 3 3" xfId="27556" xr:uid="{00000000-0005-0000-0000-0000ED6A0000}"/>
    <cellStyle name="20% - Accent1 3 5 2 2 2 3 3 3 2" xfId="27557" xr:uid="{00000000-0005-0000-0000-0000EE6A0000}"/>
    <cellStyle name="20% - Accent1 3 5 2 2 2 3 3 4" xfId="27558" xr:uid="{00000000-0005-0000-0000-0000EF6A0000}"/>
    <cellStyle name="20% - Accent1 3 5 2 2 2 3 4" xfId="27559" xr:uid="{00000000-0005-0000-0000-0000F06A0000}"/>
    <cellStyle name="20% - Accent1 3 5 2 2 2 3 4 2" xfId="27560" xr:uid="{00000000-0005-0000-0000-0000F16A0000}"/>
    <cellStyle name="20% - Accent1 3 5 2 2 2 3 4 2 2" xfId="27561" xr:uid="{00000000-0005-0000-0000-0000F26A0000}"/>
    <cellStyle name="20% - Accent1 3 5 2 2 2 3 4 2 2 2" xfId="27562" xr:uid="{00000000-0005-0000-0000-0000F36A0000}"/>
    <cellStyle name="20% - Accent1 3 5 2 2 2 3 4 2 3" xfId="27563" xr:uid="{00000000-0005-0000-0000-0000F46A0000}"/>
    <cellStyle name="20% - Accent1 3 5 2 2 2 3 4 3" xfId="27564" xr:uid="{00000000-0005-0000-0000-0000F56A0000}"/>
    <cellStyle name="20% - Accent1 3 5 2 2 2 3 4 3 2" xfId="27565" xr:uid="{00000000-0005-0000-0000-0000F66A0000}"/>
    <cellStyle name="20% - Accent1 3 5 2 2 2 3 4 4" xfId="27566" xr:uid="{00000000-0005-0000-0000-0000F76A0000}"/>
    <cellStyle name="20% - Accent1 3 5 2 2 2 3 5" xfId="27567" xr:uid="{00000000-0005-0000-0000-0000F86A0000}"/>
    <cellStyle name="20% - Accent1 3 5 2 2 2 3 5 2" xfId="27568" xr:uid="{00000000-0005-0000-0000-0000F96A0000}"/>
    <cellStyle name="20% - Accent1 3 5 2 2 2 3 5 2 2" xfId="27569" xr:uid="{00000000-0005-0000-0000-0000FA6A0000}"/>
    <cellStyle name="20% - Accent1 3 5 2 2 2 3 5 3" xfId="27570" xr:uid="{00000000-0005-0000-0000-0000FB6A0000}"/>
    <cellStyle name="20% - Accent1 3 5 2 2 2 3 6" xfId="27571" xr:uid="{00000000-0005-0000-0000-0000FC6A0000}"/>
    <cellStyle name="20% - Accent1 3 5 2 2 2 3 6 2" xfId="27572" xr:uid="{00000000-0005-0000-0000-0000FD6A0000}"/>
    <cellStyle name="20% - Accent1 3 5 2 2 2 3 6 2 2" xfId="27573" xr:uid="{00000000-0005-0000-0000-0000FE6A0000}"/>
    <cellStyle name="20% - Accent1 3 5 2 2 2 3 6 3" xfId="27574" xr:uid="{00000000-0005-0000-0000-0000FF6A0000}"/>
    <cellStyle name="20% - Accent1 3 5 2 2 2 3 7" xfId="27575" xr:uid="{00000000-0005-0000-0000-0000006B0000}"/>
    <cellStyle name="20% - Accent1 3 5 2 2 2 3 7 2" xfId="27576" xr:uid="{00000000-0005-0000-0000-0000016B0000}"/>
    <cellStyle name="20% - Accent1 3 5 2 2 2 3 8" xfId="27577" xr:uid="{00000000-0005-0000-0000-0000026B0000}"/>
    <cellStyle name="20% - Accent1 3 5 2 2 2 3 8 2" xfId="27578" xr:uid="{00000000-0005-0000-0000-0000036B0000}"/>
    <cellStyle name="20% - Accent1 3 5 2 2 2 3 9" xfId="27579" xr:uid="{00000000-0005-0000-0000-0000046B0000}"/>
    <cellStyle name="20% - Accent1 3 5 2 2 2 4" xfId="27580" xr:uid="{00000000-0005-0000-0000-0000056B0000}"/>
    <cellStyle name="20% - Accent1 3 5 2 2 2 4 2" xfId="27581" xr:uid="{00000000-0005-0000-0000-0000066B0000}"/>
    <cellStyle name="20% - Accent1 3 5 2 2 2 4 2 2" xfId="27582" xr:uid="{00000000-0005-0000-0000-0000076B0000}"/>
    <cellStyle name="20% - Accent1 3 5 2 2 2 4 2 2 2" xfId="27583" xr:uid="{00000000-0005-0000-0000-0000086B0000}"/>
    <cellStyle name="20% - Accent1 3 5 2 2 2 4 2 3" xfId="27584" xr:uid="{00000000-0005-0000-0000-0000096B0000}"/>
    <cellStyle name="20% - Accent1 3 5 2 2 2 4 3" xfId="27585" xr:uid="{00000000-0005-0000-0000-00000A6B0000}"/>
    <cellStyle name="20% - Accent1 3 5 2 2 2 4 3 2" xfId="27586" xr:uid="{00000000-0005-0000-0000-00000B6B0000}"/>
    <cellStyle name="20% - Accent1 3 5 2 2 2 4 4" xfId="27587" xr:uid="{00000000-0005-0000-0000-00000C6B0000}"/>
    <cellStyle name="20% - Accent1 3 5 2 2 2 5" xfId="27588" xr:uid="{00000000-0005-0000-0000-00000D6B0000}"/>
    <cellStyle name="20% - Accent1 3 5 2 2 2 5 2" xfId="27589" xr:uid="{00000000-0005-0000-0000-00000E6B0000}"/>
    <cellStyle name="20% - Accent1 3 5 2 2 2 5 2 2" xfId="27590" xr:uid="{00000000-0005-0000-0000-00000F6B0000}"/>
    <cellStyle name="20% - Accent1 3 5 2 2 2 5 2 2 2" xfId="27591" xr:uid="{00000000-0005-0000-0000-0000106B0000}"/>
    <cellStyle name="20% - Accent1 3 5 2 2 2 5 2 3" xfId="27592" xr:uid="{00000000-0005-0000-0000-0000116B0000}"/>
    <cellStyle name="20% - Accent1 3 5 2 2 2 5 3" xfId="27593" xr:uid="{00000000-0005-0000-0000-0000126B0000}"/>
    <cellStyle name="20% - Accent1 3 5 2 2 2 5 3 2" xfId="27594" xr:uid="{00000000-0005-0000-0000-0000136B0000}"/>
    <cellStyle name="20% - Accent1 3 5 2 2 2 5 4" xfId="27595" xr:uid="{00000000-0005-0000-0000-0000146B0000}"/>
    <cellStyle name="20% - Accent1 3 5 2 2 2 6" xfId="27596" xr:uid="{00000000-0005-0000-0000-0000156B0000}"/>
    <cellStyle name="20% - Accent1 3 5 2 2 2 6 2" xfId="27597" xr:uid="{00000000-0005-0000-0000-0000166B0000}"/>
    <cellStyle name="20% - Accent1 3 5 2 2 2 6 2 2" xfId="27598" xr:uid="{00000000-0005-0000-0000-0000176B0000}"/>
    <cellStyle name="20% - Accent1 3 5 2 2 2 6 2 2 2" xfId="27599" xr:uid="{00000000-0005-0000-0000-0000186B0000}"/>
    <cellStyle name="20% - Accent1 3 5 2 2 2 6 2 3" xfId="27600" xr:uid="{00000000-0005-0000-0000-0000196B0000}"/>
    <cellStyle name="20% - Accent1 3 5 2 2 2 6 3" xfId="27601" xr:uid="{00000000-0005-0000-0000-00001A6B0000}"/>
    <cellStyle name="20% - Accent1 3 5 2 2 2 6 3 2" xfId="27602" xr:uid="{00000000-0005-0000-0000-00001B6B0000}"/>
    <cellStyle name="20% - Accent1 3 5 2 2 2 6 4" xfId="27603" xr:uid="{00000000-0005-0000-0000-00001C6B0000}"/>
    <cellStyle name="20% - Accent1 3 5 2 2 2 7" xfId="27604" xr:uid="{00000000-0005-0000-0000-00001D6B0000}"/>
    <cellStyle name="20% - Accent1 3 5 2 2 2 7 2" xfId="27605" xr:uid="{00000000-0005-0000-0000-00001E6B0000}"/>
    <cellStyle name="20% - Accent1 3 5 2 2 2 7 2 2" xfId="27606" xr:uid="{00000000-0005-0000-0000-00001F6B0000}"/>
    <cellStyle name="20% - Accent1 3 5 2 2 2 7 3" xfId="27607" xr:uid="{00000000-0005-0000-0000-0000206B0000}"/>
    <cellStyle name="20% - Accent1 3 5 2 2 2 8" xfId="27608" xr:uid="{00000000-0005-0000-0000-0000216B0000}"/>
    <cellStyle name="20% - Accent1 3 5 2 2 2 8 2" xfId="27609" xr:uid="{00000000-0005-0000-0000-0000226B0000}"/>
    <cellStyle name="20% - Accent1 3 5 2 2 2 8 2 2" xfId="27610" xr:uid="{00000000-0005-0000-0000-0000236B0000}"/>
    <cellStyle name="20% - Accent1 3 5 2 2 2 8 3" xfId="27611" xr:uid="{00000000-0005-0000-0000-0000246B0000}"/>
    <cellStyle name="20% - Accent1 3 5 2 2 2 9" xfId="27612" xr:uid="{00000000-0005-0000-0000-0000256B0000}"/>
    <cellStyle name="20% - Accent1 3 5 2 2 2 9 2" xfId="27613" xr:uid="{00000000-0005-0000-0000-0000266B0000}"/>
    <cellStyle name="20% - Accent1 3 5 2 2 3" xfId="27614" xr:uid="{00000000-0005-0000-0000-0000276B0000}"/>
    <cellStyle name="20% - Accent1 3 5 2 2 3 10" xfId="27615" xr:uid="{00000000-0005-0000-0000-0000286B0000}"/>
    <cellStyle name="20% - Accent1 3 5 2 2 3 10 2" xfId="27616" xr:uid="{00000000-0005-0000-0000-0000296B0000}"/>
    <cellStyle name="20% - Accent1 3 5 2 2 3 11" xfId="27617" xr:uid="{00000000-0005-0000-0000-00002A6B0000}"/>
    <cellStyle name="20% - Accent1 3 5 2 2 3 2" xfId="27618" xr:uid="{00000000-0005-0000-0000-00002B6B0000}"/>
    <cellStyle name="20% - Accent1 3 5 2 2 3 2 2" xfId="27619" xr:uid="{00000000-0005-0000-0000-00002C6B0000}"/>
    <cellStyle name="20% - Accent1 3 5 2 2 3 2 2 2" xfId="27620" xr:uid="{00000000-0005-0000-0000-00002D6B0000}"/>
    <cellStyle name="20% - Accent1 3 5 2 2 3 2 2 2 2" xfId="27621" xr:uid="{00000000-0005-0000-0000-00002E6B0000}"/>
    <cellStyle name="20% - Accent1 3 5 2 2 3 2 2 2 2 2" xfId="27622" xr:uid="{00000000-0005-0000-0000-00002F6B0000}"/>
    <cellStyle name="20% - Accent1 3 5 2 2 3 2 2 2 3" xfId="27623" xr:uid="{00000000-0005-0000-0000-0000306B0000}"/>
    <cellStyle name="20% - Accent1 3 5 2 2 3 2 2 3" xfId="27624" xr:uid="{00000000-0005-0000-0000-0000316B0000}"/>
    <cellStyle name="20% - Accent1 3 5 2 2 3 2 2 3 2" xfId="27625" xr:uid="{00000000-0005-0000-0000-0000326B0000}"/>
    <cellStyle name="20% - Accent1 3 5 2 2 3 2 2 4" xfId="27626" xr:uid="{00000000-0005-0000-0000-0000336B0000}"/>
    <cellStyle name="20% - Accent1 3 5 2 2 3 2 3" xfId="27627" xr:uid="{00000000-0005-0000-0000-0000346B0000}"/>
    <cellStyle name="20% - Accent1 3 5 2 2 3 2 3 2" xfId="27628" xr:uid="{00000000-0005-0000-0000-0000356B0000}"/>
    <cellStyle name="20% - Accent1 3 5 2 2 3 2 3 2 2" xfId="27629" xr:uid="{00000000-0005-0000-0000-0000366B0000}"/>
    <cellStyle name="20% - Accent1 3 5 2 2 3 2 3 2 2 2" xfId="27630" xr:uid="{00000000-0005-0000-0000-0000376B0000}"/>
    <cellStyle name="20% - Accent1 3 5 2 2 3 2 3 2 3" xfId="27631" xr:uid="{00000000-0005-0000-0000-0000386B0000}"/>
    <cellStyle name="20% - Accent1 3 5 2 2 3 2 3 3" xfId="27632" xr:uid="{00000000-0005-0000-0000-0000396B0000}"/>
    <cellStyle name="20% - Accent1 3 5 2 2 3 2 3 3 2" xfId="27633" xr:uid="{00000000-0005-0000-0000-00003A6B0000}"/>
    <cellStyle name="20% - Accent1 3 5 2 2 3 2 3 4" xfId="27634" xr:uid="{00000000-0005-0000-0000-00003B6B0000}"/>
    <cellStyle name="20% - Accent1 3 5 2 2 3 2 4" xfId="27635" xr:uid="{00000000-0005-0000-0000-00003C6B0000}"/>
    <cellStyle name="20% - Accent1 3 5 2 2 3 2 4 2" xfId="27636" xr:uid="{00000000-0005-0000-0000-00003D6B0000}"/>
    <cellStyle name="20% - Accent1 3 5 2 2 3 2 4 2 2" xfId="27637" xr:uid="{00000000-0005-0000-0000-00003E6B0000}"/>
    <cellStyle name="20% - Accent1 3 5 2 2 3 2 4 2 2 2" xfId="27638" xr:uid="{00000000-0005-0000-0000-00003F6B0000}"/>
    <cellStyle name="20% - Accent1 3 5 2 2 3 2 4 2 3" xfId="27639" xr:uid="{00000000-0005-0000-0000-0000406B0000}"/>
    <cellStyle name="20% - Accent1 3 5 2 2 3 2 4 3" xfId="27640" xr:uid="{00000000-0005-0000-0000-0000416B0000}"/>
    <cellStyle name="20% - Accent1 3 5 2 2 3 2 4 3 2" xfId="27641" xr:uid="{00000000-0005-0000-0000-0000426B0000}"/>
    <cellStyle name="20% - Accent1 3 5 2 2 3 2 4 4" xfId="27642" xr:uid="{00000000-0005-0000-0000-0000436B0000}"/>
    <cellStyle name="20% - Accent1 3 5 2 2 3 2 5" xfId="27643" xr:uid="{00000000-0005-0000-0000-0000446B0000}"/>
    <cellStyle name="20% - Accent1 3 5 2 2 3 2 5 2" xfId="27644" xr:uid="{00000000-0005-0000-0000-0000456B0000}"/>
    <cellStyle name="20% - Accent1 3 5 2 2 3 2 5 2 2" xfId="27645" xr:uid="{00000000-0005-0000-0000-0000466B0000}"/>
    <cellStyle name="20% - Accent1 3 5 2 2 3 2 5 3" xfId="27646" xr:uid="{00000000-0005-0000-0000-0000476B0000}"/>
    <cellStyle name="20% - Accent1 3 5 2 2 3 2 6" xfId="27647" xr:uid="{00000000-0005-0000-0000-0000486B0000}"/>
    <cellStyle name="20% - Accent1 3 5 2 2 3 2 6 2" xfId="27648" xr:uid="{00000000-0005-0000-0000-0000496B0000}"/>
    <cellStyle name="20% - Accent1 3 5 2 2 3 2 6 2 2" xfId="27649" xr:uid="{00000000-0005-0000-0000-00004A6B0000}"/>
    <cellStyle name="20% - Accent1 3 5 2 2 3 2 6 3" xfId="27650" xr:uid="{00000000-0005-0000-0000-00004B6B0000}"/>
    <cellStyle name="20% - Accent1 3 5 2 2 3 2 7" xfId="27651" xr:uid="{00000000-0005-0000-0000-00004C6B0000}"/>
    <cellStyle name="20% - Accent1 3 5 2 2 3 2 7 2" xfId="27652" xr:uid="{00000000-0005-0000-0000-00004D6B0000}"/>
    <cellStyle name="20% - Accent1 3 5 2 2 3 2 8" xfId="27653" xr:uid="{00000000-0005-0000-0000-00004E6B0000}"/>
    <cellStyle name="20% - Accent1 3 5 2 2 3 2 8 2" xfId="27654" xr:uid="{00000000-0005-0000-0000-00004F6B0000}"/>
    <cellStyle name="20% - Accent1 3 5 2 2 3 2 9" xfId="27655" xr:uid="{00000000-0005-0000-0000-0000506B0000}"/>
    <cellStyle name="20% - Accent1 3 5 2 2 3 3" xfId="27656" xr:uid="{00000000-0005-0000-0000-0000516B0000}"/>
    <cellStyle name="20% - Accent1 3 5 2 2 3 3 2" xfId="27657" xr:uid="{00000000-0005-0000-0000-0000526B0000}"/>
    <cellStyle name="20% - Accent1 3 5 2 2 3 3 2 2" xfId="27658" xr:uid="{00000000-0005-0000-0000-0000536B0000}"/>
    <cellStyle name="20% - Accent1 3 5 2 2 3 3 2 2 2" xfId="27659" xr:uid="{00000000-0005-0000-0000-0000546B0000}"/>
    <cellStyle name="20% - Accent1 3 5 2 2 3 3 2 2 2 2" xfId="27660" xr:uid="{00000000-0005-0000-0000-0000556B0000}"/>
    <cellStyle name="20% - Accent1 3 5 2 2 3 3 2 2 3" xfId="27661" xr:uid="{00000000-0005-0000-0000-0000566B0000}"/>
    <cellStyle name="20% - Accent1 3 5 2 2 3 3 2 3" xfId="27662" xr:uid="{00000000-0005-0000-0000-0000576B0000}"/>
    <cellStyle name="20% - Accent1 3 5 2 2 3 3 2 3 2" xfId="27663" xr:uid="{00000000-0005-0000-0000-0000586B0000}"/>
    <cellStyle name="20% - Accent1 3 5 2 2 3 3 2 4" xfId="27664" xr:uid="{00000000-0005-0000-0000-0000596B0000}"/>
    <cellStyle name="20% - Accent1 3 5 2 2 3 3 3" xfId="27665" xr:uid="{00000000-0005-0000-0000-00005A6B0000}"/>
    <cellStyle name="20% - Accent1 3 5 2 2 3 3 3 2" xfId="27666" xr:uid="{00000000-0005-0000-0000-00005B6B0000}"/>
    <cellStyle name="20% - Accent1 3 5 2 2 3 3 3 2 2" xfId="27667" xr:uid="{00000000-0005-0000-0000-00005C6B0000}"/>
    <cellStyle name="20% - Accent1 3 5 2 2 3 3 3 2 2 2" xfId="27668" xr:uid="{00000000-0005-0000-0000-00005D6B0000}"/>
    <cellStyle name="20% - Accent1 3 5 2 2 3 3 3 2 3" xfId="27669" xr:uid="{00000000-0005-0000-0000-00005E6B0000}"/>
    <cellStyle name="20% - Accent1 3 5 2 2 3 3 3 3" xfId="27670" xr:uid="{00000000-0005-0000-0000-00005F6B0000}"/>
    <cellStyle name="20% - Accent1 3 5 2 2 3 3 3 3 2" xfId="27671" xr:uid="{00000000-0005-0000-0000-0000606B0000}"/>
    <cellStyle name="20% - Accent1 3 5 2 2 3 3 3 4" xfId="27672" xr:uid="{00000000-0005-0000-0000-0000616B0000}"/>
    <cellStyle name="20% - Accent1 3 5 2 2 3 3 4" xfId="27673" xr:uid="{00000000-0005-0000-0000-0000626B0000}"/>
    <cellStyle name="20% - Accent1 3 5 2 2 3 3 4 2" xfId="27674" xr:uid="{00000000-0005-0000-0000-0000636B0000}"/>
    <cellStyle name="20% - Accent1 3 5 2 2 3 3 4 2 2" xfId="27675" xr:uid="{00000000-0005-0000-0000-0000646B0000}"/>
    <cellStyle name="20% - Accent1 3 5 2 2 3 3 4 2 2 2" xfId="27676" xr:uid="{00000000-0005-0000-0000-0000656B0000}"/>
    <cellStyle name="20% - Accent1 3 5 2 2 3 3 4 2 3" xfId="27677" xr:uid="{00000000-0005-0000-0000-0000666B0000}"/>
    <cellStyle name="20% - Accent1 3 5 2 2 3 3 4 3" xfId="27678" xr:uid="{00000000-0005-0000-0000-0000676B0000}"/>
    <cellStyle name="20% - Accent1 3 5 2 2 3 3 4 3 2" xfId="27679" xr:uid="{00000000-0005-0000-0000-0000686B0000}"/>
    <cellStyle name="20% - Accent1 3 5 2 2 3 3 4 4" xfId="27680" xr:uid="{00000000-0005-0000-0000-0000696B0000}"/>
    <cellStyle name="20% - Accent1 3 5 2 2 3 3 5" xfId="27681" xr:uid="{00000000-0005-0000-0000-00006A6B0000}"/>
    <cellStyle name="20% - Accent1 3 5 2 2 3 3 5 2" xfId="27682" xr:uid="{00000000-0005-0000-0000-00006B6B0000}"/>
    <cellStyle name="20% - Accent1 3 5 2 2 3 3 5 2 2" xfId="27683" xr:uid="{00000000-0005-0000-0000-00006C6B0000}"/>
    <cellStyle name="20% - Accent1 3 5 2 2 3 3 5 3" xfId="27684" xr:uid="{00000000-0005-0000-0000-00006D6B0000}"/>
    <cellStyle name="20% - Accent1 3 5 2 2 3 3 6" xfId="27685" xr:uid="{00000000-0005-0000-0000-00006E6B0000}"/>
    <cellStyle name="20% - Accent1 3 5 2 2 3 3 6 2" xfId="27686" xr:uid="{00000000-0005-0000-0000-00006F6B0000}"/>
    <cellStyle name="20% - Accent1 3 5 2 2 3 3 6 2 2" xfId="27687" xr:uid="{00000000-0005-0000-0000-0000706B0000}"/>
    <cellStyle name="20% - Accent1 3 5 2 2 3 3 6 3" xfId="27688" xr:uid="{00000000-0005-0000-0000-0000716B0000}"/>
    <cellStyle name="20% - Accent1 3 5 2 2 3 3 7" xfId="27689" xr:uid="{00000000-0005-0000-0000-0000726B0000}"/>
    <cellStyle name="20% - Accent1 3 5 2 2 3 3 7 2" xfId="27690" xr:uid="{00000000-0005-0000-0000-0000736B0000}"/>
    <cellStyle name="20% - Accent1 3 5 2 2 3 3 8" xfId="27691" xr:uid="{00000000-0005-0000-0000-0000746B0000}"/>
    <cellStyle name="20% - Accent1 3 5 2 2 3 3 8 2" xfId="27692" xr:uid="{00000000-0005-0000-0000-0000756B0000}"/>
    <cellStyle name="20% - Accent1 3 5 2 2 3 3 9" xfId="27693" xr:uid="{00000000-0005-0000-0000-0000766B0000}"/>
    <cellStyle name="20% - Accent1 3 5 2 2 3 4" xfId="27694" xr:uid="{00000000-0005-0000-0000-0000776B0000}"/>
    <cellStyle name="20% - Accent1 3 5 2 2 3 4 2" xfId="27695" xr:uid="{00000000-0005-0000-0000-0000786B0000}"/>
    <cellStyle name="20% - Accent1 3 5 2 2 3 4 2 2" xfId="27696" xr:uid="{00000000-0005-0000-0000-0000796B0000}"/>
    <cellStyle name="20% - Accent1 3 5 2 2 3 4 2 2 2" xfId="27697" xr:uid="{00000000-0005-0000-0000-00007A6B0000}"/>
    <cellStyle name="20% - Accent1 3 5 2 2 3 4 2 3" xfId="27698" xr:uid="{00000000-0005-0000-0000-00007B6B0000}"/>
    <cellStyle name="20% - Accent1 3 5 2 2 3 4 3" xfId="27699" xr:uid="{00000000-0005-0000-0000-00007C6B0000}"/>
    <cellStyle name="20% - Accent1 3 5 2 2 3 4 3 2" xfId="27700" xr:uid="{00000000-0005-0000-0000-00007D6B0000}"/>
    <cellStyle name="20% - Accent1 3 5 2 2 3 4 4" xfId="27701" xr:uid="{00000000-0005-0000-0000-00007E6B0000}"/>
    <cellStyle name="20% - Accent1 3 5 2 2 3 5" xfId="27702" xr:uid="{00000000-0005-0000-0000-00007F6B0000}"/>
    <cellStyle name="20% - Accent1 3 5 2 2 3 5 2" xfId="27703" xr:uid="{00000000-0005-0000-0000-0000806B0000}"/>
    <cellStyle name="20% - Accent1 3 5 2 2 3 5 2 2" xfId="27704" xr:uid="{00000000-0005-0000-0000-0000816B0000}"/>
    <cellStyle name="20% - Accent1 3 5 2 2 3 5 2 2 2" xfId="27705" xr:uid="{00000000-0005-0000-0000-0000826B0000}"/>
    <cellStyle name="20% - Accent1 3 5 2 2 3 5 2 3" xfId="27706" xr:uid="{00000000-0005-0000-0000-0000836B0000}"/>
    <cellStyle name="20% - Accent1 3 5 2 2 3 5 3" xfId="27707" xr:uid="{00000000-0005-0000-0000-0000846B0000}"/>
    <cellStyle name="20% - Accent1 3 5 2 2 3 5 3 2" xfId="27708" xr:uid="{00000000-0005-0000-0000-0000856B0000}"/>
    <cellStyle name="20% - Accent1 3 5 2 2 3 5 4" xfId="27709" xr:uid="{00000000-0005-0000-0000-0000866B0000}"/>
    <cellStyle name="20% - Accent1 3 5 2 2 3 6" xfId="27710" xr:uid="{00000000-0005-0000-0000-0000876B0000}"/>
    <cellStyle name="20% - Accent1 3 5 2 2 3 6 2" xfId="27711" xr:uid="{00000000-0005-0000-0000-0000886B0000}"/>
    <cellStyle name="20% - Accent1 3 5 2 2 3 6 2 2" xfId="27712" xr:uid="{00000000-0005-0000-0000-0000896B0000}"/>
    <cellStyle name="20% - Accent1 3 5 2 2 3 6 2 2 2" xfId="27713" xr:uid="{00000000-0005-0000-0000-00008A6B0000}"/>
    <cellStyle name="20% - Accent1 3 5 2 2 3 6 2 3" xfId="27714" xr:uid="{00000000-0005-0000-0000-00008B6B0000}"/>
    <cellStyle name="20% - Accent1 3 5 2 2 3 6 3" xfId="27715" xr:uid="{00000000-0005-0000-0000-00008C6B0000}"/>
    <cellStyle name="20% - Accent1 3 5 2 2 3 6 3 2" xfId="27716" xr:uid="{00000000-0005-0000-0000-00008D6B0000}"/>
    <cellStyle name="20% - Accent1 3 5 2 2 3 6 4" xfId="27717" xr:uid="{00000000-0005-0000-0000-00008E6B0000}"/>
    <cellStyle name="20% - Accent1 3 5 2 2 3 7" xfId="27718" xr:uid="{00000000-0005-0000-0000-00008F6B0000}"/>
    <cellStyle name="20% - Accent1 3 5 2 2 3 7 2" xfId="27719" xr:uid="{00000000-0005-0000-0000-0000906B0000}"/>
    <cellStyle name="20% - Accent1 3 5 2 2 3 7 2 2" xfId="27720" xr:uid="{00000000-0005-0000-0000-0000916B0000}"/>
    <cellStyle name="20% - Accent1 3 5 2 2 3 7 3" xfId="27721" xr:uid="{00000000-0005-0000-0000-0000926B0000}"/>
    <cellStyle name="20% - Accent1 3 5 2 2 3 8" xfId="27722" xr:uid="{00000000-0005-0000-0000-0000936B0000}"/>
    <cellStyle name="20% - Accent1 3 5 2 2 3 8 2" xfId="27723" xr:uid="{00000000-0005-0000-0000-0000946B0000}"/>
    <cellStyle name="20% - Accent1 3 5 2 2 3 8 2 2" xfId="27724" xr:uid="{00000000-0005-0000-0000-0000956B0000}"/>
    <cellStyle name="20% - Accent1 3 5 2 2 3 8 3" xfId="27725" xr:uid="{00000000-0005-0000-0000-0000966B0000}"/>
    <cellStyle name="20% - Accent1 3 5 2 2 3 9" xfId="27726" xr:uid="{00000000-0005-0000-0000-0000976B0000}"/>
    <cellStyle name="20% - Accent1 3 5 2 2 3 9 2" xfId="27727" xr:uid="{00000000-0005-0000-0000-0000986B0000}"/>
    <cellStyle name="20% - Accent1 3 5 2 2 4" xfId="27728" xr:uid="{00000000-0005-0000-0000-0000996B0000}"/>
    <cellStyle name="20% - Accent1 3 5 2 2 4 10" xfId="27729" xr:uid="{00000000-0005-0000-0000-00009A6B0000}"/>
    <cellStyle name="20% - Accent1 3 5 2 2 4 10 2" xfId="27730" xr:uid="{00000000-0005-0000-0000-00009B6B0000}"/>
    <cellStyle name="20% - Accent1 3 5 2 2 4 11" xfId="27731" xr:uid="{00000000-0005-0000-0000-00009C6B0000}"/>
    <cellStyle name="20% - Accent1 3 5 2 2 4 2" xfId="27732" xr:uid="{00000000-0005-0000-0000-00009D6B0000}"/>
    <cellStyle name="20% - Accent1 3 5 2 2 4 2 2" xfId="27733" xr:uid="{00000000-0005-0000-0000-00009E6B0000}"/>
    <cellStyle name="20% - Accent1 3 5 2 2 4 2 2 2" xfId="27734" xr:uid="{00000000-0005-0000-0000-00009F6B0000}"/>
    <cellStyle name="20% - Accent1 3 5 2 2 4 2 2 2 2" xfId="27735" xr:uid="{00000000-0005-0000-0000-0000A06B0000}"/>
    <cellStyle name="20% - Accent1 3 5 2 2 4 2 2 2 2 2" xfId="27736" xr:uid="{00000000-0005-0000-0000-0000A16B0000}"/>
    <cellStyle name="20% - Accent1 3 5 2 2 4 2 2 2 3" xfId="27737" xr:uid="{00000000-0005-0000-0000-0000A26B0000}"/>
    <cellStyle name="20% - Accent1 3 5 2 2 4 2 2 3" xfId="27738" xr:uid="{00000000-0005-0000-0000-0000A36B0000}"/>
    <cellStyle name="20% - Accent1 3 5 2 2 4 2 2 3 2" xfId="27739" xr:uid="{00000000-0005-0000-0000-0000A46B0000}"/>
    <cellStyle name="20% - Accent1 3 5 2 2 4 2 2 4" xfId="27740" xr:uid="{00000000-0005-0000-0000-0000A56B0000}"/>
    <cellStyle name="20% - Accent1 3 5 2 2 4 2 3" xfId="27741" xr:uid="{00000000-0005-0000-0000-0000A66B0000}"/>
    <cellStyle name="20% - Accent1 3 5 2 2 4 2 3 2" xfId="27742" xr:uid="{00000000-0005-0000-0000-0000A76B0000}"/>
    <cellStyle name="20% - Accent1 3 5 2 2 4 2 3 2 2" xfId="27743" xr:uid="{00000000-0005-0000-0000-0000A86B0000}"/>
    <cellStyle name="20% - Accent1 3 5 2 2 4 2 3 2 2 2" xfId="27744" xr:uid="{00000000-0005-0000-0000-0000A96B0000}"/>
    <cellStyle name="20% - Accent1 3 5 2 2 4 2 3 2 3" xfId="27745" xr:uid="{00000000-0005-0000-0000-0000AA6B0000}"/>
    <cellStyle name="20% - Accent1 3 5 2 2 4 2 3 3" xfId="27746" xr:uid="{00000000-0005-0000-0000-0000AB6B0000}"/>
    <cellStyle name="20% - Accent1 3 5 2 2 4 2 3 3 2" xfId="27747" xr:uid="{00000000-0005-0000-0000-0000AC6B0000}"/>
    <cellStyle name="20% - Accent1 3 5 2 2 4 2 3 4" xfId="27748" xr:uid="{00000000-0005-0000-0000-0000AD6B0000}"/>
    <cellStyle name="20% - Accent1 3 5 2 2 4 2 4" xfId="27749" xr:uid="{00000000-0005-0000-0000-0000AE6B0000}"/>
    <cellStyle name="20% - Accent1 3 5 2 2 4 2 4 2" xfId="27750" xr:uid="{00000000-0005-0000-0000-0000AF6B0000}"/>
    <cellStyle name="20% - Accent1 3 5 2 2 4 2 4 2 2" xfId="27751" xr:uid="{00000000-0005-0000-0000-0000B06B0000}"/>
    <cellStyle name="20% - Accent1 3 5 2 2 4 2 4 2 2 2" xfId="27752" xr:uid="{00000000-0005-0000-0000-0000B16B0000}"/>
    <cellStyle name="20% - Accent1 3 5 2 2 4 2 4 2 3" xfId="27753" xr:uid="{00000000-0005-0000-0000-0000B26B0000}"/>
    <cellStyle name="20% - Accent1 3 5 2 2 4 2 4 3" xfId="27754" xr:uid="{00000000-0005-0000-0000-0000B36B0000}"/>
    <cellStyle name="20% - Accent1 3 5 2 2 4 2 4 3 2" xfId="27755" xr:uid="{00000000-0005-0000-0000-0000B46B0000}"/>
    <cellStyle name="20% - Accent1 3 5 2 2 4 2 4 4" xfId="27756" xr:uid="{00000000-0005-0000-0000-0000B56B0000}"/>
    <cellStyle name="20% - Accent1 3 5 2 2 4 2 5" xfId="27757" xr:uid="{00000000-0005-0000-0000-0000B66B0000}"/>
    <cellStyle name="20% - Accent1 3 5 2 2 4 2 5 2" xfId="27758" xr:uid="{00000000-0005-0000-0000-0000B76B0000}"/>
    <cellStyle name="20% - Accent1 3 5 2 2 4 2 5 2 2" xfId="27759" xr:uid="{00000000-0005-0000-0000-0000B86B0000}"/>
    <cellStyle name="20% - Accent1 3 5 2 2 4 2 5 3" xfId="27760" xr:uid="{00000000-0005-0000-0000-0000B96B0000}"/>
    <cellStyle name="20% - Accent1 3 5 2 2 4 2 6" xfId="27761" xr:uid="{00000000-0005-0000-0000-0000BA6B0000}"/>
    <cellStyle name="20% - Accent1 3 5 2 2 4 2 6 2" xfId="27762" xr:uid="{00000000-0005-0000-0000-0000BB6B0000}"/>
    <cellStyle name="20% - Accent1 3 5 2 2 4 2 6 2 2" xfId="27763" xr:uid="{00000000-0005-0000-0000-0000BC6B0000}"/>
    <cellStyle name="20% - Accent1 3 5 2 2 4 2 6 3" xfId="27764" xr:uid="{00000000-0005-0000-0000-0000BD6B0000}"/>
    <cellStyle name="20% - Accent1 3 5 2 2 4 2 7" xfId="27765" xr:uid="{00000000-0005-0000-0000-0000BE6B0000}"/>
    <cellStyle name="20% - Accent1 3 5 2 2 4 2 7 2" xfId="27766" xr:uid="{00000000-0005-0000-0000-0000BF6B0000}"/>
    <cellStyle name="20% - Accent1 3 5 2 2 4 2 8" xfId="27767" xr:uid="{00000000-0005-0000-0000-0000C06B0000}"/>
    <cellStyle name="20% - Accent1 3 5 2 2 4 2 8 2" xfId="27768" xr:uid="{00000000-0005-0000-0000-0000C16B0000}"/>
    <cellStyle name="20% - Accent1 3 5 2 2 4 2 9" xfId="27769" xr:uid="{00000000-0005-0000-0000-0000C26B0000}"/>
    <cellStyle name="20% - Accent1 3 5 2 2 4 3" xfId="27770" xr:uid="{00000000-0005-0000-0000-0000C36B0000}"/>
    <cellStyle name="20% - Accent1 3 5 2 2 4 3 2" xfId="27771" xr:uid="{00000000-0005-0000-0000-0000C46B0000}"/>
    <cellStyle name="20% - Accent1 3 5 2 2 4 3 2 2" xfId="27772" xr:uid="{00000000-0005-0000-0000-0000C56B0000}"/>
    <cellStyle name="20% - Accent1 3 5 2 2 4 3 2 2 2" xfId="27773" xr:uid="{00000000-0005-0000-0000-0000C66B0000}"/>
    <cellStyle name="20% - Accent1 3 5 2 2 4 3 2 2 2 2" xfId="27774" xr:uid="{00000000-0005-0000-0000-0000C76B0000}"/>
    <cellStyle name="20% - Accent1 3 5 2 2 4 3 2 2 3" xfId="27775" xr:uid="{00000000-0005-0000-0000-0000C86B0000}"/>
    <cellStyle name="20% - Accent1 3 5 2 2 4 3 2 3" xfId="27776" xr:uid="{00000000-0005-0000-0000-0000C96B0000}"/>
    <cellStyle name="20% - Accent1 3 5 2 2 4 3 2 3 2" xfId="27777" xr:uid="{00000000-0005-0000-0000-0000CA6B0000}"/>
    <cellStyle name="20% - Accent1 3 5 2 2 4 3 2 4" xfId="27778" xr:uid="{00000000-0005-0000-0000-0000CB6B0000}"/>
    <cellStyle name="20% - Accent1 3 5 2 2 4 3 3" xfId="27779" xr:uid="{00000000-0005-0000-0000-0000CC6B0000}"/>
    <cellStyle name="20% - Accent1 3 5 2 2 4 3 3 2" xfId="27780" xr:uid="{00000000-0005-0000-0000-0000CD6B0000}"/>
    <cellStyle name="20% - Accent1 3 5 2 2 4 3 3 2 2" xfId="27781" xr:uid="{00000000-0005-0000-0000-0000CE6B0000}"/>
    <cellStyle name="20% - Accent1 3 5 2 2 4 3 3 2 2 2" xfId="27782" xr:uid="{00000000-0005-0000-0000-0000CF6B0000}"/>
    <cellStyle name="20% - Accent1 3 5 2 2 4 3 3 2 3" xfId="27783" xr:uid="{00000000-0005-0000-0000-0000D06B0000}"/>
    <cellStyle name="20% - Accent1 3 5 2 2 4 3 3 3" xfId="27784" xr:uid="{00000000-0005-0000-0000-0000D16B0000}"/>
    <cellStyle name="20% - Accent1 3 5 2 2 4 3 3 3 2" xfId="27785" xr:uid="{00000000-0005-0000-0000-0000D26B0000}"/>
    <cellStyle name="20% - Accent1 3 5 2 2 4 3 3 4" xfId="27786" xr:uid="{00000000-0005-0000-0000-0000D36B0000}"/>
    <cellStyle name="20% - Accent1 3 5 2 2 4 3 4" xfId="27787" xr:uid="{00000000-0005-0000-0000-0000D46B0000}"/>
    <cellStyle name="20% - Accent1 3 5 2 2 4 3 4 2" xfId="27788" xr:uid="{00000000-0005-0000-0000-0000D56B0000}"/>
    <cellStyle name="20% - Accent1 3 5 2 2 4 3 4 2 2" xfId="27789" xr:uid="{00000000-0005-0000-0000-0000D66B0000}"/>
    <cellStyle name="20% - Accent1 3 5 2 2 4 3 4 2 2 2" xfId="27790" xr:uid="{00000000-0005-0000-0000-0000D76B0000}"/>
    <cellStyle name="20% - Accent1 3 5 2 2 4 3 4 2 3" xfId="27791" xr:uid="{00000000-0005-0000-0000-0000D86B0000}"/>
    <cellStyle name="20% - Accent1 3 5 2 2 4 3 4 3" xfId="27792" xr:uid="{00000000-0005-0000-0000-0000D96B0000}"/>
    <cellStyle name="20% - Accent1 3 5 2 2 4 3 4 3 2" xfId="27793" xr:uid="{00000000-0005-0000-0000-0000DA6B0000}"/>
    <cellStyle name="20% - Accent1 3 5 2 2 4 3 4 4" xfId="27794" xr:uid="{00000000-0005-0000-0000-0000DB6B0000}"/>
    <cellStyle name="20% - Accent1 3 5 2 2 4 3 5" xfId="27795" xr:uid="{00000000-0005-0000-0000-0000DC6B0000}"/>
    <cellStyle name="20% - Accent1 3 5 2 2 4 3 5 2" xfId="27796" xr:uid="{00000000-0005-0000-0000-0000DD6B0000}"/>
    <cellStyle name="20% - Accent1 3 5 2 2 4 3 5 2 2" xfId="27797" xr:uid="{00000000-0005-0000-0000-0000DE6B0000}"/>
    <cellStyle name="20% - Accent1 3 5 2 2 4 3 5 3" xfId="27798" xr:uid="{00000000-0005-0000-0000-0000DF6B0000}"/>
    <cellStyle name="20% - Accent1 3 5 2 2 4 3 6" xfId="27799" xr:uid="{00000000-0005-0000-0000-0000E06B0000}"/>
    <cellStyle name="20% - Accent1 3 5 2 2 4 3 6 2" xfId="27800" xr:uid="{00000000-0005-0000-0000-0000E16B0000}"/>
    <cellStyle name="20% - Accent1 3 5 2 2 4 3 6 2 2" xfId="27801" xr:uid="{00000000-0005-0000-0000-0000E26B0000}"/>
    <cellStyle name="20% - Accent1 3 5 2 2 4 3 6 3" xfId="27802" xr:uid="{00000000-0005-0000-0000-0000E36B0000}"/>
    <cellStyle name="20% - Accent1 3 5 2 2 4 3 7" xfId="27803" xr:uid="{00000000-0005-0000-0000-0000E46B0000}"/>
    <cellStyle name="20% - Accent1 3 5 2 2 4 3 7 2" xfId="27804" xr:uid="{00000000-0005-0000-0000-0000E56B0000}"/>
    <cellStyle name="20% - Accent1 3 5 2 2 4 3 8" xfId="27805" xr:uid="{00000000-0005-0000-0000-0000E66B0000}"/>
    <cellStyle name="20% - Accent1 3 5 2 2 4 3 8 2" xfId="27806" xr:uid="{00000000-0005-0000-0000-0000E76B0000}"/>
    <cellStyle name="20% - Accent1 3 5 2 2 4 3 9" xfId="27807" xr:uid="{00000000-0005-0000-0000-0000E86B0000}"/>
    <cellStyle name="20% - Accent1 3 5 2 2 4 4" xfId="27808" xr:uid="{00000000-0005-0000-0000-0000E96B0000}"/>
    <cellStyle name="20% - Accent1 3 5 2 2 4 4 2" xfId="27809" xr:uid="{00000000-0005-0000-0000-0000EA6B0000}"/>
    <cellStyle name="20% - Accent1 3 5 2 2 4 4 2 2" xfId="27810" xr:uid="{00000000-0005-0000-0000-0000EB6B0000}"/>
    <cellStyle name="20% - Accent1 3 5 2 2 4 4 2 2 2" xfId="27811" xr:uid="{00000000-0005-0000-0000-0000EC6B0000}"/>
    <cellStyle name="20% - Accent1 3 5 2 2 4 4 2 3" xfId="27812" xr:uid="{00000000-0005-0000-0000-0000ED6B0000}"/>
    <cellStyle name="20% - Accent1 3 5 2 2 4 4 3" xfId="27813" xr:uid="{00000000-0005-0000-0000-0000EE6B0000}"/>
    <cellStyle name="20% - Accent1 3 5 2 2 4 4 3 2" xfId="27814" xr:uid="{00000000-0005-0000-0000-0000EF6B0000}"/>
    <cellStyle name="20% - Accent1 3 5 2 2 4 4 4" xfId="27815" xr:uid="{00000000-0005-0000-0000-0000F06B0000}"/>
    <cellStyle name="20% - Accent1 3 5 2 2 4 5" xfId="27816" xr:uid="{00000000-0005-0000-0000-0000F16B0000}"/>
    <cellStyle name="20% - Accent1 3 5 2 2 4 5 2" xfId="27817" xr:uid="{00000000-0005-0000-0000-0000F26B0000}"/>
    <cellStyle name="20% - Accent1 3 5 2 2 4 5 2 2" xfId="27818" xr:uid="{00000000-0005-0000-0000-0000F36B0000}"/>
    <cellStyle name="20% - Accent1 3 5 2 2 4 5 2 2 2" xfId="27819" xr:uid="{00000000-0005-0000-0000-0000F46B0000}"/>
    <cellStyle name="20% - Accent1 3 5 2 2 4 5 2 3" xfId="27820" xr:uid="{00000000-0005-0000-0000-0000F56B0000}"/>
    <cellStyle name="20% - Accent1 3 5 2 2 4 5 3" xfId="27821" xr:uid="{00000000-0005-0000-0000-0000F66B0000}"/>
    <cellStyle name="20% - Accent1 3 5 2 2 4 5 3 2" xfId="27822" xr:uid="{00000000-0005-0000-0000-0000F76B0000}"/>
    <cellStyle name="20% - Accent1 3 5 2 2 4 5 4" xfId="27823" xr:uid="{00000000-0005-0000-0000-0000F86B0000}"/>
    <cellStyle name="20% - Accent1 3 5 2 2 4 6" xfId="27824" xr:uid="{00000000-0005-0000-0000-0000F96B0000}"/>
    <cellStyle name="20% - Accent1 3 5 2 2 4 6 2" xfId="27825" xr:uid="{00000000-0005-0000-0000-0000FA6B0000}"/>
    <cellStyle name="20% - Accent1 3 5 2 2 4 6 2 2" xfId="27826" xr:uid="{00000000-0005-0000-0000-0000FB6B0000}"/>
    <cellStyle name="20% - Accent1 3 5 2 2 4 6 2 2 2" xfId="27827" xr:uid="{00000000-0005-0000-0000-0000FC6B0000}"/>
    <cellStyle name="20% - Accent1 3 5 2 2 4 6 2 3" xfId="27828" xr:uid="{00000000-0005-0000-0000-0000FD6B0000}"/>
    <cellStyle name="20% - Accent1 3 5 2 2 4 6 3" xfId="27829" xr:uid="{00000000-0005-0000-0000-0000FE6B0000}"/>
    <cellStyle name="20% - Accent1 3 5 2 2 4 6 3 2" xfId="27830" xr:uid="{00000000-0005-0000-0000-0000FF6B0000}"/>
    <cellStyle name="20% - Accent1 3 5 2 2 4 6 4" xfId="27831" xr:uid="{00000000-0005-0000-0000-0000006C0000}"/>
    <cellStyle name="20% - Accent1 3 5 2 2 4 7" xfId="27832" xr:uid="{00000000-0005-0000-0000-0000016C0000}"/>
    <cellStyle name="20% - Accent1 3 5 2 2 4 7 2" xfId="27833" xr:uid="{00000000-0005-0000-0000-0000026C0000}"/>
    <cellStyle name="20% - Accent1 3 5 2 2 4 7 2 2" xfId="27834" xr:uid="{00000000-0005-0000-0000-0000036C0000}"/>
    <cellStyle name="20% - Accent1 3 5 2 2 4 7 3" xfId="27835" xr:uid="{00000000-0005-0000-0000-0000046C0000}"/>
    <cellStyle name="20% - Accent1 3 5 2 2 4 8" xfId="27836" xr:uid="{00000000-0005-0000-0000-0000056C0000}"/>
    <cellStyle name="20% - Accent1 3 5 2 2 4 8 2" xfId="27837" xr:uid="{00000000-0005-0000-0000-0000066C0000}"/>
    <cellStyle name="20% - Accent1 3 5 2 2 4 8 2 2" xfId="27838" xr:uid="{00000000-0005-0000-0000-0000076C0000}"/>
    <cellStyle name="20% - Accent1 3 5 2 2 4 8 3" xfId="27839" xr:uid="{00000000-0005-0000-0000-0000086C0000}"/>
    <cellStyle name="20% - Accent1 3 5 2 2 4 9" xfId="27840" xr:uid="{00000000-0005-0000-0000-0000096C0000}"/>
    <cellStyle name="20% - Accent1 3 5 2 2 4 9 2" xfId="27841" xr:uid="{00000000-0005-0000-0000-00000A6C0000}"/>
    <cellStyle name="20% - Accent1 3 5 2 2 5" xfId="27842" xr:uid="{00000000-0005-0000-0000-00000B6C0000}"/>
    <cellStyle name="20% - Accent1 3 5 2 2 5 2" xfId="27843" xr:uid="{00000000-0005-0000-0000-00000C6C0000}"/>
    <cellStyle name="20% - Accent1 3 5 2 2 5 2 2" xfId="27844" xr:uid="{00000000-0005-0000-0000-00000D6C0000}"/>
    <cellStyle name="20% - Accent1 3 5 2 2 5 2 2 2" xfId="27845" xr:uid="{00000000-0005-0000-0000-00000E6C0000}"/>
    <cellStyle name="20% - Accent1 3 5 2 2 5 2 2 2 2" xfId="27846" xr:uid="{00000000-0005-0000-0000-00000F6C0000}"/>
    <cellStyle name="20% - Accent1 3 5 2 2 5 2 2 3" xfId="27847" xr:uid="{00000000-0005-0000-0000-0000106C0000}"/>
    <cellStyle name="20% - Accent1 3 5 2 2 5 2 3" xfId="27848" xr:uid="{00000000-0005-0000-0000-0000116C0000}"/>
    <cellStyle name="20% - Accent1 3 5 2 2 5 2 3 2" xfId="27849" xr:uid="{00000000-0005-0000-0000-0000126C0000}"/>
    <cellStyle name="20% - Accent1 3 5 2 2 5 2 4" xfId="27850" xr:uid="{00000000-0005-0000-0000-0000136C0000}"/>
    <cellStyle name="20% - Accent1 3 5 2 2 5 3" xfId="27851" xr:uid="{00000000-0005-0000-0000-0000146C0000}"/>
    <cellStyle name="20% - Accent1 3 5 2 2 5 3 2" xfId="27852" xr:uid="{00000000-0005-0000-0000-0000156C0000}"/>
    <cellStyle name="20% - Accent1 3 5 2 2 5 3 2 2" xfId="27853" xr:uid="{00000000-0005-0000-0000-0000166C0000}"/>
    <cellStyle name="20% - Accent1 3 5 2 2 5 3 2 2 2" xfId="27854" xr:uid="{00000000-0005-0000-0000-0000176C0000}"/>
    <cellStyle name="20% - Accent1 3 5 2 2 5 3 2 3" xfId="27855" xr:uid="{00000000-0005-0000-0000-0000186C0000}"/>
    <cellStyle name="20% - Accent1 3 5 2 2 5 3 3" xfId="27856" xr:uid="{00000000-0005-0000-0000-0000196C0000}"/>
    <cellStyle name="20% - Accent1 3 5 2 2 5 3 3 2" xfId="27857" xr:uid="{00000000-0005-0000-0000-00001A6C0000}"/>
    <cellStyle name="20% - Accent1 3 5 2 2 5 3 4" xfId="27858" xr:uid="{00000000-0005-0000-0000-00001B6C0000}"/>
    <cellStyle name="20% - Accent1 3 5 2 2 5 4" xfId="27859" xr:uid="{00000000-0005-0000-0000-00001C6C0000}"/>
    <cellStyle name="20% - Accent1 3 5 2 2 5 4 2" xfId="27860" xr:uid="{00000000-0005-0000-0000-00001D6C0000}"/>
    <cellStyle name="20% - Accent1 3 5 2 2 5 4 2 2" xfId="27861" xr:uid="{00000000-0005-0000-0000-00001E6C0000}"/>
    <cellStyle name="20% - Accent1 3 5 2 2 5 4 2 2 2" xfId="27862" xr:uid="{00000000-0005-0000-0000-00001F6C0000}"/>
    <cellStyle name="20% - Accent1 3 5 2 2 5 4 2 3" xfId="27863" xr:uid="{00000000-0005-0000-0000-0000206C0000}"/>
    <cellStyle name="20% - Accent1 3 5 2 2 5 4 3" xfId="27864" xr:uid="{00000000-0005-0000-0000-0000216C0000}"/>
    <cellStyle name="20% - Accent1 3 5 2 2 5 4 3 2" xfId="27865" xr:uid="{00000000-0005-0000-0000-0000226C0000}"/>
    <cellStyle name="20% - Accent1 3 5 2 2 5 4 4" xfId="27866" xr:uid="{00000000-0005-0000-0000-0000236C0000}"/>
    <cellStyle name="20% - Accent1 3 5 2 2 5 5" xfId="27867" xr:uid="{00000000-0005-0000-0000-0000246C0000}"/>
    <cellStyle name="20% - Accent1 3 5 2 2 5 5 2" xfId="27868" xr:uid="{00000000-0005-0000-0000-0000256C0000}"/>
    <cellStyle name="20% - Accent1 3 5 2 2 5 5 2 2" xfId="27869" xr:uid="{00000000-0005-0000-0000-0000266C0000}"/>
    <cellStyle name="20% - Accent1 3 5 2 2 5 5 3" xfId="27870" xr:uid="{00000000-0005-0000-0000-0000276C0000}"/>
    <cellStyle name="20% - Accent1 3 5 2 2 5 6" xfId="27871" xr:uid="{00000000-0005-0000-0000-0000286C0000}"/>
    <cellStyle name="20% - Accent1 3 5 2 2 5 6 2" xfId="27872" xr:uid="{00000000-0005-0000-0000-0000296C0000}"/>
    <cellStyle name="20% - Accent1 3 5 2 2 5 6 2 2" xfId="27873" xr:uid="{00000000-0005-0000-0000-00002A6C0000}"/>
    <cellStyle name="20% - Accent1 3 5 2 2 5 6 3" xfId="27874" xr:uid="{00000000-0005-0000-0000-00002B6C0000}"/>
    <cellStyle name="20% - Accent1 3 5 2 2 5 7" xfId="27875" xr:uid="{00000000-0005-0000-0000-00002C6C0000}"/>
    <cellStyle name="20% - Accent1 3 5 2 2 5 7 2" xfId="27876" xr:uid="{00000000-0005-0000-0000-00002D6C0000}"/>
    <cellStyle name="20% - Accent1 3 5 2 2 5 8" xfId="27877" xr:uid="{00000000-0005-0000-0000-00002E6C0000}"/>
    <cellStyle name="20% - Accent1 3 5 2 2 5 8 2" xfId="27878" xr:uid="{00000000-0005-0000-0000-00002F6C0000}"/>
    <cellStyle name="20% - Accent1 3 5 2 2 5 9" xfId="27879" xr:uid="{00000000-0005-0000-0000-0000306C0000}"/>
    <cellStyle name="20% - Accent1 3 5 2 2 6" xfId="27880" xr:uid="{00000000-0005-0000-0000-0000316C0000}"/>
    <cellStyle name="20% - Accent1 3 5 2 2 6 2" xfId="27881" xr:uid="{00000000-0005-0000-0000-0000326C0000}"/>
    <cellStyle name="20% - Accent1 3 5 2 2 6 2 2" xfId="27882" xr:uid="{00000000-0005-0000-0000-0000336C0000}"/>
    <cellStyle name="20% - Accent1 3 5 2 2 6 2 2 2" xfId="27883" xr:uid="{00000000-0005-0000-0000-0000346C0000}"/>
    <cellStyle name="20% - Accent1 3 5 2 2 6 2 2 2 2" xfId="27884" xr:uid="{00000000-0005-0000-0000-0000356C0000}"/>
    <cellStyle name="20% - Accent1 3 5 2 2 6 2 2 3" xfId="27885" xr:uid="{00000000-0005-0000-0000-0000366C0000}"/>
    <cellStyle name="20% - Accent1 3 5 2 2 6 2 3" xfId="27886" xr:uid="{00000000-0005-0000-0000-0000376C0000}"/>
    <cellStyle name="20% - Accent1 3 5 2 2 6 2 3 2" xfId="27887" xr:uid="{00000000-0005-0000-0000-0000386C0000}"/>
    <cellStyle name="20% - Accent1 3 5 2 2 6 2 4" xfId="27888" xr:uid="{00000000-0005-0000-0000-0000396C0000}"/>
    <cellStyle name="20% - Accent1 3 5 2 2 6 3" xfId="27889" xr:uid="{00000000-0005-0000-0000-00003A6C0000}"/>
    <cellStyle name="20% - Accent1 3 5 2 2 6 3 2" xfId="27890" xr:uid="{00000000-0005-0000-0000-00003B6C0000}"/>
    <cellStyle name="20% - Accent1 3 5 2 2 6 3 2 2" xfId="27891" xr:uid="{00000000-0005-0000-0000-00003C6C0000}"/>
    <cellStyle name="20% - Accent1 3 5 2 2 6 3 2 2 2" xfId="27892" xr:uid="{00000000-0005-0000-0000-00003D6C0000}"/>
    <cellStyle name="20% - Accent1 3 5 2 2 6 3 2 3" xfId="27893" xr:uid="{00000000-0005-0000-0000-00003E6C0000}"/>
    <cellStyle name="20% - Accent1 3 5 2 2 6 3 3" xfId="27894" xr:uid="{00000000-0005-0000-0000-00003F6C0000}"/>
    <cellStyle name="20% - Accent1 3 5 2 2 6 3 3 2" xfId="27895" xr:uid="{00000000-0005-0000-0000-0000406C0000}"/>
    <cellStyle name="20% - Accent1 3 5 2 2 6 3 4" xfId="27896" xr:uid="{00000000-0005-0000-0000-0000416C0000}"/>
    <cellStyle name="20% - Accent1 3 5 2 2 6 4" xfId="27897" xr:uid="{00000000-0005-0000-0000-0000426C0000}"/>
    <cellStyle name="20% - Accent1 3 5 2 2 6 4 2" xfId="27898" xr:uid="{00000000-0005-0000-0000-0000436C0000}"/>
    <cellStyle name="20% - Accent1 3 5 2 2 6 4 2 2" xfId="27899" xr:uid="{00000000-0005-0000-0000-0000446C0000}"/>
    <cellStyle name="20% - Accent1 3 5 2 2 6 4 2 2 2" xfId="27900" xr:uid="{00000000-0005-0000-0000-0000456C0000}"/>
    <cellStyle name="20% - Accent1 3 5 2 2 6 4 2 3" xfId="27901" xr:uid="{00000000-0005-0000-0000-0000466C0000}"/>
    <cellStyle name="20% - Accent1 3 5 2 2 6 4 3" xfId="27902" xr:uid="{00000000-0005-0000-0000-0000476C0000}"/>
    <cellStyle name="20% - Accent1 3 5 2 2 6 4 3 2" xfId="27903" xr:uid="{00000000-0005-0000-0000-0000486C0000}"/>
    <cellStyle name="20% - Accent1 3 5 2 2 6 4 4" xfId="27904" xr:uid="{00000000-0005-0000-0000-0000496C0000}"/>
    <cellStyle name="20% - Accent1 3 5 2 2 6 5" xfId="27905" xr:uid="{00000000-0005-0000-0000-00004A6C0000}"/>
    <cellStyle name="20% - Accent1 3 5 2 2 6 5 2" xfId="27906" xr:uid="{00000000-0005-0000-0000-00004B6C0000}"/>
    <cellStyle name="20% - Accent1 3 5 2 2 6 5 2 2" xfId="27907" xr:uid="{00000000-0005-0000-0000-00004C6C0000}"/>
    <cellStyle name="20% - Accent1 3 5 2 2 6 5 3" xfId="27908" xr:uid="{00000000-0005-0000-0000-00004D6C0000}"/>
    <cellStyle name="20% - Accent1 3 5 2 2 6 6" xfId="27909" xr:uid="{00000000-0005-0000-0000-00004E6C0000}"/>
    <cellStyle name="20% - Accent1 3 5 2 2 6 6 2" xfId="27910" xr:uid="{00000000-0005-0000-0000-00004F6C0000}"/>
    <cellStyle name="20% - Accent1 3 5 2 2 6 6 2 2" xfId="27911" xr:uid="{00000000-0005-0000-0000-0000506C0000}"/>
    <cellStyle name="20% - Accent1 3 5 2 2 6 6 3" xfId="27912" xr:uid="{00000000-0005-0000-0000-0000516C0000}"/>
    <cellStyle name="20% - Accent1 3 5 2 2 6 7" xfId="27913" xr:uid="{00000000-0005-0000-0000-0000526C0000}"/>
    <cellStyle name="20% - Accent1 3 5 2 2 6 7 2" xfId="27914" xr:uid="{00000000-0005-0000-0000-0000536C0000}"/>
    <cellStyle name="20% - Accent1 3 5 2 2 6 8" xfId="27915" xr:uid="{00000000-0005-0000-0000-0000546C0000}"/>
    <cellStyle name="20% - Accent1 3 5 2 2 6 8 2" xfId="27916" xr:uid="{00000000-0005-0000-0000-0000556C0000}"/>
    <cellStyle name="20% - Accent1 3 5 2 2 6 9" xfId="27917" xr:uid="{00000000-0005-0000-0000-0000566C0000}"/>
    <cellStyle name="20% - Accent1 3 5 2 2 7" xfId="27918" xr:uid="{00000000-0005-0000-0000-0000576C0000}"/>
    <cellStyle name="20% - Accent1 3 5 2 2 7 2" xfId="27919" xr:uid="{00000000-0005-0000-0000-0000586C0000}"/>
    <cellStyle name="20% - Accent1 3 5 2 2 7 2 2" xfId="27920" xr:uid="{00000000-0005-0000-0000-0000596C0000}"/>
    <cellStyle name="20% - Accent1 3 5 2 2 7 2 2 2" xfId="27921" xr:uid="{00000000-0005-0000-0000-00005A6C0000}"/>
    <cellStyle name="20% - Accent1 3 5 2 2 7 2 3" xfId="27922" xr:uid="{00000000-0005-0000-0000-00005B6C0000}"/>
    <cellStyle name="20% - Accent1 3 5 2 2 7 3" xfId="27923" xr:uid="{00000000-0005-0000-0000-00005C6C0000}"/>
    <cellStyle name="20% - Accent1 3 5 2 2 7 3 2" xfId="27924" xr:uid="{00000000-0005-0000-0000-00005D6C0000}"/>
    <cellStyle name="20% - Accent1 3 5 2 2 7 4" xfId="27925" xr:uid="{00000000-0005-0000-0000-00005E6C0000}"/>
    <cellStyle name="20% - Accent1 3 5 2 2 8" xfId="27926" xr:uid="{00000000-0005-0000-0000-00005F6C0000}"/>
    <cellStyle name="20% - Accent1 3 5 2 2 8 2" xfId="27927" xr:uid="{00000000-0005-0000-0000-0000606C0000}"/>
    <cellStyle name="20% - Accent1 3 5 2 2 8 2 2" xfId="27928" xr:uid="{00000000-0005-0000-0000-0000616C0000}"/>
    <cellStyle name="20% - Accent1 3 5 2 2 8 2 2 2" xfId="27929" xr:uid="{00000000-0005-0000-0000-0000626C0000}"/>
    <cellStyle name="20% - Accent1 3 5 2 2 8 2 3" xfId="27930" xr:uid="{00000000-0005-0000-0000-0000636C0000}"/>
    <cellStyle name="20% - Accent1 3 5 2 2 8 3" xfId="27931" xr:uid="{00000000-0005-0000-0000-0000646C0000}"/>
    <cellStyle name="20% - Accent1 3 5 2 2 8 3 2" xfId="27932" xr:uid="{00000000-0005-0000-0000-0000656C0000}"/>
    <cellStyle name="20% - Accent1 3 5 2 2 8 4" xfId="27933" xr:uid="{00000000-0005-0000-0000-0000666C0000}"/>
    <cellStyle name="20% - Accent1 3 5 2 2 9" xfId="27934" xr:uid="{00000000-0005-0000-0000-0000676C0000}"/>
    <cellStyle name="20% - Accent1 3 5 2 2 9 2" xfId="27935" xr:uid="{00000000-0005-0000-0000-0000686C0000}"/>
    <cellStyle name="20% - Accent1 3 5 2 2 9 2 2" xfId="27936" xr:uid="{00000000-0005-0000-0000-0000696C0000}"/>
    <cellStyle name="20% - Accent1 3 5 2 2 9 2 2 2" xfId="27937" xr:uid="{00000000-0005-0000-0000-00006A6C0000}"/>
    <cellStyle name="20% - Accent1 3 5 2 2 9 2 3" xfId="27938" xr:uid="{00000000-0005-0000-0000-00006B6C0000}"/>
    <cellStyle name="20% - Accent1 3 5 2 2 9 3" xfId="27939" xr:uid="{00000000-0005-0000-0000-00006C6C0000}"/>
    <cellStyle name="20% - Accent1 3 5 2 2 9 3 2" xfId="27940" xr:uid="{00000000-0005-0000-0000-00006D6C0000}"/>
    <cellStyle name="20% - Accent1 3 5 2 2 9 4" xfId="27941" xr:uid="{00000000-0005-0000-0000-00006E6C0000}"/>
    <cellStyle name="20% - Accent1 3 5 2 3" xfId="27942" xr:uid="{00000000-0005-0000-0000-00006F6C0000}"/>
    <cellStyle name="20% - Accent1 3 5 2 3 10" xfId="27943" xr:uid="{00000000-0005-0000-0000-0000706C0000}"/>
    <cellStyle name="20% - Accent1 3 5 2 3 10 2" xfId="27944" xr:uid="{00000000-0005-0000-0000-0000716C0000}"/>
    <cellStyle name="20% - Accent1 3 5 2 3 11" xfId="27945" xr:uid="{00000000-0005-0000-0000-0000726C0000}"/>
    <cellStyle name="20% - Accent1 3 5 2 3 2" xfId="27946" xr:uid="{00000000-0005-0000-0000-0000736C0000}"/>
    <cellStyle name="20% - Accent1 3 5 2 3 2 2" xfId="27947" xr:uid="{00000000-0005-0000-0000-0000746C0000}"/>
    <cellStyle name="20% - Accent1 3 5 2 3 2 2 2" xfId="27948" xr:uid="{00000000-0005-0000-0000-0000756C0000}"/>
    <cellStyle name="20% - Accent1 3 5 2 3 2 2 2 2" xfId="27949" xr:uid="{00000000-0005-0000-0000-0000766C0000}"/>
    <cellStyle name="20% - Accent1 3 5 2 3 2 2 2 2 2" xfId="27950" xr:uid="{00000000-0005-0000-0000-0000776C0000}"/>
    <cellStyle name="20% - Accent1 3 5 2 3 2 2 2 3" xfId="27951" xr:uid="{00000000-0005-0000-0000-0000786C0000}"/>
    <cellStyle name="20% - Accent1 3 5 2 3 2 2 3" xfId="27952" xr:uid="{00000000-0005-0000-0000-0000796C0000}"/>
    <cellStyle name="20% - Accent1 3 5 2 3 2 2 3 2" xfId="27953" xr:uid="{00000000-0005-0000-0000-00007A6C0000}"/>
    <cellStyle name="20% - Accent1 3 5 2 3 2 2 4" xfId="27954" xr:uid="{00000000-0005-0000-0000-00007B6C0000}"/>
    <cellStyle name="20% - Accent1 3 5 2 3 2 3" xfId="27955" xr:uid="{00000000-0005-0000-0000-00007C6C0000}"/>
    <cellStyle name="20% - Accent1 3 5 2 3 2 3 2" xfId="27956" xr:uid="{00000000-0005-0000-0000-00007D6C0000}"/>
    <cellStyle name="20% - Accent1 3 5 2 3 2 3 2 2" xfId="27957" xr:uid="{00000000-0005-0000-0000-00007E6C0000}"/>
    <cellStyle name="20% - Accent1 3 5 2 3 2 3 2 2 2" xfId="27958" xr:uid="{00000000-0005-0000-0000-00007F6C0000}"/>
    <cellStyle name="20% - Accent1 3 5 2 3 2 3 2 3" xfId="27959" xr:uid="{00000000-0005-0000-0000-0000806C0000}"/>
    <cellStyle name="20% - Accent1 3 5 2 3 2 3 3" xfId="27960" xr:uid="{00000000-0005-0000-0000-0000816C0000}"/>
    <cellStyle name="20% - Accent1 3 5 2 3 2 3 3 2" xfId="27961" xr:uid="{00000000-0005-0000-0000-0000826C0000}"/>
    <cellStyle name="20% - Accent1 3 5 2 3 2 3 4" xfId="27962" xr:uid="{00000000-0005-0000-0000-0000836C0000}"/>
    <cellStyle name="20% - Accent1 3 5 2 3 2 4" xfId="27963" xr:uid="{00000000-0005-0000-0000-0000846C0000}"/>
    <cellStyle name="20% - Accent1 3 5 2 3 2 4 2" xfId="27964" xr:uid="{00000000-0005-0000-0000-0000856C0000}"/>
    <cellStyle name="20% - Accent1 3 5 2 3 2 4 2 2" xfId="27965" xr:uid="{00000000-0005-0000-0000-0000866C0000}"/>
    <cellStyle name="20% - Accent1 3 5 2 3 2 4 2 2 2" xfId="27966" xr:uid="{00000000-0005-0000-0000-0000876C0000}"/>
    <cellStyle name="20% - Accent1 3 5 2 3 2 4 2 3" xfId="27967" xr:uid="{00000000-0005-0000-0000-0000886C0000}"/>
    <cellStyle name="20% - Accent1 3 5 2 3 2 4 3" xfId="27968" xr:uid="{00000000-0005-0000-0000-0000896C0000}"/>
    <cellStyle name="20% - Accent1 3 5 2 3 2 4 3 2" xfId="27969" xr:uid="{00000000-0005-0000-0000-00008A6C0000}"/>
    <cellStyle name="20% - Accent1 3 5 2 3 2 4 4" xfId="27970" xr:uid="{00000000-0005-0000-0000-00008B6C0000}"/>
    <cellStyle name="20% - Accent1 3 5 2 3 2 5" xfId="27971" xr:uid="{00000000-0005-0000-0000-00008C6C0000}"/>
    <cellStyle name="20% - Accent1 3 5 2 3 2 5 2" xfId="27972" xr:uid="{00000000-0005-0000-0000-00008D6C0000}"/>
    <cellStyle name="20% - Accent1 3 5 2 3 2 5 2 2" xfId="27973" xr:uid="{00000000-0005-0000-0000-00008E6C0000}"/>
    <cellStyle name="20% - Accent1 3 5 2 3 2 5 3" xfId="27974" xr:uid="{00000000-0005-0000-0000-00008F6C0000}"/>
    <cellStyle name="20% - Accent1 3 5 2 3 2 6" xfId="27975" xr:uid="{00000000-0005-0000-0000-0000906C0000}"/>
    <cellStyle name="20% - Accent1 3 5 2 3 2 6 2" xfId="27976" xr:uid="{00000000-0005-0000-0000-0000916C0000}"/>
    <cellStyle name="20% - Accent1 3 5 2 3 2 6 2 2" xfId="27977" xr:uid="{00000000-0005-0000-0000-0000926C0000}"/>
    <cellStyle name="20% - Accent1 3 5 2 3 2 6 3" xfId="27978" xr:uid="{00000000-0005-0000-0000-0000936C0000}"/>
    <cellStyle name="20% - Accent1 3 5 2 3 2 7" xfId="27979" xr:uid="{00000000-0005-0000-0000-0000946C0000}"/>
    <cellStyle name="20% - Accent1 3 5 2 3 2 7 2" xfId="27980" xr:uid="{00000000-0005-0000-0000-0000956C0000}"/>
    <cellStyle name="20% - Accent1 3 5 2 3 2 8" xfId="27981" xr:uid="{00000000-0005-0000-0000-0000966C0000}"/>
    <cellStyle name="20% - Accent1 3 5 2 3 2 8 2" xfId="27982" xr:uid="{00000000-0005-0000-0000-0000976C0000}"/>
    <cellStyle name="20% - Accent1 3 5 2 3 2 9" xfId="27983" xr:uid="{00000000-0005-0000-0000-0000986C0000}"/>
    <cellStyle name="20% - Accent1 3 5 2 3 3" xfId="27984" xr:uid="{00000000-0005-0000-0000-0000996C0000}"/>
    <cellStyle name="20% - Accent1 3 5 2 3 3 2" xfId="27985" xr:uid="{00000000-0005-0000-0000-00009A6C0000}"/>
    <cellStyle name="20% - Accent1 3 5 2 3 3 2 2" xfId="27986" xr:uid="{00000000-0005-0000-0000-00009B6C0000}"/>
    <cellStyle name="20% - Accent1 3 5 2 3 3 2 2 2" xfId="27987" xr:uid="{00000000-0005-0000-0000-00009C6C0000}"/>
    <cellStyle name="20% - Accent1 3 5 2 3 3 2 2 2 2" xfId="27988" xr:uid="{00000000-0005-0000-0000-00009D6C0000}"/>
    <cellStyle name="20% - Accent1 3 5 2 3 3 2 2 3" xfId="27989" xr:uid="{00000000-0005-0000-0000-00009E6C0000}"/>
    <cellStyle name="20% - Accent1 3 5 2 3 3 2 3" xfId="27990" xr:uid="{00000000-0005-0000-0000-00009F6C0000}"/>
    <cellStyle name="20% - Accent1 3 5 2 3 3 2 3 2" xfId="27991" xr:uid="{00000000-0005-0000-0000-0000A06C0000}"/>
    <cellStyle name="20% - Accent1 3 5 2 3 3 2 4" xfId="27992" xr:uid="{00000000-0005-0000-0000-0000A16C0000}"/>
    <cellStyle name="20% - Accent1 3 5 2 3 3 3" xfId="27993" xr:uid="{00000000-0005-0000-0000-0000A26C0000}"/>
    <cellStyle name="20% - Accent1 3 5 2 3 3 3 2" xfId="27994" xr:uid="{00000000-0005-0000-0000-0000A36C0000}"/>
    <cellStyle name="20% - Accent1 3 5 2 3 3 3 2 2" xfId="27995" xr:uid="{00000000-0005-0000-0000-0000A46C0000}"/>
    <cellStyle name="20% - Accent1 3 5 2 3 3 3 2 2 2" xfId="27996" xr:uid="{00000000-0005-0000-0000-0000A56C0000}"/>
    <cellStyle name="20% - Accent1 3 5 2 3 3 3 2 3" xfId="27997" xr:uid="{00000000-0005-0000-0000-0000A66C0000}"/>
    <cellStyle name="20% - Accent1 3 5 2 3 3 3 3" xfId="27998" xr:uid="{00000000-0005-0000-0000-0000A76C0000}"/>
    <cellStyle name="20% - Accent1 3 5 2 3 3 3 3 2" xfId="27999" xr:uid="{00000000-0005-0000-0000-0000A86C0000}"/>
    <cellStyle name="20% - Accent1 3 5 2 3 3 3 4" xfId="28000" xr:uid="{00000000-0005-0000-0000-0000A96C0000}"/>
    <cellStyle name="20% - Accent1 3 5 2 3 3 4" xfId="28001" xr:uid="{00000000-0005-0000-0000-0000AA6C0000}"/>
    <cellStyle name="20% - Accent1 3 5 2 3 3 4 2" xfId="28002" xr:uid="{00000000-0005-0000-0000-0000AB6C0000}"/>
    <cellStyle name="20% - Accent1 3 5 2 3 3 4 2 2" xfId="28003" xr:uid="{00000000-0005-0000-0000-0000AC6C0000}"/>
    <cellStyle name="20% - Accent1 3 5 2 3 3 4 2 2 2" xfId="28004" xr:uid="{00000000-0005-0000-0000-0000AD6C0000}"/>
    <cellStyle name="20% - Accent1 3 5 2 3 3 4 2 3" xfId="28005" xr:uid="{00000000-0005-0000-0000-0000AE6C0000}"/>
    <cellStyle name="20% - Accent1 3 5 2 3 3 4 3" xfId="28006" xr:uid="{00000000-0005-0000-0000-0000AF6C0000}"/>
    <cellStyle name="20% - Accent1 3 5 2 3 3 4 3 2" xfId="28007" xr:uid="{00000000-0005-0000-0000-0000B06C0000}"/>
    <cellStyle name="20% - Accent1 3 5 2 3 3 4 4" xfId="28008" xr:uid="{00000000-0005-0000-0000-0000B16C0000}"/>
    <cellStyle name="20% - Accent1 3 5 2 3 3 5" xfId="28009" xr:uid="{00000000-0005-0000-0000-0000B26C0000}"/>
    <cellStyle name="20% - Accent1 3 5 2 3 3 5 2" xfId="28010" xr:uid="{00000000-0005-0000-0000-0000B36C0000}"/>
    <cellStyle name="20% - Accent1 3 5 2 3 3 5 2 2" xfId="28011" xr:uid="{00000000-0005-0000-0000-0000B46C0000}"/>
    <cellStyle name="20% - Accent1 3 5 2 3 3 5 3" xfId="28012" xr:uid="{00000000-0005-0000-0000-0000B56C0000}"/>
    <cellStyle name="20% - Accent1 3 5 2 3 3 6" xfId="28013" xr:uid="{00000000-0005-0000-0000-0000B66C0000}"/>
    <cellStyle name="20% - Accent1 3 5 2 3 3 6 2" xfId="28014" xr:uid="{00000000-0005-0000-0000-0000B76C0000}"/>
    <cellStyle name="20% - Accent1 3 5 2 3 3 6 2 2" xfId="28015" xr:uid="{00000000-0005-0000-0000-0000B86C0000}"/>
    <cellStyle name="20% - Accent1 3 5 2 3 3 6 3" xfId="28016" xr:uid="{00000000-0005-0000-0000-0000B96C0000}"/>
    <cellStyle name="20% - Accent1 3 5 2 3 3 7" xfId="28017" xr:uid="{00000000-0005-0000-0000-0000BA6C0000}"/>
    <cellStyle name="20% - Accent1 3 5 2 3 3 7 2" xfId="28018" xr:uid="{00000000-0005-0000-0000-0000BB6C0000}"/>
    <cellStyle name="20% - Accent1 3 5 2 3 3 8" xfId="28019" xr:uid="{00000000-0005-0000-0000-0000BC6C0000}"/>
    <cellStyle name="20% - Accent1 3 5 2 3 3 8 2" xfId="28020" xr:uid="{00000000-0005-0000-0000-0000BD6C0000}"/>
    <cellStyle name="20% - Accent1 3 5 2 3 3 9" xfId="28021" xr:uid="{00000000-0005-0000-0000-0000BE6C0000}"/>
    <cellStyle name="20% - Accent1 3 5 2 3 4" xfId="28022" xr:uid="{00000000-0005-0000-0000-0000BF6C0000}"/>
    <cellStyle name="20% - Accent1 3 5 2 3 4 2" xfId="28023" xr:uid="{00000000-0005-0000-0000-0000C06C0000}"/>
    <cellStyle name="20% - Accent1 3 5 2 3 4 2 2" xfId="28024" xr:uid="{00000000-0005-0000-0000-0000C16C0000}"/>
    <cellStyle name="20% - Accent1 3 5 2 3 4 2 2 2" xfId="28025" xr:uid="{00000000-0005-0000-0000-0000C26C0000}"/>
    <cellStyle name="20% - Accent1 3 5 2 3 4 2 3" xfId="28026" xr:uid="{00000000-0005-0000-0000-0000C36C0000}"/>
    <cellStyle name="20% - Accent1 3 5 2 3 4 3" xfId="28027" xr:uid="{00000000-0005-0000-0000-0000C46C0000}"/>
    <cellStyle name="20% - Accent1 3 5 2 3 4 3 2" xfId="28028" xr:uid="{00000000-0005-0000-0000-0000C56C0000}"/>
    <cellStyle name="20% - Accent1 3 5 2 3 4 4" xfId="28029" xr:uid="{00000000-0005-0000-0000-0000C66C0000}"/>
    <cellStyle name="20% - Accent1 3 5 2 3 5" xfId="28030" xr:uid="{00000000-0005-0000-0000-0000C76C0000}"/>
    <cellStyle name="20% - Accent1 3 5 2 3 5 2" xfId="28031" xr:uid="{00000000-0005-0000-0000-0000C86C0000}"/>
    <cellStyle name="20% - Accent1 3 5 2 3 5 2 2" xfId="28032" xr:uid="{00000000-0005-0000-0000-0000C96C0000}"/>
    <cellStyle name="20% - Accent1 3 5 2 3 5 2 2 2" xfId="28033" xr:uid="{00000000-0005-0000-0000-0000CA6C0000}"/>
    <cellStyle name="20% - Accent1 3 5 2 3 5 2 3" xfId="28034" xr:uid="{00000000-0005-0000-0000-0000CB6C0000}"/>
    <cellStyle name="20% - Accent1 3 5 2 3 5 3" xfId="28035" xr:uid="{00000000-0005-0000-0000-0000CC6C0000}"/>
    <cellStyle name="20% - Accent1 3 5 2 3 5 3 2" xfId="28036" xr:uid="{00000000-0005-0000-0000-0000CD6C0000}"/>
    <cellStyle name="20% - Accent1 3 5 2 3 5 4" xfId="28037" xr:uid="{00000000-0005-0000-0000-0000CE6C0000}"/>
    <cellStyle name="20% - Accent1 3 5 2 3 6" xfId="28038" xr:uid="{00000000-0005-0000-0000-0000CF6C0000}"/>
    <cellStyle name="20% - Accent1 3 5 2 3 6 2" xfId="28039" xr:uid="{00000000-0005-0000-0000-0000D06C0000}"/>
    <cellStyle name="20% - Accent1 3 5 2 3 6 2 2" xfId="28040" xr:uid="{00000000-0005-0000-0000-0000D16C0000}"/>
    <cellStyle name="20% - Accent1 3 5 2 3 6 2 2 2" xfId="28041" xr:uid="{00000000-0005-0000-0000-0000D26C0000}"/>
    <cellStyle name="20% - Accent1 3 5 2 3 6 2 3" xfId="28042" xr:uid="{00000000-0005-0000-0000-0000D36C0000}"/>
    <cellStyle name="20% - Accent1 3 5 2 3 6 3" xfId="28043" xr:uid="{00000000-0005-0000-0000-0000D46C0000}"/>
    <cellStyle name="20% - Accent1 3 5 2 3 6 3 2" xfId="28044" xr:uid="{00000000-0005-0000-0000-0000D56C0000}"/>
    <cellStyle name="20% - Accent1 3 5 2 3 6 4" xfId="28045" xr:uid="{00000000-0005-0000-0000-0000D66C0000}"/>
    <cellStyle name="20% - Accent1 3 5 2 3 7" xfId="28046" xr:uid="{00000000-0005-0000-0000-0000D76C0000}"/>
    <cellStyle name="20% - Accent1 3 5 2 3 7 2" xfId="28047" xr:uid="{00000000-0005-0000-0000-0000D86C0000}"/>
    <cellStyle name="20% - Accent1 3 5 2 3 7 2 2" xfId="28048" xr:uid="{00000000-0005-0000-0000-0000D96C0000}"/>
    <cellStyle name="20% - Accent1 3 5 2 3 7 3" xfId="28049" xr:uid="{00000000-0005-0000-0000-0000DA6C0000}"/>
    <cellStyle name="20% - Accent1 3 5 2 3 8" xfId="28050" xr:uid="{00000000-0005-0000-0000-0000DB6C0000}"/>
    <cellStyle name="20% - Accent1 3 5 2 3 8 2" xfId="28051" xr:uid="{00000000-0005-0000-0000-0000DC6C0000}"/>
    <cellStyle name="20% - Accent1 3 5 2 3 8 2 2" xfId="28052" xr:uid="{00000000-0005-0000-0000-0000DD6C0000}"/>
    <cellStyle name="20% - Accent1 3 5 2 3 8 3" xfId="28053" xr:uid="{00000000-0005-0000-0000-0000DE6C0000}"/>
    <cellStyle name="20% - Accent1 3 5 2 3 9" xfId="28054" xr:uid="{00000000-0005-0000-0000-0000DF6C0000}"/>
    <cellStyle name="20% - Accent1 3 5 2 3 9 2" xfId="28055" xr:uid="{00000000-0005-0000-0000-0000E06C0000}"/>
    <cellStyle name="20% - Accent1 3 5 2 4" xfId="28056" xr:uid="{00000000-0005-0000-0000-0000E16C0000}"/>
    <cellStyle name="20% - Accent1 3 5 2 4 10" xfId="28057" xr:uid="{00000000-0005-0000-0000-0000E26C0000}"/>
    <cellStyle name="20% - Accent1 3 5 2 4 10 2" xfId="28058" xr:uid="{00000000-0005-0000-0000-0000E36C0000}"/>
    <cellStyle name="20% - Accent1 3 5 2 4 11" xfId="28059" xr:uid="{00000000-0005-0000-0000-0000E46C0000}"/>
    <cellStyle name="20% - Accent1 3 5 2 4 2" xfId="28060" xr:uid="{00000000-0005-0000-0000-0000E56C0000}"/>
    <cellStyle name="20% - Accent1 3 5 2 4 2 2" xfId="28061" xr:uid="{00000000-0005-0000-0000-0000E66C0000}"/>
    <cellStyle name="20% - Accent1 3 5 2 4 2 2 2" xfId="28062" xr:uid="{00000000-0005-0000-0000-0000E76C0000}"/>
    <cellStyle name="20% - Accent1 3 5 2 4 2 2 2 2" xfId="28063" xr:uid="{00000000-0005-0000-0000-0000E86C0000}"/>
    <cellStyle name="20% - Accent1 3 5 2 4 2 2 2 2 2" xfId="28064" xr:uid="{00000000-0005-0000-0000-0000E96C0000}"/>
    <cellStyle name="20% - Accent1 3 5 2 4 2 2 2 3" xfId="28065" xr:uid="{00000000-0005-0000-0000-0000EA6C0000}"/>
    <cellStyle name="20% - Accent1 3 5 2 4 2 2 3" xfId="28066" xr:uid="{00000000-0005-0000-0000-0000EB6C0000}"/>
    <cellStyle name="20% - Accent1 3 5 2 4 2 2 3 2" xfId="28067" xr:uid="{00000000-0005-0000-0000-0000EC6C0000}"/>
    <cellStyle name="20% - Accent1 3 5 2 4 2 2 4" xfId="28068" xr:uid="{00000000-0005-0000-0000-0000ED6C0000}"/>
    <cellStyle name="20% - Accent1 3 5 2 4 2 3" xfId="28069" xr:uid="{00000000-0005-0000-0000-0000EE6C0000}"/>
    <cellStyle name="20% - Accent1 3 5 2 4 2 3 2" xfId="28070" xr:uid="{00000000-0005-0000-0000-0000EF6C0000}"/>
    <cellStyle name="20% - Accent1 3 5 2 4 2 3 2 2" xfId="28071" xr:uid="{00000000-0005-0000-0000-0000F06C0000}"/>
    <cellStyle name="20% - Accent1 3 5 2 4 2 3 2 2 2" xfId="28072" xr:uid="{00000000-0005-0000-0000-0000F16C0000}"/>
    <cellStyle name="20% - Accent1 3 5 2 4 2 3 2 3" xfId="28073" xr:uid="{00000000-0005-0000-0000-0000F26C0000}"/>
    <cellStyle name="20% - Accent1 3 5 2 4 2 3 3" xfId="28074" xr:uid="{00000000-0005-0000-0000-0000F36C0000}"/>
    <cellStyle name="20% - Accent1 3 5 2 4 2 3 3 2" xfId="28075" xr:uid="{00000000-0005-0000-0000-0000F46C0000}"/>
    <cellStyle name="20% - Accent1 3 5 2 4 2 3 4" xfId="28076" xr:uid="{00000000-0005-0000-0000-0000F56C0000}"/>
    <cellStyle name="20% - Accent1 3 5 2 4 2 4" xfId="28077" xr:uid="{00000000-0005-0000-0000-0000F66C0000}"/>
    <cellStyle name="20% - Accent1 3 5 2 4 2 4 2" xfId="28078" xr:uid="{00000000-0005-0000-0000-0000F76C0000}"/>
    <cellStyle name="20% - Accent1 3 5 2 4 2 4 2 2" xfId="28079" xr:uid="{00000000-0005-0000-0000-0000F86C0000}"/>
    <cellStyle name="20% - Accent1 3 5 2 4 2 4 2 2 2" xfId="28080" xr:uid="{00000000-0005-0000-0000-0000F96C0000}"/>
    <cellStyle name="20% - Accent1 3 5 2 4 2 4 2 3" xfId="28081" xr:uid="{00000000-0005-0000-0000-0000FA6C0000}"/>
    <cellStyle name="20% - Accent1 3 5 2 4 2 4 3" xfId="28082" xr:uid="{00000000-0005-0000-0000-0000FB6C0000}"/>
    <cellStyle name="20% - Accent1 3 5 2 4 2 4 3 2" xfId="28083" xr:uid="{00000000-0005-0000-0000-0000FC6C0000}"/>
    <cellStyle name="20% - Accent1 3 5 2 4 2 4 4" xfId="28084" xr:uid="{00000000-0005-0000-0000-0000FD6C0000}"/>
    <cellStyle name="20% - Accent1 3 5 2 4 2 5" xfId="28085" xr:uid="{00000000-0005-0000-0000-0000FE6C0000}"/>
    <cellStyle name="20% - Accent1 3 5 2 4 2 5 2" xfId="28086" xr:uid="{00000000-0005-0000-0000-0000FF6C0000}"/>
    <cellStyle name="20% - Accent1 3 5 2 4 2 5 2 2" xfId="28087" xr:uid="{00000000-0005-0000-0000-0000006D0000}"/>
    <cellStyle name="20% - Accent1 3 5 2 4 2 5 3" xfId="28088" xr:uid="{00000000-0005-0000-0000-0000016D0000}"/>
    <cellStyle name="20% - Accent1 3 5 2 4 2 6" xfId="28089" xr:uid="{00000000-0005-0000-0000-0000026D0000}"/>
    <cellStyle name="20% - Accent1 3 5 2 4 2 6 2" xfId="28090" xr:uid="{00000000-0005-0000-0000-0000036D0000}"/>
    <cellStyle name="20% - Accent1 3 5 2 4 2 6 2 2" xfId="28091" xr:uid="{00000000-0005-0000-0000-0000046D0000}"/>
    <cellStyle name="20% - Accent1 3 5 2 4 2 6 3" xfId="28092" xr:uid="{00000000-0005-0000-0000-0000056D0000}"/>
    <cellStyle name="20% - Accent1 3 5 2 4 2 7" xfId="28093" xr:uid="{00000000-0005-0000-0000-0000066D0000}"/>
    <cellStyle name="20% - Accent1 3 5 2 4 2 7 2" xfId="28094" xr:uid="{00000000-0005-0000-0000-0000076D0000}"/>
    <cellStyle name="20% - Accent1 3 5 2 4 2 8" xfId="28095" xr:uid="{00000000-0005-0000-0000-0000086D0000}"/>
    <cellStyle name="20% - Accent1 3 5 2 4 2 8 2" xfId="28096" xr:uid="{00000000-0005-0000-0000-0000096D0000}"/>
    <cellStyle name="20% - Accent1 3 5 2 4 2 9" xfId="28097" xr:uid="{00000000-0005-0000-0000-00000A6D0000}"/>
    <cellStyle name="20% - Accent1 3 5 2 4 3" xfId="28098" xr:uid="{00000000-0005-0000-0000-00000B6D0000}"/>
    <cellStyle name="20% - Accent1 3 5 2 4 3 2" xfId="28099" xr:uid="{00000000-0005-0000-0000-00000C6D0000}"/>
    <cellStyle name="20% - Accent1 3 5 2 4 3 2 2" xfId="28100" xr:uid="{00000000-0005-0000-0000-00000D6D0000}"/>
    <cellStyle name="20% - Accent1 3 5 2 4 3 2 2 2" xfId="28101" xr:uid="{00000000-0005-0000-0000-00000E6D0000}"/>
    <cellStyle name="20% - Accent1 3 5 2 4 3 2 2 2 2" xfId="28102" xr:uid="{00000000-0005-0000-0000-00000F6D0000}"/>
    <cellStyle name="20% - Accent1 3 5 2 4 3 2 2 3" xfId="28103" xr:uid="{00000000-0005-0000-0000-0000106D0000}"/>
    <cellStyle name="20% - Accent1 3 5 2 4 3 2 3" xfId="28104" xr:uid="{00000000-0005-0000-0000-0000116D0000}"/>
    <cellStyle name="20% - Accent1 3 5 2 4 3 2 3 2" xfId="28105" xr:uid="{00000000-0005-0000-0000-0000126D0000}"/>
    <cellStyle name="20% - Accent1 3 5 2 4 3 2 4" xfId="28106" xr:uid="{00000000-0005-0000-0000-0000136D0000}"/>
    <cellStyle name="20% - Accent1 3 5 2 4 3 3" xfId="28107" xr:uid="{00000000-0005-0000-0000-0000146D0000}"/>
    <cellStyle name="20% - Accent1 3 5 2 4 3 3 2" xfId="28108" xr:uid="{00000000-0005-0000-0000-0000156D0000}"/>
    <cellStyle name="20% - Accent1 3 5 2 4 3 3 2 2" xfId="28109" xr:uid="{00000000-0005-0000-0000-0000166D0000}"/>
    <cellStyle name="20% - Accent1 3 5 2 4 3 3 2 2 2" xfId="28110" xr:uid="{00000000-0005-0000-0000-0000176D0000}"/>
    <cellStyle name="20% - Accent1 3 5 2 4 3 3 2 3" xfId="28111" xr:uid="{00000000-0005-0000-0000-0000186D0000}"/>
    <cellStyle name="20% - Accent1 3 5 2 4 3 3 3" xfId="28112" xr:uid="{00000000-0005-0000-0000-0000196D0000}"/>
    <cellStyle name="20% - Accent1 3 5 2 4 3 3 3 2" xfId="28113" xr:uid="{00000000-0005-0000-0000-00001A6D0000}"/>
    <cellStyle name="20% - Accent1 3 5 2 4 3 3 4" xfId="28114" xr:uid="{00000000-0005-0000-0000-00001B6D0000}"/>
    <cellStyle name="20% - Accent1 3 5 2 4 3 4" xfId="28115" xr:uid="{00000000-0005-0000-0000-00001C6D0000}"/>
    <cellStyle name="20% - Accent1 3 5 2 4 3 4 2" xfId="28116" xr:uid="{00000000-0005-0000-0000-00001D6D0000}"/>
    <cellStyle name="20% - Accent1 3 5 2 4 3 4 2 2" xfId="28117" xr:uid="{00000000-0005-0000-0000-00001E6D0000}"/>
    <cellStyle name="20% - Accent1 3 5 2 4 3 4 2 2 2" xfId="28118" xr:uid="{00000000-0005-0000-0000-00001F6D0000}"/>
    <cellStyle name="20% - Accent1 3 5 2 4 3 4 2 3" xfId="28119" xr:uid="{00000000-0005-0000-0000-0000206D0000}"/>
    <cellStyle name="20% - Accent1 3 5 2 4 3 4 3" xfId="28120" xr:uid="{00000000-0005-0000-0000-0000216D0000}"/>
    <cellStyle name="20% - Accent1 3 5 2 4 3 4 3 2" xfId="28121" xr:uid="{00000000-0005-0000-0000-0000226D0000}"/>
    <cellStyle name="20% - Accent1 3 5 2 4 3 4 4" xfId="28122" xr:uid="{00000000-0005-0000-0000-0000236D0000}"/>
    <cellStyle name="20% - Accent1 3 5 2 4 3 5" xfId="28123" xr:uid="{00000000-0005-0000-0000-0000246D0000}"/>
    <cellStyle name="20% - Accent1 3 5 2 4 3 5 2" xfId="28124" xr:uid="{00000000-0005-0000-0000-0000256D0000}"/>
    <cellStyle name="20% - Accent1 3 5 2 4 3 5 2 2" xfId="28125" xr:uid="{00000000-0005-0000-0000-0000266D0000}"/>
    <cellStyle name="20% - Accent1 3 5 2 4 3 5 3" xfId="28126" xr:uid="{00000000-0005-0000-0000-0000276D0000}"/>
    <cellStyle name="20% - Accent1 3 5 2 4 3 6" xfId="28127" xr:uid="{00000000-0005-0000-0000-0000286D0000}"/>
    <cellStyle name="20% - Accent1 3 5 2 4 3 6 2" xfId="28128" xr:uid="{00000000-0005-0000-0000-0000296D0000}"/>
    <cellStyle name="20% - Accent1 3 5 2 4 3 6 2 2" xfId="28129" xr:uid="{00000000-0005-0000-0000-00002A6D0000}"/>
    <cellStyle name="20% - Accent1 3 5 2 4 3 6 3" xfId="28130" xr:uid="{00000000-0005-0000-0000-00002B6D0000}"/>
    <cellStyle name="20% - Accent1 3 5 2 4 3 7" xfId="28131" xr:uid="{00000000-0005-0000-0000-00002C6D0000}"/>
    <cellStyle name="20% - Accent1 3 5 2 4 3 7 2" xfId="28132" xr:uid="{00000000-0005-0000-0000-00002D6D0000}"/>
    <cellStyle name="20% - Accent1 3 5 2 4 3 8" xfId="28133" xr:uid="{00000000-0005-0000-0000-00002E6D0000}"/>
    <cellStyle name="20% - Accent1 3 5 2 4 3 8 2" xfId="28134" xr:uid="{00000000-0005-0000-0000-00002F6D0000}"/>
    <cellStyle name="20% - Accent1 3 5 2 4 3 9" xfId="28135" xr:uid="{00000000-0005-0000-0000-0000306D0000}"/>
    <cellStyle name="20% - Accent1 3 5 2 4 4" xfId="28136" xr:uid="{00000000-0005-0000-0000-0000316D0000}"/>
    <cellStyle name="20% - Accent1 3 5 2 4 4 2" xfId="28137" xr:uid="{00000000-0005-0000-0000-0000326D0000}"/>
    <cellStyle name="20% - Accent1 3 5 2 4 4 2 2" xfId="28138" xr:uid="{00000000-0005-0000-0000-0000336D0000}"/>
    <cellStyle name="20% - Accent1 3 5 2 4 4 2 2 2" xfId="28139" xr:uid="{00000000-0005-0000-0000-0000346D0000}"/>
    <cellStyle name="20% - Accent1 3 5 2 4 4 2 3" xfId="28140" xr:uid="{00000000-0005-0000-0000-0000356D0000}"/>
    <cellStyle name="20% - Accent1 3 5 2 4 4 3" xfId="28141" xr:uid="{00000000-0005-0000-0000-0000366D0000}"/>
    <cellStyle name="20% - Accent1 3 5 2 4 4 3 2" xfId="28142" xr:uid="{00000000-0005-0000-0000-0000376D0000}"/>
    <cellStyle name="20% - Accent1 3 5 2 4 4 4" xfId="28143" xr:uid="{00000000-0005-0000-0000-0000386D0000}"/>
    <cellStyle name="20% - Accent1 3 5 2 4 5" xfId="28144" xr:uid="{00000000-0005-0000-0000-0000396D0000}"/>
    <cellStyle name="20% - Accent1 3 5 2 4 5 2" xfId="28145" xr:uid="{00000000-0005-0000-0000-00003A6D0000}"/>
    <cellStyle name="20% - Accent1 3 5 2 4 5 2 2" xfId="28146" xr:uid="{00000000-0005-0000-0000-00003B6D0000}"/>
    <cellStyle name="20% - Accent1 3 5 2 4 5 2 2 2" xfId="28147" xr:uid="{00000000-0005-0000-0000-00003C6D0000}"/>
    <cellStyle name="20% - Accent1 3 5 2 4 5 2 3" xfId="28148" xr:uid="{00000000-0005-0000-0000-00003D6D0000}"/>
    <cellStyle name="20% - Accent1 3 5 2 4 5 3" xfId="28149" xr:uid="{00000000-0005-0000-0000-00003E6D0000}"/>
    <cellStyle name="20% - Accent1 3 5 2 4 5 3 2" xfId="28150" xr:uid="{00000000-0005-0000-0000-00003F6D0000}"/>
    <cellStyle name="20% - Accent1 3 5 2 4 5 4" xfId="28151" xr:uid="{00000000-0005-0000-0000-0000406D0000}"/>
    <cellStyle name="20% - Accent1 3 5 2 4 6" xfId="28152" xr:uid="{00000000-0005-0000-0000-0000416D0000}"/>
    <cellStyle name="20% - Accent1 3 5 2 4 6 2" xfId="28153" xr:uid="{00000000-0005-0000-0000-0000426D0000}"/>
    <cellStyle name="20% - Accent1 3 5 2 4 6 2 2" xfId="28154" xr:uid="{00000000-0005-0000-0000-0000436D0000}"/>
    <cellStyle name="20% - Accent1 3 5 2 4 6 2 2 2" xfId="28155" xr:uid="{00000000-0005-0000-0000-0000446D0000}"/>
    <cellStyle name="20% - Accent1 3 5 2 4 6 2 3" xfId="28156" xr:uid="{00000000-0005-0000-0000-0000456D0000}"/>
    <cellStyle name="20% - Accent1 3 5 2 4 6 3" xfId="28157" xr:uid="{00000000-0005-0000-0000-0000466D0000}"/>
    <cellStyle name="20% - Accent1 3 5 2 4 6 3 2" xfId="28158" xr:uid="{00000000-0005-0000-0000-0000476D0000}"/>
    <cellStyle name="20% - Accent1 3 5 2 4 6 4" xfId="28159" xr:uid="{00000000-0005-0000-0000-0000486D0000}"/>
    <cellStyle name="20% - Accent1 3 5 2 4 7" xfId="28160" xr:uid="{00000000-0005-0000-0000-0000496D0000}"/>
    <cellStyle name="20% - Accent1 3 5 2 4 7 2" xfId="28161" xr:uid="{00000000-0005-0000-0000-00004A6D0000}"/>
    <cellStyle name="20% - Accent1 3 5 2 4 7 2 2" xfId="28162" xr:uid="{00000000-0005-0000-0000-00004B6D0000}"/>
    <cellStyle name="20% - Accent1 3 5 2 4 7 3" xfId="28163" xr:uid="{00000000-0005-0000-0000-00004C6D0000}"/>
    <cellStyle name="20% - Accent1 3 5 2 4 8" xfId="28164" xr:uid="{00000000-0005-0000-0000-00004D6D0000}"/>
    <cellStyle name="20% - Accent1 3 5 2 4 8 2" xfId="28165" xr:uid="{00000000-0005-0000-0000-00004E6D0000}"/>
    <cellStyle name="20% - Accent1 3 5 2 4 8 2 2" xfId="28166" xr:uid="{00000000-0005-0000-0000-00004F6D0000}"/>
    <cellStyle name="20% - Accent1 3 5 2 4 8 3" xfId="28167" xr:uid="{00000000-0005-0000-0000-0000506D0000}"/>
    <cellStyle name="20% - Accent1 3 5 2 4 9" xfId="28168" xr:uid="{00000000-0005-0000-0000-0000516D0000}"/>
    <cellStyle name="20% - Accent1 3 5 2 4 9 2" xfId="28169" xr:uid="{00000000-0005-0000-0000-0000526D0000}"/>
    <cellStyle name="20% - Accent1 3 5 2 5" xfId="28170" xr:uid="{00000000-0005-0000-0000-0000536D0000}"/>
    <cellStyle name="20% - Accent1 3 5 2 5 10" xfId="28171" xr:uid="{00000000-0005-0000-0000-0000546D0000}"/>
    <cellStyle name="20% - Accent1 3 5 2 5 10 2" xfId="28172" xr:uid="{00000000-0005-0000-0000-0000556D0000}"/>
    <cellStyle name="20% - Accent1 3 5 2 5 11" xfId="28173" xr:uid="{00000000-0005-0000-0000-0000566D0000}"/>
    <cellStyle name="20% - Accent1 3 5 2 5 2" xfId="28174" xr:uid="{00000000-0005-0000-0000-0000576D0000}"/>
    <cellStyle name="20% - Accent1 3 5 2 5 2 2" xfId="28175" xr:uid="{00000000-0005-0000-0000-0000586D0000}"/>
    <cellStyle name="20% - Accent1 3 5 2 5 2 2 2" xfId="28176" xr:uid="{00000000-0005-0000-0000-0000596D0000}"/>
    <cellStyle name="20% - Accent1 3 5 2 5 2 2 2 2" xfId="28177" xr:uid="{00000000-0005-0000-0000-00005A6D0000}"/>
    <cellStyle name="20% - Accent1 3 5 2 5 2 2 2 2 2" xfId="28178" xr:uid="{00000000-0005-0000-0000-00005B6D0000}"/>
    <cellStyle name="20% - Accent1 3 5 2 5 2 2 2 3" xfId="28179" xr:uid="{00000000-0005-0000-0000-00005C6D0000}"/>
    <cellStyle name="20% - Accent1 3 5 2 5 2 2 3" xfId="28180" xr:uid="{00000000-0005-0000-0000-00005D6D0000}"/>
    <cellStyle name="20% - Accent1 3 5 2 5 2 2 3 2" xfId="28181" xr:uid="{00000000-0005-0000-0000-00005E6D0000}"/>
    <cellStyle name="20% - Accent1 3 5 2 5 2 2 4" xfId="28182" xr:uid="{00000000-0005-0000-0000-00005F6D0000}"/>
    <cellStyle name="20% - Accent1 3 5 2 5 2 3" xfId="28183" xr:uid="{00000000-0005-0000-0000-0000606D0000}"/>
    <cellStyle name="20% - Accent1 3 5 2 5 2 3 2" xfId="28184" xr:uid="{00000000-0005-0000-0000-0000616D0000}"/>
    <cellStyle name="20% - Accent1 3 5 2 5 2 3 2 2" xfId="28185" xr:uid="{00000000-0005-0000-0000-0000626D0000}"/>
    <cellStyle name="20% - Accent1 3 5 2 5 2 3 2 2 2" xfId="28186" xr:uid="{00000000-0005-0000-0000-0000636D0000}"/>
    <cellStyle name="20% - Accent1 3 5 2 5 2 3 2 3" xfId="28187" xr:uid="{00000000-0005-0000-0000-0000646D0000}"/>
    <cellStyle name="20% - Accent1 3 5 2 5 2 3 3" xfId="28188" xr:uid="{00000000-0005-0000-0000-0000656D0000}"/>
    <cellStyle name="20% - Accent1 3 5 2 5 2 3 3 2" xfId="28189" xr:uid="{00000000-0005-0000-0000-0000666D0000}"/>
    <cellStyle name="20% - Accent1 3 5 2 5 2 3 4" xfId="28190" xr:uid="{00000000-0005-0000-0000-0000676D0000}"/>
    <cellStyle name="20% - Accent1 3 5 2 5 2 4" xfId="28191" xr:uid="{00000000-0005-0000-0000-0000686D0000}"/>
    <cellStyle name="20% - Accent1 3 5 2 5 2 4 2" xfId="28192" xr:uid="{00000000-0005-0000-0000-0000696D0000}"/>
    <cellStyle name="20% - Accent1 3 5 2 5 2 4 2 2" xfId="28193" xr:uid="{00000000-0005-0000-0000-00006A6D0000}"/>
    <cellStyle name="20% - Accent1 3 5 2 5 2 4 2 2 2" xfId="28194" xr:uid="{00000000-0005-0000-0000-00006B6D0000}"/>
    <cellStyle name="20% - Accent1 3 5 2 5 2 4 2 3" xfId="28195" xr:uid="{00000000-0005-0000-0000-00006C6D0000}"/>
    <cellStyle name="20% - Accent1 3 5 2 5 2 4 3" xfId="28196" xr:uid="{00000000-0005-0000-0000-00006D6D0000}"/>
    <cellStyle name="20% - Accent1 3 5 2 5 2 4 3 2" xfId="28197" xr:uid="{00000000-0005-0000-0000-00006E6D0000}"/>
    <cellStyle name="20% - Accent1 3 5 2 5 2 4 4" xfId="28198" xr:uid="{00000000-0005-0000-0000-00006F6D0000}"/>
    <cellStyle name="20% - Accent1 3 5 2 5 2 5" xfId="28199" xr:uid="{00000000-0005-0000-0000-0000706D0000}"/>
    <cellStyle name="20% - Accent1 3 5 2 5 2 5 2" xfId="28200" xr:uid="{00000000-0005-0000-0000-0000716D0000}"/>
    <cellStyle name="20% - Accent1 3 5 2 5 2 5 2 2" xfId="28201" xr:uid="{00000000-0005-0000-0000-0000726D0000}"/>
    <cellStyle name="20% - Accent1 3 5 2 5 2 5 3" xfId="28202" xr:uid="{00000000-0005-0000-0000-0000736D0000}"/>
    <cellStyle name="20% - Accent1 3 5 2 5 2 6" xfId="28203" xr:uid="{00000000-0005-0000-0000-0000746D0000}"/>
    <cellStyle name="20% - Accent1 3 5 2 5 2 6 2" xfId="28204" xr:uid="{00000000-0005-0000-0000-0000756D0000}"/>
    <cellStyle name="20% - Accent1 3 5 2 5 2 6 2 2" xfId="28205" xr:uid="{00000000-0005-0000-0000-0000766D0000}"/>
    <cellStyle name="20% - Accent1 3 5 2 5 2 6 3" xfId="28206" xr:uid="{00000000-0005-0000-0000-0000776D0000}"/>
    <cellStyle name="20% - Accent1 3 5 2 5 2 7" xfId="28207" xr:uid="{00000000-0005-0000-0000-0000786D0000}"/>
    <cellStyle name="20% - Accent1 3 5 2 5 2 7 2" xfId="28208" xr:uid="{00000000-0005-0000-0000-0000796D0000}"/>
    <cellStyle name="20% - Accent1 3 5 2 5 2 8" xfId="28209" xr:uid="{00000000-0005-0000-0000-00007A6D0000}"/>
    <cellStyle name="20% - Accent1 3 5 2 5 2 8 2" xfId="28210" xr:uid="{00000000-0005-0000-0000-00007B6D0000}"/>
    <cellStyle name="20% - Accent1 3 5 2 5 2 9" xfId="28211" xr:uid="{00000000-0005-0000-0000-00007C6D0000}"/>
    <cellStyle name="20% - Accent1 3 5 2 5 3" xfId="28212" xr:uid="{00000000-0005-0000-0000-00007D6D0000}"/>
    <cellStyle name="20% - Accent1 3 5 2 5 3 2" xfId="28213" xr:uid="{00000000-0005-0000-0000-00007E6D0000}"/>
    <cellStyle name="20% - Accent1 3 5 2 5 3 2 2" xfId="28214" xr:uid="{00000000-0005-0000-0000-00007F6D0000}"/>
    <cellStyle name="20% - Accent1 3 5 2 5 3 2 2 2" xfId="28215" xr:uid="{00000000-0005-0000-0000-0000806D0000}"/>
    <cellStyle name="20% - Accent1 3 5 2 5 3 2 2 2 2" xfId="28216" xr:uid="{00000000-0005-0000-0000-0000816D0000}"/>
    <cellStyle name="20% - Accent1 3 5 2 5 3 2 2 3" xfId="28217" xr:uid="{00000000-0005-0000-0000-0000826D0000}"/>
    <cellStyle name="20% - Accent1 3 5 2 5 3 2 3" xfId="28218" xr:uid="{00000000-0005-0000-0000-0000836D0000}"/>
    <cellStyle name="20% - Accent1 3 5 2 5 3 2 3 2" xfId="28219" xr:uid="{00000000-0005-0000-0000-0000846D0000}"/>
    <cellStyle name="20% - Accent1 3 5 2 5 3 2 4" xfId="28220" xr:uid="{00000000-0005-0000-0000-0000856D0000}"/>
    <cellStyle name="20% - Accent1 3 5 2 5 3 3" xfId="28221" xr:uid="{00000000-0005-0000-0000-0000866D0000}"/>
    <cellStyle name="20% - Accent1 3 5 2 5 3 3 2" xfId="28222" xr:uid="{00000000-0005-0000-0000-0000876D0000}"/>
    <cellStyle name="20% - Accent1 3 5 2 5 3 3 2 2" xfId="28223" xr:uid="{00000000-0005-0000-0000-0000886D0000}"/>
    <cellStyle name="20% - Accent1 3 5 2 5 3 3 2 2 2" xfId="28224" xr:uid="{00000000-0005-0000-0000-0000896D0000}"/>
    <cellStyle name="20% - Accent1 3 5 2 5 3 3 2 3" xfId="28225" xr:uid="{00000000-0005-0000-0000-00008A6D0000}"/>
    <cellStyle name="20% - Accent1 3 5 2 5 3 3 3" xfId="28226" xr:uid="{00000000-0005-0000-0000-00008B6D0000}"/>
    <cellStyle name="20% - Accent1 3 5 2 5 3 3 3 2" xfId="28227" xr:uid="{00000000-0005-0000-0000-00008C6D0000}"/>
    <cellStyle name="20% - Accent1 3 5 2 5 3 3 4" xfId="28228" xr:uid="{00000000-0005-0000-0000-00008D6D0000}"/>
    <cellStyle name="20% - Accent1 3 5 2 5 3 4" xfId="28229" xr:uid="{00000000-0005-0000-0000-00008E6D0000}"/>
    <cellStyle name="20% - Accent1 3 5 2 5 3 4 2" xfId="28230" xr:uid="{00000000-0005-0000-0000-00008F6D0000}"/>
    <cellStyle name="20% - Accent1 3 5 2 5 3 4 2 2" xfId="28231" xr:uid="{00000000-0005-0000-0000-0000906D0000}"/>
    <cellStyle name="20% - Accent1 3 5 2 5 3 4 2 2 2" xfId="28232" xr:uid="{00000000-0005-0000-0000-0000916D0000}"/>
    <cellStyle name="20% - Accent1 3 5 2 5 3 4 2 3" xfId="28233" xr:uid="{00000000-0005-0000-0000-0000926D0000}"/>
    <cellStyle name="20% - Accent1 3 5 2 5 3 4 3" xfId="28234" xr:uid="{00000000-0005-0000-0000-0000936D0000}"/>
    <cellStyle name="20% - Accent1 3 5 2 5 3 4 3 2" xfId="28235" xr:uid="{00000000-0005-0000-0000-0000946D0000}"/>
    <cellStyle name="20% - Accent1 3 5 2 5 3 4 4" xfId="28236" xr:uid="{00000000-0005-0000-0000-0000956D0000}"/>
    <cellStyle name="20% - Accent1 3 5 2 5 3 5" xfId="28237" xr:uid="{00000000-0005-0000-0000-0000966D0000}"/>
    <cellStyle name="20% - Accent1 3 5 2 5 3 5 2" xfId="28238" xr:uid="{00000000-0005-0000-0000-0000976D0000}"/>
    <cellStyle name="20% - Accent1 3 5 2 5 3 5 2 2" xfId="28239" xr:uid="{00000000-0005-0000-0000-0000986D0000}"/>
    <cellStyle name="20% - Accent1 3 5 2 5 3 5 3" xfId="28240" xr:uid="{00000000-0005-0000-0000-0000996D0000}"/>
    <cellStyle name="20% - Accent1 3 5 2 5 3 6" xfId="28241" xr:uid="{00000000-0005-0000-0000-00009A6D0000}"/>
    <cellStyle name="20% - Accent1 3 5 2 5 3 6 2" xfId="28242" xr:uid="{00000000-0005-0000-0000-00009B6D0000}"/>
    <cellStyle name="20% - Accent1 3 5 2 5 3 6 2 2" xfId="28243" xr:uid="{00000000-0005-0000-0000-00009C6D0000}"/>
    <cellStyle name="20% - Accent1 3 5 2 5 3 6 3" xfId="28244" xr:uid="{00000000-0005-0000-0000-00009D6D0000}"/>
    <cellStyle name="20% - Accent1 3 5 2 5 3 7" xfId="28245" xr:uid="{00000000-0005-0000-0000-00009E6D0000}"/>
    <cellStyle name="20% - Accent1 3 5 2 5 3 7 2" xfId="28246" xr:uid="{00000000-0005-0000-0000-00009F6D0000}"/>
    <cellStyle name="20% - Accent1 3 5 2 5 3 8" xfId="28247" xr:uid="{00000000-0005-0000-0000-0000A06D0000}"/>
    <cellStyle name="20% - Accent1 3 5 2 5 3 8 2" xfId="28248" xr:uid="{00000000-0005-0000-0000-0000A16D0000}"/>
    <cellStyle name="20% - Accent1 3 5 2 5 3 9" xfId="28249" xr:uid="{00000000-0005-0000-0000-0000A26D0000}"/>
    <cellStyle name="20% - Accent1 3 5 2 5 4" xfId="28250" xr:uid="{00000000-0005-0000-0000-0000A36D0000}"/>
    <cellStyle name="20% - Accent1 3 5 2 5 4 2" xfId="28251" xr:uid="{00000000-0005-0000-0000-0000A46D0000}"/>
    <cellStyle name="20% - Accent1 3 5 2 5 4 2 2" xfId="28252" xr:uid="{00000000-0005-0000-0000-0000A56D0000}"/>
    <cellStyle name="20% - Accent1 3 5 2 5 4 2 2 2" xfId="28253" xr:uid="{00000000-0005-0000-0000-0000A66D0000}"/>
    <cellStyle name="20% - Accent1 3 5 2 5 4 2 3" xfId="28254" xr:uid="{00000000-0005-0000-0000-0000A76D0000}"/>
    <cellStyle name="20% - Accent1 3 5 2 5 4 3" xfId="28255" xr:uid="{00000000-0005-0000-0000-0000A86D0000}"/>
    <cellStyle name="20% - Accent1 3 5 2 5 4 3 2" xfId="28256" xr:uid="{00000000-0005-0000-0000-0000A96D0000}"/>
    <cellStyle name="20% - Accent1 3 5 2 5 4 4" xfId="28257" xr:uid="{00000000-0005-0000-0000-0000AA6D0000}"/>
    <cellStyle name="20% - Accent1 3 5 2 5 5" xfId="28258" xr:uid="{00000000-0005-0000-0000-0000AB6D0000}"/>
    <cellStyle name="20% - Accent1 3 5 2 5 5 2" xfId="28259" xr:uid="{00000000-0005-0000-0000-0000AC6D0000}"/>
    <cellStyle name="20% - Accent1 3 5 2 5 5 2 2" xfId="28260" xr:uid="{00000000-0005-0000-0000-0000AD6D0000}"/>
    <cellStyle name="20% - Accent1 3 5 2 5 5 2 2 2" xfId="28261" xr:uid="{00000000-0005-0000-0000-0000AE6D0000}"/>
    <cellStyle name="20% - Accent1 3 5 2 5 5 2 3" xfId="28262" xr:uid="{00000000-0005-0000-0000-0000AF6D0000}"/>
    <cellStyle name="20% - Accent1 3 5 2 5 5 3" xfId="28263" xr:uid="{00000000-0005-0000-0000-0000B06D0000}"/>
    <cellStyle name="20% - Accent1 3 5 2 5 5 3 2" xfId="28264" xr:uid="{00000000-0005-0000-0000-0000B16D0000}"/>
    <cellStyle name="20% - Accent1 3 5 2 5 5 4" xfId="28265" xr:uid="{00000000-0005-0000-0000-0000B26D0000}"/>
    <cellStyle name="20% - Accent1 3 5 2 5 6" xfId="28266" xr:uid="{00000000-0005-0000-0000-0000B36D0000}"/>
    <cellStyle name="20% - Accent1 3 5 2 5 6 2" xfId="28267" xr:uid="{00000000-0005-0000-0000-0000B46D0000}"/>
    <cellStyle name="20% - Accent1 3 5 2 5 6 2 2" xfId="28268" xr:uid="{00000000-0005-0000-0000-0000B56D0000}"/>
    <cellStyle name="20% - Accent1 3 5 2 5 6 2 2 2" xfId="28269" xr:uid="{00000000-0005-0000-0000-0000B66D0000}"/>
    <cellStyle name="20% - Accent1 3 5 2 5 6 2 3" xfId="28270" xr:uid="{00000000-0005-0000-0000-0000B76D0000}"/>
    <cellStyle name="20% - Accent1 3 5 2 5 6 3" xfId="28271" xr:uid="{00000000-0005-0000-0000-0000B86D0000}"/>
    <cellStyle name="20% - Accent1 3 5 2 5 6 3 2" xfId="28272" xr:uid="{00000000-0005-0000-0000-0000B96D0000}"/>
    <cellStyle name="20% - Accent1 3 5 2 5 6 4" xfId="28273" xr:uid="{00000000-0005-0000-0000-0000BA6D0000}"/>
    <cellStyle name="20% - Accent1 3 5 2 5 7" xfId="28274" xr:uid="{00000000-0005-0000-0000-0000BB6D0000}"/>
    <cellStyle name="20% - Accent1 3 5 2 5 7 2" xfId="28275" xr:uid="{00000000-0005-0000-0000-0000BC6D0000}"/>
    <cellStyle name="20% - Accent1 3 5 2 5 7 2 2" xfId="28276" xr:uid="{00000000-0005-0000-0000-0000BD6D0000}"/>
    <cellStyle name="20% - Accent1 3 5 2 5 7 3" xfId="28277" xr:uid="{00000000-0005-0000-0000-0000BE6D0000}"/>
    <cellStyle name="20% - Accent1 3 5 2 5 8" xfId="28278" xr:uid="{00000000-0005-0000-0000-0000BF6D0000}"/>
    <cellStyle name="20% - Accent1 3 5 2 5 8 2" xfId="28279" xr:uid="{00000000-0005-0000-0000-0000C06D0000}"/>
    <cellStyle name="20% - Accent1 3 5 2 5 8 2 2" xfId="28280" xr:uid="{00000000-0005-0000-0000-0000C16D0000}"/>
    <cellStyle name="20% - Accent1 3 5 2 5 8 3" xfId="28281" xr:uid="{00000000-0005-0000-0000-0000C26D0000}"/>
    <cellStyle name="20% - Accent1 3 5 2 5 9" xfId="28282" xr:uid="{00000000-0005-0000-0000-0000C36D0000}"/>
    <cellStyle name="20% - Accent1 3 5 2 5 9 2" xfId="28283" xr:uid="{00000000-0005-0000-0000-0000C46D0000}"/>
    <cellStyle name="20% - Accent1 3 5 2 6" xfId="28284" xr:uid="{00000000-0005-0000-0000-0000C56D0000}"/>
    <cellStyle name="20% - Accent1 3 5 2 6 2" xfId="28285" xr:uid="{00000000-0005-0000-0000-0000C66D0000}"/>
    <cellStyle name="20% - Accent1 3 5 2 6 2 2" xfId="28286" xr:uid="{00000000-0005-0000-0000-0000C76D0000}"/>
    <cellStyle name="20% - Accent1 3 5 2 6 2 2 2" xfId="28287" xr:uid="{00000000-0005-0000-0000-0000C86D0000}"/>
    <cellStyle name="20% - Accent1 3 5 2 6 2 2 2 2" xfId="28288" xr:uid="{00000000-0005-0000-0000-0000C96D0000}"/>
    <cellStyle name="20% - Accent1 3 5 2 6 2 2 3" xfId="28289" xr:uid="{00000000-0005-0000-0000-0000CA6D0000}"/>
    <cellStyle name="20% - Accent1 3 5 2 6 2 3" xfId="28290" xr:uid="{00000000-0005-0000-0000-0000CB6D0000}"/>
    <cellStyle name="20% - Accent1 3 5 2 6 2 3 2" xfId="28291" xr:uid="{00000000-0005-0000-0000-0000CC6D0000}"/>
    <cellStyle name="20% - Accent1 3 5 2 6 2 4" xfId="28292" xr:uid="{00000000-0005-0000-0000-0000CD6D0000}"/>
    <cellStyle name="20% - Accent1 3 5 2 6 3" xfId="28293" xr:uid="{00000000-0005-0000-0000-0000CE6D0000}"/>
    <cellStyle name="20% - Accent1 3 5 2 6 3 2" xfId="28294" xr:uid="{00000000-0005-0000-0000-0000CF6D0000}"/>
    <cellStyle name="20% - Accent1 3 5 2 6 3 2 2" xfId="28295" xr:uid="{00000000-0005-0000-0000-0000D06D0000}"/>
    <cellStyle name="20% - Accent1 3 5 2 6 3 2 2 2" xfId="28296" xr:uid="{00000000-0005-0000-0000-0000D16D0000}"/>
    <cellStyle name="20% - Accent1 3 5 2 6 3 2 3" xfId="28297" xr:uid="{00000000-0005-0000-0000-0000D26D0000}"/>
    <cellStyle name="20% - Accent1 3 5 2 6 3 3" xfId="28298" xr:uid="{00000000-0005-0000-0000-0000D36D0000}"/>
    <cellStyle name="20% - Accent1 3 5 2 6 3 3 2" xfId="28299" xr:uid="{00000000-0005-0000-0000-0000D46D0000}"/>
    <cellStyle name="20% - Accent1 3 5 2 6 3 4" xfId="28300" xr:uid="{00000000-0005-0000-0000-0000D56D0000}"/>
    <cellStyle name="20% - Accent1 3 5 2 6 4" xfId="28301" xr:uid="{00000000-0005-0000-0000-0000D66D0000}"/>
    <cellStyle name="20% - Accent1 3 5 2 6 4 2" xfId="28302" xr:uid="{00000000-0005-0000-0000-0000D76D0000}"/>
    <cellStyle name="20% - Accent1 3 5 2 6 4 2 2" xfId="28303" xr:uid="{00000000-0005-0000-0000-0000D86D0000}"/>
    <cellStyle name="20% - Accent1 3 5 2 6 4 2 2 2" xfId="28304" xr:uid="{00000000-0005-0000-0000-0000D96D0000}"/>
    <cellStyle name="20% - Accent1 3 5 2 6 4 2 3" xfId="28305" xr:uid="{00000000-0005-0000-0000-0000DA6D0000}"/>
    <cellStyle name="20% - Accent1 3 5 2 6 4 3" xfId="28306" xr:uid="{00000000-0005-0000-0000-0000DB6D0000}"/>
    <cellStyle name="20% - Accent1 3 5 2 6 4 3 2" xfId="28307" xr:uid="{00000000-0005-0000-0000-0000DC6D0000}"/>
    <cellStyle name="20% - Accent1 3 5 2 6 4 4" xfId="28308" xr:uid="{00000000-0005-0000-0000-0000DD6D0000}"/>
    <cellStyle name="20% - Accent1 3 5 2 6 5" xfId="28309" xr:uid="{00000000-0005-0000-0000-0000DE6D0000}"/>
    <cellStyle name="20% - Accent1 3 5 2 6 5 2" xfId="28310" xr:uid="{00000000-0005-0000-0000-0000DF6D0000}"/>
    <cellStyle name="20% - Accent1 3 5 2 6 5 2 2" xfId="28311" xr:uid="{00000000-0005-0000-0000-0000E06D0000}"/>
    <cellStyle name="20% - Accent1 3 5 2 6 5 3" xfId="28312" xr:uid="{00000000-0005-0000-0000-0000E16D0000}"/>
    <cellStyle name="20% - Accent1 3 5 2 6 6" xfId="28313" xr:uid="{00000000-0005-0000-0000-0000E26D0000}"/>
    <cellStyle name="20% - Accent1 3 5 2 6 6 2" xfId="28314" xr:uid="{00000000-0005-0000-0000-0000E36D0000}"/>
    <cellStyle name="20% - Accent1 3 5 2 6 6 2 2" xfId="28315" xr:uid="{00000000-0005-0000-0000-0000E46D0000}"/>
    <cellStyle name="20% - Accent1 3 5 2 6 6 3" xfId="28316" xr:uid="{00000000-0005-0000-0000-0000E56D0000}"/>
    <cellStyle name="20% - Accent1 3 5 2 6 7" xfId="28317" xr:uid="{00000000-0005-0000-0000-0000E66D0000}"/>
    <cellStyle name="20% - Accent1 3 5 2 6 7 2" xfId="28318" xr:uid="{00000000-0005-0000-0000-0000E76D0000}"/>
    <cellStyle name="20% - Accent1 3 5 2 6 8" xfId="28319" xr:uid="{00000000-0005-0000-0000-0000E86D0000}"/>
    <cellStyle name="20% - Accent1 3 5 2 6 8 2" xfId="28320" xr:uid="{00000000-0005-0000-0000-0000E96D0000}"/>
    <cellStyle name="20% - Accent1 3 5 2 6 9" xfId="28321" xr:uid="{00000000-0005-0000-0000-0000EA6D0000}"/>
    <cellStyle name="20% - Accent1 3 5 2 7" xfId="28322" xr:uid="{00000000-0005-0000-0000-0000EB6D0000}"/>
    <cellStyle name="20% - Accent1 3 5 2 7 2" xfId="28323" xr:uid="{00000000-0005-0000-0000-0000EC6D0000}"/>
    <cellStyle name="20% - Accent1 3 5 2 7 2 2" xfId="28324" xr:uid="{00000000-0005-0000-0000-0000ED6D0000}"/>
    <cellStyle name="20% - Accent1 3 5 2 7 2 2 2" xfId="28325" xr:uid="{00000000-0005-0000-0000-0000EE6D0000}"/>
    <cellStyle name="20% - Accent1 3 5 2 7 2 2 2 2" xfId="28326" xr:uid="{00000000-0005-0000-0000-0000EF6D0000}"/>
    <cellStyle name="20% - Accent1 3 5 2 7 2 2 3" xfId="28327" xr:uid="{00000000-0005-0000-0000-0000F06D0000}"/>
    <cellStyle name="20% - Accent1 3 5 2 7 2 3" xfId="28328" xr:uid="{00000000-0005-0000-0000-0000F16D0000}"/>
    <cellStyle name="20% - Accent1 3 5 2 7 2 3 2" xfId="28329" xr:uid="{00000000-0005-0000-0000-0000F26D0000}"/>
    <cellStyle name="20% - Accent1 3 5 2 7 2 4" xfId="28330" xr:uid="{00000000-0005-0000-0000-0000F36D0000}"/>
    <cellStyle name="20% - Accent1 3 5 2 7 3" xfId="28331" xr:uid="{00000000-0005-0000-0000-0000F46D0000}"/>
    <cellStyle name="20% - Accent1 3 5 2 7 3 2" xfId="28332" xr:uid="{00000000-0005-0000-0000-0000F56D0000}"/>
    <cellStyle name="20% - Accent1 3 5 2 7 3 2 2" xfId="28333" xr:uid="{00000000-0005-0000-0000-0000F66D0000}"/>
    <cellStyle name="20% - Accent1 3 5 2 7 3 2 2 2" xfId="28334" xr:uid="{00000000-0005-0000-0000-0000F76D0000}"/>
    <cellStyle name="20% - Accent1 3 5 2 7 3 2 3" xfId="28335" xr:uid="{00000000-0005-0000-0000-0000F86D0000}"/>
    <cellStyle name="20% - Accent1 3 5 2 7 3 3" xfId="28336" xr:uid="{00000000-0005-0000-0000-0000F96D0000}"/>
    <cellStyle name="20% - Accent1 3 5 2 7 3 3 2" xfId="28337" xr:uid="{00000000-0005-0000-0000-0000FA6D0000}"/>
    <cellStyle name="20% - Accent1 3 5 2 7 3 4" xfId="28338" xr:uid="{00000000-0005-0000-0000-0000FB6D0000}"/>
    <cellStyle name="20% - Accent1 3 5 2 7 4" xfId="28339" xr:uid="{00000000-0005-0000-0000-0000FC6D0000}"/>
    <cellStyle name="20% - Accent1 3 5 2 7 4 2" xfId="28340" xr:uid="{00000000-0005-0000-0000-0000FD6D0000}"/>
    <cellStyle name="20% - Accent1 3 5 2 7 4 2 2" xfId="28341" xr:uid="{00000000-0005-0000-0000-0000FE6D0000}"/>
    <cellStyle name="20% - Accent1 3 5 2 7 4 2 2 2" xfId="28342" xr:uid="{00000000-0005-0000-0000-0000FF6D0000}"/>
    <cellStyle name="20% - Accent1 3 5 2 7 4 2 3" xfId="28343" xr:uid="{00000000-0005-0000-0000-0000006E0000}"/>
    <cellStyle name="20% - Accent1 3 5 2 7 4 3" xfId="28344" xr:uid="{00000000-0005-0000-0000-0000016E0000}"/>
    <cellStyle name="20% - Accent1 3 5 2 7 4 3 2" xfId="28345" xr:uid="{00000000-0005-0000-0000-0000026E0000}"/>
    <cellStyle name="20% - Accent1 3 5 2 7 4 4" xfId="28346" xr:uid="{00000000-0005-0000-0000-0000036E0000}"/>
    <cellStyle name="20% - Accent1 3 5 2 7 5" xfId="28347" xr:uid="{00000000-0005-0000-0000-0000046E0000}"/>
    <cellStyle name="20% - Accent1 3 5 2 7 5 2" xfId="28348" xr:uid="{00000000-0005-0000-0000-0000056E0000}"/>
    <cellStyle name="20% - Accent1 3 5 2 7 5 2 2" xfId="28349" xr:uid="{00000000-0005-0000-0000-0000066E0000}"/>
    <cellStyle name="20% - Accent1 3 5 2 7 5 3" xfId="28350" xr:uid="{00000000-0005-0000-0000-0000076E0000}"/>
    <cellStyle name="20% - Accent1 3 5 2 7 6" xfId="28351" xr:uid="{00000000-0005-0000-0000-0000086E0000}"/>
    <cellStyle name="20% - Accent1 3 5 2 7 6 2" xfId="28352" xr:uid="{00000000-0005-0000-0000-0000096E0000}"/>
    <cellStyle name="20% - Accent1 3 5 2 7 6 2 2" xfId="28353" xr:uid="{00000000-0005-0000-0000-00000A6E0000}"/>
    <cellStyle name="20% - Accent1 3 5 2 7 6 3" xfId="28354" xr:uid="{00000000-0005-0000-0000-00000B6E0000}"/>
    <cellStyle name="20% - Accent1 3 5 2 7 7" xfId="28355" xr:uid="{00000000-0005-0000-0000-00000C6E0000}"/>
    <cellStyle name="20% - Accent1 3 5 2 7 7 2" xfId="28356" xr:uid="{00000000-0005-0000-0000-00000D6E0000}"/>
    <cellStyle name="20% - Accent1 3 5 2 7 8" xfId="28357" xr:uid="{00000000-0005-0000-0000-00000E6E0000}"/>
    <cellStyle name="20% - Accent1 3 5 2 7 8 2" xfId="28358" xr:uid="{00000000-0005-0000-0000-00000F6E0000}"/>
    <cellStyle name="20% - Accent1 3 5 2 7 9" xfId="28359" xr:uid="{00000000-0005-0000-0000-0000106E0000}"/>
    <cellStyle name="20% - Accent1 3 5 2 8" xfId="28360" xr:uid="{00000000-0005-0000-0000-0000116E0000}"/>
    <cellStyle name="20% - Accent1 3 5 2 8 2" xfId="28361" xr:uid="{00000000-0005-0000-0000-0000126E0000}"/>
    <cellStyle name="20% - Accent1 3 5 2 8 2 2" xfId="28362" xr:uid="{00000000-0005-0000-0000-0000136E0000}"/>
    <cellStyle name="20% - Accent1 3 5 2 8 2 2 2" xfId="28363" xr:uid="{00000000-0005-0000-0000-0000146E0000}"/>
    <cellStyle name="20% - Accent1 3 5 2 8 2 3" xfId="28364" xr:uid="{00000000-0005-0000-0000-0000156E0000}"/>
    <cellStyle name="20% - Accent1 3 5 2 8 3" xfId="28365" xr:uid="{00000000-0005-0000-0000-0000166E0000}"/>
    <cellStyle name="20% - Accent1 3 5 2 8 3 2" xfId="28366" xr:uid="{00000000-0005-0000-0000-0000176E0000}"/>
    <cellStyle name="20% - Accent1 3 5 2 8 4" xfId="28367" xr:uid="{00000000-0005-0000-0000-0000186E0000}"/>
    <cellStyle name="20% - Accent1 3 5 2 9" xfId="28368" xr:uid="{00000000-0005-0000-0000-0000196E0000}"/>
    <cellStyle name="20% - Accent1 3 5 2 9 2" xfId="28369" xr:uid="{00000000-0005-0000-0000-00001A6E0000}"/>
    <cellStyle name="20% - Accent1 3 5 2 9 2 2" xfId="28370" xr:uid="{00000000-0005-0000-0000-00001B6E0000}"/>
    <cellStyle name="20% - Accent1 3 5 2 9 2 2 2" xfId="28371" xr:uid="{00000000-0005-0000-0000-00001C6E0000}"/>
    <cellStyle name="20% - Accent1 3 5 2 9 2 3" xfId="28372" xr:uid="{00000000-0005-0000-0000-00001D6E0000}"/>
    <cellStyle name="20% - Accent1 3 5 2 9 3" xfId="28373" xr:uid="{00000000-0005-0000-0000-00001E6E0000}"/>
    <cellStyle name="20% - Accent1 3 5 2 9 3 2" xfId="28374" xr:uid="{00000000-0005-0000-0000-00001F6E0000}"/>
    <cellStyle name="20% - Accent1 3 5 2 9 4" xfId="28375" xr:uid="{00000000-0005-0000-0000-0000206E0000}"/>
    <cellStyle name="20% - Accent1 3 5 3" xfId="28376" xr:uid="{00000000-0005-0000-0000-0000216E0000}"/>
    <cellStyle name="20% - Accent1 3 5 3 10" xfId="28377" xr:uid="{00000000-0005-0000-0000-0000226E0000}"/>
    <cellStyle name="20% - Accent1 3 5 3 10 2" xfId="28378" xr:uid="{00000000-0005-0000-0000-0000236E0000}"/>
    <cellStyle name="20% - Accent1 3 5 3 10 2 2" xfId="28379" xr:uid="{00000000-0005-0000-0000-0000246E0000}"/>
    <cellStyle name="20% - Accent1 3 5 3 10 3" xfId="28380" xr:uid="{00000000-0005-0000-0000-0000256E0000}"/>
    <cellStyle name="20% - Accent1 3 5 3 11" xfId="28381" xr:uid="{00000000-0005-0000-0000-0000266E0000}"/>
    <cellStyle name="20% - Accent1 3 5 3 11 2" xfId="28382" xr:uid="{00000000-0005-0000-0000-0000276E0000}"/>
    <cellStyle name="20% - Accent1 3 5 3 11 2 2" xfId="28383" xr:uid="{00000000-0005-0000-0000-0000286E0000}"/>
    <cellStyle name="20% - Accent1 3 5 3 11 3" xfId="28384" xr:uid="{00000000-0005-0000-0000-0000296E0000}"/>
    <cellStyle name="20% - Accent1 3 5 3 12" xfId="28385" xr:uid="{00000000-0005-0000-0000-00002A6E0000}"/>
    <cellStyle name="20% - Accent1 3 5 3 12 2" xfId="28386" xr:uid="{00000000-0005-0000-0000-00002B6E0000}"/>
    <cellStyle name="20% - Accent1 3 5 3 13" xfId="28387" xr:uid="{00000000-0005-0000-0000-00002C6E0000}"/>
    <cellStyle name="20% - Accent1 3 5 3 13 2" xfId="28388" xr:uid="{00000000-0005-0000-0000-00002D6E0000}"/>
    <cellStyle name="20% - Accent1 3 5 3 14" xfId="28389" xr:uid="{00000000-0005-0000-0000-00002E6E0000}"/>
    <cellStyle name="20% - Accent1 3 5 3 2" xfId="28390" xr:uid="{00000000-0005-0000-0000-00002F6E0000}"/>
    <cellStyle name="20% - Accent1 3 5 3 2 10" xfId="28391" xr:uid="{00000000-0005-0000-0000-0000306E0000}"/>
    <cellStyle name="20% - Accent1 3 5 3 2 10 2" xfId="28392" xr:uid="{00000000-0005-0000-0000-0000316E0000}"/>
    <cellStyle name="20% - Accent1 3 5 3 2 11" xfId="28393" xr:uid="{00000000-0005-0000-0000-0000326E0000}"/>
    <cellStyle name="20% - Accent1 3 5 3 2 2" xfId="28394" xr:uid="{00000000-0005-0000-0000-0000336E0000}"/>
    <cellStyle name="20% - Accent1 3 5 3 2 2 2" xfId="28395" xr:uid="{00000000-0005-0000-0000-0000346E0000}"/>
    <cellStyle name="20% - Accent1 3 5 3 2 2 2 2" xfId="28396" xr:uid="{00000000-0005-0000-0000-0000356E0000}"/>
    <cellStyle name="20% - Accent1 3 5 3 2 2 2 2 2" xfId="28397" xr:uid="{00000000-0005-0000-0000-0000366E0000}"/>
    <cellStyle name="20% - Accent1 3 5 3 2 2 2 2 2 2" xfId="28398" xr:uid="{00000000-0005-0000-0000-0000376E0000}"/>
    <cellStyle name="20% - Accent1 3 5 3 2 2 2 2 3" xfId="28399" xr:uid="{00000000-0005-0000-0000-0000386E0000}"/>
    <cellStyle name="20% - Accent1 3 5 3 2 2 2 3" xfId="28400" xr:uid="{00000000-0005-0000-0000-0000396E0000}"/>
    <cellStyle name="20% - Accent1 3 5 3 2 2 2 3 2" xfId="28401" xr:uid="{00000000-0005-0000-0000-00003A6E0000}"/>
    <cellStyle name="20% - Accent1 3 5 3 2 2 2 4" xfId="28402" xr:uid="{00000000-0005-0000-0000-00003B6E0000}"/>
    <cellStyle name="20% - Accent1 3 5 3 2 2 3" xfId="28403" xr:uid="{00000000-0005-0000-0000-00003C6E0000}"/>
    <cellStyle name="20% - Accent1 3 5 3 2 2 3 2" xfId="28404" xr:uid="{00000000-0005-0000-0000-00003D6E0000}"/>
    <cellStyle name="20% - Accent1 3 5 3 2 2 3 2 2" xfId="28405" xr:uid="{00000000-0005-0000-0000-00003E6E0000}"/>
    <cellStyle name="20% - Accent1 3 5 3 2 2 3 2 2 2" xfId="28406" xr:uid="{00000000-0005-0000-0000-00003F6E0000}"/>
    <cellStyle name="20% - Accent1 3 5 3 2 2 3 2 3" xfId="28407" xr:uid="{00000000-0005-0000-0000-0000406E0000}"/>
    <cellStyle name="20% - Accent1 3 5 3 2 2 3 3" xfId="28408" xr:uid="{00000000-0005-0000-0000-0000416E0000}"/>
    <cellStyle name="20% - Accent1 3 5 3 2 2 3 3 2" xfId="28409" xr:uid="{00000000-0005-0000-0000-0000426E0000}"/>
    <cellStyle name="20% - Accent1 3 5 3 2 2 3 4" xfId="28410" xr:uid="{00000000-0005-0000-0000-0000436E0000}"/>
    <cellStyle name="20% - Accent1 3 5 3 2 2 4" xfId="28411" xr:uid="{00000000-0005-0000-0000-0000446E0000}"/>
    <cellStyle name="20% - Accent1 3 5 3 2 2 4 2" xfId="28412" xr:uid="{00000000-0005-0000-0000-0000456E0000}"/>
    <cellStyle name="20% - Accent1 3 5 3 2 2 4 2 2" xfId="28413" xr:uid="{00000000-0005-0000-0000-0000466E0000}"/>
    <cellStyle name="20% - Accent1 3 5 3 2 2 4 2 2 2" xfId="28414" xr:uid="{00000000-0005-0000-0000-0000476E0000}"/>
    <cellStyle name="20% - Accent1 3 5 3 2 2 4 2 3" xfId="28415" xr:uid="{00000000-0005-0000-0000-0000486E0000}"/>
    <cellStyle name="20% - Accent1 3 5 3 2 2 4 3" xfId="28416" xr:uid="{00000000-0005-0000-0000-0000496E0000}"/>
    <cellStyle name="20% - Accent1 3 5 3 2 2 4 3 2" xfId="28417" xr:uid="{00000000-0005-0000-0000-00004A6E0000}"/>
    <cellStyle name="20% - Accent1 3 5 3 2 2 4 4" xfId="28418" xr:uid="{00000000-0005-0000-0000-00004B6E0000}"/>
    <cellStyle name="20% - Accent1 3 5 3 2 2 5" xfId="28419" xr:uid="{00000000-0005-0000-0000-00004C6E0000}"/>
    <cellStyle name="20% - Accent1 3 5 3 2 2 5 2" xfId="28420" xr:uid="{00000000-0005-0000-0000-00004D6E0000}"/>
    <cellStyle name="20% - Accent1 3 5 3 2 2 5 2 2" xfId="28421" xr:uid="{00000000-0005-0000-0000-00004E6E0000}"/>
    <cellStyle name="20% - Accent1 3 5 3 2 2 5 3" xfId="28422" xr:uid="{00000000-0005-0000-0000-00004F6E0000}"/>
    <cellStyle name="20% - Accent1 3 5 3 2 2 6" xfId="28423" xr:uid="{00000000-0005-0000-0000-0000506E0000}"/>
    <cellStyle name="20% - Accent1 3 5 3 2 2 6 2" xfId="28424" xr:uid="{00000000-0005-0000-0000-0000516E0000}"/>
    <cellStyle name="20% - Accent1 3 5 3 2 2 6 2 2" xfId="28425" xr:uid="{00000000-0005-0000-0000-0000526E0000}"/>
    <cellStyle name="20% - Accent1 3 5 3 2 2 6 3" xfId="28426" xr:uid="{00000000-0005-0000-0000-0000536E0000}"/>
    <cellStyle name="20% - Accent1 3 5 3 2 2 7" xfId="28427" xr:uid="{00000000-0005-0000-0000-0000546E0000}"/>
    <cellStyle name="20% - Accent1 3 5 3 2 2 7 2" xfId="28428" xr:uid="{00000000-0005-0000-0000-0000556E0000}"/>
    <cellStyle name="20% - Accent1 3 5 3 2 2 8" xfId="28429" xr:uid="{00000000-0005-0000-0000-0000566E0000}"/>
    <cellStyle name="20% - Accent1 3 5 3 2 2 8 2" xfId="28430" xr:uid="{00000000-0005-0000-0000-0000576E0000}"/>
    <cellStyle name="20% - Accent1 3 5 3 2 2 9" xfId="28431" xr:uid="{00000000-0005-0000-0000-0000586E0000}"/>
    <cellStyle name="20% - Accent1 3 5 3 2 3" xfId="28432" xr:uid="{00000000-0005-0000-0000-0000596E0000}"/>
    <cellStyle name="20% - Accent1 3 5 3 2 3 2" xfId="28433" xr:uid="{00000000-0005-0000-0000-00005A6E0000}"/>
    <cellStyle name="20% - Accent1 3 5 3 2 3 2 2" xfId="28434" xr:uid="{00000000-0005-0000-0000-00005B6E0000}"/>
    <cellStyle name="20% - Accent1 3 5 3 2 3 2 2 2" xfId="28435" xr:uid="{00000000-0005-0000-0000-00005C6E0000}"/>
    <cellStyle name="20% - Accent1 3 5 3 2 3 2 2 2 2" xfId="28436" xr:uid="{00000000-0005-0000-0000-00005D6E0000}"/>
    <cellStyle name="20% - Accent1 3 5 3 2 3 2 2 3" xfId="28437" xr:uid="{00000000-0005-0000-0000-00005E6E0000}"/>
    <cellStyle name="20% - Accent1 3 5 3 2 3 2 3" xfId="28438" xr:uid="{00000000-0005-0000-0000-00005F6E0000}"/>
    <cellStyle name="20% - Accent1 3 5 3 2 3 2 3 2" xfId="28439" xr:uid="{00000000-0005-0000-0000-0000606E0000}"/>
    <cellStyle name="20% - Accent1 3 5 3 2 3 2 4" xfId="28440" xr:uid="{00000000-0005-0000-0000-0000616E0000}"/>
    <cellStyle name="20% - Accent1 3 5 3 2 3 3" xfId="28441" xr:uid="{00000000-0005-0000-0000-0000626E0000}"/>
    <cellStyle name="20% - Accent1 3 5 3 2 3 3 2" xfId="28442" xr:uid="{00000000-0005-0000-0000-0000636E0000}"/>
    <cellStyle name="20% - Accent1 3 5 3 2 3 3 2 2" xfId="28443" xr:uid="{00000000-0005-0000-0000-0000646E0000}"/>
    <cellStyle name="20% - Accent1 3 5 3 2 3 3 2 2 2" xfId="28444" xr:uid="{00000000-0005-0000-0000-0000656E0000}"/>
    <cellStyle name="20% - Accent1 3 5 3 2 3 3 2 3" xfId="28445" xr:uid="{00000000-0005-0000-0000-0000666E0000}"/>
    <cellStyle name="20% - Accent1 3 5 3 2 3 3 3" xfId="28446" xr:uid="{00000000-0005-0000-0000-0000676E0000}"/>
    <cellStyle name="20% - Accent1 3 5 3 2 3 3 3 2" xfId="28447" xr:uid="{00000000-0005-0000-0000-0000686E0000}"/>
    <cellStyle name="20% - Accent1 3 5 3 2 3 3 4" xfId="28448" xr:uid="{00000000-0005-0000-0000-0000696E0000}"/>
    <cellStyle name="20% - Accent1 3 5 3 2 3 4" xfId="28449" xr:uid="{00000000-0005-0000-0000-00006A6E0000}"/>
    <cellStyle name="20% - Accent1 3 5 3 2 3 4 2" xfId="28450" xr:uid="{00000000-0005-0000-0000-00006B6E0000}"/>
    <cellStyle name="20% - Accent1 3 5 3 2 3 4 2 2" xfId="28451" xr:uid="{00000000-0005-0000-0000-00006C6E0000}"/>
    <cellStyle name="20% - Accent1 3 5 3 2 3 4 2 2 2" xfId="28452" xr:uid="{00000000-0005-0000-0000-00006D6E0000}"/>
    <cellStyle name="20% - Accent1 3 5 3 2 3 4 2 3" xfId="28453" xr:uid="{00000000-0005-0000-0000-00006E6E0000}"/>
    <cellStyle name="20% - Accent1 3 5 3 2 3 4 3" xfId="28454" xr:uid="{00000000-0005-0000-0000-00006F6E0000}"/>
    <cellStyle name="20% - Accent1 3 5 3 2 3 4 3 2" xfId="28455" xr:uid="{00000000-0005-0000-0000-0000706E0000}"/>
    <cellStyle name="20% - Accent1 3 5 3 2 3 4 4" xfId="28456" xr:uid="{00000000-0005-0000-0000-0000716E0000}"/>
    <cellStyle name="20% - Accent1 3 5 3 2 3 5" xfId="28457" xr:uid="{00000000-0005-0000-0000-0000726E0000}"/>
    <cellStyle name="20% - Accent1 3 5 3 2 3 5 2" xfId="28458" xr:uid="{00000000-0005-0000-0000-0000736E0000}"/>
    <cellStyle name="20% - Accent1 3 5 3 2 3 5 2 2" xfId="28459" xr:uid="{00000000-0005-0000-0000-0000746E0000}"/>
    <cellStyle name="20% - Accent1 3 5 3 2 3 5 3" xfId="28460" xr:uid="{00000000-0005-0000-0000-0000756E0000}"/>
    <cellStyle name="20% - Accent1 3 5 3 2 3 6" xfId="28461" xr:uid="{00000000-0005-0000-0000-0000766E0000}"/>
    <cellStyle name="20% - Accent1 3 5 3 2 3 6 2" xfId="28462" xr:uid="{00000000-0005-0000-0000-0000776E0000}"/>
    <cellStyle name="20% - Accent1 3 5 3 2 3 6 2 2" xfId="28463" xr:uid="{00000000-0005-0000-0000-0000786E0000}"/>
    <cellStyle name="20% - Accent1 3 5 3 2 3 6 3" xfId="28464" xr:uid="{00000000-0005-0000-0000-0000796E0000}"/>
    <cellStyle name="20% - Accent1 3 5 3 2 3 7" xfId="28465" xr:uid="{00000000-0005-0000-0000-00007A6E0000}"/>
    <cellStyle name="20% - Accent1 3 5 3 2 3 7 2" xfId="28466" xr:uid="{00000000-0005-0000-0000-00007B6E0000}"/>
    <cellStyle name="20% - Accent1 3 5 3 2 3 8" xfId="28467" xr:uid="{00000000-0005-0000-0000-00007C6E0000}"/>
    <cellStyle name="20% - Accent1 3 5 3 2 3 8 2" xfId="28468" xr:uid="{00000000-0005-0000-0000-00007D6E0000}"/>
    <cellStyle name="20% - Accent1 3 5 3 2 3 9" xfId="28469" xr:uid="{00000000-0005-0000-0000-00007E6E0000}"/>
    <cellStyle name="20% - Accent1 3 5 3 2 4" xfId="28470" xr:uid="{00000000-0005-0000-0000-00007F6E0000}"/>
    <cellStyle name="20% - Accent1 3 5 3 2 4 2" xfId="28471" xr:uid="{00000000-0005-0000-0000-0000806E0000}"/>
    <cellStyle name="20% - Accent1 3 5 3 2 4 2 2" xfId="28472" xr:uid="{00000000-0005-0000-0000-0000816E0000}"/>
    <cellStyle name="20% - Accent1 3 5 3 2 4 2 2 2" xfId="28473" xr:uid="{00000000-0005-0000-0000-0000826E0000}"/>
    <cellStyle name="20% - Accent1 3 5 3 2 4 2 3" xfId="28474" xr:uid="{00000000-0005-0000-0000-0000836E0000}"/>
    <cellStyle name="20% - Accent1 3 5 3 2 4 3" xfId="28475" xr:uid="{00000000-0005-0000-0000-0000846E0000}"/>
    <cellStyle name="20% - Accent1 3 5 3 2 4 3 2" xfId="28476" xr:uid="{00000000-0005-0000-0000-0000856E0000}"/>
    <cellStyle name="20% - Accent1 3 5 3 2 4 4" xfId="28477" xr:uid="{00000000-0005-0000-0000-0000866E0000}"/>
    <cellStyle name="20% - Accent1 3 5 3 2 5" xfId="28478" xr:uid="{00000000-0005-0000-0000-0000876E0000}"/>
    <cellStyle name="20% - Accent1 3 5 3 2 5 2" xfId="28479" xr:uid="{00000000-0005-0000-0000-0000886E0000}"/>
    <cellStyle name="20% - Accent1 3 5 3 2 5 2 2" xfId="28480" xr:uid="{00000000-0005-0000-0000-0000896E0000}"/>
    <cellStyle name="20% - Accent1 3 5 3 2 5 2 2 2" xfId="28481" xr:uid="{00000000-0005-0000-0000-00008A6E0000}"/>
    <cellStyle name="20% - Accent1 3 5 3 2 5 2 3" xfId="28482" xr:uid="{00000000-0005-0000-0000-00008B6E0000}"/>
    <cellStyle name="20% - Accent1 3 5 3 2 5 3" xfId="28483" xr:uid="{00000000-0005-0000-0000-00008C6E0000}"/>
    <cellStyle name="20% - Accent1 3 5 3 2 5 3 2" xfId="28484" xr:uid="{00000000-0005-0000-0000-00008D6E0000}"/>
    <cellStyle name="20% - Accent1 3 5 3 2 5 4" xfId="28485" xr:uid="{00000000-0005-0000-0000-00008E6E0000}"/>
    <cellStyle name="20% - Accent1 3 5 3 2 6" xfId="28486" xr:uid="{00000000-0005-0000-0000-00008F6E0000}"/>
    <cellStyle name="20% - Accent1 3 5 3 2 6 2" xfId="28487" xr:uid="{00000000-0005-0000-0000-0000906E0000}"/>
    <cellStyle name="20% - Accent1 3 5 3 2 6 2 2" xfId="28488" xr:uid="{00000000-0005-0000-0000-0000916E0000}"/>
    <cellStyle name="20% - Accent1 3 5 3 2 6 2 2 2" xfId="28489" xr:uid="{00000000-0005-0000-0000-0000926E0000}"/>
    <cellStyle name="20% - Accent1 3 5 3 2 6 2 3" xfId="28490" xr:uid="{00000000-0005-0000-0000-0000936E0000}"/>
    <cellStyle name="20% - Accent1 3 5 3 2 6 3" xfId="28491" xr:uid="{00000000-0005-0000-0000-0000946E0000}"/>
    <cellStyle name="20% - Accent1 3 5 3 2 6 3 2" xfId="28492" xr:uid="{00000000-0005-0000-0000-0000956E0000}"/>
    <cellStyle name="20% - Accent1 3 5 3 2 6 4" xfId="28493" xr:uid="{00000000-0005-0000-0000-0000966E0000}"/>
    <cellStyle name="20% - Accent1 3 5 3 2 7" xfId="28494" xr:uid="{00000000-0005-0000-0000-0000976E0000}"/>
    <cellStyle name="20% - Accent1 3 5 3 2 7 2" xfId="28495" xr:uid="{00000000-0005-0000-0000-0000986E0000}"/>
    <cellStyle name="20% - Accent1 3 5 3 2 7 2 2" xfId="28496" xr:uid="{00000000-0005-0000-0000-0000996E0000}"/>
    <cellStyle name="20% - Accent1 3 5 3 2 7 3" xfId="28497" xr:uid="{00000000-0005-0000-0000-00009A6E0000}"/>
    <cellStyle name="20% - Accent1 3 5 3 2 8" xfId="28498" xr:uid="{00000000-0005-0000-0000-00009B6E0000}"/>
    <cellStyle name="20% - Accent1 3 5 3 2 8 2" xfId="28499" xr:uid="{00000000-0005-0000-0000-00009C6E0000}"/>
    <cellStyle name="20% - Accent1 3 5 3 2 8 2 2" xfId="28500" xr:uid="{00000000-0005-0000-0000-00009D6E0000}"/>
    <cellStyle name="20% - Accent1 3 5 3 2 8 3" xfId="28501" xr:uid="{00000000-0005-0000-0000-00009E6E0000}"/>
    <cellStyle name="20% - Accent1 3 5 3 2 9" xfId="28502" xr:uid="{00000000-0005-0000-0000-00009F6E0000}"/>
    <cellStyle name="20% - Accent1 3 5 3 2 9 2" xfId="28503" xr:uid="{00000000-0005-0000-0000-0000A06E0000}"/>
    <cellStyle name="20% - Accent1 3 5 3 3" xfId="28504" xr:uid="{00000000-0005-0000-0000-0000A16E0000}"/>
    <cellStyle name="20% - Accent1 3 5 3 3 10" xfId="28505" xr:uid="{00000000-0005-0000-0000-0000A26E0000}"/>
    <cellStyle name="20% - Accent1 3 5 3 3 10 2" xfId="28506" xr:uid="{00000000-0005-0000-0000-0000A36E0000}"/>
    <cellStyle name="20% - Accent1 3 5 3 3 11" xfId="28507" xr:uid="{00000000-0005-0000-0000-0000A46E0000}"/>
    <cellStyle name="20% - Accent1 3 5 3 3 2" xfId="28508" xr:uid="{00000000-0005-0000-0000-0000A56E0000}"/>
    <cellStyle name="20% - Accent1 3 5 3 3 2 2" xfId="28509" xr:uid="{00000000-0005-0000-0000-0000A66E0000}"/>
    <cellStyle name="20% - Accent1 3 5 3 3 2 2 2" xfId="28510" xr:uid="{00000000-0005-0000-0000-0000A76E0000}"/>
    <cellStyle name="20% - Accent1 3 5 3 3 2 2 2 2" xfId="28511" xr:uid="{00000000-0005-0000-0000-0000A86E0000}"/>
    <cellStyle name="20% - Accent1 3 5 3 3 2 2 2 2 2" xfId="28512" xr:uid="{00000000-0005-0000-0000-0000A96E0000}"/>
    <cellStyle name="20% - Accent1 3 5 3 3 2 2 2 3" xfId="28513" xr:uid="{00000000-0005-0000-0000-0000AA6E0000}"/>
    <cellStyle name="20% - Accent1 3 5 3 3 2 2 3" xfId="28514" xr:uid="{00000000-0005-0000-0000-0000AB6E0000}"/>
    <cellStyle name="20% - Accent1 3 5 3 3 2 2 3 2" xfId="28515" xr:uid="{00000000-0005-0000-0000-0000AC6E0000}"/>
    <cellStyle name="20% - Accent1 3 5 3 3 2 2 4" xfId="28516" xr:uid="{00000000-0005-0000-0000-0000AD6E0000}"/>
    <cellStyle name="20% - Accent1 3 5 3 3 2 3" xfId="28517" xr:uid="{00000000-0005-0000-0000-0000AE6E0000}"/>
    <cellStyle name="20% - Accent1 3 5 3 3 2 3 2" xfId="28518" xr:uid="{00000000-0005-0000-0000-0000AF6E0000}"/>
    <cellStyle name="20% - Accent1 3 5 3 3 2 3 2 2" xfId="28519" xr:uid="{00000000-0005-0000-0000-0000B06E0000}"/>
    <cellStyle name="20% - Accent1 3 5 3 3 2 3 2 2 2" xfId="28520" xr:uid="{00000000-0005-0000-0000-0000B16E0000}"/>
    <cellStyle name="20% - Accent1 3 5 3 3 2 3 2 3" xfId="28521" xr:uid="{00000000-0005-0000-0000-0000B26E0000}"/>
    <cellStyle name="20% - Accent1 3 5 3 3 2 3 3" xfId="28522" xr:uid="{00000000-0005-0000-0000-0000B36E0000}"/>
    <cellStyle name="20% - Accent1 3 5 3 3 2 3 3 2" xfId="28523" xr:uid="{00000000-0005-0000-0000-0000B46E0000}"/>
    <cellStyle name="20% - Accent1 3 5 3 3 2 3 4" xfId="28524" xr:uid="{00000000-0005-0000-0000-0000B56E0000}"/>
    <cellStyle name="20% - Accent1 3 5 3 3 2 4" xfId="28525" xr:uid="{00000000-0005-0000-0000-0000B66E0000}"/>
    <cellStyle name="20% - Accent1 3 5 3 3 2 4 2" xfId="28526" xr:uid="{00000000-0005-0000-0000-0000B76E0000}"/>
    <cellStyle name="20% - Accent1 3 5 3 3 2 4 2 2" xfId="28527" xr:uid="{00000000-0005-0000-0000-0000B86E0000}"/>
    <cellStyle name="20% - Accent1 3 5 3 3 2 4 2 2 2" xfId="28528" xr:uid="{00000000-0005-0000-0000-0000B96E0000}"/>
    <cellStyle name="20% - Accent1 3 5 3 3 2 4 2 3" xfId="28529" xr:uid="{00000000-0005-0000-0000-0000BA6E0000}"/>
    <cellStyle name="20% - Accent1 3 5 3 3 2 4 3" xfId="28530" xr:uid="{00000000-0005-0000-0000-0000BB6E0000}"/>
    <cellStyle name="20% - Accent1 3 5 3 3 2 4 3 2" xfId="28531" xr:uid="{00000000-0005-0000-0000-0000BC6E0000}"/>
    <cellStyle name="20% - Accent1 3 5 3 3 2 4 4" xfId="28532" xr:uid="{00000000-0005-0000-0000-0000BD6E0000}"/>
    <cellStyle name="20% - Accent1 3 5 3 3 2 5" xfId="28533" xr:uid="{00000000-0005-0000-0000-0000BE6E0000}"/>
    <cellStyle name="20% - Accent1 3 5 3 3 2 5 2" xfId="28534" xr:uid="{00000000-0005-0000-0000-0000BF6E0000}"/>
    <cellStyle name="20% - Accent1 3 5 3 3 2 5 2 2" xfId="28535" xr:uid="{00000000-0005-0000-0000-0000C06E0000}"/>
    <cellStyle name="20% - Accent1 3 5 3 3 2 5 3" xfId="28536" xr:uid="{00000000-0005-0000-0000-0000C16E0000}"/>
    <cellStyle name="20% - Accent1 3 5 3 3 2 6" xfId="28537" xr:uid="{00000000-0005-0000-0000-0000C26E0000}"/>
    <cellStyle name="20% - Accent1 3 5 3 3 2 6 2" xfId="28538" xr:uid="{00000000-0005-0000-0000-0000C36E0000}"/>
    <cellStyle name="20% - Accent1 3 5 3 3 2 6 2 2" xfId="28539" xr:uid="{00000000-0005-0000-0000-0000C46E0000}"/>
    <cellStyle name="20% - Accent1 3 5 3 3 2 6 3" xfId="28540" xr:uid="{00000000-0005-0000-0000-0000C56E0000}"/>
    <cellStyle name="20% - Accent1 3 5 3 3 2 7" xfId="28541" xr:uid="{00000000-0005-0000-0000-0000C66E0000}"/>
    <cellStyle name="20% - Accent1 3 5 3 3 2 7 2" xfId="28542" xr:uid="{00000000-0005-0000-0000-0000C76E0000}"/>
    <cellStyle name="20% - Accent1 3 5 3 3 2 8" xfId="28543" xr:uid="{00000000-0005-0000-0000-0000C86E0000}"/>
    <cellStyle name="20% - Accent1 3 5 3 3 2 8 2" xfId="28544" xr:uid="{00000000-0005-0000-0000-0000C96E0000}"/>
    <cellStyle name="20% - Accent1 3 5 3 3 2 9" xfId="28545" xr:uid="{00000000-0005-0000-0000-0000CA6E0000}"/>
    <cellStyle name="20% - Accent1 3 5 3 3 3" xfId="28546" xr:uid="{00000000-0005-0000-0000-0000CB6E0000}"/>
    <cellStyle name="20% - Accent1 3 5 3 3 3 2" xfId="28547" xr:uid="{00000000-0005-0000-0000-0000CC6E0000}"/>
    <cellStyle name="20% - Accent1 3 5 3 3 3 2 2" xfId="28548" xr:uid="{00000000-0005-0000-0000-0000CD6E0000}"/>
    <cellStyle name="20% - Accent1 3 5 3 3 3 2 2 2" xfId="28549" xr:uid="{00000000-0005-0000-0000-0000CE6E0000}"/>
    <cellStyle name="20% - Accent1 3 5 3 3 3 2 2 2 2" xfId="28550" xr:uid="{00000000-0005-0000-0000-0000CF6E0000}"/>
    <cellStyle name="20% - Accent1 3 5 3 3 3 2 2 3" xfId="28551" xr:uid="{00000000-0005-0000-0000-0000D06E0000}"/>
    <cellStyle name="20% - Accent1 3 5 3 3 3 2 3" xfId="28552" xr:uid="{00000000-0005-0000-0000-0000D16E0000}"/>
    <cellStyle name="20% - Accent1 3 5 3 3 3 2 3 2" xfId="28553" xr:uid="{00000000-0005-0000-0000-0000D26E0000}"/>
    <cellStyle name="20% - Accent1 3 5 3 3 3 2 4" xfId="28554" xr:uid="{00000000-0005-0000-0000-0000D36E0000}"/>
    <cellStyle name="20% - Accent1 3 5 3 3 3 3" xfId="28555" xr:uid="{00000000-0005-0000-0000-0000D46E0000}"/>
    <cellStyle name="20% - Accent1 3 5 3 3 3 3 2" xfId="28556" xr:uid="{00000000-0005-0000-0000-0000D56E0000}"/>
    <cellStyle name="20% - Accent1 3 5 3 3 3 3 2 2" xfId="28557" xr:uid="{00000000-0005-0000-0000-0000D66E0000}"/>
    <cellStyle name="20% - Accent1 3 5 3 3 3 3 2 2 2" xfId="28558" xr:uid="{00000000-0005-0000-0000-0000D76E0000}"/>
    <cellStyle name="20% - Accent1 3 5 3 3 3 3 2 3" xfId="28559" xr:uid="{00000000-0005-0000-0000-0000D86E0000}"/>
    <cellStyle name="20% - Accent1 3 5 3 3 3 3 3" xfId="28560" xr:uid="{00000000-0005-0000-0000-0000D96E0000}"/>
    <cellStyle name="20% - Accent1 3 5 3 3 3 3 3 2" xfId="28561" xr:uid="{00000000-0005-0000-0000-0000DA6E0000}"/>
    <cellStyle name="20% - Accent1 3 5 3 3 3 3 4" xfId="28562" xr:uid="{00000000-0005-0000-0000-0000DB6E0000}"/>
    <cellStyle name="20% - Accent1 3 5 3 3 3 4" xfId="28563" xr:uid="{00000000-0005-0000-0000-0000DC6E0000}"/>
    <cellStyle name="20% - Accent1 3 5 3 3 3 4 2" xfId="28564" xr:uid="{00000000-0005-0000-0000-0000DD6E0000}"/>
    <cellStyle name="20% - Accent1 3 5 3 3 3 4 2 2" xfId="28565" xr:uid="{00000000-0005-0000-0000-0000DE6E0000}"/>
    <cellStyle name="20% - Accent1 3 5 3 3 3 4 2 2 2" xfId="28566" xr:uid="{00000000-0005-0000-0000-0000DF6E0000}"/>
    <cellStyle name="20% - Accent1 3 5 3 3 3 4 2 3" xfId="28567" xr:uid="{00000000-0005-0000-0000-0000E06E0000}"/>
    <cellStyle name="20% - Accent1 3 5 3 3 3 4 3" xfId="28568" xr:uid="{00000000-0005-0000-0000-0000E16E0000}"/>
    <cellStyle name="20% - Accent1 3 5 3 3 3 4 3 2" xfId="28569" xr:uid="{00000000-0005-0000-0000-0000E26E0000}"/>
    <cellStyle name="20% - Accent1 3 5 3 3 3 4 4" xfId="28570" xr:uid="{00000000-0005-0000-0000-0000E36E0000}"/>
    <cellStyle name="20% - Accent1 3 5 3 3 3 5" xfId="28571" xr:uid="{00000000-0005-0000-0000-0000E46E0000}"/>
    <cellStyle name="20% - Accent1 3 5 3 3 3 5 2" xfId="28572" xr:uid="{00000000-0005-0000-0000-0000E56E0000}"/>
    <cellStyle name="20% - Accent1 3 5 3 3 3 5 2 2" xfId="28573" xr:uid="{00000000-0005-0000-0000-0000E66E0000}"/>
    <cellStyle name="20% - Accent1 3 5 3 3 3 5 3" xfId="28574" xr:uid="{00000000-0005-0000-0000-0000E76E0000}"/>
    <cellStyle name="20% - Accent1 3 5 3 3 3 6" xfId="28575" xr:uid="{00000000-0005-0000-0000-0000E86E0000}"/>
    <cellStyle name="20% - Accent1 3 5 3 3 3 6 2" xfId="28576" xr:uid="{00000000-0005-0000-0000-0000E96E0000}"/>
    <cellStyle name="20% - Accent1 3 5 3 3 3 6 2 2" xfId="28577" xr:uid="{00000000-0005-0000-0000-0000EA6E0000}"/>
    <cellStyle name="20% - Accent1 3 5 3 3 3 6 3" xfId="28578" xr:uid="{00000000-0005-0000-0000-0000EB6E0000}"/>
    <cellStyle name="20% - Accent1 3 5 3 3 3 7" xfId="28579" xr:uid="{00000000-0005-0000-0000-0000EC6E0000}"/>
    <cellStyle name="20% - Accent1 3 5 3 3 3 7 2" xfId="28580" xr:uid="{00000000-0005-0000-0000-0000ED6E0000}"/>
    <cellStyle name="20% - Accent1 3 5 3 3 3 8" xfId="28581" xr:uid="{00000000-0005-0000-0000-0000EE6E0000}"/>
    <cellStyle name="20% - Accent1 3 5 3 3 3 8 2" xfId="28582" xr:uid="{00000000-0005-0000-0000-0000EF6E0000}"/>
    <cellStyle name="20% - Accent1 3 5 3 3 3 9" xfId="28583" xr:uid="{00000000-0005-0000-0000-0000F06E0000}"/>
    <cellStyle name="20% - Accent1 3 5 3 3 4" xfId="28584" xr:uid="{00000000-0005-0000-0000-0000F16E0000}"/>
    <cellStyle name="20% - Accent1 3 5 3 3 4 2" xfId="28585" xr:uid="{00000000-0005-0000-0000-0000F26E0000}"/>
    <cellStyle name="20% - Accent1 3 5 3 3 4 2 2" xfId="28586" xr:uid="{00000000-0005-0000-0000-0000F36E0000}"/>
    <cellStyle name="20% - Accent1 3 5 3 3 4 2 2 2" xfId="28587" xr:uid="{00000000-0005-0000-0000-0000F46E0000}"/>
    <cellStyle name="20% - Accent1 3 5 3 3 4 2 3" xfId="28588" xr:uid="{00000000-0005-0000-0000-0000F56E0000}"/>
    <cellStyle name="20% - Accent1 3 5 3 3 4 3" xfId="28589" xr:uid="{00000000-0005-0000-0000-0000F66E0000}"/>
    <cellStyle name="20% - Accent1 3 5 3 3 4 3 2" xfId="28590" xr:uid="{00000000-0005-0000-0000-0000F76E0000}"/>
    <cellStyle name="20% - Accent1 3 5 3 3 4 4" xfId="28591" xr:uid="{00000000-0005-0000-0000-0000F86E0000}"/>
    <cellStyle name="20% - Accent1 3 5 3 3 5" xfId="28592" xr:uid="{00000000-0005-0000-0000-0000F96E0000}"/>
    <cellStyle name="20% - Accent1 3 5 3 3 5 2" xfId="28593" xr:uid="{00000000-0005-0000-0000-0000FA6E0000}"/>
    <cellStyle name="20% - Accent1 3 5 3 3 5 2 2" xfId="28594" xr:uid="{00000000-0005-0000-0000-0000FB6E0000}"/>
    <cellStyle name="20% - Accent1 3 5 3 3 5 2 2 2" xfId="28595" xr:uid="{00000000-0005-0000-0000-0000FC6E0000}"/>
    <cellStyle name="20% - Accent1 3 5 3 3 5 2 3" xfId="28596" xr:uid="{00000000-0005-0000-0000-0000FD6E0000}"/>
    <cellStyle name="20% - Accent1 3 5 3 3 5 3" xfId="28597" xr:uid="{00000000-0005-0000-0000-0000FE6E0000}"/>
    <cellStyle name="20% - Accent1 3 5 3 3 5 3 2" xfId="28598" xr:uid="{00000000-0005-0000-0000-0000FF6E0000}"/>
    <cellStyle name="20% - Accent1 3 5 3 3 5 4" xfId="28599" xr:uid="{00000000-0005-0000-0000-0000006F0000}"/>
    <cellStyle name="20% - Accent1 3 5 3 3 6" xfId="28600" xr:uid="{00000000-0005-0000-0000-0000016F0000}"/>
    <cellStyle name="20% - Accent1 3 5 3 3 6 2" xfId="28601" xr:uid="{00000000-0005-0000-0000-0000026F0000}"/>
    <cellStyle name="20% - Accent1 3 5 3 3 6 2 2" xfId="28602" xr:uid="{00000000-0005-0000-0000-0000036F0000}"/>
    <cellStyle name="20% - Accent1 3 5 3 3 6 2 2 2" xfId="28603" xr:uid="{00000000-0005-0000-0000-0000046F0000}"/>
    <cellStyle name="20% - Accent1 3 5 3 3 6 2 3" xfId="28604" xr:uid="{00000000-0005-0000-0000-0000056F0000}"/>
    <cellStyle name="20% - Accent1 3 5 3 3 6 3" xfId="28605" xr:uid="{00000000-0005-0000-0000-0000066F0000}"/>
    <cellStyle name="20% - Accent1 3 5 3 3 6 3 2" xfId="28606" xr:uid="{00000000-0005-0000-0000-0000076F0000}"/>
    <cellStyle name="20% - Accent1 3 5 3 3 6 4" xfId="28607" xr:uid="{00000000-0005-0000-0000-0000086F0000}"/>
    <cellStyle name="20% - Accent1 3 5 3 3 7" xfId="28608" xr:uid="{00000000-0005-0000-0000-0000096F0000}"/>
    <cellStyle name="20% - Accent1 3 5 3 3 7 2" xfId="28609" xr:uid="{00000000-0005-0000-0000-00000A6F0000}"/>
    <cellStyle name="20% - Accent1 3 5 3 3 7 2 2" xfId="28610" xr:uid="{00000000-0005-0000-0000-00000B6F0000}"/>
    <cellStyle name="20% - Accent1 3 5 3 3 7 3" xfId="28611" xr:uid="{00000000-0005-0000-0000-00000C6F0000}"/>
    <cellStyle name="20% - Accent1 3 5 3 3 8" xfId="28612" xr:uid="{00000000-0005-0000-0000-00000D6F0000}"/>
    <cellStyle name="20% - Accent1 3 5 3 3 8 2" xfId="28613" xr:uid="{00000000-0005-0000-0000-00000E6F0000}"/>
    <cellStyle name="20% - Accent1 3 5 3 3 8 2 2" xfId="28614" xr:uid="{00000000-0005-0000-0000-00000F6F0000}"/>
    <cellStyle name="20% - Accent1 3 5 3 3 8 3" xfId="28615" xr:uid="{00000000-0005-0000-0000-0000106F0000}"/>
    <cellStyle name="20% - Accent1 3 5 3 3 9" xfId="28616" xr:uid="{00000000-0005-0000-0000-0000116F0000}"/>
    <cellStyle name="20% - Accent1 3 5 3 3 9 2" xfId="28617" xr:uid="{00000000-0005-0000-0000-0000126F0000}"/>
    <cellStyle name="20% - Accent1 3 5 3 4" xfId="28618" xr:uid="{00000000-0005-0000-0000-0000136F0000}"/>
    <cellStyle name="20% - Accent1 3 5 3 4 10" xfId="28619" xr:uid="{00000000-0005-0000-0000-0000146F0000}"/>
    <cellStyle name="20% - Accent1 3 5 3 4 10 2" xfId="28620" xr:uid="{00000000-0005-0000-0000-0000156F0000}"/>
    <cellStyle name="20% - Accent1 3 5 3 4 11" xfId="28621" xr:uid="{00000000-0005-0000-0000-0000166F0000}"/>
    <cellStyle name="20% - Accent1 3 5 3 4 2" xfId="28622" xr:uid="{00000000-0005-0000-0000-0000176F0000}"/>
    <cellStyle name="20% - Accent1 3 5 3 4 2 2" xfId="28623" xr:uid="{00000000-0005-0000-0000-0000186F0000}"/>
    <cellStyle name="20% - Accent1 3 5 3 4 2 2 2" xfId="28624" xr:uid="{00000000-0005-0000-0000-0000196F0000}"/>
    <cellStyle name="20% - Accent1 3 5 3 4 2 2 2 2" xfId="28625" xr:uid="{00000000-0005-0000-0000-00001A6F0000}"/>
    <cellStyle name="20% - Accent1 3 5 3 4 2 2 2 2 2" xfId="28626" xr:uid="{00000000-0005-0000-0000-00001B6F0000}"/>
    <cellStyle name="20% - Accent1 3 5 3 4 2 2 2 3" xfId="28627" xr:uid="{00000000-0005-0000-0000-00001C6F0000}"/>
    <cellStyle name="20% - Accent1 3 5 3 4 2 2 3" xfId="28628" xr:uid="{00000000-0005-0000-0000-00001D6F0000}"/>
    <cellStyle name="20% - Accent1 3 5 3 4 2 2 3 2" xfId="28629" xr:uid="{00000000-0005-0000-0000-00001E6F0000}"/>
    <cellStyle name="20% - Accent1 3 5 3 4 2 2 4" xfId="28630" xr:uid="{00000000-0005-0000-0000-00001F6F0000}"/>
    <cellStyle name="20% - Accent1 3 5 3 4 2 3" xfId="28631" xr:uid="{00000000-0005-0000-0000-0000206F0000}"/>
    <cellStyle name="20% - Accent1 3 5 3 4 2 3 2" xfId="28632" xr:uid="{00000000-0005-0000-0000-0000216F0000}"/>
    <cellStyle name="20% - Accent1 3 5 3 4 2 3 2 2" xfId="28633" xr:uid="{00000000-0005-0000-0000-0000226F0000}"/>
    <cellStyle name="20% - Accent1 3 5 3 4 2 3 2 2 2" xfId="28634" xr:uid="{00000000-0005-0000-0000-0000236F0000}"/>
    <cellStyle name="20% - Accent1 3 5 3 4 2 3 2 3" xfId="28635" xr:uid="{00000000-0005-0000-0000-0000246F0000}"/>
    <cellStyle name="20% - Accent1 3 5 3 4 2 3 3" xfId="28636" xr:uid="{00000000-0005-0000-0000-0000256F0000}"/>
    <cellStyle name="20% - Accent1 3 5 3 4 2 3 3 2" xfId="28637" xr:uid="{00000000-0005-0000-0000-0000266F0000}"/>
    <cellStyle name="20% - Accent1 3 5 3 4 2 3 4" xfId="28638" xr:uid="{00000000-0005-0000-0000-0000276F0000}"/>
    <cellStyle name="20% - Accent1 3 5 3 4 2 4" xfId="28639" xr:uid="{00000000-0005-0000-0000-0000286F0000}"/>
    <cellStyle name="20% - Accent1 3 5 3 4 2 4 2" xfId="28640" xr:uid="{00000000-0005-0000-0000-0000296F0000}"/>
    <cellStyle name="20% - Accent1 3 5 3 4 2 4 2 2" xfId="28641" xr:uid="{00000000-0005-0000-0000-00002A6F0000}"/>
    <cellStyle name="20% - Accent1 3 5 3 4 2 4 2 2 2" xfId="28642" xr:uid="{00000000-0005-0000-0000-00002B6F0000}"/>
    <cellStyle name="20% - Accent1 3 5 3 4 2 4 2 3" xfId="28643" xr:uid="{00000000-0005-0000-0000-00002C6F0000}"/>
    <cellStyle name="20% - Accent1 3 5 3 4 2 4 3" xfId="28644" xr:uid="{00000000-0005-0000-0000-00002D6F0000}"/>
    <cellStyle name="20% - Accent1 3 5 3 4 2 4 3 2" xfId="28645" xr:uid="{00000000-0005-0000-0000-00002E6F0000}"/>
    <cellStyle name="20% - Accent1 3 5 3 4 2 4 4" xfId="28646" xr:uid="{00000000-0005-0000-0000-00002F6F0000}"/>
    <cellStyle name="20% - Accent1 3 5 3 4 2 5" xfId="28647" xr:uid="{00000000-0005-0000-0000-0000306F0000}"/>
    <cellStyle name="20% - Accent1 3 5 3 4 2 5 2" xfId="28648" xr:uid="{00000000-0005-0000-0000-0000316F0000}"/>
    <cellStyle name="20% - Accent1 3 5 3 4 2 5 2 2" xfId="28649" xr:uid="{00000000-0005-0000-0000-0000326F0000}"/>
    <cellStyle name="20% - Accent1 3 5 3 4 2 5 3" xfId="28650" xr:uid="{00000000-0005-0000-0000-0000336F0000}"/>
    <cellStyle name="20% - Accent1 3 5 3 4 2 6" xfId="28651" xr:uid="{00000000-0005-0000-0000-0000346F0000}"/>
    <cellStyle name="20% - Accent1 3 5 3 4 2 6 2" xfId="28652" xr:uid="{00000000-0005-0000-0000-0000356F0000}"/>
    <cellStyle name="20% - Accent1 3 5 3 4 2 6 2 2" xfId="28653" xr:uid="{00000000-0005-0000-0000-0000366F0000}"/>
    <cellStyle name="20% - Accent1 3 5 3 4 2 6 3" xfId="28654" xr:uid="{00000000-0005-0000-0000-0000376F0000}"/>
    <cellStyle name="20% - Accent1 3 5 3 4 2 7" xfId="28655" xr:uid="{00000000-0005-0000-0000-0000386F0000}"/>
    <cellStyle name="20% - Accent1 3 5 3 4 2 7 2" xfId="28656" xr:uid="{00000000-0005-0000-0000-0000396F0000}"/>
    <cellStyle name="20% - Accent1 3 5 3 4 2 8" xfId="28657" xr:uid="{00000000-0005-0000-0000-00003A6F0000}"/>
    <cellStyle name="20% - Accent1 3 5 3 4 2 8 2" xfId="28658" xr:uid="{00000000-0005-0000-0000-00003B6F0000}"/>
    <cellStyle name="20% - Accent1 3 5 3 4 2 9" xfId="28659" xr:uid="{00000000-0005-0000-0000-00003C6F0000}"/>
    <cellStyle name="20% - Accent1 3 5 3 4 3" xfId="28660" xr:uid="{00000000-0005-0000-0000-00003D6F0000}"/>
    <cellStyle name="20% - Accent1 3 5 3 4 3 2" xfId="28661" xr:uid="{00000000-0005-0000-0000-00003E6F0000}"/>
    <cellStyle name="20% - Accent1 3 5 3 4 3 2 2" xfId="28662" xr:uid="{00000000-0005-0000-0000-00003F6F0000}"/>
    <cellStyle name="20% - Accent1 3 5 3 4 3 2 2 2" xfId="28663" xr:uid="{00000000-0005-0000-0000-0000406F0000}"/>
    <cellStyle name="20% - Accent1 3 5 3 4 3 2 2 2 2" xfId="28664" xr:uid="{00000000-0005-0000-0000-0000416F0000}"/>
    <cellStyle name="20% - Accent1 3 5 3 4 3 2 2 3" xfId="28665" xr:uid="{00000000-0005-0000-0000-0000426F0000}"/>
    <cellStyle name="20% - Accent1 3 5 3 4 3 2 3" xfId="28666" xr:uid="{00000000-0005-0000-0000-0000436F0000}"/>
    <cellStyle name="20% - Accent1 3 5 3 4 3 2 3 2" xfId="28667" xr:uid="{00000000-0005-0000-0000-0000446F0000}"/>
    <cellStyle name="20% - Accent1 3 5 3 4 3 2 4" xfId="28668" xr:uid="{00000000-0005-0000-0000-0000456F0000}"/>
    <cellStyle name="20% - Accent1 3 5 3 4 3 3" xfId="28669" xr:uid="{00000000-0005-0000-0000-0000466F0000}"/>
    <cellStyle name="20% - Accent1 3 5 3 4 3 3 2" xfId="28670" xr:uid="{00000000-0005-0000-0000-0000476F0000}"/>
    <cellStyle name="20% - Accent1 3 5 3 4 3 3 2 2" xfId="28671" xr:uid="{00000000-0005-0000-0000-0000486F0000}"/>
    <cellStyle name="20% - Accent1 3 5 3 4 3 3 2 2 2" xfId="28672" xr:uid="{00000000-0005-0000-0000-0000496F0000}"/>
    <cellStyle name="20% - Accent1 3 5 3 4 3 3 2 3" xfId="28673" xr:uid="{00000000-0005-0000-0000-00004A6F0000}"/>
    <cellStyle name="20% - Accent1 3 5 3 4 3 3 3" xfId="28674" xr:uid="{00000000-0005-0000-0000-00004B6F0000}"/>
    <cellStyle name="20% - Accent1 3 5 3 4 3 3 3 2" xfId="28675" xr:uid="{00000000-0005-0000-0000-00004C6F0000}"/>
    <cellStyle name="20% - Accent1 3 5 3 4 3 3 4" xfId="28676" xr:uid="{00000000-0005-0000-0000-00004D6F0000}"/>
    <cellStyle name="20% - Accent1 3 5 3 4 3 4" xfId="28677" xr:uid="{00000000-0005-0000-0000-00004E6F0000}"/>
    <cellStyle name="20% - Accent1 3 5 3 4 3 4 2" xfId="28678" xr:uid="{00000000-0005-0000-0000-00004F6F0000}"/>
    <cellStyle name="20% - Accent1 3 5 3 4 3 4 2 2" xfId="28679" xr:uid="{00000000-0005-0000-0000-0000506F0000}"/>
    <cellStyle name="20% - Accent1 3 5 3 4 3 4 2 2 2" xfId="28680" xr:uid="{00000000-0005-0000-0000-0000516F0000}"/>
    <cellStyle name="20% - Accent1 3 5 3 4 3 4 2 3" xfId="28681" xr:uid="{00000000-0005-0000-0000-0000526F0000}"/>
    <cellStyle name="20% - Accent1 3 5 3 4 3 4 3" xfId="28682" xr:uid="{00000000-0005-0000-0000-0000536F0000}"/>
    <cellStyle name="20% - Accent1 3 5 3 4 3 4 3 2" xfId="28683" xr:uid="{00000000-0005-0000-0000-0000546F0000}"/>
    <cellStyle name="20% - Accent1 3 5 3 4 3 4 4" xfId="28684" xr:uid="{00000000-0005-0000-0000-0000556F0000}"/>
    <cellStyle name="20% - Accent1 3 5 3 4 3 5" xfId="28685" xr:uid="{00000000-0005-0000-0000-0000566F0000}"/>
    <cellStyle name="20% - Accent1 3 5 3 4 3 5 2" xfId="28686" xr:uid="{00000000-0005-0000-0000-0000576F0000}"/>
    <cellStyle name="20% - Accent1 3 5 3 4 3 5 2 2" xfId="28687" xr:uid="{00000000-0005-0000-0000-0000586F0000}"/>
    <cellStyle name="20% - Accent1 3 5 3 4 3 5 3" xfId="28688" xr:uid="{00000000-0005-0000-0000-0000596F0000}"/>
    <cellStyle name="20% - Accent1 3 5 3 4 3 6" xfId="28689" xr:uid="{00000000-0005-0000-0000-00005A6F0000}"/>
    <cellStyle name="20% - Accent1 3 5 3 4 3 6 2" xfId="28690" xr:uid="{00000000-0005-0000-0000-00005B6F0000}"/>
    <cellStyle name="20% - Accent1 3 5 3 4 3 6 2 2" xfId="28691" xr:uid="{00000000-0005-0000-0000-00005C6F0000}"/>
    <cellStyle name="20% - Accent1 3 5 3 4 3 6 3" xfId="28692" xr:uid="{00000000-0005-0000-0000-00005D6F0000}"/>
    <cellStyle name="20% - Accent1 3 5 3 4 3 7" xfId="28693" xr:uid="{00000000-0005-0000-0000-00005E6F0000}"/>
    <cellStyle name="20% - Accent1 3 5 3 4 3 7 2" xfId="28694" xr:uid="{00000000-0005-0000-0000-00005F6F0000}"/>
    <cellStyle name="20% - Accent1 3 5 3 4 3 8" xfId="28695" xr:uid="{00000000-0005-0000-0000-0000606F0000}"/>
    <cellStyle name="20% - Accent1 3 5 3 4 3 8 2" xfId="28696" xr:uid="{00000000-0005-0000-0000-0000616F0000}"/>
    <cellStyle name="20% - Accent1 3 5 3 4 3 9" xfId="28697" xr:uid="{00000000-0005-0000-0000-0000626F0000}"/>
    <cellStyle name="20% - Accent1 3 5 3 4 4" xfId="28698" xr:uid="{00000000-0005-0000-0000-0000636F0000}"/>
    <cellStyle name="20% - Accent1 3 5 3 4 4 2" xfId="28699" xr:uid="{00000000-0005-0000-0000-0000646F0000}"/>
    <cellStyle name="20% - Accent1 3 5 3 4 4 2 2" xfId="28700" xr:uid="{00000000-0005-0000-0000-0000656F0000}"/>
    <cellStyle name="20% - Accent1 3 5 3 4 4 2 2 2" xfId="28701" xr:uid="{00000000-0005-0000-0000-0000666F0000}"/>
    <cellStyle name="20% - Accent1 3 5 3 4 4 2 3" xfId="28702" xr:uid="{00000000-0005-0000-0000-0000676F0000}"/>
    <cellStyle name="20% - Accent1 3 5 3 4 4 3" xfId="28703" xr:uid="{00000000-0005-0000-0000-0000686F0000}"/>
    <cellStyle name="20% - Accent1 3 5 3 4 4 3 2" xfId="28704" xr:uid="{00000000-0005-0000-0000-0000696F0000}"/>
    <cellStyle name="20% - Accent1 3 5 3 4 4 4" xfId="28705" xr:uid="{00000000-0005-0000-0000-00006A6F0000}"/>
    <cellStyle name="20% - Accent1 3 5 3 4 5" xfId="28706" xr:uid="{00000000-0005-0000-0000-00006B6F0000}"/>
    <cellStyle name="20% - Accent1 3 5 3 4 5 2" xfId="28707" xr:uid="{00000000-0005-0000-0000-00006C6F0000}"/>
    <cellStyle name="20% - Accent1 3 5 3 4 5 2 2" xfId="28708" xr:uid="{00000000-0005-0000-0000-00006D6F0000}"/>
    <cellStyle name="20% - Accent1 3 5 3 4 5 2 2 2" xfId="28709" xr:uid="{00000000-0005-0000-0000-00006E6F0000}"/>
    <cellStyle name="20% - Accent1 3 5 3 4 5 2 3" xfId="28710" xr:uid="{00000000-0005-0000-0000-00006F6F0000}"/>
    <cellStyle name="20% - Accent1 3 5 3 4 5 3" xfId="28711" xr:uid="{00000000-0005-0000-0000-0000706F0000}"/>
    <cellStyle name="20% - Accent1 3 5 3 4 5 3 2" xfId="28712" xr:uid="{00000000-0005-0000-0000-0000716F0000}"/>
    <cellStyle name="20% - Accent1 3 5 3 4 5 4" xfId="28713" xr:uid="{00000000-0005-0000-0000-0000726F0000}"/>
    <cellStyle name="20% - Accent1 3 5 3 4 6" xfId="28714" xr:uid="{00000000-0005-0000-0000-0000736F0000}"/>
    <cellStyle name="20% - Accent1 3 5 3 4 6 2" xfId="28715" xr:uid="{00000000-0005-0000-0000-0000746F0000}"/>
    <cellStyle name="20% - Accent1 3 5 3 4 6 2 2" xfId="28716" xr:uid="{00000000-0005-0000-0000-0000756F0000}"/>
    <cellStyle name="20% - Accent1 3 5 3 4 6 2 2 2" xfId="28717" xr:uid="{00000000-0005-0000-0000-0000766F0000}"/>
    <cellStyle name="20% - Accent1 3 5 3 4 6 2 3" xfId="28718" xr:uid="{00000000-0005-0000-0000-0000776F0000}"/>
    <cellStyle name="20% - Accent1 3 5 3 4 6 3" xfId="28719" xr:uid="{00000000-0005-0000-0000-0000786F0000}"/>
    <cellStyle name="20% - Accent1 3 5 3 4 6 3 2" xfId="28720" xr:uid="{00000000-0005-0000-0000-0000796F0000}"/>
    <cellStyle name="20% - Accent1 3 5 3 4 6 4" xfId="28721" xr:uid="{00000000-0005-0000-0000-00007A6F0000}"/>
    <cellStyle name="20% - Accent1 3 5 3 4 7" xfId="28722" xr:uid="{00000000-0005-0000-0000-00007B6F0000}"/>
    <cellStyle name="20% - Accent1 3 5 3 4 7 2" xfId="28723" xr:uid="{00000000-0005-0000-0000-00007C6F0000}"/>
    <cellStyle name="20% - Accent1 3 5 3 4 7 2 2" xfId="28724" xr:uid="{00000000-0005-0000-0000-00007D6F0000}"/>
    <cellStyle name="20% - Accent1 3 5 3 4 7 3" xfId="28725" xr:uid="{00000000-0005-0000-0000-00007E6F0000}"/>
    <cellStyle name="20% - Accent1 3 5 3 4 8" xfId="28726" xr:uid="{00000000-0005-0000-0000-00007F6F0000}"/>
    <cellStyle name="20% - Accent1 3 5 3 4 8 2" xfId="28727" xr:uid="{00000000-0005-0000-0000-0000806F0000}"/>
    <cellStyle name="20% - Accent1 3 5 3 4 8 2 2" xfId="28728" xr:uid="{00000000-0005-0000-0000-0000816F0000}"/>
    <cellStyle name="20% - Accent1 3 5 3 4 8 3" xfId="28729" xr:uid="{00000000-0005-0000-0000-0000826F0000}"/>
    <cellStyle name="20% - Accent1 3 5 3 4 9" xfId="28730" xr:uid="{00000000-0005-0000-0000-0000836F0000}"/>
    <cellStyle name="20% - Accent1 3 5 3 4 9 2" xfId="28731" xr:uid="{00000000-0005-0000-0000-0000846F0000}"/>
    <cellStyle name="20% - Accent1 3 5 3 5" xfId="28732" xr:uid="{00000000-0005-0000-0000-0000856F0000}"/>
    <cellStyle name="20% - Accent1 3 5 3 5 2" xfId="28733" xr:uid="{00000000-0005-0000-0000-0000866F0000}"/>
    <cellStyle name="20% - Accent1 3 5 3 5 2 2" xfId="28734" xr:uid="{00000000-0005-0000-0000-0000876F0000}"/>
    <cellStyle name="20% - Accent1 3 5 3 5 2 2 2" xfId="28735" xr:uid="{00000000-0005-0000-0000-0000886F0000}"/>
    <cellStyle name="20% - Accent1 3 5 3 5 2 2 2 2" xfId="28736" xr:uid="{00000000-0005-0000-0000-0000896F0000}"/>
    <cellStyle name="20% - Accent1 3 5 3 5 2 2 3" xfId="28737" xr:uid="{00000000-0005-0000-0000-00008A6F0000}"/>
    <cellStyle name="20% - Accent1 3 5 3 5 2 3" xfId="28738" xr:uid="{00000000-0005-0000-0000-00008B6F0000}"/>
    <cellStyle name="20% - Accent1 3 5 3 5 2 3 2" xfId="28739" xr:uid="{00000000-0005-0000-0000-00008C6F0000}"/>
    <cellStyle name="20% - Accent1 3 5 3 5 2 4" xfId="28740" xr:uid="{00000000-0005-0000-0000-00008D6F0000}"/>
    <cellStyle name="20% - Accent1 3 5 3 5 3" xfId="28741" xr:uid="{00000000-0005-0000-0000-00008E6F0000}"/>
    <cellStyle name="20% - Accent1 3 5 3 5 3 2" xfId="28742" xr:uid="{00000000-0005-0000-0000-00008F6F0000}"/>
    <cellStyle name="20% - Accent1 3 5 3 5 3 2 2" xfId="28743" xr:uid="{00000000-0005-0000-0000-0000906F0000}"/>
    <cellStyle name="20% - Accent1 3 5 3 5 3 2 2 2" xfId="28744" xr:uid="{00000000-0005-0000-0000-0000916F0000}"/>
    <cellStyle name="20% - Accent1 3 5 3 5 3 2 3" xfId="28745" xr:uid="{00000000-0005-0000-0000-0000926F0000}"/>
    <cellStyle name="20% - Accent1 3 5 3 5 3 3" xfId="28746" xr:uid="{00000000-0005-0000-0000-0000936F0000}"/>
    <cellStyle name="20% - Accent1 3 5 3 5 3 3 2" xfId="28747" xr:uid="{00000000-0005-0000-0000-0000946F0000}"/>
    <cellStyle name="20% - Accent1 3 5 3 5 3 4" xfId="28748" xr:uid="{00000000-0005-0000-0000-0000956F0000}"/>
    <cellStyle name="20% - Accent1 3 5 3 5 4" xfId="28749" xr:uid="{00000000-0005-0000-0000-0000966F0000}"/>
    <cellStyle name="20% - Accent1 3 5 3 5 4 2" xfId="28750" xr:uid="{00000000-0005-0000-0000-0000976F0000}"/>
    <cellStyle name="20% - Accent1 3 5 3 5 4 2 2" xfId="28751" xr:uid="{00000000-0005-0000-0000-0000986F0000}"/>
    <cellStyle name="20% - Accent1 3 5 3 5 4 2 2 2" xfId="28752" xr:uid="{00000000-0005-0000-0000-0000996F0000}"/>
    <cellStyle name="20% - Accent1 3 5 3 5 4 2 3" xfId="28753" xr:uid="{00000000-0005-0000-0000-00009A6F0000}"/>
    <cellStyle name="20% - Accent1 3 5 3 5 4 3" xfId="28754" xr:uid="{00000000-0005-0000-0000-00009B6F0000}"/>
    <cellStyle name="20% - Accent1 3 5 3 5 4 3 2" xfId="28755" xr:uid="{00000000-0005-0000-0000-00009C6F0000}"/>
    <cellStyle name="20% - Accent1 3 5 3 5 4 4" xfId="28756" xr:uid="{00000000-0005-0000-0000-00009D6F0000}"/>
    <cellStyle name="20% - Accent1 3 5 3 5 5" xfId="28757" xr:uid="{00000000-0005-0000-0000-00009E6F0000}"/>
    <cellStyle name="20% - Accent1 3 5 3 5 5 2" xfId="28758" xr:uid="{00000000-0005-0000-0000-00009F6F0000}"/>
    <cellStyle name="20% - Accent1 3 5 3 5 5 2 2" xfId="28759" xr:uid="{00000000-0005-0000-0000-0000A06F0000}"/>
    <cellStyle name="20% - Accent1 3 5 3 5 5 3" xfId="28760" xr:uid="{00000000-0005-0000-0000-0000A16F0000}"/>
    <cellStyle name="20% - Accent1 3 5 3 5 6" xfId="28761" xr:uid="{00000000-0005-0000-0000-0000A26F0000}"/>
    <cellStyle name="20% - Accent1 3 5 3 5 6 2" xfId="28762" xr:uid="{00000000-0005-0000-0000-0000A36F0000}"/>
    <cellStyle name="20% - Accent1 3 5 3 5 6 2 2" xfId="28763" xr:uid="{00000000-0005-0000-0000-0000A46F0000}"/>
    <cellStyle name="20% - Accent1 3 5 3 5 6 3" xfId="28764" xr:uid="{00000000-0005-0000-0000-0000A56F0000}"/>
    <cellStyle name="20% - Accent1 3 5 3 5 7" xfId="28765" xr:uid="{00000000-0005-0000-0000-0000A66F0000}"/>
    <cellStyle name="20% - Accent1 3 5 3 5 7 2" xfId="28766" xr:uid="{00000000-0005-0000-0000-0000A76F0000}"/>
    <cellStyle name="20% - Accent1 3 5 3 5 8" xfId="28767" xr:uid="{00000000-0005-0000-0000-0000A86F0000}"/>
    <cellStyle name="20% - Accent1 3 5 3 5 8 2" xfId="28768" xr:uid="{00000000-0005-0000-0000-0000A96F0000}"/>
    <cellStyle name="20% - Accent1 3 5 3 5 9" xfId="28769" xr:uid="{00000000-0005-0000-0000-0000AA6F0000}"/>
    <cellStyle name="20% - Accent1 3 5 3 6" xfId="28770" xr:uid="{00000000-0005-0000-0000-0000AB6F0000}"/>
    <cellStyle name="20% - Accent1 3 5 3 6 2" xfId="28771" xr:uid="{00000000-0005-0000-0000-0000AC6F0000}"/>
    <cellStyle name="20% - Accent1 3 5 3 6 2 2" xfId="28772" xr:uid="{00000000-0005-0000-0000-0000AD6F0000}"/>
    <cellStyle name="20% - Accent1 3 5 3 6 2 2 2" xfId="28773" xr:uid="{00000000-0005-0000-0000-0000AE6F0000}"/>
    <cellStyle name="20% - Accent1 3 5 3 6 2 2 2 2" xfId="28774" xr:uid="{00000000-0005-0000-0000-0000AF6F0000}"/>
    <cellStyle name="20% - Accent1 3 5 3 6 2 2 3" xfId="28775" xr:uid="{00000000-0005-0000-0000-0000B06F0000}"/>
    <cellStyle name="20% - Accent1 3 5 3 6 2 3" xfId="28776" xr:uid="{00000000-0005-0000-0000-0000B16F0000}"/>
    <cellStyle name="20% - Accent1 3 5 3 6 2 3 2" xfId="28777" xr:uid="{00000000-0005-0000-0000-0000B26F0000}"/>
    <cellStyle name="20% - Accent1 3 5 3 6 2 4" xfId="28778" xr:uid="{00000000-0005-0000-0000-0000B36F0000}"/>
    <cellStyle name="20% - Accent1 3 5 3 6 3" xfId="28779" xr:uid="{00000000-0005-0000-0000-0000B46F0000}"/>
    <cellStyle name="20% - Accent1 3 5 3 6 3 2" xfId="28780" xr:uid="{00000000-0005-0000-0000-0000B56F0000}"/>
    <cellStyle name="20% - Accent1 3 5 3 6 3 2 2" xfId="28781" xr:uid="{00000000-0005-0000-0000-0000B66F0000}"/>
    <cellStyle name="20% - Accent1 3 5 3 6 3 2 2 2" xfId="28782" xr:uid="{00000000-0005-0000-0000-0000B76F0000}"/>
    <cellStyle name="20% - Accent1 3 5 3 6 3 2 3" xfId="28783" xr:uid="{00000000-0005-0000-0000-0000B86F0000}"/>
    <cellStyle name="20% - Accent1 3 5 3 6 3 3" xfId="28784" xr:uid="{00000000-0005-0000-0000-0000B96F0000}"/>
    <cellStyle name="20% - Accent1 3 5 3 6 3 3 2" xfId="28785" xr:uid="{00000000-0005-0000-0000-0000BA6F0000}"/>
    <cellStyle name="20% - Accent1 3 5 3 6 3 4" xfId="28786" xr:uid="{00000000-0005-0000-0000-0000BB6F0000}"/>
    <cellStyle name="20% - Accent1 3 5 3 6 4" xfId="28787" xr:uid="{00000000-0005-0000-0000-0000BC6F0000}"/>
    <cellStyle name="20% - Accent1 3 5 3 6 4 2" xfId="28788" xr:uid="{00000000-0005-0000-0000-0000BD6F0000}"/>
    <cellStyle name="20% - Accent1 3 5 3 6 4 2 2" xfId="28789" xr:uid="{00000000-0005-0000-0000-0000BE6F0000}"/>
    <cellStyle name="20% - Accent1 3 5 3 6 4 2 2 2" xfId="28790" xr:uid="{00000000-0005-0000-0000-0000BF6F0000}"/>
    <cellStyle name="20% - Accent1 3 5 3 6 4 2 3" xfId="28791" xr:uid="{00000000-0005-0000-0000-0000C06F0000}"/>
    <cellStyle name="20% - Accent1 3 5 3 6 4 3" xfId="28792" xr:uid="{00000000-0005-0000-0000-0000C16F0000}"/>
    <cellStyle name="20% - Accent1 3 5 3 6 4 3 2" xfId="28793" xr:uid="{00000000-0005-0000-0000-0000C26F0000}"/>
    <cellStyle name="20% - Accent1 3 5 3 6 4 4" xfId="28794" xr:uid="{00000000-0005-0000-0000-0000C36F0000}"/>
    <cellStyle name="20% - Accent1 3 5 3 6 5" xfId="28795" xr:uid="{00000000-0005-0000-0000-0000C46F0000}"/>
    <cellStyle name="20% - Accent1 3 5 3 6 5 2" xfId="28796" xr:uid="{00000000-0005-0000-0000-0000C56F0000}"/>
    <cellStyle name="20% - Accent1 3 5 3 6 5 2 2" xfId="28797" xr:uid="{00000000-0005-0000-0000-0000C66F0000}"/>
    <cellStyle name="20% - Accent1 3 5 3 6 5 3" xfId="28798" xr:uid="{00000000-0005-0000-0000-0000C76F0000}"/>
    <cellStyle name="20% - Accent1 3 5 3 6 6" xfId="28799" xr:uid="{00000000-0005-0000-0000-0000C86F0000}"/>
    <cellStyle name="20% - Accent1 3 5 3 6 6 2" xfId="28800" xr:uid="{00000000-0005-0000-0000-0000C96F0000}"/>
    <cellStyle name="20% - Accent1 3 5 3 6 6 2 2" xfId="28801" xr:uid="{00000000-0005-0000-0000-0000CA6F0000}"/>
    <cellStyle name="20% - Accent1 3 5 3 6 6 3" xfId="28802" xr:uid="{00000000-0005-0000-0000-0000CB6F0000}"/>
    <cellStyle name="20% - Accent1 3 5 3 6 7" xfId="28803" xr:uid="{00000000-0005-0000-0000-0000CC6F0000}"/>
    <cellStyle name="20% - Accent1 3 5 3 6 7 2" xfId="28804" xr:uid="{00000000-0005-0000-0000-0000CD6F0000}"/>
    <cellStyle name="20% - Accent1 3 5 3 6 8" xfId="28805" xr:uid="{00000000-0005-0000-0000-0000CE6F0000}"/>
    <cellStyle name="20% - Accent1 3 5 3 6 8 2" xfId="28806" xr:uid="{00000000-0005-0000-0000-0000CF6F0000}"/>
    <cellStyle name="20% - Accent1 3 5 3 6 9" xfId="28807" xr:uid="{00000000-0005-0000-0000-0000D06F0000}"/>
    <cellStyle name="20% - Accent1 3 5 3 7" xfId="28808" xr:uid="{00000000-0005-0000-0000-0000D16F0000}"/>
    <cellStyle name="20% - Accent1 3 5 3 7 2" xfId="28809" xr:uid="{00000000-0005-0000-0000-0000D26F0000}"/>
    <cellStyle name="20% - Accent1 3 5 3 7 2 2" xfId="28810" xr:uid="{00000000-0005-0000-0000-0000D36F0000}"/>
    <cellStyle name="20% - Accent1 3 5 3 7 2 2 2" xfId="28811" xr:uid="{00000000-0005-0000-0000-0000D46F0000}"/>
    <cellStyle name="20% - Accent1 3 5 3 7 2 3" xfId="28812" xr:uid="{00000000-0005-0000-0000-0000D56F0000}"/>
    <cellStyle name="20% - Accent1 3 5 3 7 3" xfId="28813" xr:uid="{00000000-0005-0000-0000-0000D66F0000}"/>
    <cellStyle name="20% - Accent1 3 5 3 7 3 2" xfId="28814" xr:uid="{00000000-0005-0000-0000-0000D76F0000}"/>
    <cellStyle name="20% - Accent1 3 5 3 7 4" xfId="28815" xr:uid="{00000000-0005-0000-0000-0000D86F0000}"/>
    <cellStyle name="20% - Accent1 3 5 3 8" xfId="28816" xr:uid="{00000000-0005-0000-0000-0000D96F0000}"/>
    <cellStyle name="20% - Accent1 3 5 3 8 2" xfId="28817" xr:uid="{00000000-0005-0000-0000-0000DA6F0000}"/>
    <cellStyle name="20% - Accent1 3 5 3 8 2 2" xfId="28818" xr:uid="{00000000-0005-0000-0000-0000DB6F0000}"/>
    <cellStyle name="20% - Accent1 3 5 3 8 2 2 2" xfId="28819" xr:uid="{00000000-0005-0000-0000-0000DC6F0000}"/>
    <cellStyle name="20% - Accent1 3 5 3 8 2 3" xfId="28820" xr:uid="{00000000-0005-0000-0000-0000DD6F0000}"/>
    <cellStyle name="20% - Accent1 3 5 3 8 3" xfId="28821" xr:uid="{00000000-0005-0000-0000-0000DE6F0000}"/>
    <cellStyle name="20% - Accent1 3 5 3 8 3 2" xfId="28822" xr:uid="{00000000-0005-0000-0000-0000DF6F0000}"/>
    <cellStyle name="20% - Accent1 3 5 3 8 4" xfId="28823" xr:uid="{00000000-0005-0000-0000-0000E06F0000}"/>
    <cellStyle name="20% - Accent1 3 5 3 9" xfId="28824" xr:uid="{00000000-0005-0000-0000-0000E16F0000}"/>
    <cellStyle name="20% - Accent1 3 5 3 9 2" xfId="28825" xr:uid="{00000000-0005-0000-0000-0000E26F0000}"/>
    <cellStyle name="20% - Accent1 3 5 3 9 2 2" xfId="28826" xr:uid="{00000000-0005-0000-0000-0000E36F0000}"/>
    <cellStyle name="20% - Accent1 3 5 3 9 2 2 2" xfId="28827" xr:uid="{00000000-0005-0000-0000-0000E46F0000}"/>
    <cellStyle name="20% - Accent1 3 5 3 9 2 3" xfId="28828" xr:uid="{00000000-0005-0000-0000-0000E56F0000}"/>
    <cellStyle name="20% - Accent1 3 5 3 9 3" xfId="28829" xr:uid="{00000000-0005-0000-0000-0000E66F0000}"/>
    <cellStyle name="20% - Accent1 3 5 3 9 3 2" xfId="28830" xr:uid="{00000000-0005-0000-0000-0000E76F0000}"/>
    <cellStyle name="20% - Accent1 3 5 3 9 4" xfId="28831" xr:uid="{00000000-0005-0000-0000-0000E86F0000}"/>
    <cellStyle name="20% - Accent1 3 5 4" xfId="28832" xr:uid="{00000000-0005-0000-0000-0000E96F0000}"/>
    <cellStyle name="20% - Accent1 3 5 4 10" xfId="28833" xr:uid="{00000000-0005-0000-0000-0000EA6F0000}"/>
    <cellStyle name="20% - Accent1 3 5 4 10 2" xfId="28834" xr:uid="{00000000-0005-0000-0000-0000EB6F0000}"/>
    <cellStyle name="20% - Accent1 3 5 4 11" xfId="28835" xr:uid="{00000000-0005-0000-0000-0000EC6F0000}"/>
    <cellStyle name="20% - Accent1 3 5 4 2" xfId="28836" xr:uid="{00000000-0005-0000-0000-0000ED6F0000}"/>
    <cellStyle name="20% - Accent1 3 5 4 2 2" xfId="28837" xr:uid="{00000000-0005-0000-0000-0000EE6F0000}"/>
    <cellStyle name="20% - Accent1 3 5 4 2 2 2" xfId="28838" xr:uid="{00000000-0005-0000-0000-0000EF6F0000}"/>
    <cellStyle name="20% - Accent1 3 5 4 2 2 2 2" xfId="28839" xr:uid="{00000000-0005-0000-0000-0000F06F0000}"/>
    <cellStyle name="20% - Accent1 3 5 4 2 2 2 2 2" xfId="28840" xr:uid="{00000000-0005-0000-0000-0000F16F0000}"/>
    <cellStyle name="20% - Accent1 3 5 4 2 2 2 3" xfId="28841" xr:uid="{00000000-0005-0000-0000-0000F26F0000}"/>
    <cellStyle name="20% - Accent1 3 5 4 2 2 3" xfId="28842" xr:uid="{00000000-0005-0000-0000-0000F36F0000}"/>
    <cellStyle name="20% - Accent1 3 5 4 2 2 3 2" xfId="28843" xr:uid="{00000000-0005-0000-0000-0000F46F0000}"/>
    <cellStyle name="20% - Accent1 3 5 4 2 2 4" xfId="28844" xr:uid="{00000000-0005-0000-0000-0000F56F0000}"/>
    <cellStyle name="20% - Accent1 3 5 4 2 3" xfId="28845" xr:uid="{00000000-0005-0000-0000-0000F66F0000}"/>
    <cellStyle name="20% - Accent1 3 5 4 2 3 2" xfId="28846" xr:uid="{00000000-0005-0000-0000-0000F76F0000}"/>
    <cellStyle name="20% - Accent1 3 5 4 2 3 2 2" xfId="28847" xr:uid="{00000000-0005-0000-0000-0000F86F0000}"/>
    <cellStyle name="20% - Accent1 3 5 4 2 3 2 2 2" xfId="28848" xr:uid="{00000000-0005-0000-0000-0000F96F0000}"/>
    <cellStyle name="20% - Accent1 3 5 4 2 3 2 3" xfId="28849" xr:uid="{00000000-0005-0000-0000-0000FA6F0000}"/>
    <cellStyle name="20% - Accent1 3 5 4 2 3 3" xfId="28850" xr:uid="{00000000-0005-0000-0000-0000FB6F0000}"/>
    <cellStyle name="20% - Accent1 3 5 4 2 3 3 2" xfId="28851" xr:uid="{00000000-0005-0000-0000-0000FC6F0000}"/>
    <cellStyle name="20% - Accent1 3 5 4 2 3 4" xfId="28852" xr:uid="{00000000-0005-0000-0000-0000FD6F0000}"/>
    <cellStyle name="20% - Accent1 3 5 4 2 4" xfId="28853" xr:uid="{00000000-0005-0000-0000-0000FE6F0000}"/>
    <cellStyle name="20% - Accent1 3 5 4 2 4 2" xfId="28854" xr:uid="{00000000-0005-0000-0000-0000FF6F0000}"/>
    <cellStyle name="20% - Accent1 3 5 4 2 4 2 2" xfId="28855" xr:uid="{00000000-0005-0000-0000-000000700000}"/>
    <cellStyle name="20% - Accent1 3 5 4 2 4 2 2 2" xfId="28856" xr:uid="{00000000-0005-0000-0000-000001700000}"/>
    <cellStyle name="20% - Accent1 3 5 4 2 4 2 3" xfId="28857" xr:uid="{00000000-0005-0000-0000-000002700000}"/>
    <cellStyle name="20% - Accent1 3 5 4 2 4 3" xfId="28858" xr:uid="{00000000-0005-0000-0000-000003700000}"/>
    <cellStyle name="20% - Accent1 3 5 4 2 4 3 2" xfId="28859" xr:uid="{00000000-0005-0000-0000-000004700000}"/>
    <cellStyle name="20% - Accent1 3 5 4 2 4 4" xfId="28860" xr:uid="{00000000-0005-0000-0000-000005700000}"/>
    <cellStyle name="20% - Accent1 3 5 4 2 5" xfId="28861" xr:uid="{00000000-0005-0000-0000-000006700000}"/>
    <cellStyle name="20% - Accent1 3 5 4 2 5 2" xfId="28862" xr:uid="{00000000-0005-0000-0000-000007700000}"/>
    <cellStyle name="20% - Accent1 3 5 4 2 5 2 2" xfId="28863" xr:uid="{00000000-0005-0000-0000-000008700000}"/>
    <cellStyle name="20% - Accent1 3 5 4 2 5 3" xfId="28864" xr:uid="{00000000-0005-0000-0000-000009700000}"/>
    <cellStyle name="20% - Accent1 3 5 4 2 6" xfId="28865" xr:uid="{00000000-0005-0000-0000-00000A700000}"/>
    <cellStyle name="20% - Accent1 3 5 4 2 6 2" xfId="28866" xr:uid="{00000000-0005-0000-0000-00000B700000}"/>
    <cellStyle name="20% - Accent1 3 5 4 2 6 2 2" xfId="28867" xr:uid="{00000000-0005-0000-0000-00000C700000}"/>
    <cellStyle name="20% - Accent1 3 5 4 2 6 3" xfId="28868" xr:uid="{00000000-0005-0000-0000-00000D700000}"/>
    <cellStyle name="20% - Accent1 3 5 4 2 7" xfId="28869" xr:uid="{00000000-0005-0000-0000-00000E700000}"/>
    <cellStyle name="20% - Accent1 3 5 4 2 7 2" xfId="28870" xr:uid="{00000000-0005-0000-0000-00000F700000}"/>
    <cellStyle name="20% - Accent1 3 5 4 2 8" xfId="28871" xr:uid="{00000000-0005-0000-0000-000010700000}"/>
    <cellStyle name="20% - Accent1 3 5 4 2 8 2" xfId="28872" xr:uid="{00000000-0005-0000-0000-000011700000}"/>
    <cellStyle name="20% - Accent1 3 5 4 2 9" xfId="28873" xr:uid="{00000000-0005-0000-0000-000012700000}"/>
    <cellStyle name="20% - Accent1 3 5 4 3" xfId="28874" xr:uid="{00000000-0005-0000-0000-000013700000}"/>
    <cellStyle name="20% - Accent1 3 5 4 3 2" xfId="28875" xr:uid="{00000000-0005-0000-0000-000014700000}"/>
    <cellStyle name="20% - Accent1 3 5 4 3 2 2" xfId="28876" xr:uid="{00000000-0005-0000-0000-000015700000}"/>
    <cellStyle name="20% - Accent1 3 5 4 3 2 2 2" xfId="28877" xr:uid="{00000000-0005-0000-0000-000016700000}"/>
    <cellStyle name="20% - Accent1 3 5 4 3 2 2 2 2" xfId="28878" xr:uid="{00000000-0005-0000-0000-000017700000}"/>
    <cellStyle name="20% - Accent1 3 5 4 3 2 2 3" xfId="28879" xr:uid="{00000000-0005-0000-0000-000018700000}"/>
    <cellStyle name="20% - Accent1 3 5 4 3 2 3" xfId="28880" xr:uid="{00000000-0005-0000-0000-000019700000}"/>
    <cellStyle name="20% - Accent1 3 5 4 3 2 3 2" xfId="28881" xr:uid="{00000000-0005-0000-0000-00001A700000}"/>
    <cellStyle name="20% - Accent1 3 5 4 3 2 4" xfId="28882" xr:uid="{00000000-0005-0000-0000-00001B700000}"/>
    <cellStyle name="20% - Accent1 3 5 4 3 3" xfId="28883" xr:uid="{00000000-0005-0000-0000-00001C700000}"/>
    <cellStyle name="20% - Accent1 3 5 4 3 3 2" xfId="28884" xr:uid="{00000000-0005-0000-0000-00001D700000}"/>
    <cellStyle name="20% - Accent1 3 5 4 3 3 2 2" xfId="28885" xr:uid="{00000000-0005-0000-0000-00001E700000}"/>
    <cellStyle name="20% - Accent1 3 5 4 3 3 2 2 2" xfId="28886" xr:uid="{00000000-0005-0000-0000-00001F700000}"/>
    <cellStyle name="20% - Accent1 3 5 4 3 3 2 3" xfId="28887" xr:uid="{00000000-0005-0000-0000-000020700000}"/>
    <cellStyle name="20% - Accent1 3 5 4 3 3 3" xfId="28888" xr:uid="{00000000-0005-0000-0000-000021700000}"/>
    <cellStyle name="20% - Accent1 3 5 4 3 3 3 2" xfId="28889" xr:uid="{00000000-0005-0000-0000-000022700000}"/>
    <cellStyle name="20% - Accent1 3 5 4 3 3 4" xfId="28890" xr:uid="{00000000-0005-0000-0000-000023700000}"/>
    <cellStyle name="20% - Accent1 3 5 4 3 4" xfId="28891" xr:uid="{00000000-0005-0000-0000-000024700000}"/>
    <cellStyle name="20% - Accent1 3 5 4 3 4 2" xfId="28892" xr:uid="{00000000-0005-0000-0000-000025700000}"/>
    <cellStyle name="20% - Accent1 3 5 4 3 4 2 2" xfId="28893" xr:uid="{00000000-0005-0000-0000-000026700000}"/>
    <cellStyle name="20% - Accent1 3 5 4 3 4 2 2 2" xfId="28894" xr:uid="{00000000-0005-0000-0000-000027700000}"/>
    <cellStyle name="20% - Accent1 3 5 4 3 4 2 3" xfId="28895" xr:uid="{00000000-0005-0000-0000-000028700000}"/>
    <cellStyle name="20% - Accent1 3 5 4 3 4 3" xfId="28896" xr:uid="{00000000-0005-0000-0000-000029700000}"/>
    <cellStyle name="20% - Accent1 3 5 4 3 4 3 2" xfId="28897" xr:uid="{00000000-0005-0000-0000-00002A700000}"/>
    <cellStyle name="20% - Accent1 3 5 4 3 4 4" xfId="28898" xr:uid="{00000000-0005-0000-0000-00002B700000}"/>
    <cellStyle name="20% - Accent1 3 5 4 3 5" xfId="28899" xr:uid="{00000000-0005-0000-0000-00002C700000}"/>
    <cellStyle name="20% - Accent1 3 5 4 3 5 2" xfId="28900" xr:uid="{00000000-0005-0000-0000-00002D700000}"/>
    <cellStyle name="20% - Accent1 3 5 4 3 5 2 2" xfId="28901" xr:uid="{00000000-0005-0000-0000-00002E700000}"/>
    <cellStyle name="20% - Accent1 3 5 4 3 5 3" xfId="28902" xr:uid="{00000000-0005-0000-0000-00002F700000}"/>
    <cellStyle name="20% - Accent1 3 5 4 3 6" xfId="28903" xr:uid="{00000000-0005-0000-0000-000030700000}"/>
    <cellStyle name="20% - Accent1 3 5 4 3 6 2" xfId="28904" xr:uid="{00000000-0005-0000-0000-000031700000}"/>
    <cellStyle name="20% - Accent1 3 5 4 3 6 2 2" xfId="28905" xr:uid="{00000000-0005-0000-0000-000032700000}"/>
    <cellStyle name="20% - Accent1 3 5 4 3 6 3" xfId="28906" xr:uid="{00000000-0005-0000-0000-000033700000}"/>
    <cellStyle name="20% - Accent1 3 5 4 3 7" xfId="28907" xr:uid="{00000000-0005-0000-0000-000034700000}"/>
    <cellStyle name="20% - Accent1 3 5 4 3 7 2" xfId="28908" xr:uid="{00000000-0005-0000-0000-000035700000}"/>
    <cellStyle name="20% - Accent1 3 5 4 3 8" xfId="28909" xr:uid="{00000000-0005-0000-0000-000036700000}"/>
    <cellStyle name="20% - Accent1 3 5 4 3 8 2" xfId="28910" xr:uid="{00000000-0005-0000-0000-000037700000}"/>
    <cellStyle name="20% - Accent1 3 5 4 3 9" xfId="28911" xr:uid="{00000000-0005-0000-0000-000038700000}"/>
    <cellStyle name="20% - Accent1 3 5 4 4" xfId="28912" xr:uid="{00000000-0005-0000-0000-000039700000}"/>
    <cellStyle name="20% - Accent1 3 5 4 4 2" xfId="28913" xr:uid="{00000000-0005-0000-0000-00003A700000}"/>
    <cellStyle name="20% - Accent1 3 5 4 4 2 2" xfId="28914" xr:uid="{00000000-0005-0000-0000-00003B700000}"/>
    <cellStyle name="20% - Accent1 3 5 4 4 2 2 2" xfId="28915" xr:uid="{00000000-0005-0000-0000-00003C700000}"/>
    <cellStyle name="20% - Accent1 3 5 4 4 2 3" xfId="28916" xr:uid="{00000000-0005-0000-0000-00003D700000}"/>
    <cellStyle name="20% - Accent1 3 5 4 4 3" xfId="28917" xr:uid="{00000000-0005-0000-0000-00003E700000}"/>
    <cellStyle name="20% - Accent1 3 5 4 4 3 2" xfId="28918" xr:uid="{00000000-0005-0000-0000-00003F700000}"/>
    <cellStyle name="20% - Accent1 3 5 4 4 4" xfId="28919" xr:uid="{00000000-0005-0000-0000-000040700000}"/>
    <cellStyle name="20% - Accent1 3 5 4 5" xfId="28920" xr:uid="{00000000-0005-0000-0000-000041700000}"/>
    <cellStyle name="20% - Accent1 3 5 4 5 2" xfId="28921" xr:uid="{00000000-0005-0000-0000-000042700000}"/>
    <cellStyle name="20% - Accent1 3 5 4 5 2 2" xfId="28922" xr:uid="{00000000-0005-0000-0000-000043700000}"/>
    <cellStyle name="20% - Accent1 3 5 4 5 2 2 2" xfId="28923" xr:uid="{00000000-0005-0000-0000-000044700000}"/>
    <cellStyle name="20% - Accent1 3 5 4 5 2 3" xfId="28924" xr:uid="{00000000-0005-0000-0000-000045700000}"/>
    <cellStyle name="20% - Accent1 3 5 4 5 3" xfId="28925" xr:uid="{00000000-0005-0000-0000-000046700000}"/>
    <cellStyle name="20% - Accent1 3 5 4 5 3 2" xfId="28926" xr:uid="{00000000-0005-0000-0000-000047700000}"/>
    <cellStyle name="20% - Accent1 3 5 4 5 4" xfId="28927" xr:uid="{00000000-0005-0000-0000-000048700000}"/>
    <cellStyle name="20% - Accent1 3 5 4 6" xfId="28928" xr:uid="{00000000-0005-0000-0000-000049700000}"/>
    <cellStyle name="20% - Accent1 3 5 4 6 2" xfId="28929" xr:uid="{00000000-0005-0000-0000-00004A700000}"/>
    <cellStyle name="20% - Accent1 3 5 4 6 2 2" xfId="28930" xr:uid="{00000000-0005-0000-0000-00004B700000}"/>
    <cellStyle name="20% - Accent1 3 5 4 6 2 2 2" xfId="28931" xr:uid="{00000000-0005-0000-0000-00004C700000}"/>
    <cellStyle name="20% - Accent1 3 5 4 6 2 3" xfId="28932" xr:uid="{00000000-0005-0000-0000-00004D700000}"/>
    <cellStyle name="20% - Accent1 3 5 4 6 3" xfId="28933" xr:uid="{00000000-0005-0000-0000-00004E700000}"/>
    <cellStyle name="20% - Accent1 3 5 4 6 3 2" xfId="28934" xr:uid="{00000000-0005-0000-0000-00004F700000}"/>
    <cellStyle name="20% - Accent1 3 5 4 6 4" xfId="28935" xr:uid="{00000000-0005-0000-0000-000050700000}"/>
    <cellStyle name="20% - Accent1 3 5 4 7" xfId="28936" xr:uid="{00000000-0005-0000-0000-000051700000}"/>
    <cellStyle name="20% - Accent1 3 5 4 7 2" xfId="28937" xr:uid="{00000000-0005-0000-0000-000052700000}"/>
    <cellStyle name="20% - Accent1 3 5 4 7 2 2" xfId="28938" xr:uid="{00000000-0005-0000-0000-000053700000}"/>
    <cellStyle name="20% - Accent1 3 5 4 7 3" xfId="28939" xr:uid="{00000000-0005-0000-0000-000054700000}"/>
    <cellStyle name="20% - Accent1 3 5 4 8" xfId="28940" xr:uid="{00000000-0005-0000-0000-000055700000}"/>
    <cellStyle name="20% - Accent1 3 5 4 8 2" xfId="28941" xr:uid="{00000000-0005-0000-0000-000056700000}"/>
    <cellStyle name="20% - Accent1 3 5 4 8 2 2" xfId="28942" xr:uid="{00000000-0005-0000-0000-000057700000}"/>
    <cellStyle name="20% - Accent1 3 5 4 8 3" xfId="28943" xr:uid="{00000000-0005-0000-0000-000058700000}"/>
    <cellStyle name="20% - Accent1 3 5 4 9" xfId="28944" xr:uid="{00000000-0005-0000-0000-000059700000}"/>
    <cellStyle name="20% - Accent1 3 5 4 9 2" xfId="28945" xr:uid="{00000000-0005-0000-0000-00005A700000}"/>
    <cellStyle name="20% - Accent1 3 5 5" xfId="28946" xr:uid="{00000000-0005-0000-0000-00005B700000}"/>
    <cellStyle name="20% - Accent1 3 5 5 10" xfId="28947" xr:uid="{00000000-0005-0000-0000-00005C700000}"/>
    <cellStyle name="20% - Accent1 3 5 5 10 2" xfId="28948" xr:uid="{00000000-0005-0000-0000-00005D700000}"/>
    <cellStyle name="20% - Accent1 3 5 5 11" xfId="28949" xr:uid="{00000000-0005-0000-0000-00005E700000}"/>
    <cellStyle name="20% - Accent1 3 5 5 2" xfId="28950" xr:uid="{00000000-0005-0000-0000-00005F700000}"/>
    <cellStyle name="20% - Accent1 3 5 5 2 2" xfId="28951" xr:uid="{00000000-0005-0000-0000-000060700000}"/>
    <cellStyle name="20% - Accent1 3 5 5 2 2 2" xfId="28952" xr:uid="{00000000-0005-0000-0000-000061700000}"/>
    <cellStyle name="20% - Accent1 3 5 5 2 2 2 2" xfId="28953" xr:uid="{00000000-0005-0000-0000-000062700000}"/>
    <cellStyle name="20% - Accent1 3 5 5 2 2 2 2 2" xfId="28954" xr:uid="{00000000-0005-0000-0000-000063700000}"/>
    <cellStyle name="20% - Accent1 3 5 5 2 2 2 3" xfId="28955" xr:uid="{00000000-0005-0000-0000-000064700000}"/>
    <cellStyle name="20% - Accent1 3 5 5 2 2 3" xfId="28956" xr:uid="{00000000-0005-0000-0000-000065700000}"/>
    <cellStyle name="20% - Accent1 3 5 5 2 2 3 2" xfId="28957" xr:uid="{00000000-0005-0000-0000-000066700000}"/>
    <cellStyle name="20% - Accent1 3 5 5 2 2 4" xfId="28958" xr:uid="{00000000-0005-0000-0000-000067700000}"/>
    <cellStyle name="20% - Accent1 3 5 5 2 3" xfId="28959" xr:uid="{00000000-0005-0000-0000-000068700000}"/>
    <cellStyle name="20% - Accent1 3 5 5 2 3 2" xfId="28960" xr:uid="{00000000-0005-0000-0000-000069700000}"/>
    <cellStyle name="20% - Accent1 3 5 5 2 3 2 2" xfId="28961" xr:uid="{00000000-0005-0000-0000-00006A700000}"/>
    <cellStyle name="20% - Accent1 3 5 5 2 3 2 2 2" xfId="28962" xr:uid="{00000000-0005-0000-0000-00006B700000}"/>
    <cellStyle name="20% - Accent1 3 5 5 2 3 2 3" xfId="28963" xr:uid="{00000000-0005-0000-0000-00006C700000}"/>
    <cellStyle name="20% - Accent1 3 5 5 2 3 3" xfId="28964" xr:uid="{00000000-0005-0000-0000-00006D700000}"/>
    <cellStyle name="20% - Accent1 3 5 5 2 3 3 2" xfId="28965" xr:uid="{00000000-0005-0000-0000-00006E700000}"/>
    <cellStyle name="20% - Accent1 3 5 5 2 3 4" xfId="28966" xr:uid="{00000000-0005-0000-0000-00006F700000}"/>
    <cellStyle name="20% - Accent1 3 5 5 2 4" xfId="28967" xr:uid="{00000000-0005-0000-0000-000070700000}"/>
    <cellStyle name="20% - Accent1 3 5 5 2 4 2" xfId="28968" xr:uid="{00000000-0005-0000-0000-000071700000}"/>
    <cellStyle name="20% - Accent1 3 5 5 2 4 2 2" xfId="28969" xr:uid="{00000000-0005-0000-0000-000072700000}"/>
    <cellStyle name="20% - Accent1 3 5 5 2 4 2 2 2" xfId="28970" xr:uid="{00000000-0005-0000-0000-000073700000}"/>
    <cellStyle name="20% - Accent1 3 5 5 2 4 2 3" xfId="28971" xr:uid="{00000000-0005-0000-0000-000074700000}"/>
    <cellStyle name="20% - Accent1 3 5 5 2 4 3" xfId="28972" xr:uid="{00000000-0005-0000-0000-000075700000}"/>
    <cellStyle name="20% - Accent1 3 5 5 2 4 3 2" xfId="28973" xr:uid="{00000000-0005-0000-0000-000076700000}"/>
    <cellStyle name="20% - Accent1 3 5 5 2 4 4" xfId="28974" xr:uid="{00000000-0005-0000-0000-000077700000}"/>
    <cellStyle name="20% - Accent1 3 5 5 2 5" xfId="28975" xr:uid="{00000000-0005-0000-0000-000078700000}"/>
    <cellStyle name="20% - Accent1 3 5 5 2 5 2" xfId="28976" xr:uid="{00000000-0005-0000-0000-000079700000}"/>
    <cellStyle name="20% - Accent1 3 5 5 2 5 2 2" xfId="28977" xr:uid="{00000000-0005-0000-0000-00007A700000}"/>
    <cellStyle name="20% - Accent1 3 5 5 2 5 3" xfId="28978" xr:uid="{00000000-0005-0000-0000-00007B700000}"/>
    <cellStyle name="20% - Accent1 3 5 5 2 6" xfId="28979" xr:uid="{00000000-0005-0000-0000-00007C700000}"/>
    <cellStyle name="20% - Accent1 3 5 5 2 6 2" xfId="28980" xr:uid="{00000000-0005-0000-0000-00007D700000}"/>
    <cellStyle name="20% - Accent1 3 5 5 2 6 2 2" xfId="28981" xr:uid="{00000000-0005-0000-0000-00007E700000}"/>
    <cellStyle name="20% - Accent1 3 5 5 2 6 3" xfId="28982" xr:uid="{00000000-0005-0000-0000-00007F700000}"/>
    <cellStyle name="20% - Accent1 3 5 5 2 7" xfId="28983" xr:uid="{00000000-0005-0000-0000-000080700000}"/>
    <cellStyle name="20% - Accent1 3 5 5 2 7 2" xfId="28984" xr:uid="{00000000-0005-0000-0000-000081700000}"/>
    <cellStyle name="20% - Accent1 3 5 5 2 8" xfId="28985" xr:uid="{00000000-0005-0000-0000-000082700000}"/>
    <cellStyle name="20% - Accent1 3 5 5 2 8 2" xfId="28986" xr:uid="{00000000-0005-0000-0000-000083700000}"/>
    <cellStyle name="20% - Accent1 3 5 5 2 9" xfId="28987" xr:uid="{00000000-0005-0000-0000-000084700000}"/>
    <cellStyle name="20% - Accent1 3 5 5 3" xfId="28988" xr:uid="{00000000-0005-0000-0000-000085700000}"/>
    <cellStyle name="20% - Accent1 3 5 5 3 2" xfId="28989" xr:uid="{00000000-0005-0000-0000-000086700000}"/>
    <cellStyle name="20% - Accent1 3 5 5 3 2 2" xfId="28990" xr:uid="{00000000-0005-0000-0000-000087700000}"/>
    <cellStyle name="20% - Accent1 3 5 5 3 2 2 2" xfId="28991" xr:uid="{00000000-0005-0000-0000-000088700000}"/>
    <cellStyle name="20% - Accent1 3 5 5 3 2 2 2 2" xfId="28992" xr:uid="{00000000-0005-0000-0000-000089700000}"/>
    <cellStyle name="20% - Accent1 3 5 5 3 2 2 3" xfId="28993" xr:uid="{00000000-0005-0000-0000-00008A700000}"/>
    <cellStyle name="20% - Accent1 3 5 5 3 2 3" xfId="28994" xr:uid="{00000000-0005-0000-0000-00008B700000}"/>
    <cellStyle name="20% - Accent1 3 5 5 3 2 3 2" xfId="28995" xr:uid="{00000000-0005-0000-0000-00008C700000}"/>
    <cellStyle name="20% - Accent1 3 5 5 3 2 4" xfId="28996" xr:uid="{00000000-0005-0000-0000-00008D700000}"/>
    <cellStyle name="20% - Accent1 3 5 5 3 3" xfId="28997" xr:uid="{00000000-0005-0000-0000-00008E700000}"/>
    <cellStyle name="20% - Accent1 3 5 5 3 3 2" xfId="28998" xr:uid="{00000000-0005-0000-0000-00008F700000}"/>
    <cellStyle name="20% - Accent1 3 5 5 3 3 2 2" xfId="28999" xr:uid="{00000000-0005-0000-0000-000090700000}"/>
    <cellStyle name="20% - Accent1 3 5 5 3 3 2 2 2" xfId="29000" xr:uid="{00000000-0005-0000-0000-000091700000}"/>
    <cellStyle name="20% - Accent1 3 5 5 3 3 2 3" xfId="29001" xr:uid="{00000000-0005-0000-0000-000092700000}"/>
    <cellStyle name="20% - Accent1 3 5 5 3 3 3" xfId="29002" xr:uid="{00000000-0005-0000-0000-000093700000}"/>
    <cellStyle name="20% - Accent1 3 5 5 3 3 3 2" xfId="29003" xr:uid="{00000000-0005-0000-0000-000094700000}"/>
    <cellStyle name="20% - Accent1 3 5 5 3 3 4" xfId="29004" xr:uid="{00000000-0005-0000-0000-000095700000}"/>
    <cellStyle name="20% - Accent1 3 5 5 3 4" xfId="29005" xr:uid="{00000000-0005-0000-0000-000096700000}"/>
    <cellStyle name="20% - Accent1 3 5 5 3 4 2" xfId="29006" xr:uid="{00000000-0005-0000-0000-000097700000}"/>
    <cellStyle name="20% - Accent1 3 5 5 3 4 2 2" xfId="29007" xr:uid="{00000000-0005-0000-0000-000098700000}"/>
    <cellStyle name="20% - Accent1 3 5 5 3 4 2 2 2" xfId="29008" xr:uid="{00000000-0005-0000-0000-000099700000}"/>
    <cellStyle name="20% - Accent1 3 5 5 3 4 2 3" xfId="29009" xr:uid="{00000000-0005-0000-0000-00009A700000}"/>
    <cellStyle name="20% - Accent1 3 5 5 3 4 3" xfId="29010" xr:uid="{00000000-0005-0000-0000-00009B700000}"/>
    <cellStyle name="20% - Accent1 3 5 5 3 4 3 2" xfId="29011" xr:uid="{00000000-0005-0000-0000-00009C700000}"/>
    <cellStyle name="20% - Accent1 3 5 5 3 4 4" xfId="29012" xr:uid="{00000000-0005-0000-0000-00009D700000}"/>
    <cellStyle name="20% - Accent1 3 5 5 3 5" xfId="29013" xr:uid="{00000000-0005-0000-0000-00009E700000}"/>
    <cellStyle name="20% - Accent1 3 5 5 3 5 2" xfId="29014" xr:uid="{00000000-0005-0000-0000-00009F700000}"/>
    <cellStyle name="20% - Accent1 3 5 5 3 5 2 2" xfId="29015" xr:uid="{00000000-0005-0000-0000-0000A0700000}"/>
    <cellStyle name="20% - Accent1 3 5 5 3 5 3" xfId="29016" xr:uid="{00000000-0005-0000-0000-0000A1700000}"/>
    <cellStyle name="20% - Accent1 3 5 5 3 6" xfId="29017" xr:uid="{00000000-0005-0000-0000-0000A2700000}"/>
    <cellStyle name="20% - Accent1 3 5 5 3 6 2" xfId="29018" xr:uid="{00000000-0005-0000-0000-0000A3700000}"/>
    <cellStyle name="20% - Accent1 3 5 5 3 6 2 2" xfId="29019" xr:uid="{00000000-0005-0000-0000-0000A4700000}"/>
    <cellStyle name="20% - Accent1 3 5 5 3 6 3" xfId="29020" xr:uid="{00000000-0005-0000-0000-0000A5700000}"/>
    <cellStyle name="20% - Accent1 3 5 5 3 7" xfId="29021" xr:uid="{00000000-0005-0000-0000-0000A6700000}"/>
    <cellStyle name="20% - Accent1 3 5 5 3 7 2" xfId="29022" xr:uid="{00000000-0005-0000-0000-0000A7700000}"/>
    <cellStyle name="20% - Accent1 3 5 5 3 8" xfId="29023" xr:uid="{00000000-0005-0000-0000-0000A8700000}"/>
    <cellStyle name="20% - Accent1 3 5 5 3 8 2" xfId="29024" xr:uid="{00000000-0005-0000-0000-0000A9700000}"/>
    <cellStyle name="20% - Accent1 3 5 5 3 9" xfId="29025" xr:uid="{00000000-0005-0000-0000-0000AA700000}"/>
    <cellStyle name="20% - Accent1 3 5 5 4" xfId="29026" xr:uid="{00000000-0005-0000-0000-0000AB700000}"/>
    <cellStyle name="20% - Accent1 3 5 5 4 2" xfId="29027" xr:uid="{00000000-0005-0000-0000-0000AC700000}"/>
    <cellStyle name="20% - Accent1 3 5 5 4 2 2" xfId="29028" xr:uid="{00000000-0005-0000-0000-0000AD700000}"/>
    <cellStyle name="20% - Accent1 3 5 5 4 2 2 2" xfId="29029" xr:uid="{00000000-0005-0000-0000-0000AE700000}"/>
    <cellStyle name="20% - Accent1 3 5 5 4 2 3" xfId="29030" xr:uid="{00000000-0005-0000-0000-0000AF700000}"/>
    <cellStyle name="20% - Accent1 3 5 5 4 3" xfId="29031" xr:uid="{00000000-0005-0000-0000-0000B0700000}"/>
    <cellStyle name="20% - Accent1 3 5 5 4 3 2" xfId="29032" xr:uid="{00000000-0005-0000-0000-0000B1700000}"/>
    <cellStyle name="20% - Accent1 3 5 5 4 4" xfId="29033" xr:uid="{00000000-0005-0000-0000-0000B2700000}"/>
    <cellStyle name="20% - Accent1 3 5 5 5" xfId="29034" xr:uid="{00000000-0005-0000-0000-0000B3700000}"/>
    <cellStyle name="20% - Accent1 3 5 5 5 2" xfId="29035" xr:uid="{00000000-0005-0000-0000-0000B4700000}"/>
    <cellStyle name="20% - Accent1 3 5 5 5 2 2" xfId="29036" xr:uid="{00000000-0005-0000-0000-0000B5700000}"/>
    <cellStyle name="20% - Accent1 3 5 5 5 2 2 2" xfId="29037" xr:uid="{00000000-0005-0000-0000-0000B6700000}"/>
    <cellStyle name="20% - Accent1 3 5 5 5 2 3" xfId="29038" xr:uid="{00000000-0005-0000-0000-0000B7700000}"/>
    <cellStyle name="20% - Accent1 3 5 5 5 3" xfId="29039" xr:uid="{00000000-0005-0000-0000-0000B8700000}"/>
    <cellStyle name="20% - Accent1 3 5 5 5 3 2" xfId="29040" xr:uid="{00000000-0005-0000-0000-0000B9700000}"/>
    <cellStyle name="20% - Accent1 3 5 5 5 4" xfId="29041" xr:uid="{00000000-0005-0000-0000-0000BA700000}"/>
    <cellStyle name="20% - Accent1 3 5 5 6" xfId="29042" xr:uid="{00000000-0005-0000-0000-0000BB700000}"/>
    <cellStyle name="20% - Accent1 3 5 5 6 2" xfId="29043" xr:uid="{00000000-0005-0000-0000-0000BC700000}"/>
    <cellStyle name="20% - Accent1 3 5 5 6 2 2" xfId="29044" xr:uid="{00000000-0005-0000-0000-0000BD700000}"/>
    <cellStyle name="20% - Accent1 3 5 5 6 2 2 2" xfId="29045" xr:uid="{00000000-0005-0000-0000-0000BE700000}"/>
    <cellStyle name="20% - Accent1 3 5 5 6 2 3" xfId="29046" xr:uid="{00000000-0005-0000-0000-0000BF700000}"/>
    <cellStyle name="20% - Accent1 3 5 5 6 3" xfId="29047" xr:uid="{00000000-0005-0000-0000-0000C0700000}"/>
    <cellStyle name="20% - Accent1 3 5 5 6 3 2" xfId="29048" xr:uid="{00000000-0005-0000-0000-0000C1700000}"/>
    <cellStyle name="20% - Accent1 3 5 5 6 4" xfId="29049" xr:uid="{00000000-0005-0000-0000-0000C2700000}"/>
    <cellStyle name="20% - Accent1 3 5 5 7" xfId="29050" xr:uid="{00000000-0005-0000-0000-0000C3700000}"/>
    <cellStyle name="20% - Accent1 3 5 5 7 2" xfId="29051" xr:uid="{00000000-0005-0000-0000-0000C4700000}"/>
    <cellStyle name="20% - Accent1 3 5 5 7 2 2" xfId="29052" xr:uid="{00000000-0005-0000-0000-0000C5700000}"/>
    <cellStyle name="20% - Accent1 3 5 5 7 3" xfId="29053" xr:uid="{00000000-0005-0000-0000-0000C6700000}"/>
    <cellStyle name="20% - Accent1 3 5 5 8" xfId="29054" xr:uid="{00000000-0005-0000-0000-0000C7700000}"/>
    <cellStyle name="20% - Accent1 3 5 5 8 2" xfId="29055" xr:uid="{00000000-0005-0000-0000-0000C8700000}"/>
    <cellStyle name="20% - Accent1 3 5 5 8 2 2" xfId="29056" xr:uid="{00000000-0005-0000-0000-0000C9700000}"/>
    <cellStyle name="20% - Accent1 3 5 5 8 3" xfId="29057" xr:uid="{00000000-0005-0000-0000-0000CA700000}"/>
    <cellStyle name="20% - Accent1 3 5 5 9" xfId="29058" xr:uid="{00000000-0005-0000-0000-0000CB700000}"/>
    <cellStyle name="20% - Accent1 3 5 5 9 2" xfId="29059" xr:uid="{00000000-0005-0000-0000-0000CC700000}"/>
    <cellStyle name="20% - Accent1 3 5 6" xfId="29060" xr:uid="{00000000-0005-0000-0000-0000CD700000}"/>
    <cellStyle name="20% - Accent1 3 5 6 10" xfId="29061" xr:uid="{00000000-0005-0000-0000-0000CE700000}"/>
    <cellStyle name="20% - Accent1 3 5 6 10 2" xfId="29062" xr:uid="{00000000-0005-0000-0000-0000CF700000}"/>
    <cellStyle name="20% - Accent1 3 5 6 11" xfId="29063" xr:uid="{00000000-0005-0000-0000-0000D0700000}"/>
    <cellStyle name="20% - Accent1 3 5 6 2" xfId="29064" xr:uid="{00000000-0005-0000-0000-0000D1700000}"/>
    <cellStyle name="20% - Accent1 3 5 6 2 2" xfId="29065" xr:uid="{00000000-0005-0000-0000-0000D2700000}"/>
    <cellStyle name="20% - Accent1 3 5 6 2 2 2" xfId="29066" xr:uid="{00000000-0005-0000-0000-0000D3700000}"/>
    <cellStyle name="20% - Accent1 3 5 6 2 2 2 2" xfId="29067" xr:uid="{00000000-0005-0000-0000-0000D4700000}"/>
    <cellStyle name="20% - Accent1 3 5 6 2 2 2 2 2" xfId="29068" xr:uid="{00000000-0005-0000-0000-0000D5700000}"/>
    <cellStyle name="20% - Accent1 3 5 6 2 2 2 3" xfId="29069" xr:uid="{00000000-0005-0000-0000-0000D6700000}"/>
    <cellStyle name="20% - Accent1 3 5 6 2 2 3" xfId="29070" xr:uid="{00000000-0005-0000-0000-0000D7700000}"/>
    <cellStyle name="20% - Accent1 3 5 6 2 2 3 2" xfId="29071" xr:uid="{00000000-0005-0000-0000-0000D8700000}"/>
    <cellStyle name="20% - Accent1 3 5 6 2 2 4" xfId="29072" xr:uid="{00000000-0005-0000-0000-0000D9700000}"/>
    <cellStyle name="20% - Accent1 3 5 6 2 3" xfId="29073" xr:uid="{00000000-0005-0000-0000-0000DA700000}"/>
    <cellStyle name="20% - Accent1 3 5 6 2 3 2" xfId="29074" xr:uid="{00000000-0005-0000-0000-0000DB700000}"/>
    <cellStyle name="20% - Accent1 3 5 6 2 3 2 2" xfId="29075" xr:uid="{00000000-0005-0000-0000-0000DC700000}"/>
    <cellStyle name="20% - Accent1 3 5 6 2 3 2 2 2" xfId="29076" xr:uid="{00000000-0005-0000-0000-0000DD700000}"/>
    <cellStyle name="20% - Accent1 3 5 6 2 3 2 3" xfId="29077" xr:uid="{00000000-0005-0000-0000-0000DE700000}"/>
    <cellStyle name="20% - Accent1 3 5 6 2 3 3" xfId="29078" xr:uid="{00000000-0005-0000-0000-0000DF700000}"/>
    <cellStyle name="20% - Accent1 3 5 6 2 3 3 2" xfId="29079" xr:uid="{00000000-0005-0000-0000-0000E0700000}"/>
    <cellStyle name="20% - Accent1 3 5 6 2 3 4" xfId="29080" xr:uid="{00000000-0005-0000-0000-0000E1700000}"/>
    <cellStyle name="20% - Accent1 3 5 6 2 4" xfId="29081" xr:uid="{00000000-0005-0000-0000-0000E2700000}"/>
    <cellStyle name="20% - Accent1 3 5 6 2 4 2" xfId="29082" xr:uid="{00000000-0005-0000-0000-0000E3700000}"/>
    <cellStyle name="20% - Accent1 3 5 6 2 4 2 2" xfId="29083" xr:uid="{00000000-0005-0000-0000-0000E4700000}"/>
    <cellStyle name="20% - Accent1 3 5 6 2 4 2 2 2" xfId="29084" xr:uid="{00000000-0005-0000-0000-0000E5700000}"/>
    <cellStyle name="20% - Accent1 3 5 6 2 4 2 3" xfId="29085" xr:uid="{00000000-0005-0000-0000-0000E6700000}"/>
    <cellStyle name="20% - Accent1 3 5 6 2 4 3" xfId="29086" xr:uid="{00000000-0005-0000-0000-0000E7700000}"/>
    <cellStyle name="20% - Accent1 3 5 6 2 4 3 2" xfId="29087" xr:uid="{00000000-0005-0000-0000-0000E8700000}"/>
    <cellStyle name="20% - Accent1 3 5 6 2 4 4" xfId="29088" xr:uid="{00000000-0005-0000-0000-0000E9700000}"/>
    <cellStyle name="20% - Accent1 3 5 6 2 5" xfId="29089" xr:uid="{00000000-0005-0000-0000-0000EA700000}"/>
    <cellStyle name="20% - Accent1 3 5 6 2 5 2" xfId="29090" xr:uid="{00000000-0005-0000-0000-0000EB700000}"/>
    <cellStyle name="20% - Accent1 3 5 6 2 5 2 2" xfId="29091" xr:uid="{00000000-0005-0000-0000-0000EC700000}"/>
    <cellStyle name="20% - Accent1 3 5 6 2 5 3" xfId="29092" xr:uid="{00000000-0005-0000-0000-0000ED700000}"/>
    <cellStyle name="20% - Accent1 3 5 6 2 6" xfId="29093" xr:uid="{00000000-0005-0000-0000-0000EE700000}"/>
    <cellStyle name="20% - Accent1 3 5 6 2 6 2" xfId="29094" xr:uid="{00000000-0005-0000-0000-0000EF700000}"/>
    <cellStyle name="20% - Accent1 3 5 6 2 6 2 2" xfId="29095" xr:uid="{00000000-0005-0000-0000-0000F0700000}"/>
    <cellStyle name="20% - Accent1 3 5 6 2 6 3" xfId="29096" xr:uid="{00000000-0005-0000-0000-0000F1700000}"/>
    <cellStyle name="20% - Accent1 3 5 6 2 7" xfId="29097" xr:uid="{00000000-0005-0000-0000-0000F2700000}"/>
    <cellStyle name="20% - Accent1 3 5 6 2 7 2" xfId="29098" xr:uid="{00000000-0005-0000-0000-0000F3700000}"/>
    <cellStyle name="20% - Accent1 3 5 6 2 8" xfId="29099" xr:uid="{00000000-0005-0000-0000-0000F4700000}"/>
    <cellStyle name="20% - Accent1 3 5 6 2 8 2" xfId="29100" xr:uid="{00000000-0005-0000-0000-0000F5700000}"/>
    <cellStyle name="20% - Accent1 3 5 6 2 9" xfId="29101" xr:uid="{00000000-0005-0000-0000-0000F6700000}"/>
    <cellStyle name="20% - Accent1 3 5 6 3" xfId="29102" xr:uid="{00000000-0005-0000-0000-0000F7700000}"/>
    <cellStyle name="20% - Accent1 3 5 6 3 2" xfId="29103" xr:uid="{00000000-0005-0000-0000-0000F8700000}"/>
    <cellStyle name="20% - Accent1 3 5 6 3 2 2" xfId="29104" xr:uid="{00000000-0005-0000-0000-0000F9700000}"/>
    <cellStyle name="20% - Accent1 3 5 6 3 2 2 2" xfId="29105" xr:uid="{00000000-0005-0000-0000-0000FA700000}"/>
    <cellStyle name="20% - Accent1 3 5 6 3 2 2 2 2" xfId="29106" xr:uid="{00000000-0005-0000-0000-0000FB700000}"/>
    <cellStyle name="20% - Accent1 3 5 6 3 2 2 3" xfId="29107" xr:uid="{00000000-0005-0000-0000-0000FC700000}"/>
    <cellStyle name="20% - Accent1 3 5 6 3 2 3" xfId="29108" xr:uid="{00000000-0005-0000-0000-0000FD700000}"/>
    <cellStyle name="20% - Accent1 3 5 6 3 2 3 2" xfId="29109" xr:uid="{00000000-0005-0000-0000-0000FE700000}"/>
    <cellStyle name="20% - Accent1 3 5 6 3 2 4" xfId="29110" xr:uid="{00000000-0005-0000-0000-0000FF700000}"/>
    <cellStyle name="20% - Accent1 3 5 6 3 3" xfId="29111" xr:uid="{00000000-0005-0000-0000-000000710000}"/>
    <cellStyle name="20% - Accent1 3 5 6 3 3 2" xfId="29112" xr:uid="{00000000-0005-0000-0000-000001710000}"/>
    <cellStyle name="20% - Accent1 3 5 6 3 3 2 2" xfId="29113" xr:uid="{00000000-0005-0000-0000-000002710000}"/>
    <cellStyle name="20% - Accent1 3 5 6 3 3 2 2 2" xfId="29114" xr:uid="{00000000-0005-0000-0000-000003710000}"/>
    <cellStyle name="20% - Accent1 3 5 6 3 3 2 3" xfId="29115" xr:uid="{00000000-0005-0000-0000-000004710000}"/>
    <cellStyle name="20% - Accent1 3 5 6 3 3 3" xfId="29116" xr:uid="{00000000-0005-0000-0000-000005710000}"/>
    <cellStyle name="20% - Accent1 3 5 6 3 3 3 2" xfId="29117" xr:uid="{00000000-0005-0000-0000-000006710000}"/>
    <cellStyle name="20% - Accent1 3 5 6 3 3 4" xfId="29118" xr:uid="{00000000-0005-0000-0000-000007710000}"/>
    <cellStyle name="20% - Accent1 3 5 6 3 4" xfId="29119" xr:uid="{00000000-0005-0000-0000-000008710000}"/>
    <cellStyle name="20% - Accent1 3 5 6 3 4 2" xfId="29120" xr:uid="{00000000-0005-0000-0000-000009710000}"/>
    <cellStyle name="20% - Accent1 3 5 6 3 4 2 2" xfId="29121" xr:uid="{00000000-0005-0000-0000-00000A710000}"/>
    <cellStyle name="20% - Accent1 3 5 6 3 4 2 2 2" xfId="29122" xr:uid="{00000000-0005-0000-0000-00000B710000}"/>
    <cellStyle name="20% - Accent1 3 5 6 3 4 2 3" xfId="29123" xr:uid="{00000000-0005-0000-0000-00000C710000}"/>
    <cellStyle name="20% - Accent1 3 5 6 3 4 3" xfId="29124" xr:uid="{00000000-0005-0000-0000-00000D710000}"/>
    <cellStyle name="20% - Accent1 3 5 6 3 4 3 2" xfId="29125" xr:uid="{00000000-0005-0000-0000-00000E710000}"/>
    <cellStyle name="20% - Accent1 3 5 6 3 4 4" xfId="29126" xr:uid="{00000000-0005-0000-0000-00000F710000}"/>
    <cellStyle name="20% - Accent1 3 5 6 3 5" xfId="29127" xr:uid="{00000000-0005-0000-0000-000010710000}"/>
    <cellStyle name="20% - Accent1 3 5 6 3 5 2" xfId="29128" xr:uid="{00000000-0005-0000-0000-000011710000}"/>
    <cellStyle name="20% - Accent1 3 5 6 3 5 2 2" xfId="29129" xr:uid="{00000000-0005-0000-0000-000012710000}"/>
    <cellStyle name="20% - Accent1 3 5 6 3 5 3" xfId="29130" xr:uid="{00000000-0005-0000-0000-000013710000}"/>
    <cellStyle name="20% - Accent1 3 5 6 3 6" xfId="29131" xr:uid="{00000000-0005-0000-0000-000014710000}"/>
    <cellStyle name="20% - Accent1 3 5 6 3 6 2" xfId="29132" xr:uid="{00000000-0005-0000-0000-000015710000}"/>
    <cellStyle name="20% - Accent1 3 5 6 3 6 2 2" xfId="29133" xr:uid="{00000000-0005-0000-0000-000016710000}"/>
    <cellStyle name="20% - Accent1 3 5 6 3 6 3" xfId="29134" xr:uid="{00000000-0005-0000-0000-000017710000}"/>
    <cellStyle name="20% - Accent1 3 5 6 3 7" xfId="29135" xr:uid="{00000000-0005-0000-0000-000018710000}"/>
    <cellStyle name="20% - Accent1 3 5 6 3 7 2" xfId="29136" xr:uid="{00000000-0005-0000-0000-000019710000}"/>
    <cellStyle name="20% - Accent1 3 5 6 3 8" xfId="29137" xr:uid="{00000000-0005-0000-0000-00001A710000}"/>
    <cellStyle name="20% - Accent1 3 5 6 3 8 2" xfId="29138" xr:uid="{00000000-0005-0000-0000-00001B710000}"/>
    <cellStyle name="20% - Accent1 3 5 6 3 9" xfId="29139" xr:uid="{00000000-0005-0000-0000-00001C710000}"/>
    <cellStyle name="20% - Accent1 3 5 6 4" xfId="29140" xr:uid="{00000000-0005-0000-0000-00001D710000}"/>
    <cellStyle name="20% - Accent1 3 5 6 4 2" xfId="29141" xr:uid="{00000000-0005-0000-0000-00001E710000}"/>
    <cellStyle name="20% - Accent1 3 5 6 4 2 2" xfId="29142" xr:uid="{00000000-0005-0000-0000-00001F710000}"/>
    <cellStyle name="20% - Accent1 3 5 6 4 2 2 2" xfId="29143" xr:uid="{00000000-0005-0000-0000-000020710000}"/>
    <cellStyle name="20% - Accent1 3 5 6 4 2 3" xfId="29144" xr:uid="{00000000-0005-0000-0000-000021710000}"/>
    <cellStyle name="20% - Accent1 3 5 6 4 3" xfId="29145" xr:uid="{00000000-0005-0000-0000-000022710000}"/>
    <cellStyle name="20% - Accent1 3 5 6 4 3 2" xfId="29146" xr:uid="{00000000-0005-0000-0000-000023710000}"/>
    <cellStyle name="20% - Accent1 3 5 6 4 4" xfId="29147" xr:uid="{00000000-0005-0000-0000-000024710000}"/>
    <cellStyle name="20% - Accent1 3 5 6 5" xfId="29148" xr:uid="{00000000-0005-0000-0000-000025710000}"/>
    <cellStyle name="20% - Accent1 3 5 6 5 2" xfId="29149" xr:uid="{00000000-0005-0000-0000-000026710000}"/>
    <cellStyle name="20% - Accent1 3 5 6 5 2 2" xfId="29150" xr:uid="{00000000-0005-0000-0000-000027710000}"/>
    <cellStyle name="20% - Accent1 3 5 6 5 2 2 2" xfId="29151" xr:uid="{00000000-0005-0000-0000-000028710000}"/>
    <cellStyle name="20% - Accent1 3 5 6 5 2 3" xfId="29152" xr:uid="{00000000-0005-0000-0000-000029710000}"/>
    <cellStyle name="20% - Accent1 3 5 6 5 3" xfId="29153" xr:uid="{00000000-0005-0000-0000-00002A710000}"/>
    <cellStyle name="20% - Accent1 3 5 6 5 3 2" xfId="29154" xr:uid="{00000000-0005-0000-0000-00002B710000}"/>
    <cellStyle name="20% - Accent1 3 5 6 5 4" xfId="29155" xr:uid="{00000000-0005-0000-0000-00002C710000}"/>
    <cellStyle name="20% - Accent1 3 5 6 6" xfId="29156" xr:uid="{00000000-0005-0000-0000-00002D710000}"/>
    <cellStyle name="20% - Accent1 3 5 6 6 2" xfId="29157" xr:uid="{00000000-0005-0000-0000-00002E710000}"/>
    <cellStyle name="20% - Accent1 3 5 6 6 2 2" xfId="29158" xr:uid="{00000000-0005-0000-0000-00002F710000}"/>
    <cellStyle name="20% - Accent1 3 5 6 6 2 2 2" xfId="29159" xr:uid="{00000000-0005-0000-0000-000030710000}"/>
    <cellStyle name="20% - Accent1 3 5 6 6 2 3" xfId="29160" xr:uid="{00000000-0005-0000-0000-000031710000}"/>
    <cellStyle name="20% - Accent1 3 5 6 6 3" xfId="29161" xr:uid="{00000000-0005-0000-0000-000032710000}"/>
    <cellStyle name="20% - Accent1 3 5 6 6 3 2" xfId="29162" xr:uid="{00000000-0005-0000-0000-000033710000}"/>
    <cellStyle name="20% - Accent1 3 5 6 6 4" xfId="29163" xr:uid="{00000000-0005-0000-0000-000034710000}"/>
    <cellStyle name="20% - Accent1 3 5 6 7" xfId="29164" xr:uid="{00000000-0005-0000-0000-000035710000}"/>
    <cellStyle name="20% - Accent1 3 5 6 7 2" xfId="29165" xr:uid="{00000000-0005-0000-0000-000036710000}"/>
    <cellStyle name="20% - Accent1 3 5 6 7 2 2" xfId="29166" xr:uid="{00000000-0005-0000-0000-000037710000}"/>
    <cellStyle name="20% - Accent1 3 5 6 7 3" xfId="29167" xr:uid="{00000000-0005-0000-0000-000038710000}"/>
    <cellStyle name="20% - Accent1 3 5 6 8" xfId="29168" xr:uid="{00000000-0005-0000-0000-000039710000}"/>
    <cellStyle name="20% - Accent1 3 5 6 8 2" xfId="29169" xr:uid="{00000000-0005-0000-0000-00003A710000}"/>
    <cellStyle name="20% - Accent1 3 5 6 8 2 2" xfId="29170" xr:uid="{00000000-0005-0000-0000-00003B710000}"/>
    <cellStyle name="20% - Accent1 3 5 6 8 3" xfId="29171" xr:uid="{00000000-0005-0000-0000-00003C710000}"/>
    <cellStyle name="20% - Accent1 3 5 6 9" xfId="29172" xr:uid="{00000000-0005-0000-0000-00003D710000}"/>
    <cellStyle name="20% - Accent1 3 5 6 9 2" xfId="29173" xr:uid="{00000000-0005-0000-0000-00003E710000}"/>
    <cellStyle name="20% - Accent1 3 5 7" xfId="29174" xr:uid="{00000000-0005-0000-0000-00003F710000}"/>
    <cellStyle name="20% - Accent1 3 5 7 2" xfId="29175" xr:uid="{00000000-0005-0000-0000-000040710000}"/>
    <cellStyle name="20% - Accent1 3 5 7 2 2" xfId="29176" xr:uid="{00000000-0005-0000-0000-000041710000}"/>
    <cellStyle name="20% - Accent1 3 5 7 2 2 2" xfId="29177" xr:uid="{00000000-0005-0000-0000-000042710000}"/>
    <cellStyle name="20% - Accent1 3 5 7 2 2 2 2" xfId="29178" xr:uid="{00000000-0005-0000-0000-000043710000}"/>
    <cellStyle name="20% - Accent1 3 5 7 2 2 3" xfId="29179" xr:uid="{00000000-0005-0000-0000-000044710000}"/>
    <cellStyle name="20% - Accent1 3 5 7 2 3" xfId="29180" xr:uid="{00000000-0005-0000-0000-000045710000}"/>
    <cellStyle name="20% - Accent1 3 5 7 2 3 2" xfId="29181" xr:uid="{00000000-0005-0000-0000-000046710000}"/>
    <cellStyle name="20% - Accent1 3 5 7 2 4" xfId="29182" xr:uid="{00000000-0005-0000-0000-000047710000}"/>
    <cellStyle name="20% - Accent1 3 5 7 3" xfId="29183" xr:uid="{00000000-0005-0000-0000-000048710000}"/>
    <cellStyle name="20% - Accent1 3 5 7 3 2" xfId="29184" xr:uid="{00000000-0005-0000-0000-000049710000}"/>
    <cellStyle name="20% - Accent1 3 5 7 3 2 2" xfId="29185" xr:uid="{00000000-0005-0000-0000-00004A710000}"/>
    <cellStyle name="20% - Accent1 3 5 7 3 2 2 2" xfId="29186" xr:uid="{00000000-0005-0000-0000-00004B710000}"/>
    <cellStyle name="20% - Accent1 3 5 7 3 2 3" xfId="29187" xr:uid="{00000000-0005-0000-0000-00004C710000}"/>
    <cellStyle name="20% - Accent1 3 5 7 3 3" xfId="29188" xr:uid="{00000000-0005-0000-0000-00004D710000}"/>
    <cellStyle name="20% - Accent1 3 5 7 3 3 2" xfId="29189" xr:uid="{00000000-0005-0000-0000-00004E710000}"/>
    <cellStyle name="20% - Accent1 3 5 7 3 4" xfId="29190" xr:uid="{00000000-0005-0000-0000-00004F710000}"/>
    <cellStyle name="20% - Accent1 3 5 7 4" xfId="29191" xr:uid="{00000000-0005-0000-0000-000050710000}"/>
    <cellStyle name="20% - Accent1 3 5 7 4 2" xfId="29192" xr:uid="{00000000-0005-0000-0000-000051710000}"/>
    <cellStyle name="20% - Accent1 3 5 7 4 2 2" xfId="29193" xr:uid="{00000000-0005-0000-0000-000052710000}"/>
    <cellStyle name="20% - Accent1 3 5 7 4 2 2 2" xfId="29194" xr:uid="{00000000-0005-0000-0000-000053710000}"/>
    <cellStyle name="20% - Accent1 3 5 7 4 2 3" xfId="29195" xr:uid="{00000000-0005-0000-0000-000054710000}"/>
    <cellStyle name="20% - Accent1 3 5 7 4 3" xfId="29196" xr:uid="{00000000-0005-0000-0000-000055710000}"/>
    <cellStyle name="20% - Accent1 3 5 7 4 3 2" xfId="29197" xr:uid="{00000000-0005-0000-0000-000056710000}"/>
    <cellStyle name="20% - Accent1 3 5 7 4 4" xfId="29198" xr:uid="{00000000-0005-0000-0000-000057710000}"/>
    <cellStyle name="20% - Accent1 3 5 7 5" xfId="29199" xr:uid="{00000000-0005-0000-0000-000058710000}"/>
    <cellStyle name="20% - Accent1 3 5 7 5 2" xfId="29200" xr:uid="{00000000-0005-0000-0000-000059710000}"/>
    <cellStyle name="20% - Accent1 3 5 7 5 2 2" xfId="29201" xr:uid="{00000000-0005-0000-0000-00005A710000}"/>
    <cellStyle name="20% - Accent1 3 5 7 5 3" xfId="29202" xr:uid="{00000000-0005-0000-0000-00005B710000}"/>
    <cellStyle name="20% - Accent1 3 5 7 6" xfId="29203" xr:uid="{00000000-0005-0000-0000-00005C710000}"/>
    <cellStyle name="20% - Accent1 3 5 7 6 2" xfId="29204" xr:uid="{00000000-0005-0000-0000-00005D710000}"/>
    <cellStyle name="20% - Accent1 3 5 7 6 2 2" xfId="29205" xr:uid="{00000000-0005-0000-0000-00005E710000}"/>
    <cellStyle name="20% - Accent1 3 5 7 6 3" xfId="29206" xr:uid="{00000000-0005-0000-0000-00005F710000}"/>
    <cellStyle name="20% - Accent1 3 5 7 7" xfId="29207" xr:uid="{00000000-0005-0000-0000-000060710000}"/>
    <cellStyle name="20% - Accent1 3 5 7 7 2" xfId="29208" xr:uid="{00000000-0005-0000-0000-000061710000}"/>
    <cellStyle name="20% - Accent1 3 5 7 8" xfId="29209" xr:uid="{00000000-0005-0000-0000-000062710000}"/>
    <cellStyle name="20% - Accent1 3 5 7 8 2" xfId="29210" xr:uid="{00000000-0005-0000-0000-000063710000}"/>
    <cellStyle name="20% - Accent1 3 5 7 9" xfId="29211" xr:uid="{00000000-0005-0000-0000-000064710000}"/>
    <cellStyle name="20% - Accent1 3 5 8" xfId="29212" xr:uid="{00000000-0005-0000-0000-000065710000}"/>
    <cellStyle name="20% - Accent1 3 5 8 2" xfId="29213" xr:uid="{00000000-0005-0000-0000-000066710000}"/>
    <cellStyle name="20% - Accent1 3 5 8 2 2" xfId="29214" xr:uid="{00000000-0005-0000-0000-000067710000}"/>
    <cellStyle name="20% - Accent1 3 5 8 2 2 2" xfId="29215" xr:uid="{00000000-0005-0000-0000-000068710000}"/>
    <cellStyle name="20% - Accent1 3 5 8 2 2 2 2" xfId="29216" xr:uid="{00000000-0005-0000-0000-000069710000}"/>
    <cellStyle name="20% - Accent1 3 5 8 2 2 3" xfId="29217" xr:uid="{00000000-0005-0000-0000-00006A710000}"/>
    <cellStyle name="20% - Accent1 3 5 8 2 3" xfId="29218" xr:uid="{00000000-0005-0000-0000-00006B710000}"/>
    <cellStyle name="20% - Accent1 3 5 8 2 3 2" xfId="29219" xr:uid="{00000000-0005-0000-0000-00006C710000}"/>
    <cellStyle name="20% - Accent1 3 5 8 2 4" xfId="29220" xr:uid="{00000000-0005-0000-0000-00006D710000}"/>
    <cellStyle name="20% - Accent1 3 5 8 3" xfId="29221" xr:uid="{00000000-0005-0000-0000-00006E710000}"/>
    <cellStyle name="20% - Accent1 3 5 8 3 2" xfId="29222" xr:uid="{00000000-0005-0000-0000-00006F710000}"/>
    <cellStyle name="20% - Accent1 3 5 8 3 2 2" xfId="29223" xr:uid="{00000000-0005-0000-0000-000070710000}"/>
    <cellStyle name="20% - Accent1 3 5 8 3 2 2 2" xfId="29224" xr:uid="{00000000-0005-0000-0000-000071710000}"/>
    <cellStyle name="20% - Accent1 3 5 8 3 2 3" xfId="29225" xr:uid="{00000000-0005-0000-0000-000072710000}"/>
    <cellStyle name="20% - Accent1 3 5 8 3 3" xfId="29226" xr:uid="{00000000-0005-0000-0000-000073710000}"/>
    <cellStyle name="20% - Accent1 3 5 8 3 3 2" xfId="29227" xr:uid="{00000000-0005-0000-0000-000074710000}"/>
    <cellStyle name="20% - Accent1 3 5 8 3 4" xfId="29228" xr:uid="{00000000-0005-0000-0000-000075710000}"/>
    <cellStyle name="20% - Accent1 3 5 8 4" xfId="29229" xr:uid="{00000000-0005-0000-0000-000076710000}"/>
    <cellStyle name="20% - Accent1 3 5 8 4 2" xfId="29230" xr:uid="{00000000-0005-0000-0000-000077710000}"/>
    <cellStyle name="20% - Accent1 3 5 8 4 2 2" xfId="29231" xr:uid="{00000000-0005-0000-0000-000078710000}"/>
    <cellStyle name="20% - Accent1 3 5 8 4 2 2 2" xfId="29232" xr:uid="{00000000-0005-0000-0000-000079710000}"/>
    <cellStyle name="20% - Accent1 3 5 8 4 2 3" xfId="29233" xr:uid="{00000000-0005-0000-0000-00007A710000}"/>
    <cellStyle name="20% - Accent1 3 5 8 4 3" xfId="29234" xr:uid="{00000000-0005-0000-0000-00007B710000}"/>
    <cellStyle name="20% - Accent1 3 5 8 4 3 2" xfId="29235" xr:uid="{00000000-0005-0000-0000-00007C710000}"/>
    <cellStyle name="20% - Accent1 3 5 8 4 4" xfId="29236" xr:uid="{00000000-0005-0000-0000-00007D710000}"/>
    <cellStyle name="20% - Accent1 3 5 8 5" xfId="29237" xr:uid="{00000000-0005-0000-0000-00007E710000}"/>
    <cellStyle name="20% - Accent1 3 5 8 5 2" xfId="29238" xr:uid="{00000000-0005-0000-0000-00007F710000}"/>
    <cellStyle name="20% - Accent1 3 5 8 5 2 2" xfId="29239" xr:uid="{00000000-0005-0000-0000-000080710000}"/>
    <cellStyle name="20% - Accent1 3 5 8 5 3" xfId="29240" xr:uid="{00000000-0005-0000-0000-000081710000}"/>
    <cellStyle name="20% - Accent1 3 5 8 6" xfId="29241" xr:uid="{00000000-0005-0000-0000-000082710000}"/>
    <cellStyle name="20% - Accent1 3 5 8 6 2" xfId="29242" xr:uid="{00000000-0005-0000-0000-000083710000}"/>
    <cellStyle name="20% - Accent1 3 5 8 6 2 2" xfId="29243" xr:uid="{00000000-0005-0000-0000-000084710000}"/>
    <cellStyle name="20% - Accent1 3 5 8 6 3" xfId="29244" xr:uid="{00000000-0005-0000-0000-000085710000}"/>
    <cellStyle name="20% - Accent1 3 5 8 7" xfId="29245" xr:uid="{00000000-0005-0000-0000-000086710000}"/>
    <cellStyle name="20% - Accent1 3 5 8 7 2" xfId="29246" xr:uid="{00000000-0005-0000-0000-000087710000}"/>
    <cellStyle name="20% - Accent1 3 5 8 8" xfId="29247" xr:uid="{00000000-0005-0000-0000-000088710000}"/>
    <cellStyle name="20% - Accent1 3 5 8 8 2" xfId="29248" xr:uid="{00000000-0005-0000-0000-000089710000}"/>
    <cellStyle name="20% - Accent1 3 5 8 9" xfId="29249" xr:uid="{00000000-0005-0000-0000-00008A710000}"/>
    <cellStyle name="20% - Accent1 3 5 9" xfId="29250" xr:uid="{00000000-0005-0000-0000-00008B710000}"/>
    <cellStyle name="20% - Accent1 3 5 9 2" xfId="29251" xr:uid="{00000000-0005-0000-0000-00008C710000}"/>
    <cellStyle name="20% - Accent1 3 5 9 2 2" xfId="29252" xr:uid="{00000000-0005-0000-0000-00008D710000}"/>
    <cellStyle name="20% - Accent1 3 5 9 2 2 2" xfId="29253" xr:uid="{00000000-0005-0000-0000-00008E710000}"/>
    <cellStyle name="20% - Accent1 3 5 9 2 3" xfId="29254" xr:uid="{00000000-0005-0000-0000-00008F710000}"/>
    <cellStyle name="20% - Accent1 3 5 9 3" xfId="29255" xr:uid="{00000000-0005-0000-0000-000090710000}"/>
    <cellStyle name="20% - Accent1 3 5 9 3 2" xfId="29256" xr:uid="{00000000-0005-0000-0000-000091710000}"/>
    <cellStyle name="20% - Accent1 3 5 9 4" xfId="29257" xr:uid="{00000000-0005-0000-0000-000092710000}"/>
    <cellStyle name="20% - Accent1 3 6" xfId="29258" xr:uid="{00000000-0005-0000-0000-000093710000}"/>
    <cellStyle name="20% - Accent1 3 6 10" xfId="29259" xr:uid="{00000000-0005-0000-0000-000094710000}"/>
    <cellStyle name="20% - Accent1 3 6 10 2" xfId="29260" xr:uid="{00000000-0005-0000-0000-000095710000}"/>
    <cellStyle name="20% - Accent1 3 6 10 2 2" xfId="29261" xr:uid="{00000000-0005-0000-0000-000096710000}"/>
    <cellStyle name="20% - Accent1 3 6 10 2 2 2" xfId="29262" xr:uid="{00000000-0005-0000-0000-000097710000}"/>
    <cellStyle name="20% - Accent1 3 6 10 2 3" xfId="29263" xr:uid="{00000000-0005-0000-0000-000098710000}"/>
    <cellStyle name="20% - Accent1 3 6 10 3" xfId="29264" xr:uid="{00000000-0005-0000-0000-000099710000}"/>
    <cellStyle name="20% - Accent1 3 6 10 3 2" xfId="29265" xr:uid="{00000000-0005-0000-0000-00009A710000}"/>
    <cellStyle name="20% - Accent1 3 6 10 4" xfId="29266" xr:uid="{00000000-0005-0000-0000-00009B710000}"/>
    <cellStyle name="20% - Accent1 3 6 11" xfId="29267" xr:uid="{00000000-0005-0000-0000-00009C710000}"/>
    <cellStyle name="20% - Accent1 3 6 11 2" xfId="29268" xr:uid="{00000000-0005-0000-0000-00009D710000}"/>
    <cellStyle name="20% - Accent1 3 6 11 2 2" xfId="29269" xr:uid="{00000000-0005-0000-0000-00009E710000}"/>
    <cellStyle name="20% - Accent1 3 6 11 3" xfId="29270" xr:uid="{00000000-0005-0000-0000-00009F710000}"/>
    <cellStyle name="20% - Accent1 3 6 12" xfId="29271" xr:uid="{00000000-0005-0000-0000-0000A0710000}"/>
    <cellStyle name="20% - Accent1 3 6 12 2" xfId="29272" xr:uid="{00000000-0005-0000-0000-0000A1710000}"/>
    <cellStyle name="20% - Accent1 3 6 12 2 2" xfId="29273" xr:uid="{00000000-0005-0000-0000-0000A2710000}"/>
    <cellStyle name="20% - Accent1 3 6 12 3" xfId="29274" xr:uid="{00000000-0005-0000-0000-0000A3710000}"/>
    <cellStyle name="20% - Accent1 3 6 13" xfId="29275" xr:uid="{00000000-0005-0000-0000-0000A4710000}"/>
    <cellStyle name="20% - Accent1 3 6 13 2" xfId="29276" xr:uid="{00000000-0005-0000-0000-0000A5710000}"/>
    <cellStyle name="20% - Accent1 3 6 14" xfId="29277" xr:uid="{00000000-0005-0000-0000-0000A6710000}"/>
    <cellStyle name="20% - Accent1 3 6 14 2" xfId="29278" xr:uid="{00000000-0005-0000-0000-0000A7710000}"/>
    <cellStyle name="20% - Accent1 3 6 15" xfId="29279" xr:uid="{00000000-0005-0000-0000-0000A8710000}"/>
    <cellStyle name="20% - Accent1 3 6 2" xfId="29280" xr:uid="{00000000-0005-0000-0000-0000A9710000}"/>
    <cellStyle name="20% - Accent1 3 6 2 10" xfId="29281" xr:uid="{00000000-0005-0000-0000-0000AA710000}"/>
    <cellStyle name="20% - Accent1 3 6 2 10 2" xfId="29282" xr:uid="{00000000-0005-0000-0000-0000AB710000}"/>
    <cellStyle name="20% - Accent1 3 6 2 10 2 2" xfId="29283" xr:uid="{00000000-0005-0000-0000-0000AC710000}"/>
    <cellStyle name="20% - Accent1 3 6 2 10 3" xfId="29284" xr:uid="{00000000-0005-0000-0000-0000AD710000}"/>
    <cellStyle name="20% - Accent1 3 6 2 11" xfId="29285" xr:uid="{00000000-0005-0000-0000-0000AE710000}"/>
    <cellStyle name="20% - Accent1 3 6 2 11 2" xfId="29286" xr:uid="{00000000-0005-0000-0000-0000AF710000}"/>
    <cellStyle name="20% - Accent1 3 6 2 11 2 2" xfId="29287" xr:uid="{00000000-0005-0000-0000-0000B0710000}"/>
    <cellStyle name="20% - Accent1 3 6 2 11 3" xfId="29288" xr:uid="{00000000-0005-0000-0000-0000B1710000}"/>
    <cellStyle name="20% - Accent1 3 6 2 12" xfId="29289" xr:uid="{00000000-0005-0000-0000-0000B2710000}"/>
    <cellStyle name="20% - Accent1 3 6 2 12 2" xfId="29290" xr:uid="{00000000-0005-0000-0000-0000B3710000}"/>
    <cellStyle name="20% - Accent1 3 6 2 13" xfId="29291" xr:uid="{00000000-0005-0000-0000-0000B4710000}"/>
    <cellStyle name="20% - Accent1 3 6 2 13 2" xfId="29292" xr:uid="{00000000-0005-0000-0000-0000B5710000}"/>
    <cellStyle name="20% - Accent1 3 6 2 14" xfId="29293" xr:uid="{00000000-0005-0000-0000-0000B6710000}"/>
    <cellStyle name="20% - Accent1 3 6 2 2" xfId="29294" xr:uid="{00000000-0005-0000-0000-0000B7710000}"/>
    <cellStyle name="20% - Accent1 3 6 2 2 10" xfId="29295" xr:uid="{00000000-0005-0000-0000-0000B8710000}"/>
    <cellStyle name="20% - Accent1 3 6 2 2 10 2" xfId="29296" xr:uid="{00000000-0005-0000-0000-0000B9710000}"/>
    <cellStyle name="20% - Accent1 3 6 2 2 11" xfId="29297" xr:uid="{00000000-0005-0000-0000-0000BA710000}"/>
    <cellStyle name="20% - Accent1 3 6 2 2 2" xfId="29298" xr:uid="{00000000-0005-0000-0000-0000BB710000}"/>
    <cellStyle name="20% - Accent1 3 6 2 2 2 2" xfId="29299" xr:uid="{00000000-0005-0000-0000-0000BC710000}"/>
    <cellStyle name="20% - Accent1 3 6 2 2 2 2 2" xfId="29300" xr:uid="{00000000-0005-0000-0000-0000BD710000}"/>
    <cellStyle name="20% - Accent1 3 6 2 2 2 2 2 2" xfId="29301" xr:uid="{00000000-0005-0000-0000-0000BE710000}"/>
    <cellStyle name="20% - Accent1 3 6 2 2 2 2 2 2 2" xfId="29302" xr:uid="{00000000-0005-0000-0000-0000BF710000}"/>
    <cellStyle name="20% - Accent1 3 6 2 2 2 2 2 3" xfId="29303" xr:uid="{00000000-0005-0000-0000-0000C0710000}"/>
    <cellStyle name="20% - Accent1 3 6 2 2 2 2 3" xfId="29304" xr:uid="{00000000-0005-0000-0000-0000C1710000}"/>
    <cellStyle name="20% - Accent1 3 6 2 2 2 2 3 2" xfId="29305" xr:uid="{00000000-0005-0000-0000-0000C2710000}"/>
    <cellStyle name="20% - Accent1 3 6 2 2 2 2 4" xfId="29306" xr:uid="{00000000-0005-0000-0000-0000C3710000}"/>
    <cellStyle name="20% - Accent1 3 6 2 2 2 3" xfId="29307" xr:uid="{00000000-0005-0000-0000-0000C4710000}"/>
    <cellStyle name="20% - Accent1 3 6 2 2 2 3 2" xfId="29308" xr:uid="{00000000-0005-0000-0000-0000C5710000}"/>
    <cellStyle name="20% - Accent1 3 6 2 2 2 3 2 2" xfId="29309" xr:uid="{00000000-0005-0000-0000-0000C6710000}"/>
    <cellStyle name="20% - Accent1 3 6 2 2 2 3 2 2 2" xfId="29310" xr:uid="{00000000-0005-0000-0000-0000C7710000}"/>
    <cellStyle name="20% - Accent1 3 6 2 2 2 3 2 3" xfId="29311" xr:uid="{00000000-0005-0000-0000-0000C8710000}"/>
    <cellStyle name="20% - Accent1 3 6 2 2 2 3 3" xfId="29312" xr:uid="{00000000-0005-0000-0000-0000C9710000}"/>
    <cellStyle name="20% - Accent1 3 6 2 2 2 3 3 2" xfId="29313" xr:uid="{00000000-0005-0000-0000-0000CA710000}"/>
    <cellStyle name="20% - Accent1 3 6 2 2 2 3 4" xfId="29314" xr:uid="{00000000-0005-0000-0000-0000CB710000}"/>
    <cellStyle name="20% - Accent1 3 6 2 2 2 4" xfId="29315" xr:uid="{00000000-0005-0000-0000-0000CC710000}"/>
    <cellStyle name="20% - Accent1 3 6 2 2 2 4 2" xfId="29316" xr:uid="{00000000-0005-0000-0000-0000CD710000}"/>
    <cellStyle name="20% - Accent1 3 6 2 2 2 4 2 2" xfId="29317" xr:uid="{00000000-0005-0000-0000-0000CE710000}"/>
    <cellStyle name="20% - Accent1 3 6 2 2 2 4 2 2 2" xfId="29318" xr:uid="{00000000-0005-0000-0000-0000CF710000}"/>
    <cellStyle name="20% - Accent1 3 6 2 2 2 4 2 3" xfId="29319" xr:uid="{00000000-0005-0000-0000-0000D0710000}"/>
    <cellStyle name="20% - Accent1 3 6 2 2 2 4 3" xfId="29320" xr:uid="{00000000-0005-0000-0000-0000D1710000}"/>
    <cellStyle name="20% - Accent1 3 6 2 2 2 4 3 2" xfId="29321" xr:uid="{00000000-0005-0000-0000-0000D2710000}"/>
    <cellStyle name="20% - Accent1 3 6 2 2 2 4 4" xfId="29322" xr:uid="{00000000-0005-0000-0000-0000D3710000}"/>
    <cellStyle name="20% - Accent1 3 6 2 2 2 5" xfId="29323" xr:uid="{00000000-0005-0000-0000-0000D4710000}"/>
    <cellStyle name="20% - Accent1 3 6 2 2 2 5 2" xfId="29324" xr:uid="{00000000-0005-0000-0000-0000D5710000}"/>
    <cellStyle name="20% - Accent1 3 6 2 2 2 5 2 2" xfId="29325" xr:uid="{00000000-0005-0000-0000-0000D6710000}"/>
    <cellStyle name="20% - Accent1 3 6 2 2 2 5 3" xfId="29326" xr:uid="{00000000-0005-0000-0000-0000D7710000}"/>
    <cellStyle name="20% - Accent1 3 6 2 2 2 6" xfId="29327" xr:uid="{00000000-0005-0000-0000-0000D8710000}"/>
    <cellStyle name="20% - Accent1 3 6 2 2 2 6 2" xfId="29328" xr:uid="{00000000-0005-0000-0000-0000D9710000}"/>
    <cellStyle name="20% - Accent1 3 6 2 2 2 6 2 2" xfId="29329" xr:uid="{00000000-0005-0000-0000-0000DA710000}"/>
    <cellStyle name="20% - Accent1 3 6 2 2 2 6 3" xfId="29330" xr:uid="{00000000-0005-0000-0000-0000DB710000}"/>
    <cellStyle name="20% - Accent1 3 6 2 2 2 7" xfId="29331" xr:uid="{00000000-0005-0000-0000-0000DC710000}"/>
    <cellStyle name="20% - Accent1 3 6 2 2 2 7 2" xfId="29332" xr:uid="{00000000-0005-0000-0000-0000DD710000}"/>
    <cellStyle name="20% - Accent1 3 6 2 2 2 8" xfId="29333" xr:uid="{00000000-0005-0000-0000-0000DE710000}"/>
    <cellStyle name="20% - Accent1 3 6 2 2 2 8 2" xfId="29334" xr:uid="{00000000-0005-0000-0000-0000DF710000}"/>
    <cellStyle name="20% - Accent1 3 6 2 2 2 9" xfId="29335" xr:uid="{00000000-0005-0000-0000-0000E0710000}"/>
    <cellStyle name="20% - Accent1 3 6 2 2 3" xfId="29336" xr:uid="{00000000-0005-0000-0000-0000E1710000}"/>
    <cellStyle name="20% - Accent1 3 6 2 2 3 2" xfId="29337" xr:uid="{00000000-0005-0000-0000-0000E2710000}"/>
    <cellStyle name="20% - Accent1 3 6 2 2 3 2 2" xfId="29338" xr:uid="{00000000-0005-0000-0000-0000E3710000}"/>
    <cellStyle name="20% - Accent1 3 6 2 2 3 2 2 2" xfId="29339" xr:uid="{00000000-0005-0000-0000-0000E4710000}"/>
    <cellStyle name="20% - Accent1 3 6 2 2 3 2 2 2 2" xfId="29340" xr:uid="{00000000-0005-0000-0000-0000E5710000}"/>
    <cellStyle name="20% - Accent1 3 6 2 2 3 2 2 3" xfId="29341" xr:uid="{00000000-0005-0000-0000-0000E6710000}"/>
    <cellStyle name="20% - Accent1 3 6 2 2 3 2 3" xfId="29342" xr:uid="{00000000-0005-0000-0000-0000E7710000}"/>
    <cellStyle name="20% - Accent1 3 6 2 2 3 2 3 2" xfId="29343" xr:uid="{00000000-0005-0000-0000-0000E8710000}"/>
    <cellStyle name="20% - Accent1 3 6 2 2 3 2 4" xfId="29344" xr:uid="{00000000-0005-0000-0000-0000E9710000}"/>
    <cellStyle name="20% - Accent1 3 6 2 2 3 3" xfId="29345" xr:uid="{00000000-0005-0000-0000-0000EA710000}"/>
    <cellStyle name="20% - Accent1 3 6 2 2 3 3 2" xfId="29346" xr:uid="{00000000-0005-0000-0000-0000EB710000}"/>
    <cellStyle name="20% - Accent1 3 6 2 2 3 3 2 2" xfId="29347" xr:uid="{00000000-0005-0000-0000-0000EC710000}"/>
    <cellStyle name="20% - Accent1 3 6 2 2 3 3 2 2 2" xfId="29348" xr:uid="{00000000-0005-0000-0000-0000ED710000}"/>
    <cellStyle name="20% - Accent1 3 6 2 2 3 3 2 3" xfId="29349" xr:uid="{00000000-0005-0000-0000-0000EE710000}"/>
    <cellStyle name="20% - Accent1 3 6 2 2 3 3 3" xfId="29350" xr:uid="{00000000-0005-0000-0000-0000EF710000}"/>
    <cellStyle name="20% - Accent1 3 6 2 2 3 3 3 2" xfId="29351" xr:uid="{00000000-0005-0000-0000-0000F0710000}"/>
    <cellStyle name="20% - Accent1 3 6 2 2 3 3 4" xfId="29352" xr:uid="{00000000-0005-0000-0000-0000F1710000}"/>
    <cellStyle name="20% - Accent1 3 6 2 2 3 4" xfId="29353" xr:uid="{00000000-0005-0000-0000-0000F2710000}"/>
    <cellStyle name="20% - Accent1 3 6 2 2 3 4 2" xfId="29354" xr:uid="{00000000-0005-0000-0000-0000F3710000}"/>
    <cellStyle name="20% - Accent1 3 6 2 2 3 4 2 2" xfId="29355" xr:uid="{00000000-0005-0000-0000-0000F4710000}"/>
    <cellStyle name="20% - Accent1 3 6 2 2 3 4 2 2 2" xfId="29356" xr:uid="{00000000-0005-0000-0000-0000F5710000}"/>
    <cellStyle name="20% - Accent1 3 6 2 2 3 4 2 3" xfId="29357" xr:uid="{00000000-0005-0000-0000-0000F6710000}"/>
    <cellStyle name="20% - Accent1 3 6 2 2 3 4 3" xfId="29358" xr:uid="{00000000-0005-0000-0000-0000F7710000}"/>
    <cellStyle name="20% - Accent1 3 6 2 2 3 4 3 2" xfId="29359" xr:uid="{00000000-0005-0000-0000-0000F8710000}"/>
    <cellStyle name="20% - Accent1 3 6 2 2 3 4 4" xfId="29360" xr:uid="{00000000-0005-0000-0000-0000F9710000}"/>
    <cellStyle name="20% - Accent1 3 6 2 2 3 5" xfId="29361" xr:uid="{00000000-0005-0000-0000-0000FA710000}"/>
    <cellStyle name="20% - Accent1 3 6 2 2 3 5 2" xfId="29362" xr:uid="{00000000-0005-0000-0000-0000FB710000}"/>
    <cellStyle name="20% - Accent1 3 6 2 2 3 5 2 2" xfId="29363" xr:uid="{00000000-0005-0000-0000-0000FC710000}"/>
    <cellStyle name="20% - Accent1 3 6 2 2 3 5 3" xfId="29364" xr:uid="{00000000-0005-0000-0000-0000FD710000}"/>
    <cellStyle name="20% - Accent1 3 6 2 2 3 6" xfId="29365" xr:uid="{00000000-0005-0000-0000-0000FE710000}"/>
    <cellStyle name="20% - Accent1 3 6 2 2 3 6 2" xfId="29366" xr:uid="{00000000-0005-0000-0000-0000FF710000}"/>
    <cellStyle name="20% - Accent1 3 6 2 2 3 6 2 2" xfId="29367" xr:uid="{00000000-0005-0000-0000-000000720000}"/>
    <cellStyle name="20% - Accent1 3 6 2 2 3 6 3" xfId="29368" xr:uid="{00000000-0005-0000-0000-000001720000}"/>
    <cellStyle name="20% - Accent1 3 6 2 2 3 7" xfId="29369" xr:uid="{00000000-0005-0000-0000-000002720000}"/>
    <cellStyle name="20% - Accent1 3 6 2 2 3 7 2" xfId="29370" xr:uid="{00000000-0005-0000-0000-000003720000}"/>
    <cellStyle name="20% - Accent1 3 6 2 2 3 8" xfId="29371" xr:uid="{00000000-0005-0000-0000-000004720000}"/>
    <cellStyle name="20% - Accent1 3 6 2 2 3 8 2" xfId="29372" xr:uid="{00000000-0005-0000-0000-000005720000}"/>
    <cellStyle name="20% - Accent1 3 6 2 2 3 9" xfId="29373" xr:uid="{00000000-0005-0000-0000-000006720000}"/>
    <cellStyle name="20% - Accent1 3 6 2 2 4" xfId="29374" xr:uid="{00000000-0005-0000-0000-000007720000}"/>
    <cellStyle name="20% - Accent1 3 6 2 2 4 2" xfId="29375" xr:uid="{00000000-0005-0000-0000-000008720000}"/>
    <cellStyle name="20% - Accent1 3 6 2 2 4 2 2" xfId="29376" xr:uid="{00000000-0005-0000-0000-000009720000}"/>
    <cellStyle name="20% - Accent1 3 6 2 2 4 2 2 2" xfId="29377" xr:uid="{00000000-0005-0000-0000-00000A720000}"/>
    <cellStyle name="20% - Accent1 3 6 2 2 4 2 3" xfId="29378" xr:uid="{00000000-0005-0000-0000-00000B720000}"/>
    <cellStyle name="20% - Accent1 3 6 2 2 4 3" xfId="29379" xr:uid="{00000000-0005-0000-0000-00000C720000}"/>
    <cellStyle name="20% - Accent1 3 6 2 2 4 3 2" xfId="29380" xr:uid="{00000000-0005-0000-0000-00000D720000}"/>
    <cellStyle name="20% - Accent1 3 6 2 2 4 4" xfId="29381" xr:uid="{00000000-0005-0000-0000-00000E720000}"/>
    <cellStyle name="20% - Accent1 3 6 2 2 5" xfId="29382" xr:uid="{00000000-0005-0000-0000-00000F720000}"/>
    <cellStyle name="20% - Accent1 3 6 2 2 5 2" xfId="29383" xr:uid="{00000000-0005-0000-0000-000010720000}"/>
    <cellStyle name="20% - Accent1 3 6 2 2 5 2 2" xfId="29384" xr:uid="{00000000-0005-0000-0000-000011720000}"/>
    <cellStyle name="20% - Accent1 3 6 2 2 5 2 2 2" xfId="29385" xr:uid="{00000000-0005-0000-0000-000012720000}"/>
    <cellStyle name="20% - Accent1 3 6 2 2 5 2 3" xfId="29386" xr:uid="{00000000-0005-0000-0000-000013720000}"/>
    <cellStyle name="20% - Accent1 3 6 2 2 5 3" xfId="29387" xr:uid="{00000000-0005-0000-0000-000014720000}"/>
    <cellStyle name="20% - Accent1 3 6 2 2 5 3 2" xfId="29388" xr:uid="{00000000-0005-0000-0000-000015720000}"/>
    <cellStyle name="20% - Accent1 3 6 2 2 5 4" xfId="29389" xr:uid="{00000000-0005-0000-0000-000016720000}"/>
    <cellStyle name="20% - Accent1 3 6 2 2 6" xfId="29390" xr:uid="{00000000-0005-0000-0000-000017720000}"/>
    <cellStyle name="20% - Accent1 3 6 2 2 6 2" xfId="29391" xr:uid="{00000000-0005-0000-0000-000018720000}"/>
    <cellStyle name="20% - Accent1 3 6 2 2 6 2 2" xfId="29392" xr:uid="{00000000-0005-0000-0000-000019720000}"/>
    <cellStyle name="20% - Accent1 3 6 2 2 6 2 2 2" xfId="29393" xr:uid="{00000000-0005-0000-0000-00001A720000}"/>
    <cellStyle name="20% - Accent1 3 6 2 2 6 2 3" xfId="29394" xr:uid="{00000000-0005-0000-0000-00001B720000}"/>
    <cellStyle name="20% - Accent1 3 6 2 2 6 3" xfId="29395" xr:uid="{00000000-0005-0000-0000-00001C720000}"/>
    <cellStyle name="20% - Accent1 3 6 2 2 6 3 2" xfId="29396" xr:uid="{00000000-0005-0000-0000-00001D720000}"/>
    <cellStyle name="20% - Accent1 3 6 2 2 6 4" xfId="29397" xr:uid="{00000000-0005-0000-0000-00001E720000}"/>
    <cellStyle name="20% - Accent1 3 6 2 2 7" xfId="29398" xr:uid="{00000000-0005-0000-0000-00001F720000}"/>
    <cellStyle name="20% - Accent1 3 6 2 2 7 2" xfId="29399" xr:uid="{00000000-0005-0000-0000-000020720000}"/>
    <cellStyle name="20% - Accent1 3 6 2 2 7 2 2" xfId="29400" xr:uid="{00000000-0005-0000-0000-000021720000}"/>
    <cellStyle name="20% - Accent1 3 6 2 2 7 3" xfId="29401" xr:uid="{00000000-0005-0000-0000-000022720000}"/>
    <cellStyle name="20% - Accent1 3 6 2 2 8" xfId="29402" xr:uid="{00000000-0005-0000-0000-000023720000}"/>
    <cellStyle name="20% - Accent1 3 6 2 2 8 2" xfId="29403" xr:uid="{00000000-0005-0000-0000-000024720000}"/>
    <cellStyle name="20% - Accent1 3 6 2 2 8 2 2" xfId="29404" xr:uid="{00000000-0005-0000-0000-000025720000}"/>
    <cellStyle name="20% - Accent1 3 6 2 2 8 3" xfId="29405" xr:uid="{00000000-0005-0000-0000-000026720000}"/>
    <cellStyle name="20% - Accent1 3 6 2 2 9" xfId="29406" xr:uid="{00000000-0005-0000-0000-000027720000}"/>
    <cellStyle name="20% - Accent1 3 6 2 2 9 2" xfId="29407" xr:uid="{00000000-0005-0000-0000-000028720000}"/>
    <cellStyle name="20% - Accent1 3 6 2 3" xfId="29408" xr:uid="{00000000-0005-0000-0000-000029720000}"/>
    <cellStyle name="20% - Accent1 3 6 2 3 10" xfId="29409" xr:uid="{00000000-0005-0000-0000-00002A720000}"/>
    <cellStyle name="20% - Accent1 3 6 2 3 10 2" xfId="29410" xr:uid="{00000000-0005-0000-0000-00002B720000}"/>
    <cellStyle name="20% - Accent1 3 6 2 3 11" xfId="29411" xr:uid="{00000000-0005-0000-0000-00002C720000}"/>
    <cellStyle name="20% - Accent1 3 6 2 3 2" xfId="29412" xr:uid="{00000000-0005-0000-0000-00002D720000}"/>
    <cellStyle name="20% - Accent1 3 6 2 3 2 2" xfId="29413" xr:uid="{00000000-0005-0000-0000-00002E720000}"/>
    <cellStyle name="20% - Accent1 3 6 2 3 2 2 2" xfId="29414" xr:uid="{00000000-0005-0000-0000-00002F720000}"/>
    <cellStyle name="20% - Accent1 3 6 2 3 2 2 2 2" xfId="29415" xr:uid="{00000000-0005-0000-0000-000030720000}"/>
    <cellStyle name="20% - Accent1 3 6 2 3 2 2 2 2 2" xfId="29416" xr:uid="{00000000-0005-0000-0000-000031720000}"/>
    <cellStyle name="20% - Accent1 3 6 2 3 2 2 2 3" xfId="29417" xr:uid="{00000000-0005-0000-0000-000032720000}"/>
    <cellStyle name="20% - Accent1 3 6 2 3 2 2 3" xfId="29418" xr:uid="{00000000-0005-0000-0000-000033720000}"/>
    <cellStyle name="20% - Accent1 3 6 2 3 2 2 3 2" xfId="29419" xr:uid="{00000000-0005-0000-0000-000034720000}"/>
    <cellStyle name="20% - Accent1 3 6 2 3 2 2 4" xfId="29420" xr:uid="{00000000-0005-0000-0000-000035720000}"/>
    <cellStyle name="20% - Accent1 3 6 2 3 2 3" xfId="29421" xr:uid="{00000000-0005-0000-0000-000036720000}"/>
    <cellStyle name="20% - Accent1 3 6 2 3 2 3 2" xfId="29422" xr:uid="{00000000-0005-0000-0000-000037720000}"/>
    <cellStyle name="20% - Accent1 3 6 2 3 2 3 2 2" xfId="29423" xr:uid="{00000000-0005-0000-0000-000038720000}"/>
    <cellStyle name="20% - Accent1 3 6 2 3 2 3 2 2 2" xfId="29424" xr:uid="{00000000-0005-0000-0000-000039720000}"/>
    <cellStyle name="20% - Accent1 3 6 2 3 2 3 2 3" xfId="29425" xr:uid="{00000000-0005-0000-0000-00003A720000}"/>
    <cellStyle name="20% - Accent1 3 6 2 3 2 3 3" xfId="29426" xr:uid="{00000000-0005-0000-0000-00003B720000}"/>
    <cellStyle name="20% - Accent1 3 6 2 3 2 3 3 2" xfId="29427" xr:uid="{00000000-0005-0000-0000-00003C720000}"/>
    <cellStyle name="20% - Accent1 3 6 2 3 2 3 4" xfId="29428" xr:uid="{00000000-0005-0000-0000-00003D720000}"/>
    <cellStyle name="20% - Accent1 3 6 2 3 2 4" xfId="29429" xr:uid="{00000000-0005-0000-0000-00003E720000}"/>
    <cellStyle name="20% - Accent1 3 6 2 3 2 4 2" xfId="29430" xr:uid="{00000000-0005-0000-0000-00003F720000}"/>
    <cellStyle name="20% - Accent1 3 6 2 3 2 4 2 2" xfId="29431" xr:uid="{00000000-0005-0000-0000-000040720000}"/>
    <cellStyle name="20% - Accent1 3 6 2 3 2 4 2 2 2" xfId="29432" xr:uid="{00000000-0005-0000-0000-000041720000}"/>
    <cellStyle name="20% - Accent1 3 6 2 3 2 4 2 3" xfId="29433" xr:uid="{00000000-0005-0000-0000-000042720000}"/>
    <cellStyle name="20% - Accent1 3 6 2 3 2 4 3" xfId="29434" xr:uid="{00000000-0005-0000-0000-000043720000}"/>
    <cellStyle name="20% - Accent1 3 6 2 3 2 4 3 2" xfId="29435" xr:uid="{00000000-0005-0000-0000-000044720000}"/>
    <cellStyle name="20% - Accent1 3 6 2 3 2 4 4" xfId="29436" xr:uid="{00000000-0005-0000-0000-000045720000}"/>
    <cellStyle name="20% - Accent1 3 6 2 3 2 5" xfId="29437" xr:uid="{00000000-0005-0000-0000-000046720000}"/>
    <cellStyle name="20% - Accent1 3 6 2 3 2 5 2" xfId="29438" xr:uid="{00000000-0005-0000-0000-000047720000}"/>
    <cellStyle name="20% - Accent1 3 6 2 3 2 5 2 2" xfId="29439" xr:uid="{00000000-0005-0000-0000-000048720000}"/>
    <cellStyle name="20% - Accent1 3 6 2 3 2 5 3" xfId="29440" xr:uid="{00000000-0005-0000-0000-000049720000}"/>
    <cellStyle name="20% - Accent1 3 6 2 3 2 6" xfId="29441" xr:uid="{00000000-0005-0000-0000-00004A720000}"/>
    <cellStyle name="20% - Accent1 3 6 2 3 2 6 2" xfId="29442" xr:uid="{00000000-0005-0000-0000-00004B720000}"/>
    <cellStyle name="20% - Accent1 3 6 2 3 2 6 2 2" xfId="29443" xr:uid="{00000000-0005-0000-0000-00004C720000}"/>
    <cellStyle name="20% - Accent1 3 6 2 3 2 6 3" xfId="29444" xr:uid="{00000000-0005-0000-0000-00004D720000}"/>
    <cellStyle name="20% - Accent1 3 6 2 3 2 7" xfId="29445" xr:uid="{00000000-0005-0000-0000-00004E720000}"/>
    <cellStyle name="20% - Accent1 3 6 2 3 2 7 2" xfId="29446" xr:uid="{00000000-0005-0000-0000-00004F720000}"/>
    <cellStyle name="20% - Accent1 3 6 2 3 2 8" xfId="29447" xr:uid="{00000000-0005-0000-0000-000050720000}"/>
    <cellStyle name="20% - Accent1 3 6 2 3 2 8 2" xfId="29448" xr:uid="{00000000-0005-0000-0000-000051720000}"/>
    <cellStyle name="20% - Accent1 3 6 2 3 2 9" xfId="29449" xr:uid="{00000000-0005-0000-0000-000052720000}"/>
    <cellStyle name="20% - Accent1 3 6 2 3 3" xfId="29450" xr:uid="{00000000-0005-0000-0000-000053720000}"/>
    <cellStyle name="20% - Accent1 3 6 2 3 3 2" xfId="29451" xr:uid="{00000000-0005-0000-0000-000054720000}"/>
    <cellStyle name="20% - Accent1 3 6 2 3 3 2 2" xfId="29452" xr:uid="{00000000-0005-0000-0000-000055720000}"/>
    <cellStyle name="20% - Accent1 3 6 2 3 3 2 2 2" xfId="29453" xr:uid="{00000000-0005-0000-0000-000056720000}"/>
    <cellStyle name="20% - Accent1 3 6 2 3 3 2 2 2 2" xfId="29454" xr:uid="{00000000-0005-0000-0000-000057720000}"/>
    <cellStyle name="20% - Accent1 3 6 2 3 3 2 2 3" xfId="29455" xr:uid="{00000000-0005-0000-0000-000058720000}"/>
    <cellStyle name="20% - Accent1 3 6 2 3 3 2 3" xfId="29456" xr:uid="{00000000-0005-0000-0000-000059720000}"/>
    <cellStyle name="20% - Accent1 3 6 2 3 3 2 3 2" xfId="29457" xr:uid="{00000000-0005-0000-0000-00005A720000}"/>
    <cellStyle name="20% - Accent1 3 6 2 3 3 2 4" xfId="29458" xr:uid="{00000000-0005-0000-0000-00005B720000}"/>
    <cellStyle name="20% - Accent1 3 6 2 3 3 3" xfId="29459" xr:uid="{00000000-0005-0000-0000-00005C720000}"/>
    <cellStyle name="20% - Accent1 3 6 2 3 3 3 2" xfId="29460" xr:uid="{00000000-0005-0000-0000-00005D720000}"/>
    <cellStyle name="20% - Accent1 3 6 2 3 3 3 2 2" xfId="29461" xr:uid="{00000000-0005-0000-0000-00005E720000}"/>
    <cellStyle name="20% - Accent1 3 6 2 3 3 3 2 2 2" xfId="29462" xr:uid="{00000000-0005-0000-0000-00005F720000}"/>
    <cellStyle name="20% - Accent1 3 6 2 3 3 3 2 3" xfId="29463" xr:uid="{00000000-0005-0000-0000-000060720000}"/>
    <cellStyle name="20% - Accent1 3 6 2 3 3 3 3" xfId="29464" xr:uid="{00000000-0005-0000-0000-000061720000}"/>
    <cellStyle name="20% - Accent1 3 6 2 3 3 3 3 2" xfId="29465" xr:uid="{00000000-0005-0000-0000-000062720000}"/>
    <cellStyle name="20% - Accent1 3 6 2 3 3 3 4" xfId="29466" xr:uid="{00000000-0005-0000-0000-000063720000}"/>
    <cellStyle name="20% - Accent1 3 6 2 3 3 4" xfId="29467" xr:uid="{00000000-0005-0000-0000-000064720000}"/>
    <cellStyle name="20% - Accent1 3 6 2 3 3 4 2" xfId="29468" xr:uid="{00000000-0005-0000-0000-000065720000}"/>
    <cellStyle name="20% - Accent1 3 6 2 3 3 4 2 2" xfId="29469" xr:uid="{00000000-0005-0000-0000-000066720000}"/>
    <cellStyle name="20% - Accent1 3 6 2 3 3 4 2 2 2" xfId="29470" xr:uid="{00000000-0005-0000-0000-000067720000}"/>
    <cellStyle name="20% - Accent1 3 6 2 3 3 4 2 3" xfId="29471" xr:uid="{00000000-0005-0000-0000-000068720000}"/>
    <cellStyle name="20% - Accent1 3 6 2 3 3 4 3" xfId="29472" xr:uid="{00000000-0005-0000-0000-000069720000}"/>
    <cellStyle name="20% - Accent1 3 6 2 3 3 4 3 2" xfId="29473" xr:uid="{00000000-0005-0000-0000-00006A720000}"/>
    <cellStyle name="20% - Accent1 3 6 2 3 3 4 4" xfId="29474" xr:uid="{00000000-0005-0000-0000-00006B720000}"/>
    <cellStyle name="20% - Accent1 3 6 2 3 3 5" xfId="29475" xr:uid="{00000000-0005-0000-0000-00006C720000}"/>
    <cellStyle name="20% - Accent1 3 6 2 3 3 5 2" xfId="29476" xr:uid="{00000000-0005-0000-0000-00006D720000}"/>
    <cellStyle name="20% - Accent1 3 6 2 3 3 5 2 2" xfId="29477" xr:uid="{00000000-0005-0000-0000-00006E720000}"/>
    <cellStyle name="20% - Accent1 3 6 2 3 3 5 3" xfId="29478" xr:uid="{00000000-0005-0000-0000-00006F720000}"/>
    <cellStyle name="20% - Accent1 3 6 2 3 3 6" xfId="29479" xr:uid="{00000000-0005-0000-0000-000070720000}"/>
    <cellStyle name="20% - Accent1 3 6 2 3 3 6 2" xfId="29480" xr:uid="{00000000-0005-0000-0000-000071720000}"/>
    <cellStyle name="20% - Accent1 3 6 2 3 3 6 2 2" xfId="29481" xr:uid="{00000000-0005-0000-0000-000072720000}"/>
    <cellStyle name="20% - Accent1 3 6 2 3 3 6 3" xfId="29482" xr:uid="{00000000-0005-0000-0000-000073720000}"/>
    <cellStyle name="20% - Accent1 3 6 2 3 3 7" xfId="29483" xr:uid="{00000000-0005-0000-0000-000074720000}"/>
    <cellStyle name="20% - Accent1 3 6 2 3 3 7 2" xfId="29484" xr:uid="{00000000-0005-0000-0000-000075720000}"/>
    <cellStyle name="20% - Accent1 3 6 2 3 3 8" xfId="29485" xr:uid="{00000000-0005-0000-0000-000076720000}"/>
    <cellStyle name="20% - Accent1 3 6 2 3 3 8 2" xfId="29486" xr:uid="{00000000-0005-0000-0000-000077720000}"/>
    <cellStyle name="20% - Accent1 3 6 2 3 3 9" xfId="29487" xr:uid="{00000000-0005-0000-0000-000078720000}"/>
    <cellStyle name="20% - Accent1 3 6 2 3 4" xfId="29488" xr:uid="{00000000-0005-0000-0000-000079720000}"/>
    <cellStyle name="20% - Accent1 3 6 2 3 4 2" xfId="29489" xr:uid="{00000000-0005-0000-0000-00007A720000}"/>
    <cellStyle name="20% - Accent1 3 6 2 3 4 2 2" xfId="29490" xr:uid="{00000000-0005-0000-0000-00007B720000}"/>
    <cellStyle name="20% - Accent1 3 6 2 3 4 2 2 2" xfId="29491" xr:uid="{00000000-0005-0000-0000-00007C720000}"/>
    <cellStyle name="20% - Accent1 3 6 2 3 4 2 3" xfId="29492" xr:uid="{00000000-0005-0000-0000-00007D720000}"/>
    <cellStyle name="20% - Accent1 3 6 2 3 4 3" xfId="29493" xr:uid="{00000000-0005-0000-0000-00007E720000}"/>
    <cellStyle name="20% - Accent1 3 6 2 3 4 3 2" xfId="29494" xr:uid="{00000000-0005-0000-0000-00007F720000}"/>
    <cellStyle name="20% - Accent1 3 6 2 3 4 4" xfId="29495" xr:uid="{00000000-0005-0000-0000-000080720000}"/>
    <cellStyle name="20% - Accent1 3 6 2 3 5" xfId="29496" xr:uid="{00000000-0005-0000-0000-000081720000}"/>
    <cellStyle name="20% - Accent1 3 6 2 3 5 2" xfId="29497" xr:uid="{00000000-0005-0000-0000-000082720000}"/>
    <cellStyle name="20% - Accent1 3 6 2 3 5 2 2" xfId="29498" xr:uid="{00000000-0005-0000-0000-000083720000}"/>
    <cellStyle name="20% - Accent1 3 6 2 3 5 2 2 2" xfId="29499" xr:uid="{00000000-0005-0000-0000-000084720000}"/>
    <cellStyle name="20% - Accent1 3 6 2 3 5 2 3" xfId="29500" xr:uid="{00000000-0005-0000-0000-000085720000}"/>
    <cellStyle name="20% - Accent1 3 6 2 3 5 3" xfId="29501" xr:uid="{00000000-0005-0000-0000-000086720000}"/>
    <cellStyle name="20% - Accent1 3 6 2 3 5 3 2" xfId="29502" xr:uid="{00000000-0005-0000-0000-000087720000}"/>
    <cellStyle name="20% - Accent1 3 6 2 3 5 4" xfId="29503" xr:uid="{00000000-0005-0000-0000-000088720000}"/>
    <cellStyle name="20% - Accent1 3 6 2 3 6" xfId="29504" xr:uid="{00000000-0005-0000-0000-000089720000}"/>
    <cellStyle name="20% - Accent1 3 6 2 3 6 2" xfId="29505" xr:uid="{00000000-0005-0000-0000-00008A720000}"/>
    <cellStyle name="20% - Accent1 3 6 2 3 6 2 2" xfId="29506" xr:uid="{00000000-0005-0000-0000-00008B720000}"/>
    <cellStyle name="20% - Accent1 3 6 2 3 6 2 2 2" xfId="29507" xr:uid="{00000000-0005-0000-0000-00008C720000}"/>
    <cellStyle name="20% - Accent1 3 6 2 3 6 2 3" xfId="29508" xr:uid="{00000000-0005-0000-0000-00008D720000}"/>
    <cellStyle name="20% - Accent1 3 6 2 3 6 3" xfId="29509" xr:uid="{00000000-0005-0000-0000-00008E720000}"/>
    <cellStyle name="20% - Accent1 3 6 2 3 6 3 2" xfId="29510" xr:uid="{00000000-0005-0000-0000-00008F720000}"/>
    <cellStyle name="20% - Accent1 3 6 2 3 6 4" xfId="29511" xr:uid="{00000000-0005-0000-0000-000090720000}"/>
    <cellStyle name="20% - Accent1 3 6 2 3 7" xfId="29512" xr:uid="{00000000-0005-0000-0000-000091720000}"/>
    <cellStyle name="20% - Accent1 3 6 2 3 7 2" xfId="29513" xr:uid="{00000000-0005-0000-0000-000092720000}"/>
    <cellStyle name="20% - Accent1 3 6 2 3 7 2 2" xfId="29514" xr:uid="{00000000-0005-0000-0000-000093720000}"/>
    <cellStyle name="20% - Accent1 3 6 2 3 7 3" xfId="29515" xr:uid="{00000000-0005-0000-0000-000094720000}"/>
    <cellStyle name="20% - Accent1 3 6 2 3 8" xfId="29516" xr:uid="{00000000-0005-0000-0000-000095720000}"/>
    <cellStyle name="20% - Accent1 3 6 2 3 8 2" xfId="29517" xr:uid="{00000000-0005-0000-0000-000096720000}"/>
    <cellStyle name="20% - Accent1 3 6 2 3 8 2 2" xfId="29518" xr:uid="{00000000-0005-0000-0000-000097720000}"/>
    <cellStyle name="20% - Accent1 3 6 2 3 8 3" xfId="29519" xr:uid="{00000000-0005-0000-0000-000098720000}"/>
    <cellStyle name="20% - Accent1 3 6 2 3 9" xfId="29520" xr:uid="{00000000-0005-0000-0000-000099720000}"/>
    <cellStyle name="20% - Accent1 3 6 2 3 9 2" xfId="29521" xr:uid="{00000000-0005-0000-0000-00009A720000}"/>
    <cellStyle name="20% - Accent1 3 6 2 4" xfId="29522" xr:uid="{00000000-0005-0000-0000-00009B720000}"/>
    <cellStyle name="20% - Accent1 3 6 2 4 10" xfId="29523" xr:uid="{00000000-0005-0000-0000-00009C720000}"/>
    <cellStyle name="20% - Accent1 3 6 2 4 10 2" xfId="29524" xr:uid="{00000000-0005-0000-0000-00009D720000}"/>
    <cellStyle name="20% - Accent1 3 6 2 4 11" xfId="29525" xr:uid="{00000000-0005-0000-0000-00009E720000}"/>
    <cellStyle name="20% - Accent1 3 6 2 4 2" xfId="29526" xr:uid="{00000000-0005-0000-0000-00009F720000}"/>
    <cellStyle name="20% - Accent1 3 6 2 4 2 2" xfId="29527" xr:uid="{00000000-0005-0000-0000-0000A0720000}"/>
    <cellStyle name="20% - Accent1 3 6 2 4 2 2 2" xfId="29528" xr:uid="{00000000-0005-0000-0000-0000A1720000}"/>
    <cellStyle name="20% - Accent1 3 6 2 4 2 2 2 2" xfId="29529" xr:uid="{00000000-0005-0000-0000-0000A2720000}"/>
    <cellStyle name="20% - Accent1 3 6 2 4 2 2 2 2 2" xfId="29530" xr:uid="{00000000-0005-0000-0000-0000A3720000}"/>
    <cellStyle name="20% - Accent1 3 6 2 4 2 2 2 3" xfId="29531" xr:uid="{00000000-0005-0000-0000-0000A4720000}"/>
    <cellStyle name="20% - Accent1 3 6 2 4 2 2 3" xfId="29532" xr:uid="{00000000-0005-0000-0000-0000A5720000}"/>
    <cellStyle name="20% - Accent1 3 6 2 4 2 2 3 2" xfId="29533" xr:uid="{00000000-0005-0000-0000-0000A6720000}"/>
    <cellStyle name="20% - Accent1 3 6 2 4 2 2 4" xfId="29534" xr:uid="{00000000-0005-0000-0000-0000A7720000}"/>
    <cellStyle name="20% - Accent1 3 6 2 4 2 3" xfId="29535" xr:uid="{00000000-0005-0000-0000-0000A8720000}"/>
    <cellStyle name="20% - Accent1 3 6 2 4 2 3 2" xfId="29536" xr:uid="{00000000-0005-0000-0000-0000A9720000}"/>
    <cellStyle name="20% - Accent1 3 6 2 4 2 3 2 2" xfId="29537" xr:uid="{00000000-0005-0000-0000-0000AA720000}"/>
    <cellStyle name="20% - Accent1 3 6 2 4 2 3 2 2 2" xfId="29538" xr:uid="{00000000-0005-0000-0000-0000AB720000}"/>
    <cellStyle name="20% - Accent1 3 6 2 4 2 3 2 3" xfId="29539" xr:uid="{00000000-0005-0000-0000-0000AC720000}"/>
    <cellStyle name="20% - Accent1 3 6 2 4 2 3 3" xfId="29540" xr:uid="{00000000-0005-0000-0000-0000AD720000}"/>
    <cellStyle name="20% - Accent1 3 6 2 4 2 3 3 2" xfId="29541" xr:uid="{00000000-0005-0000-0000-0000AE720000}"/>
    <cellStyle name="20% - Accent1 3 6 2 4 2 3 4" xfId="29542" xr:uid="{00000000-0005-0000-0000-0000AF720000}"/>
    <cellStyle name="20% - Accent1 3 6 2 4 2 4" xfId="29543" xr:uid="{00000000-0005-0000-0000-0000B0720000}"/>
    <cellStyle name="20% - Accent1 3 6 2 4 2 4 2" xfId="29544" xr:uid="{00000000-0005-0000-0000-0000B1720000}"/>
    <cellStyle name="20% - Accent1 3 6 2 4 2 4 2 2" xfId="29545" xr:uid="{00000000-0005-0000-0000-0000B2720000}"/>
    <cellStyle name="20% - Accent1 3 6 2 4 2 4 2 2 2" xfId="29546" xr:uid="{00000000-0005-0000-0000-0000B3720000}"/>
    <cellStyle name="20% - Accent1 3 6 2 4 2 4 2 3" xfId="29547" xr:uid="{00000000-0005-0000-0000-0000B4720000}"/>
    <cellStyle name="20% - Accent1 3 6 2 4 2 4 3" xfId="29548" xr:uid="{00000000-0005-0000-0000-0000B5720000}"/>
    <cellStyle name="20% - Accent1 3 6 2 4 2 4 3 2" xfId="29549" xr:uid="{00000000-0005-0000-0000-0000B6720000}"/>
    <cellStyle name="20% - Accent1 3 6 2 4 2 4 4" xfId="29550" xr:uid="{00000000-0005-0000-0000-0000B7720000}"/>
    <cellStyle name="20% - Accent1 3 6 2 4 2 5" xfId="29551" xr:uid="{00000000-0005-0000-0000-0000B8720000}"/>
    <cellStyle name="20% - Accent1 3 6 2 4 2 5 2" xfId="29552" xr:uid="{00000000-0005-0000-0000-0000B9720000}"/>
    <cellStyle name="20% - Accent1 3 6 2 4 2 5 2 2" xfId="29553" xr:uid="{00000000-0005-0000-0000-0000BA720000}"/>
    <cellStyle name="20% - Accent1 3 6 2 4 2 5 3" xfId="29554" xr:uid="{00000000-0005-0000-0000-0000BB720000}"/>
    <cellStyle name="20% - Accent1 3 6 2 4 2 6" xfId="29555" xr:uid="{00000000-0005-0000-0000-0000BC720000}"/>
    <cellStyle name="20% - Accent1 3 6 2 4 2 6 2" xfId="29556" xr:uid="{00000000-0005-0000-0000-0000BD720000}"/>
    <cellStyle name="20% - Accent1 3 6 2 4 2 6 2 2" xfId="29557" xr:uid="{00000000-0005-0000-0000-0000BE720000}"/>
    <cellStyle name="20% - Accent1 3 6 2 4 2 6 3" xfId="29558" xr:uid="{00000000-0005-0000-0000-0000BF720000}"/>
    <cellStyle name="20% - Accent1 3 6 2 4 2 7" xfId="29559" xr:uid="{00000000-0005-0000-0000-0000C0720000}"/>
    <cellStyle name="20% - Accent1 3 6 2 4 2 7 2" xfId="29560" xr:uid="{00000000-0005-0000-0000-0000C1720000}"/>
    <cellStyle name="20% - Accent1 3 6 2 4 2 8" xfId="29561" xr:uid="{00000000-0005-0000-0000-0000C2720000}"/>
    <cellStyle name="20% - Accent1 3 6 2 4 2 8 2" xfId="29562" xr:uid="{00000000-0005-0000-0000-0000C3720000}"/>
    <cellStyle name="20% - Accent1 3 6 2 4 2 9" xfId="29563" xr:uid="{00000000-0005-0000-0000-0000C4720000}"/>
    <cellStyle name="20% - Accent1 3 6 2 4 3" xfId="29564" xr:uid="{00000000-0005-0000-0000-0000C5720000}"/>
    <cellStyle name="20% - Accent1 3 6 2 4 3 2" xfId="29565" xr:uid="{00000000-0005-0000-0000-0000C6720000}"/>
    <cellStyle name="20% - Accent1 3 6 2 4 3 2 2" xfId="29566" xr:uid="{00000000-0005-0000-0000-0000C7720000}"/>
    <cellStyle name="20% - Accent1 3 6 2 4 3 2 2 2" xfId="29567" xr:uid="{00000000-0005-0000-0000-0000C8720000}"/>
    <cellStyle name="20% - Accent1 3 6 2 4 3 2 2 2 2" xfId="29568" xr:uid="{00000000-0005-0000-0000-0000C9720000}"/>
    <cellStyle name="20% - Accent1 3 6 2 4 3 2 2 3" xfId="29569" xr:uid="{00000000-0005-0000-0000-0000CA720000}"/>
    <cellStyle name="20% - Accent1 3 6 2 4 3 2 3" xfId="29570" xr:uid="{00000000-0005-0000-0000-0000CB720000}"/>
    <cellStyle name="20% - Accent1 3 6 2 4 3 2 3 2" xfId="29571" xr:uid="{00000000-0005-0000-0000-0000CC720000}"/>
    <cellStyle name="20% - Accent1 3 6 2 4 3 2 4" xfId="29572" xr:uid="{00000000-0005-0000-0000-0000CD720000}"/>
    <cellStyle name="20% - Accent1 3 6 2 4 3 3" xfId="29573" xr:uid="{00000000-0005-0000-0000-0000CE720000}"/>
    <cellStyle name="20% - Accent1 3 6 2 4 3 3 2" xfId="29574" xr:uid="{00000000-0005-0000-0000-0000CF720000}"/>
    <cellStyle name="20% - Accent1 3 6 2 4 3 3 2 2" xfId="29575" xr:uid="{00000000-0005-0000-0000-0000D0720000}"/>
    <cellStyle name="20% - Accent1 3 6 2 4 3 3 2 2 2" xfId="29576" xr:uid="{00000000-0005-0000-0000-0000D1720000}"/>
    <cellStyle name="20% - Accent1 3 6 2 4 3 3 2 3" xfId="29577" xr:uid="{00000000-0005-0000-0000-0000D2720000}"/>
    <cellStyle name="20% - Accent1 3 6 2 4 3 3 3" xfId="29578" xr:uid="{00000000-0005-0000-0000-0000D3720000}"/>
    <cellStyle name="20% - Accent1 3 6 2 4 3 3 3 2" xfId="29579" xr:uid="{00000000-0005-0000-0000-0000D4720000}"/>
    <cellStyle name="20% - Accent1 3 6 2 4 3 3 4" xfId="29580" xr:uid="{00000000-0005-0000-0000-0000D5720000}"/>
    <cellStyle name="20% - Accent1 3 6 2 4 3 4" xfId="29581" xr:uid="{00000000-0005-0000-0000-0000D6720000}"/>
    <cellStyle name="20% - Accent1 3 6 2 4 3 4 2" xfId="29582" xr:uid="{00000000-0005-0000-0000-0000D7720000}"/>
    <cellStyle name="20% - Accent1 3 6 2 4 3 4 2 2" xfId="29583" xr:uid="{00000000-0005-0000-0000-0000D8720000}"/>
    <cellStyle name="20% - Accent1 3 6 2 4 3 4 2 2 2" xfId="29584" xr:uid="{00000000-0005-0000-0000-0000D9720000}"/>
    <cellStyle name="20% - Accent1 3 6 2 4 3 4 2 3" xfId="29585" xr:uid="{00000000-0005-0000-0000-0000DA720000}"/>
    <cellStyle name="20% - Accent1 3 6 2 4 3 4 3" xfId="29586" xr:uid="{00000000-0005-0000-0000-0000DB720000}"/>
    <cellStyle name="20% - Accent1 3 6 2 4 3 4 3 2" xfId="29587" xr:uid="{00000000-0005-0000-0000-0000DC720000}"/>
    <cellStyle name="20% - Accent1 3 6 2 4 3 4 4" xfId="29588" xr:uid="{00000000-0005-0000-0000-0000DD720000}"/>
    <cellStyle name="20% - Accent1 3 6 2 4 3 5" xfId="29589" xr:uid="{00000000-0005-0000-0000-0000DE720000}"/>
    <cellStyle name="20% - Accent1 3 6 2 4 3 5 2" xfId="29590" xr:uid="{00000000-0005-0000-0000-0000DF720000}"/>
    <cellStyle name="20% - Accent1 3 6 2 4 3 5 2 2" xfId="29591" xr:uid="{00000000-0005-0000-0000-0000E0720000}"/>
    <cellStyle name="20% - Accent1 3 6 2 4 3 5 3" xfId="29592" xr:uid="{00000000-0005-0000-0000-0000E1720000}"/>
    <cellStyle name="20% - Accent1 3 6 2 4 3 6" xfId="29593" xr:uid="{00000000-0005-0000-0000-0000E2720000}"/>
    <cellStyle name="20% - Accent1 3 6 2 4 3 6 2" xfId="29594" xr:uid="{00000000-0005-0000-0000-0000E3720000}"/>
    <cellStyle name="20% - Accent1 3 6 2 4 3 6 2 2" xfId="29595" xr:uid="{00000000-0005-0000-0000-0000E4720000}"/>
    <cellStyle name="20% - Accent1 3 6 2 4 3 6 3" xfId="29596" xr:uid="{00000000-0005-0000-0000-0000E5720000}"/>
    <cellStyle name="20% - Accent1 3 6 2 4 3 7" xfId="29597" xr:uid="{00000000-0005-0000-0000-0000E6720000}"/>
    <cellStyle name="20% - Accent1 3 6 2 4 3 7 2" xfId="29598" xr:uid="{00000000-0005-0000-0000-0000E7720000}"/>
    <cellStyle name="20% - Accent1 3 6 2 4 3 8" xfId="29599" xr:uid="{00000000-0005-0000-0000-0000E8720000}"/>
    <cellStyle name="20% - Accent1 3 6 2 4 3 8 2" xfId="29600" xr:uid="{00000000-0005-0000-0000-0000E9720000}"/>
    <cellStyle name="20% - Accent1 3 6 2 4 3 9" xfId="29601" xr:uid="{00000000-0005-0000-0000-0000EA720000}"/>
    <cellStyle name="20% - Accent1 3 6 2 4 4" xfId="29602" xr:uid="{00000000-0005-0000-0000-0000EB720000}"/>
    <cellStyle name="20% - Accent1 3 6 2 4 4 2" xfId="29603" xr:uid="{00000000-0005-0000-0000-0000EC720000}"/>
    <cellStyle name="20% - Accent1 3 6 2 4 4 2 2" xfId="29604" xr:uid="{00000000-0005-0000-0000-0000ED720000}"/>
    <cellStyle name="20% - Accent1 3 6 2 4 4 2 2 2" xfId="29605" xr:uid="{00000000-0005-0000-0000-0000EE720000}"/>
    <cellStyle name="20% - Accent1 3 6 2 4 4 2 3" xfId="29606" xr:uid="{00000000-0005-0000-0000-0000EF720000}"/>
    <cellStyle name="20% - Accent1 3 6 2 4 4 3" xfId="29607" xr:uid="{00000000-0005-0000-0000-0000F0720000}"/>
    <cellStyle name="20% - Accent1 3 6 2 4 4 3 2" xfId="29608" xr:uid="{00000000-0005-0000-0000-0000F1720000}"/>
    <cellStyle name="20% - Accent1 3 6 2 4 4 4" xfId="29609" xr:uid="{00000000-0005-0000-0000-0000F2720000}"/>
    <cellStyle name="20% - Accent1 3 6 2 4 5" xfId="29610" xr:uid="{00000000-0005-0000-0000-0000F3720000}"/>
    <cellStyle name="20% - Accent1 3 6 2 4 5 2" xfId="29611" xr:uid="{00000000-0005-0000-0000-0000F4720000}"/>
    <cellStyle name="20% - Accent1 3 6 2 4 5 2 2" xfId="29612" xr:uid="{00000000-0005-0000-0000-0000F5720000}"/>
    <cellStyle name="20% - Accent1 3 6 2 4 5 2 2 2" xfId="29613" xr:uid="{00000000-0005-0000-0000-0000F6720000}"/>
    <cellStyle name="20% - Accent1 3 6 2 4 5 2 3" xfId="29614" xr:uid="{00000000-0005-0000-0000-0000F7720000}"/>
    <cellStyle name="20% - Accent1 3 6 2 4 5 3" xfId="29615" xr:uid="{00000000-0005-0000-0000-0000F8720000}"/>
    <cellStyle name="20% - Accent1 3 6 2 4 5 3 2" xfId="29616" xr:uid="{00000000-0005-0000-0000-0000F9720000}"/>
    <cellStyle name="20% - Accent1 3 6 2 4 5 4" xfId="29617" xr:uid="{00000000-0005-0000-0000-0000FA720000}"/>
    <cellStyle name="20% - Accent1 3 6 2 4 6" xfId="29618" xr:uid="{00000000-0005-0000-0000-0000FB720000}"/>
    <cellStyle name="20% - Accent1 3 6 2 4 6 2" xfId="29619" xr:uid="{00000000-0005-0000-0000-0000FC720000}"/>
    <cellStyle name="20% - Accent1 3 6 2 4 6 2 2" xfId="29620" xr:uid="{00000000-0005-0000-0000-0000FD720000}"/>
    <cellStyle name="20% - Accent1 3 6 2 4 6 2 2 2" xfId="29621" xr:uid="{00000000-0005-0000-0000-0000FE720000}"/>
    <cellStyle name="20% - Accent1 3 6 2 4 6 2 3" xfId="29622" xr:uid="{00000000-0005-0000-0000-0000FF720000}"/>
    <cellStyle name="20% - Accent1 3 6 2 4 6 3" xfId="29623" xr:uid="{00000000-0005-0000-0000-000000730000}"/>
    <cellStyle name="20% - Accent1 3 6 2 4 6 3 2" xfId="29624" xr:uid="{00000000-0005-0000-0000-000001730000}"/>
    <cellStyle name="20% - Accent1 3 6 2 4 6 4" xfId="29625" xr:uid="{00000000-0005-0000-0000-000002730000}"/>
    <cellStyle name="20% - Accent1 3 6 2 4 7" xfId="29626" xr:uid="{00000000-0005-0000-0000-000003730000}"/>
    <cellStyle name="20% - Accent1 3 6 2 4 7 2" xfId="29627" xr:uid="{00000000-0005-0000-0000-000004730000}"/>
    <cellStyle name="20% - Accent1 3 6 2 4 7 2 2" xfId="29628" xr:uid="{00000000-0005-0000-0000-000005730000}"/>
    <cellStyle name="20% - Accent1 3 6 2 4 7 3" xfId="29629" xr:uid="{00000000-0005-0000-0000-000006730000}"/>
    <cellStyle name="20% - Accent1 3 6 2 4 8" xfId="29630" xr:uid="{00000000-0005-0000-0000-000007730000}"/>
    <cellStyle name="20% - Accent1 3 6 2 4 8 2" xfId="29631" xr:uid="{00000000-0005-0000-0000-000008730000}"/>
    <cellStyle name="20% - Accent1 3 6 2 4 8 2 2" xfId="29632" xr:uid="{00000000-0005-0000-0000-000009730000}"/>
    <cellStyle name="20% - Accent1 3 6 2 4 8 3" xfId="29633" xr:uid="{00000000-0005-0000-0000-00000A730000}"/>
    <cellStyle name="20% - Accent1 3 6 2 4 9" xfId="29634" xr:uid="{00000000-0005-0000-0000-00000B730000}"/>
    <cellStyle name="20% - Accent1 3 6 2 4 9 2" xfId="29635" xr:uid="{00000000-0005-0000-0000-00000C730000}"/>
    <cellStyle name="20% - Accent1 3 6 2 5" xfId="29636" xr:uid="{00000000-0005-0000-0000-00000D730000}"/>
    <cellStyle name="20% - Accent1 3 6 2 5 2" xfId="29637" xr:uid="{00000000-0005-0000-0000-00000E730000}"/>
    <cellStyle name="20% - Accent1 3 6 2 5 2 2" xfId="29638" xr:uid="{00000000-0005-0000-0000-00000F730000}"/>
    <cellStyle name="20% - Accent1 3 6 2 5 2 2 2" xfId="29639" xr:uid="{00000000-0005-0000-0000-000010730000}"/>
    <cellStyle name="20% - Accent1 3 6 2 5 2 2 2 2" xfId="29640" xr:uid="{00000000-0005-0000-0000-000011730000}"/>
    <cellStyle name="20% - Accent1 3 6 2 5 2 2 3" xfId="29641" xr:uid="{00000000-0005-0000-0000-000012730000}"/>
    <cellStyle name="20% - Accent1 3 6 2 5 2 3" xfId="29642" xr:uid="{00000000-0005-0000-0000-000013730000}"/>
    <cellStyle name="20% - Accent1 3 6 2 5 2 3 2" xfId="29643" xr:uid="{00000000-0005-0000-0000-000014730000}"/>
    <cellStyle name="20% - Accent1 3 6 2 5 2 4" xfId="29644" xr:uid="{00000000-0005-0000-0000-000015730000}"/>
    <cellStyle name="20% - Accent1 3 6 2 5 3" xfId="29645" xr:uid="{00000000-0005-0000-0000-000016730000}"/>
    <cellStyle name="20% - Accent1 3 6 2 5 3 2" xfId="29646" xr:uid="{00000000-0005-0000-0000-000017730000}"/>
    <cellStyle name="20% - Accent1 3 6 2 5 3 2 2" xfId="29647" xr:uid="{00000000-0005-0000-0000-000018730000}"/>
    <cellStyle name="20% - Accent1 3 6 2 5 3 2 2 2" xfId="29648" xr:uid="{00000000-0005-0000-0000-000019730000}"/>
    <cellStyle name="20% - Accent1 3 6 2 5 3 2 3" xfId="29649" xr:uid="{00000000-0005-0000-0000-00001A730000}"/>
    <cellStyle name="20% - Accent1 3 6 2 5 3 3" xfId="29650" xr:uid="{00000000-0005-0000-0000-00001B730000}"/>
    <cellStyle name="20% - Accent1 3 6 2 5 3 3 2" xfId="29651" xr:uid="{00000000-0005-0000-0000-00001C730000}"/>
    <cellStyle name="20% - Accent1 3 6 2 5 3 4" xfId="29652" xr:uid="{00000000-0005-0000-0000-00001D730000}"/>
    <cellStyle name="20% - Accent1 3 6 2 5 4" xfId="29653" xr:uid="{00000000-0005-0000-0000-00001E730000}"/>
    <cellStyle name="20% - Accent1 3 6 2 5 4 2" xfId="29654" xr:uid="{00000000-0005-0000-0000-00001F730000}"/>
    <cellStyle name="20% - Accent1 3 6 2 5 4 2 2" xfId="29655" xr:uid="{00000000-0005-0000-0000-000020730000}"/>
    <cellStyle name="20% - Accent1 3 6 2 5 4 2 2 2" xfId="29656" xr:uid="{00000000-0005-0000-0000-000021730000}"/>
    <cellStyle name="20% - Accent1 3 6 2 5 4 2 3" xfId="29657" xr:uid="{00000000-0005-0000-0000-000022730000}"/>
    <cellStyle name="20% - Accent1 3 6 2 5 4 3" xfId="29658" xr:uid="{00000000-0005-0000-0000-000023730000}"/>
    <cellStyle name="20% - Accent1 3 6 2 5 4 3 2" xfId="29659" xr:uid="{00000000-0005-0000-0000-000024730000}"/>
    <cellStyle name="20% - Accent1 3 6 2 5 4 4" xfId="29660" xr:uid="{00000000-0005-0000-0000-000025730000}"/>
    <cellStyle name="20% - Accent1 3 6 2 5 5" xfId="29661" xr:uid="{00000000-0005-0000-0000-000026730000}"/>
    <cellStyle name="20% - Accent1 3 6 2 5 5 2" xfId="29662" xr:uid="{00000000-0005-0000-0000-000027730000}"/>
    <cellStyle name="20% - Accent1 3 6 2 5 5 2 2" xfId="29663" xr:uid="{00000000-0005-0000-0000-000028730000}"/>
    <cellStyle name="20% - Accent1 3 6 2 5 5 3" xfId="29664" xr:uid="{00000000-0005-0000-0000-000029730000}"/>
    <cellStyle name="20% - Accent1 3 6 2 5 6" xfId="29665" xr:uid="{00000000-0005-0000-0000-00002A730000}"/>
    <cellStyle name="20% - Accent1 3 6 2 5 6 2" xfId="29666" xr:uid="{00000000-0005-0000-0000-00002B730000}"/>
    <cellStyle name="20% - Accent1 3 6 2 5 6 2 2" xfId="29667" xr:uid="{00000000-0005-0000-0000-00002C730000}"/>
    <cellStyle name="20% - Accent1 3 6 2 5 6 3" xfId="29668" xr:uid="{00000000-0005-0000-0000-00002D730000}"/>
    <cellStyle name="20% - Accent1 3 6 2 5 7" xfId="29669" xr:uid="{00000000-0005-0000-0000-00002E730000}"/>
    <cellStyle name="20% - Accent1 3 6 2 5 7 2" xfId="29670" xr:uid="{00000000-0005-0000-0000-00002F730000}"/>
    <cellStyle name="20% - Accent1 3 6 2 5 8" xfId="29671" xr:uid="{00000000-0005-0000-0000-000030730000}"/>
    <cellStyle name="20% - Accent1 3 6 2 5 8 2" xfId="29672" xr:uid="{00000000-0005-0000-0000-000031730000}"/>
    <cellStyle name="20% - Accent1 3 6 2 5 9" xfId="29673" xr:uid="{00000000-0005-0000-0000-000032730000}"/>
    <cellStyle name="20% - Accent1 3 6 2 6" xfId="29674" xr:uid="{00000000-0005-0000-0000-000033730000}"/>
    <cellStyle name="20% - Accent1 3 6 2 6 2" xfId="29675" xr:uid="{00000000-0005-0000-0000-000034730000}"/>
    <cellStyle name="20% - Accent1 3 6 2 6 2 2" xfId="29676" xr:uid="{00000000-0005-0000-0000-000035730000}"/>
    <cellStyle name="20% - Accent1 3 6 2 6 2 2 2" xfId="29677" xr:uid="{00000000-0005-0000-0000-000036730000}"/>
    <cellStyle name="20% - Accent1 3 6 2 6 2 2 2 2" xfId="29678" xr:uid="{00000000-0005-0000-0000-000037730000}"/>
    <cellStyle name="20% - Accent1 3 6 2 6 2 2 3" xfId="29679" xr:uid="{00000000-0005-0000-0000-000038730000}"/>
    <cellStyle name="20% - Accent1 3 6 2 6 2 3" xfId="29680" xr:uid="{00000000-0005-0000-0000-000039730000}"/>
    <cellStyle name="20% - Accent1 3 6 2 6 2 3 2" xfId="29681" xr:uid="{00000000-0005-0000-0000-00003A730000}"/>
    <cellStyle name="20% - Accent1 3 6 2 6 2 4" xfId="29682" xr:uid="{00000000-0005-0000-0000-00003B730000}"/>
    <cellStyle name="20% - Accent1 3 6 2 6 3" xfId="29683" xr:uid="{00000000-0005-0000-0000-00003C730000}"/>
    <cellStyle name="20% - Accent1 3 6 2 6 3 2" xfId="29684" xr:uid="{00000000-0005-0000-0000-00003D730000}"/>
    <cellStyle name="20% - Accent1 3 6 2 6 3 2 2" xfId="29685" xr:uid="{00000000-0005-0000-0000-00003E730000}"/>
    <cellStyle name="20% - Accent1 3 6 2 6 3 2 2 2" xfId="29686" xr:uid="{00000000-0005-0000-0000-00003F730000}"/>
    <cellStyle name="20% - Accent1 3 6 2 6 3 2 3" xfId="29687" xr:uid="{00000000-0005-0000-0000-000040730000}"/>
    <cellStyle name="20% - Accent1 3 6 2 6 3 3" xfId="29688" xr:uid="{00000000-0005-0000-0000-000041730000}"/>
    <cellStyle name="20% - Accent1 3 6 2 6 3 3 2" xfId="29689" xr:uid="{00000000-0005-0000-0000-000042730000}"/>
    <cellStyle name="20% - Accent1 3 6 2 6 3 4" xfId="29690" xr:uid="{00000000-0005-0000-0000-000043730000}"/>
    <cellStyle name="20% - Accent1 3 6 2 6 4" xfId="29691" xr:uid="{00000000-0005-0000-0000-000044730000}"/>
    <cellStyle name="20% - Accent1 3 6 2 6 4 2" xfId="29692" xr:uid="{00000000-0005-0000-0000-000045730000}"/>
    <cellStyle name="20% - Accent1 3 6 2 6 4 2 2" xfId="29693" xr:uid="{00000000-0005-0000-0000-000046730000}"/>
    <cellStyle name="20% - Accent1 3 6 2 6 4 2 2 2" xfId="29694" xr:uid="{00000000-0005-0000-0000-000047730000}"/>
    <cellStyle name="20% - Accent1 3 6 2 6 4 2 3" xfId="29695" xr:uid="{00000000-0005-0000-0000-000048730000}"/>
    <cellStyle name="20% - Accent1 3 6 2 6 4 3" xfId="29696" xr:uid="{00000000-0005-0000-0000-000049730000}"/>
    <cellStyle name="20% - Accent1 3 6 2 6 4 3 2" xfId="29697" xr:uid="{00000000-0005-0000-0000-00004A730000}"/>
    <cellStyle name="20% - Accent1 3 6 2 6 4 4" xfId="29698" xr:uid="{00000000-0005-0000-0000-00004B730000}"/>
    <cellStyle name="20% - Accent1 3 6 2 6 5" xfId="29699" xr:uid="{00000000-0005-0000-0000-00004C730000}"/>
    <cellStyle name="20% - Accent1 3 6 2 6 5 2" xfId="29700" xr:uid="{00000000-0005-0000-0000-00004D730000}"/>
    <cellStyle name="20% - Accent1 3 6 2 6 5 2 2" xfId="29701" xr:uid="{00000000-0005-0000-0000-00004E730000}"/>
    <cellStyle name="20% - Accent1 3 6 2 6 5 3" xfId="29702" xr:uid="{00000000-0005-0000-0000-00004F730000}"/>
    <cellStyle name="20% - Accent1 3 6 2 6 6" xfId="29703" xr:uid="{00000000-0005-0000-0000-000050730000}"/>
    <cellStyle name="20% - Accent1 3 6 2 6 6 2" xfId="29704" xr:uid="{00000000-0005-0000-0000-000051730000}"/>
    <cellStyle name="20% - Accent1 3 6 2 6 6 2 2" xfId="29705" xr:uid="{00000000-0005-0000-0000-000052730000}"/>
    <cellStyle name="20% - Accent1 3 6 2 6 6 3" xfId="29706" xr:uid="{00000000-0005-0000-0000-000053730000}"/>
    <cellStyle name="20% - Accent1 3 6 2 6 7" xfId="29707" xr:uid="{00000000-0005-0000-0000-000054730000}"/>
    <cellStyle name="20% - Accent1 3 6 2 6 7 2" xfId="29708" xr:uid="{00000000-0005-0000-0000-000055730000}"/>
    <cellStyle name="20% - Accent1 3 6 2 6 8" xfId="29709" xr:uid="{00000000-0005-0000-0000-000056730000}"/>
    <cellStyle name="20% - Accent1 3 6 2 6 8 2" xfId="29710" xr:uid="{00000000-0005-0000-0000-000057730000}"/>
    <cellStyle name="20% - Accent1 3 6 2 6 9" xfId="29711" xr:uid="{00000000-0005-0000-0000-000058730000}"/>
    <cellStyle name="20% - Accent1 3 6 2 7" xfId="29712" xr:uid="{00000000-0005-0000-0000-000059730000}"/>
    <cellStyle name="20% - Accent1 3 6 2 7 2" xfId="29713" xr:uid="{00000000-0005-0000-0000-00005A730000}"/>
    <cellStyle name="20% - Accent1 3 6 2 7 2 2" xfId="29714" xr:uid="{00000000-0005-0000-0000-00005B730000}"/>
    <cellStyle name="20% - Accent1 3 6 2 7 2 2 2" xfId="29715" xr:uid="{00000000-0005-0000-0000-00005C730000}"/>
    <cellStyle name="20% - Accent1 3 6 2 7 2 3" xfId="29716" xr:uid="{00000000-0005-0000-0000-00005D730000}"/>
    <cellStyle name="20% - Accent1 3 6 2 7 3" xfId="29717" xr:uid="{00000000-0005-0000-0000-00005E730000}"/>
    <cellStyle name="20% - Accent1 3 6 2 7 3 2" xfId="29718" xr:uid="{00000000-0005-0000-0000-00005F730000}"/>
    <cellStyle name="20% - Accent1 3 6 2 7 4" xfId="29719" xr:uid="{00000000-0005-0000-0000-000060730000}"/>
    <cellStyle name="20% - Accent1 3 6 2 8" xfId="29720" xr:uid="{00000000-0005-0000-0000-000061730000}"/>
    <cellStyle name="20% - Accent1 3 6 2 8 2" xfId="29721" xr:uid="{00000000-0005-0000-0000-000062730000}"/>
    <cellStyle name="20% - Accent1 3 6 2 8 2 2" xfId="29722" xr:uid="{00000000-0005-0000-0000-000063730000}"/>
    <cellStyle name="20% - Accent1 3 6 2 8 2 2 2" xfId="29723" xr:uid="{00000000-0005-0000-0000-000064730000}"/>
    <cellStyle name="20% - Accent1 3 6 2 8 2 3" xfId="29724" xr:uid="{00000000-0005-0000-0000-000065730000}"/>
    <cellStyle name="20% - Accent1 3 6 2 8 3" xfId="29725" xr:uid="{00000000-0005-0000-0000-000066730000}"/>
    <cellStyle name="20% - Accent1 3 6 2 8 3 2" xfId="29726" xr:uid="{00000000-0005-0000-0000-000067730000}"/>
    <cellStyle name="20% - Accent1 3 6 2 8 4" xfId="29727" xr:uid="{00000000-0005-0000-0000-000068730000}"/>
    <cellStyle name="20% - Accent1 3 6 2 9" xfId="29728" xr:uid="{00000000-0005-0000-0000-000069730000}"/>
    <cellStyle name="20% - Accent1 3 6 2 9 2" xfId="29729" xr:uid="{00000000-0005-0000-0000-00006A730000}"/>
    <cellStyle name="20% - Accent1 3 6 2 9 2 2" xfId="29730" xr:uid="{00000000-0005-0000-0000-00006B730000}"/>
    <cellStyle name="20% - Accent1 3 6 2 9 2 2 2" xfId="29731" xr:uid="{00000000-0005-0000-0000-00006C730000}"/>
    <cellStyle name="20% - Accent1 3 6 2 9 2 3" xfId="29732" xr:uid="{00000000-0005-0000-0000-00006D730000}"/>
    <cellStyle name="20% - Accent1 3 6 2 9 3" xfId="29733" xr:uid="{00000000-0005-0000-0000-00006E730000}"/>
    <cellStyle name="20% - Accent1 3 6 2 9 3 2" xfId="29734" xr:uid="{00000000-0005-0000-0000-00006F730000}"/>
    <cellStyle name="20% - Accent1 3 6 2 9 4" xfId="29735" xr:uid="{00000000-0005-0000-0000-000070730000}"/>
    <cellStyle name="20% - Accent1 3 6 3" xfId="29736" xr:uid="{00000000-0005-0000-0000-000071730000}"/>
    <cellStyle name="20% - Accent1 3 6 3 10" xfId="29737" xr:uid="{00000000-0005-0000-0000-000072730000}"/>
    <cellStyle name="20% - Accent1 3 6 3 10 2" xfId="29738" xr:uid="{00000000-0005-0000-0000-000073730000}"/>
    <cellStyle name="20% - Accent1 3 6 3 11" xfId="29739" xr:uid="{00000000-0005-0000-0000-000074730000}"/>
    <cellStyle name="20% - Accent1 3 6 3 2" xfId="29740" xr:uid="{00000000-0005-0000-0000-000075730000}"/>
    <cellStyle name="20% - Accent1 3 6 3 2 2" xfId="29741" xr:uid="{00000000-0005-0000-0000-000076730000}"/>
    <cellStyle name="20% - Accent1 3 6 3 2 2 2" xfId="29742" xr:uid="{00000000-0005-0000-0000-000077730000}"/>
    <cellStyle name="20% - Accent1 3 6 3 2 2 2 2" xfId="29743" xr:uid="{00000000-0005-0000-0000-000078730000}"/>
    <cellStyle name="20% - Accent1 3 6 3 2 2 2 2 2" xfId="29744" xr:uid="{00000000-0005-0000-0000-000079730000}"/>
    <cellStyle name="20% - Accent1 3 6 3 2 2 2 3" xfId="29745" xr:uid="{00000000-0005-0000-0000-00007A730000}"/>
    <cellStyle name="20% - Accent1 3 6 3 2 2 3" xfId="29746" xr:uid="{00000000-0005-0000-0000-00007B730000}"/>
    <cellStyle name="20% - Accent1 3 6 3 2 2 3 2" xfId="29747" xr:uid="{00000000-0005-0000-0000-00007C730000}"/>
    <cellStyle name="20% - Accent1 3 6 3 2 2 4" xfId="29748" xr:uid="{00000000-0005-0000-0000-00007D730000}"/>
    <cellStyle name="20% - Accent1 3 6 3 2 3" xfId="29749" xr:uid="{00000000-0005-0000-0000-00007E730000}"/>
    <cellStyle name="20% - Accent1 3 6 3 2 3 2" xfId="29750" xr:uid="{00000000-0005-0000-0000-00007F730000}"/>
    <cellStyle name="20% - Accent1 3 6 3 2 3 2 2" xfId="29751" xr:uid="{00000000-0005-0000-0000-000080730000}"/>
    <cellStyle name="20% - Accent1 3 6 3 2 3 2 2 2" xfId="29752" xr:uid="{00000000-0005-0000-0000-000081730000}"/>
    <cellStyle name="20% - Accent1 3 6 3 2 3 2 3" xfId="29753" xr:uid="{00000000-0005-0000-0000-000082730000}"/>
    <cellStyle name="20% - Accent1 3 6 3 2 3 3" xfId="29754" xr:uid="{00000000-0005-0000-0000-000083730000}"/>
    <cellStyle name="20% - Accent1 3 6 3 2 3 3 2" xfId="29755" xr:uid="{00000000-0005-0000-0000-000084730000}"/>
    <cellStyle name="20% - Accent1 3 6 3 2 3 4" xfId="29756" xr:uid="{00000000-0005-0000-0000-000085730000}"/>
    <cellStyle name="20% - Accent1 3 6 3 2 4" xfId="29757" xr:uid="{00000000-0005-0000-0000-000086730000}"/>
    <cellStyle name="20% - Accent1 3 6 3 2 4 2" xfId="29758" xr:uid="{00000000-0005-0000-0000-000087730000}"/>
    <cellStyle name="20% - Accent1 3 6 3 2 4 2 2" xfId="29759" xr:uid="{00000000-0005-0000-0000-000088730000}"/>
    <cellStyle name="20% - Accent1 3 6 3 2 4 2 2 2" xfId="29760" xr:uid="{00000000-0005-0000-0000-000089730000}"/>
    <cellStyle name="20% - Accent1 3 6 3 2 4 2 3" xfId="29761" xr:uid="{00000000-0005-0000-0000-00008A730000}"/>
    <cellStyle name="20% - Accent1 3 6 3 2 4 3" xfId="29762" xr:uid="{00000000-0005-0000-0000-00008B730000}"/>
    <cellStyle name="20% - Accent1 3 6 3 2 4 3 2" xfId="29763" xr:uid="{00000000-0005-0000-0000-00008C730000}"/>
    <cellStyle name="20% - Accent1 3 6 3 2 4 4" xfId="29764" xr:uid="{00000000-0005-0000-0000-00008D730000}"/>
    <cellStyle name="20% - Accent1 3 6 3 2 5" xfId="29765" xr:uid="{00000000-0005-0000-0000-00008E730000}"/>
    <cellStyle name="20% - Accent1 3 6 3 2 5 2" xfId="29766" xr:uid="{00000000-0005-0000-0000-00008F730000}"/>
    <cellStyle name="20% - Accent1 3 6 3 2 5 2 2" xfId="29767" xr:uid="{00000000-0005-0000-0000-000090730000}"/>
    <cellStyle name="20% - Accent1 3 6 3 2 5 3" xfId="29768" xr:uid="{00000000-0005-0000-0000-000091730000}"/>
    <cellStyle name="20% - Accent1 3 6 3 2 6" xfId="29769" xr:uid="{00000000-0005-0000-0000-000092730000}"/>
    <cellStyle name="20% - Accent1 3 6 3 2 6 2" xfId="29770" xr:uid="{00000000-0005-0000-0000-000093730000}"/>
    <cellStyle name="20% - Accent1 3 6 3 2 6 2 2" xfId="29771" xr:uid="{00000000-0005-0000-0000-000094730000}"/>
    <cellStyle name="20% - Accent1 3 6 3 2 6 3" xfId="29772" xr:uid="{00000000-0005-0000-0000-000095730000}"/>
    <cellStyle name="20% - Accent1 3 6 3 2 7" xfId="29773" xr:uid="{00000000-0005-0000-0000-000096730000}"/>
    <cellStyle name="20% - Accent1 3 6 3 2 7 2" xfId="29774" xr:uid="{00000000-0005-0000-0000-000097730000}"/>
    <cellStyle name="20% - Accent1 3 6 3 2 8" xfId="29775" xr:uid="{00000000-0005-0000-0000-000098730000}"/>
    <cellStyle name="20% - Accent1 3 6 3 2 8 2" xfId="29776" xr:uid="{00000000-0005-0000-0000-000099730000}"/>
    <cellStyle name="20% - Accent1 3 6 3 2 9" xfId="29777" xr:uid="{00000000-0005-0000-0000-00009A730000}"/>
    <cellStyle name="20% - Accent1 3 6 3 3" xfId="29778" xr:uid="{00000000-0005-0000-0000-00009B730000}"/>
    <cellStyle name="20% - Accent1 3 6 3 3 2" xfId="29779" xr:uid="{00000000-0005-0000-0000-00009C730000}"/>
    <cellStyle name="20% - Accent1 3 6 3 3 2 2" xfId="29780" xr:uid="{00000000-0005-0000-0000-00009D730000}"/>
    <cellStyle name="20% - Accent1 3 6 3 3 2 2 2" xfId="29781" xr:uid="{00000000-0005-0000-0000-00009E730000}"/>
    <cellStyle name="20% - Accent1 3 6 3 3 2 2 2 2" xfId="29782" xr:uid="{00000000-0005-0000-0000-00009F730000}"/>
    <cellStyle name="20% - Accent1 3 6 3 3 2 2 3" xfId="29783" xr:uid="{00000000-0005-0000-0000-0000A0730000}"/>
    <cellStyle name="20% - Accent1 3 6 3 3 2 3" xfId="29784" xr:uid="{00000000-0005-0000-0000-0000A1730000}"/>
    <cellStyle name="20% - Accent1 3 6 3 3 2 3 2" xfId="29785" xr:uid="{00000000-0005-0000-0000-0000A2730000}"/>
    <cellStyle name="20% - Accent1 3 6 3 3 2 4" xfId="29786" xr:uid="{00000000-0005-0000-0000-0000A3730000}"/>
    <cellStyle name="20% - Accent1 3 6 3 3 3" xfId="29787" xr:uid="{00000000-0005-0000-0000-0000A4730000}"/>
    <cellStyle name="20% - Accent1 3 6 3 3 3 2" xfId="29788" xr:uid="{00000000-0005-0000-0000-0000A5730000}"/>
    <cellStyle name="20% - Accent1 3 6 3 3 3 2 2" xfId="29789" xr:uid="{00000000-0005-0000-0000-0000A6730000}"/>
    <cellStyle name="20% - Accent1 3 6 3 3 3 2 2 2" xfId="29790" xr:uid="{00000000-0005-0000-0000-0000A7730000}"/>
    <cellStyle name="20% - Accent1 3 6 3 3 3 2 3" xfId="29791" xr:uid="{00000000-0005-0000-0000-0000A8730000}"/>
    <cellStyle name="20% - Accent1 3 6 3 3 3 3" xfId="29792" xr:uid="{00000000-0005-0000-0000-0000A9730000}"/>
    <cellStyle name="20% - Accent1 3 6 3 3 3 3 2" xfId="29793" xr:uid="{00000000-0005-0000-0000-0000AA730000}"/>
    <cellStyle name="20% - Accent1 3 6 3 3 3 4" xfId="29794" xr:uid="{00000000-0005-0000-0000-0000AB730000}"/>
    <cellStyle name="20% - Accent1 3 6 3 3 4" xfId="29795" xr:uid="{00000000-0005-0000-0000-0000AC730000}"/>
    <cellStyle name="20% - Accent1 3 6 3 3 4 2" xfId="29796" xr:uid="{00000000-0005-0000-0000-0000AD730000}"/>
    <cellStyle name="20% - Accent1 3 6 3 3 4 2 2" xfId="29797" xr:uid="{00000000-0005-0000-0000-0000AE730000}"/>
    <cellStyle name="20% - Accent1 3 6 3 3 4 2 2 2" xfId="29798" xr:uid="{00000000-0005-0000-0000-0000AF730000}"/>
    <cellStyle name="20% - Accent1 3 6 3 3 4 2 3" xfId="29799" xr:uid="{00000000-0005-0000-0000-0000B0730000}"/>
    <cellStyle name="20% - Accent1 3 6 3 3 4 3" xfId="29800" xr:uid="{00000000-0005-0000-0000-0000B1730000}"/>
    <cellStyle name="20% - Accent1 3 6 3 3 4 3 2" xfId="29801" xr:uid="{00000000-0005-0000-0000-0000B2730000}"/>
    <cellStyle name="20% - Accent1 3 6 3 3 4 4" xfId="29802" xr:uid="{00000000-0005-0000-0000-0000B3730000}"/>
    <cellStyle name="20% - Accent1 3 6 3 3 5" xfId="29803" xr:uid="{00000000-0005-0000-0000-0000B4730000}"/>
    <cellStyle name="20% - Accent1 3 6 3 3 5 2" xfId="29804" xr:uid="{00000000-0005-0000-0000-0000B5730000}"/>
    <cellStyle name="20% - Accent1 3 6 3 3 5 2 2" xfId="29805" xr:uid="{00000000-0005-0000-0000-0000B6730000}"/>
    <cellStyle name="20% - Accent1 3 6 3 3 5 3" xfId="29806" xr:uid="{00000000-0005-0000-0000-0000B7730000}"/>
    <cellStyle name="20% - Accent1 3 6 3 3 6" xfId="29807" xr:uid="{00000000-0005-0000-0000-0000B8730000}"/>
    <cellStyle name="20% - Accent1 3 6 3 3 6 2" xfId="29808" xr:uid="{00000000-0005-0000-0000-0000B9730000}"/>
    <cellStyle name="20% - Accent1 3 6 3 3 6 2 2" xfId="29809" xr:uid="{00000000-0005-0000-0000-0000BA730000}"/>
    <cellStyle name="20% - Accent1 3 6 3 3 6 3" xfId="29810" xr:uid="{00000000-0005-0000-0000-0000BB730000}"/>
    <cellStyle name="20% - Accent1 3 6 3 3 7" xfId="29811" xr:uid="{00000000-0005-0000-0000-0000BC730000}"/>
    <cellStyle name="20% - Accent1 3 6 3 3 7 2" xfId="29812" xr:uid="{00000000-0005-0000-0000-0000BD730000}"/>
    <cellStyle name="20% - Accent1 3 6 3 3 8" xfId="29813" xr:uid="{00000000-0005-0000-0000-0000BE730000}"/>
    <cellStyle name="20% - Accent1 3 6 3 3 8 2" xfId="29814" xr:uid="{00000000-0005-0000-0000-0000BF730000}"/>
    <cellStyle name="20% - Accent1 3 6 3 3 9" xfId="29815" xr:uid="{00000000-0005-0000-0000-0000C0730000}"/>
    <cellStyle name="20% - Accent1 3 6 3 4" xfId="29816" xr:uid="{00000000-0005-0000-0000-0000C1730000}"/>
    <cellStyle name="20% - Accent1 3 6 3 4 2" xfId="29817" xr:uid="{00000000-0005-0000-0000-0000C2730000}"/>
    <cellStyle name="20% - Accent1 3 6 3 4 2 2" xfId="29818" xr:uid="{00000000-0005-0000-0000-0000C3730000}"/>
    <cellStyle name="20% - Accent1 3 6 3 4 2 2 2" xfId="29819" xr:uid="{00000000-0005-0000-0000-0000C4730000}"/>
    <cellStyle name="20% - Accent1 3 6 3 4 2 3" xfId="29820" xr:uid="{00000000-0005-0000-0000-0000C5730000}"/>
    <cellStyle name="20% - Accent1 3 6 3 4 3" xfId="29821" xr:uid="{00000000-0005-0000-0000-0000C6730000}"/>
    <cellStyle name="20% - Accent1 3 6 3 4 3 2" xfId="29822" xr:uid="{00000000-0005-0000-0000-0000C7730000}"/>
    <cellStyle name="20% - Accent1 3 6 3 4 4" xfId="29823" xr:uid="{00000000-0005-0000-0000-0000C8730000}"/>
    <cellStyle name="20% - Accent1 3 6 3 5" xfId="29824" xr:uid="{00000000-0005-0000-0000-0000C9730000}"/>
    <cellStyle name="20% - Accent1 3 6 3 5 2" xfId="29825" xr:uid="{00000000-0005-0000-0000-0000CA730000}"/>
    <cellStyle name="20% - Accent1 3 6 3 5 2 2" xfId="29826" xr:uid="{00000000-0005-0000-0000-0000CB730000}"/>
    <cellStyle name="20% - Accent1 3 6 3 5 2 2 2" xfId="29827" xr:uid="{00000000-0005-0000-0000-0000CC730000}"/>
    <cellStyle name="20% - Accent1 3 6 3 5 2 3" xfId="29828" xr:uid="{00000000-0005-0000-0000-0000CD730000}"/>
    <cellStyle name="20% - Accent1 3 6 3 5 3" xfId="29829" xr:uid="{00000000-0005-0000-0000-0000CE730000}"/>
    <cellStyle name="20% - Accent1 3 6 3 5 3 2" xfId="29830" xr:uid="{00000000-0005-0000-0000-0000CF730000}"/>
    <cellStyle name="20% - Accent1 3 6 3 5 4" xfId="29831" xr:uid="{00000000-0005-0000-0000-0000D0730000}"/>
    <cellStyle name="20% - Accent1 3 6 3 6" xfId="29832" xr:uid="{00000000-0005-0000-0000-0000D1730000}"/>
    <cellStyle name="20% - Accent1 3 6 3 6 2" xfId="29833" xr:uid="{00000000-0005-0000-0000-0000D2730000}"/>
    <cellStyle name="20% - Accent1 3 6 3 6 2 2" xfId="29834" xr:uid="{00000000-0005-0000-0000-0000D3730000}"/>
    <cellStyle name="20% - Accent1 3 6 3 6 2 2 2" xfId="29835" xr:uid="{00000000-0005-0000-0000-0000D4730000}"/>
    <cellStyle name="20% - Accent1 3 6 3 6 2 3" xfId="29836" xr:uid="{00000000-0005-0000-0000-0000D5730000}"/>
    <cellStyle name="20% - Accent1 3 6 3 6 3" xfId="29837" xr:uid="{00000000-0005-0000-0000-0000D6730000}"/>
    <cellStyle name="20% - Accent1 3 6 3 6 3 2" xfId="29838" xr:uid="{00000000-0005-0000-0000-0000D7730000}"/>
    <cellStyle name="20% - Accent1 3 6 3 6 4" xfId="29839" xr:uid="{00000000-0005-0000-0000-0000D8730000}"/>
    <cellStyle name="20% - Accent1 3 6 3 7" xfId="29840" xr:uid="{00000000-0005-0000-0000-0000D9730000}"/>
    <cellStyle name="20% - Accent1 3 6 3 7 2" xfId="29841" xr:uid="{00000000-0005-0000-0000-0000DA730000}"/>
    <cellStyle name="20% - Accent1 3 6 3 7 2 2" xfId="29842" xr:uid="{00000000-0005-0000-0000-0000DB730000}"/>
    <cellStyle name="20% - Accent1 3 6 3 7 3" xfId="29843" xr:uid="{00000000-0005-0000-0000-0000DC730000}"/>
    <cellStyle name="20% - Accent1 3 6 3 8" xfId="29844" xr:uid="{00000000-0005-0000-0000-0000DD730000}"/>
    <cellStyle name="20% - Accent1 3 6 3 8 2" xfId="29845" xr:uid="{00000000-0005-0000-0000-0000DE730000}"/>
    <cellStyle name="20% - Accent1 3 6 3 8 2 2" xfId="29846" xr:uid="{00000000-0005-0000-0000-0000DF730000}"/>
    <cellStyle name="20% - Accent1 3 6 3 8 3" xfId="29847" xr:uid="{00000000-0005-0000-0000-0000E0730000}"/>
    <cellStyle name="20% - Accent1 3 6 3 9" xfId="29848" xr:uid="{00000000-0005-0000-0000-0000E1730000}"/>
    <cellStyle name="20% - Accent1 3 6 3 9 2" xfId="29849" xr:uid="{00000000-0005-0000-0000-0000E2730000}"/>
    <cellStyle name="20% - Accent1 3 6 4" xfId="29850" xr:uid="{00000000-0005-0000-0000-0000E3730000}"/>
    <cellStyle name="20% - Accent1 3 6 4 10" xfId="29851" xr:uid="{00000000-0005-0000-0000-0000E4730000}"/>
    <cellStyle name="20% - Accent1 3 6 4 10 2" xfId="29852" xr:uid="{00000000-0005-0000-0000-0000E5730000}"/>
    <cellStyle name="20% - Accent1 3 6 4 11" xfId="29853" xr:uid="{00000000-0005-0000-0000-0000E6730000}"/>
    <cellStyle name="20% - Accent1 3 6 4 2" xfId="29854" xr:uid="{00000000-0005-0000-0000-0000E7730000}"/>
    <cellStyle name="20% - Accent1 3 6 4 2 2" xfId="29855" xr:uid="{00000000-0005-0000-0000-0000E8730000}"/>
    <cellStyle name="20% - Accent1 3 6 4 2 2 2" xfId="29856" xr:uid="{00000000-0005-0000-0000-0000E9730000}"/>
    <cellStyle name="20% - Accent1 3 6 4 2 2 2 2" xfId="29857" xr:uid="{00000000-0005-0000-0000-0000EA730000}"/>
    <cellStyle name="20% - Accent1 3 6 4 2 2 2 2 2" xfId="29858" xr:uid="{00000000-0005-0000-0000-0000EB730000}"/>
    <cellStyle name="20% - Accent1 3 6 4 2 2 2 3" xfId="29859" xr:uid="{00000000-0005-0000-0000-0000EC730000}"/>
    <cellStyle name="20% - Accent1 3 6 4 2 2 3" xfId="29860" xr:uid="{00000000-0005-0000-0000-0000ED730000}"/>
    <cellStyle name="20% - Accent1 3 6 4 2 2 3 2" xfId="29861" xr:uid="{00000000-0005-0000-0000-0000EE730000}"/>
    <cellStyle name="20% - Accent1 3 6 4 2 2 4" xfId="29862" xr:uid="{00000000-0005-0000-0000-0000EF730000}"/>
    <cellStyle name="20% - Accent1 3 6 4 2 3" xfId="29863" xr:uid="{00000000-0005-0000-0000-0000F0730000}"/>
    <cellStyle name="20% - Accent1 3 6 4 2 3 2" xfId="29864" xr:uid="{00000000-0005-0000-0000-0000F1730000}"/>
    <cellStyle name="20% - Accent1 3 6 4 2 3 2 2" xfId="29865" xr:uid="{00000000-0005-0000-0000-0000F2730000}"/>
    <cellStyle name="20% - Accent1 3 6 4 2 3 2 2 2" xfId="29866" xr:uid="{00000000-0005-0000-0000-0000F3730000}"/>
    <cellStyle name="20% - Accent1 3 6 4 2 3 2 3" xfId="29867" xr:uid="{00000000-0005-0000-0000-0000F4730000}"/>
    <cellStyle name="20% - Accent1 3 6 4 2 3 3" xfId="29868" xr:uid="{00000000-0005-0000-0000-0000F5730000}"/>
    <cellStyle name="20% - Accent1 3 6 4 2 3 3 2" xfId="29869" xr:uid="{00000000-0005-0000-0000-0000F6730000}"/>
    <cellStyle name="20% - Accent1 3 6 4 2 3 4" xfId="29870" xr:uid="{00000000-0005-0000-0000-0000F7730000}"/>
    <cellStyle name="20% - Accent1 3 6 4 2 4" xfId="29871" xr:uid="{00000000-0005-0000-0000-0000F8730000}"/>
    <cellStyle name="20% - Accent1 3 6 4 2 4 2" xfId="29872" xr:uid="{00000000-0005-0000-0000-0000F9730000}"/>
    <cellStyle name="20% - Accent1 3 6 4 2 4 2 2" xfId="29873" xr:uid="{00000000-0005-0000-0000-0000FA730000}"/>
    <cellStyle name="20% - Accent1 3 6 4 2 4 2 2 2" xfId="29874" xr:uid="{00000000-0005-0000-0000-0000FB730000}"/>
    <cellStyle name="20% - Accent1 3 6 4 2 4 2 3" xfId="29875" xr:uid="{00000000-0005-0000-0000-0000FC730000}"/>
    <cellStyle name="20% - Accent1 3 6 4 2 4 3" xfId="29876" xr:uid="{00000000-0005-0000-0000-0000FD730000}"/>
    <cellStyle name="20% - Accent1 3 6 4 2 4 3 2" xfId="29877" xr:uid="{00000000-0005-0000-0000-0000FE730000}"/>
    <cellStyle name="20% - Accent1 3 6 4 2 4 4" xfId="29878" xr:uid="{00000000-0005-0000-0000-0000FF730000}"/>
    <cellStyle name="20% - Accent1 3 6 4 2 5" xfId="29879" xr:uid="{00000000-0005-0000-0000-000000740000}"/>
    <cellStyle name="20% - Accent1 3 6 4 2 5 2" xfId="29880" xr:uid="{00000000-0005-0000-0000-000001740000}"/>
    <cellStyle name="20% - Accent1 3 6 4 2 5 2 2" xfId="29881" xr:uid="{00000000-0005-0000-0000-000002740000}"/>
    <cellStyle name="20% - Accent1 3 6 4 2 5 3" xfId="29882" xr:uid="{00000000-0005-0000-0000-000003740000}"/>
    <cellStyle name="20% - Accent1 3 6 4 2 6" xfId="29883" xr:uid="{00000000-0005-0000-0000-000004740000}"/>
    <cellStyle name="20% - Accent1 3 6 4 2 6 2" xfId="29884" xr:uid="{00000000-0005-0000-0000-000005740000}"/>
    <cellStyle name="20% - Accent1 3 6 4 2 6 2 2" xfId="29885" xr:uid="{00000000-0005-0000-0000-000006740000}"/>
    <cellStyle name="20% - Accent1 3 6 4 2 6 3" xfId="29886" xr:uid="{00000000-0005-0000-0000-000007740000}"/>
    <cellStyle name="20% - Accent1 3 6 4 2 7" xfId="29887" xr:uid="{00000000-0005-0000-0000-000008740000}"/>
    <cellStyle name="20% - Accent1 3 6 4 2 7 2" xfId="29888" xr:uid="{00000000-0005-0000-0000-000009740000}"/>
    <cellStyle name="20% - Accent1 3 6 4 2 8" xfId="29889" xr:uid="{00000000-0005-0000-0000-00000A740000}"/>
    <cellStyle name="20% - Accent1 3 6 4 2 8 2" xfId="29890" xr:uid="{00000000-0005-0000-0000-00000B740000}"/>
    <cellStyle name="20% - Accent1 3 6 4 2 9" xfId="29891" xr:uid="{00000000-0005-0000-0000-00000C740000}"/>
    <cellStyle name="20% - Accent1 3 6 4 3" xfId="29892" xr:uid="{00000000-0005-0000-0000-00000D740000}"/>
    <cellStyle name="20% - Accent1 3 6 4 3 2" xfId="29893" xr:uid="{00000000-0005-0000-0000-00000E740000}"/>
    <cellStyle name="20% - Accent1 3 6 4 3 2 2" xfId="29894" xr:uid="{00000000-0005-0000-0000-00000F740000}"/>
    <cellStyle name="20% - Accent1 3 6 4 3 2 2 2" xfId="29895" xr:uid="{00000000-0005-0000-0000-000010740000}"/>
    <cellStyle name="20% - Accent1 3 6 4 3 2 2 2 2" xfId="29896" xr:uid="{00000000-0005-0000-0000-000011740000}"/>
    <cellStyle name="20% - Accent1 3 6 4 3 2 2 3" xfId="29897" xr:uid="{00000000-0005-0000-0000-000012740000}"/>
    <cellStyle name="20% - Accent1 3 6 4 3 2 3" xfId="29898" xr:uid="{00000000-0005-0000-0000-000013740000}"/>
    <cellStyle name="20% - Accent1 3 6 4 3 2 3 2" xfId="29899" xr:uid="{00000000-0005-0000-0000-000014740000}"/>
    <cellStyle name="20% - Accent1 3 6 4 3 2 4" xfId="29900" xr:uid="{00000000-0005-0000-0000-000015740000}"/>
    <cellStyle name="20% - Accent1 3 6 4 3 3" xfId="29901" xr:uid="{00000000-0005-0000-0000-000016740000}"/>
    <cellStyle name="20% - Accent1 3 6 4 3 3 2" xfId="29902" xr:uid="{00000000-0005-0000-0000-000017740000}"/>
    <cellStyle name="20% - Accent1 3 6 4 3 3 2 2" xfId="29903" xr:uid="{00000000-0005-0000-0000-000018740000}"/>
    <cellStyle name="20% - Accent1 3 6 4 3 3 2 2 2" xfId="29904" xr:uid="{00000000-0005-0000-0000-000019740000}"/>
    <cellStyle name="20% - Accent1 3 6 4 3 3 2 3" xfId="29905" xr:uid="{00000000-0005-0000-0000-00001A740000}"/>
    <cellStyle name="20% - Accent1 3 6 4 3 3 3" xfId="29906" xr:uid="{00000000-0005-0000-0000-00001B740000}"/>
    <cellStyle name="20% - Accent1 3 6 4 3 3 3 2" xfId="29907" xr:uid="{00000000-0005-0000-0000-00001C740000}"/>
    <cellStyle name="20% - Accent1 3 6 4 3 3 4" xfId="29908" xr:uid="{00000000-0005-0000-0000-00001D740000}"/>
    <cellStyle name="20% - Accent1 3 6 4 3 4" xfId="29909" xr:uid="{00000000-0005-0000-0000-00001E740000}"/>
    <cellStyle name="20% - Accent1 3 6 4 3 4 2" xfId="29910" xr:uid="{00000000-0005-0000-0000-00001F740000}"/>
    <cellStyle name="20% - Accent1 3 6 4 3 4 2 2" xfId="29911" xr:uid="{00000000-0005-0000-0000-000020740000}"/>
    <cellStyle name="20% - Accent1 3 6 4 3 4 2 2 2" xfId="29912" xr:uid="{00000000-0005-0000-0000-000021740000}"/>
    <cellStyle name="20% - Accent1 3 6 4 3 4 2 3" xfId="29913" xr:uid="{00000000-0005-0000-0000-000022740000}"/>
    <cellStyle name="20% - Accent1 3 6 4 3 4 3" xfId="29914" xr:uid="{00000000-0005-0000-0000-000023740000}"/>
    <cellStyle name="20% - Accent1 3 6 4 3 4 3 2" xfId="29915" xr:uid="{00000000-0005-0000-0000-000024740000}"/>
    <cellStyle name="20% - Accent1 3 6 4 3 4 4" xfId="29916" xr:uid="{00000000-0005-0000-0000-000025740000}"/>
    <cellStyle name="20% - Accent1 3 6 4 3 5" xfId="29917" xr:uid="{00000000-0005-0000-0000-000026740000}"/>
    <cellStyle name="20% - Accent1 3 6 4 3 5 2" xfId="29918" xr:uid="{00000000-0005-0000-0000-000027740000}"/>
    <cellStyle name="20% - Accent1 3 6 4 3 5 2 2" xfId="29919" xr:uid="{00000000-0005-0000-0000-000028740000}"/>
    <cellStyle name="20% - Accent1 3 6 4 3 5 3" xfId="29920" xr:uid="{00000000-0005-0000-0000-000029740000}"/>
    <cellStyle name="20% - Accent1 3 6 4 3 6" xfId="29921" xr:uid="{00000000-0005-0000-0000-00002A740000}"/>
    <cellStyle name="20% - Accent1 3 6 4 3 6 2" xfId="29922" xr:uid="{00000000-0005-0000-0000-00002B740000}"/>
    <cellStyle name="20% - Accent1 3 6 4 3 6 2 2" xfId="29923" xr:uid="{00000000-0005-0000-0000-00002C740000}"/>
    <cellStyle name="20% - Accent1 3 6 4 3 6 3" xfId="29924" xr:uid="{00000000-0005-0000-0000-00002D740000}"/>
    <cellStyle name="20% - Accent1 3 6 4 3 7" xfId="29925" xr:uid="{00000000-0005-0000-0000-00002E740000}"/>
    <cellStyle name="20% - Accent1 3 6 4 3 7 2" xfId="29926" xr:uid="{00000000-0005-0000-0000-00002F740000}"/>
    <cellStyle name="20% - Accent1 3 6 4 3 8" xfId="29927" xr:uid="{00000000-0005-0000-0000-000030740000}"/>
    <cellStyle name="20% - Accent1 3 6 4 3 8 2" xfId="29928" xr:uid="{00000000-0005-0000-0000-000031740000}"/>
    <cellStyle name="20% - Accent1 3 6 4 3 9" xfId="29929" xr:uid="{00000000-0005-0000-0000-000032740000}"/>
    <cellStyle name="20% - Accent1 3 6 4 4" xfId="29930" xr:uid="{00000000-0005-0000-0000-000033740000}"/>
    <cellStyle name="20% - Accent1 3 6 4 4 2" xfId="29931" xr:uid="{00000000-0005-0000-0000-000034740000}"/>
    <cellStyle name="20% - Accent1 3 6 4 4 2 2" xfId="29932" xr:uid="{00000000-0005-0000-0000-000035740000}"/>
    <cellStyle name="20% - Accent1 3 6 4 4 2 2 2" xfId="29933" xr:uid="{00000000-0005-0000-0000-000036740000}"/>
    <cellStyle name="20% - Accent1 3 6 4 4 2 3" xfId="29934" xr:uid="{00000000-0005-0000-0000-000037740000}"/>
    <cellStyle name="20% - Accent1 3 6 4 4 3" xfId="29935" xr:uid="{00000000-0005-0000-0000-000038740000}"/>
    <cellStyle name="20% - Accent1 3 6 4 4 3 2" xfId="29936" xr:uid="{00000000-0005-0000-0000-000039740000}"/>
    <cellStyle name="20% - Accent1 3 6 4 4 4" xfId="29937" xr:uid="{00000000-0005-0000-0000-00003A740000}"/>
    <cellStyle name="20% - Accent1 3 6 4 5" xfId="29938" xr:uid="{00000000-0005-0000-0000-00003B740000}"/>
    <cellStyle name="20% - Accent1 3 6 4 5 2" xfId="29939" xr:uid="{00000000-0005-0000-0000-00003C740000}"/>
    <cellStyle name="20% - Accent1 3 6 4 5 2 2" xfId="29940" xr:uid="{00000000-0005-0000-0000-00003D740000}"/>
    <cellStyle name="20% - Accent1 3 6 4 5 2 2 2" xfId="29941" xr:uid="{00000000-0005-0000-0000-00003E740000}"/>
    <cellStyle name="20% - Accent1 3 6 4 5 2 3" xfId="29942" xr:uid="{00000000-0005-0000-0000-00003F740000}"/>
    <cellStyle name="20% - Accent1 3 6 4 5 3" xfId="29943" xr:uid="{00000000-0005-0000-0000-000040740000}"/>
    <cellStyle name="20% - Accent1 3 6 4 5 3 2" xfId="29944" xr:uid="{00000000-0005-0000-0000-000041740000}"/>
    <cellStyle name="20% - Accent1 3 6 4 5 4" xfId="29945" xr:uid="{00000000-0005-0000-0000-000042740000}"/>
    <cellStyle name="20% - Accent1 3 6 4 6" xfId="29946" xr:uid="{00000000-0005-0000-0000-000043740000}"/>
    <cellStyle name="20% - Accent1 3 6 4 6 2" xfId="29947" xr:uid="{00000000-0005-0000-0000-000044740000}"/>
    <cellStyle name="20% - Accent1 3 6 4 6 2 2" xfId="29948" xr:uid="{00000000-0005-0000-0000-000045740000}"/>
    <cellStyle name="20% - Accent1 3 6 4 6 2 2 2" xfId="29949" xr:uid="{00000000-0005-0000-0000-000046740000}"/>
    <cellStyle name="20% - Accent1 3 6 4 6 2 3" xfId="29950" xr:uid="{00000000-0005-0000-0000-000047740000}"/>
    <cellStyle name="20% - Accent1 3 6 4 6 3" xfId="29951" xr:uid="{00000000-0005-0000-0000-000048740000}"/>
    <cellStyle name="20% - Accent1 3 6 4 6 3 2" xfId="29952" xr:uid="{00000000-0005-0000-0000-000049740000}"/>
    <cellStyle name="20% - Accent1 3 6 4 6 4" xfId="29953" xr:uid="{00000000-0005-0000-0000-00004A740000}"/>
    <cellStyle name="20% - Accent1 3 6 4 7" xfId="29954" xr:uid="{00000000-0005-0000-0000-00004B740000}"/>
    <cellStyle name="20% - Accent1 3 6 4 7 2" xfId="29955" xr:uid="{00000000-0005-0000-0000-00004C740000}"/>
    <cellStyle name="20% - Accent1 3 6 4 7 2 2" xfId="29956" xr:uid="{00000000-0005-0000-0000-00004D740000}"/>
    <cellStyle name="20% - Accent1 3 6 4 7 3" xfId="29957" xr:uid="{00000000-0005-0000-0000-00004E740000}"/>
    <cellStyle name="20% - Accent1 3 6 4 8" xfId="29958" xr:uid="{00000000-0005-0000-0000-00004F740000}"/>
    <cellStyle name="20% - Accent1 3 6 4 8 2" xfId="29959" xr:uid="{00000000-0005-0000-0000-000050740000}"/>
    <cellStyle name="20% - Accent1 3 6 4 8 2 2" xfId="29960" xr:uid="{00000000-0005-0000-0000-000051740000}"/>
    <cellStyle name="20% - Accent1 3 6 4 8 3" xfId="29961" xr:uid="{00000000-0005-0000-0000-000052740000}"/>
    <cellStyle name="20% - Accent1 3 6 4 9" xfId="29962" xr:uid="{00000000-0005-0000-0000-000053740000}"/>
    <cellStyle name="20% - Accent1 3 6 4 9 2" xfId="29963" xr:uid="{00000000-0005-0000-0000-000054740000}"/>
    <cellStyle name="20% - Accent1 3 6 5" xfId="29964" xr:uid="{00000000-0005-0000-0000-000055740000}"/>
    <cellStyle name="20% - Accent1 3 6 5 10" xfId="29965" xr:uid="{00000000-0005-0000-0000-000056740000}"/>
    <cellStyle name="20% - Accent1 3 6 5 10 2" xfId="29966" xr:uid="{00000000-0005-0000-0000-000057740000}"/>
    <cellStyle name="20% - Accent1 3 6 5 11" xfId="29967" xr:uid="{00000000-0005-0000-0000-000058740000}"/>
    <cellStyle name="20% - Accent1 3 6 5 2" xfId="29968" xr:uid="{00000000-0005-0000-0000-000059740000}"/>
    <cellStyle name="20% - Accent1 3 6 5 2 2" xfId="29969" xr:uid="{00000000-0005-0000-0000-00005A740000}"/>
    <cellStyle name="20% - Accent1 3 6 5 2 2 2" xfId="29970" xr:uid="{00000000-0005-0000-0000-00005B740000}"/>
    <cellStyle name="20% - Accent1 3 6 5 2 2 2 2" xfId="29971" xr:uid="{00000000-0005-0000-0000-00005C740000}"/>
    <cellStyle name="20% - Accent1 3 6 5 2 2 2 2 2" xfId="29972" xr:uid="{00000000-0005-0000-0000-00005D740000}"/>
    <cellStyle name="20% - Accent1 3 6 5 2 2 2 3" xfId="29973" xr:uid="{00000000-0005-0000-0000-00005E740000}"/>
    <cellStyle name="20% - Accent1 3 6 5 2 2 3" xfId="29974" xr:uid="{00000000-0005-0000-0000-00005F740000}"/>
    <cellStyle name="20% - Accent1 3 6 5 2 2 3 2" xfId="29975" xr:uid="{00000000-0005-0000-0000-000060740000}"/>
    <cellStyle name="20% - Accent1 3 6 5 2 2 4" xfId="29976" xr:uid="{00000000-0005-0000-0000-000061740000}"/>
    <cellStyle name="20% - Accent1 3 6 5 2 3" xfId="29977" xr:uid="{00000000-0005-0000-0000-000062740000}"/>
    <cellStyle name="20% - Accent1 3 6 5 2 3 2" xfId="29978" xr:uid="{00000000-0005-0000-0000-000063740000}"/>
    <cellStyle name="20% - Accent1 3 6 5 2 3 2 2" xfId="29979" xr:uid="{00000000-0005-0000-0000-000064740000}"/>
    <cellStyle name="20% - Accent1 3 6 5 2 3 2 2 2" xfId="29980" xr:uid="{00000000-0005-0000-0000-000065740000}"/>
    <cellStyle name="20% - Accent1 3 6 5 2 3 2 3" xfId="29981" xr:uid="{00000000-0005-0000-0000-000066740000}"/>
    <cellStyle name="20% - Accent1 3 6 5 2 3 3" xfId="29982" xr:uid="{00000000-0005-0000-0000-000067740000}"/>
    <cellStyle name="20% - Accent1 3 6 5 2 3 3 2" xfId="29983" xr:uid="{00000000-0005-0000-0000-000068740000}"/>
    <cellStyle name="20% - Accent1 3 6 5 2 3 4" xfId="29984" xr:uid="{00000000-0005-0000-0000-000069740000}"/>
    <cellStyle name="20% - Accent1 3 6 5 2 4" xfId="29985" xr:uid="{00000000-0005-0000-0000-00006A740000}"/>
    <cellStyle name="20% - Accent1 3 6 5 2 4 2" xfId="29986" xr:uid="{00000000-0005-0000-0000-00006B740000}"/>
    <cellStyle name="20% - Accent1 3 6 5 2 4 2 2" xfId="29987" xr:uid="{00000000-0005-0000-0000-00006C740000}"/>
    <cellStyle name="20% - Accent1 3 6 5 2 4 2 2 2" xfId="29988" xr:uid="{00000000-0005-0000-0000-00006D740000}"/>
    <cellStyle name="20% - Accent1 3 6 5 2 4 2 3" xfId="29989" xr:uid="{00000000-0005-0000-0000-00006E740000}"/>
    <cellStyle name="20% - Accent1 3 6 5 2 4 3" xfId="29990" xr:uid="{00000000-0005-0000-0000-00006F740000}"/>
    <cellStyle name="20% - Accent1 3 6 5 2 4 3 2" xfId="29991" xr:uid="{00000000-0005-0000-0000-000070740000}"/>
    <cellStyle name="20% - Accent1 3 6 5 2 4 4" xfId="29992" xr:uid="{00000000-0005-0000-0000-000071740000}"/>
    <cellStyle name="20% - Accent1 3 6 5 2 5" xfId="29993" xr:uid="{00000000-0005-0000-0000-000072740000}"/>
    <cellStyle name="20% - Accent1 3 6 5 2 5 2" xfId="29994" xr:uid="{00000000-0005-0000-0000-000073740000}"/>
    <cellStyle name="20% - Accent1 3 6 5 2 5 2 2" xfId="29995" xr:uid="{00000000-0005-0000-0000-000074740000}"/>
    <cellStyle name="20% - Accent1 3 6 5 2 5 3" xfId="29996" xr:uid="{00000000-0005-0000-0000-000075740000}"/>
    <cellStyle name="20% - Accent1 3 6 5 2 6" xfId="29997" xr:uid="{00000000-0005-0000-0000-000076740000}"/>
    <cellStyle name="20% - Accent1 3 6 5 2 6 2" xfId="29998" xr:uid="{00000000-0005-0000-0000-000077740000}"/>
    <cellStyle name="20% - Accent1 3 6 5 2 6 2 2" xfId="29999" xr:uid="{00000000-0005-0000-0000-000078740000}"/>
    <cellStyle name="20% - Accent1 3 6 5 2 6 3" xfId="30000" xr:uid="{00000000-0005-0000-0000-000079740000}"/>
    <cellStyle name="20% - Accent1 3 6 5 2 7" xfId="30001" xr:uid="{00000000-0005-0000-0000-00007A740000}"/>
    <cellStyle name="20% - Accent1 3 6 5 2 7 2" xfId="30002" xr:uid="{00000000-0005-0000-0000-00007B740000}"/>
    <cellStyle name="20% - Accent1 3 6 5 2 8" xfId="30003" xr:uid="{00000000-0005-0000-0000-00007C740000}"/>
    <cellStyle name="20% - Accent1 3 6 5 2 8 2" xfId="30004" xr:uid="{00000000-0005-0000-0000-00007D740000}"/>
    <cellStyle name="20% - Accent1 3 6 5 2 9" xfId="30005" xr:uid="{00000000-0005-0000-0000-00007E740000}"/>
    <cellStyle name="20% - Accent1 3 6 5 3" xfId="30006" xr:uid="{00000000-0005-0000-0000-00007F740000}"/>
    <cellStyle name="20% - Accent1 3 6 5 3 2" xfId="30007" xr:uid="{00000000-0005-0000-0000-000080740000}"/>
    <cellStyle name="20% - Accent1 3 6 5 3 2 2" xfId="30008" xr:uid="{00000000-0005-0000-0000-000081740000}"/>
    <cellStyle name="20% - Accent1 3 6 5 3 2 2 2" xfId="30009" xr:uid="{00000000-0005-0000-0000-000082740000}"/>
    <cellStyle name="20% - Accent1 3 6 5 3 2 2 2 2" xfId="30010" xr:uid="{00000000-0005-0000-0000-000083740000}"/>
    <cellStyle name="20% - Accent1 3 6 5 3 2 2 3" xfId="30011" xr:uid="{00000000-0005-0000-0000-000084740000}"/>
    <cellStyle name="20% - Accent1 3 6 5 3 2 3" xfId="30012" xr:uid="{00000000-0005-0000-0000-000085740000}"/>
    <cellStyle name="20% - Accent1 3 6 5 3 2 3 2" xfId="30013" xr:uid="{00000000-0005-0000-0000-000086740000}"/>
    <cellStyle name="20% - Accent1 3 6 5 3 2 4" xfId="30014" xr:uid="{00000000-0005-0000-0000-000087740000}"/>
    <cellStyle name="20% - Accent1 3 6 5 3 3" xfId="30015" xr:uid="{00000000-0005-0000-0000-000088740000}"/>
    <cellStyle name="20% - Accent1 3 6 5 3 3 2" xfId="30016" xr:uid="{00000000-0005-0000-0000-000089740000}"/>
    <cellStyle name="20% - Accent1 3 6 5 3 3 2 2" xfId="30017" xr:uid="{00000000-0005-0000-0000-00008A740000}"/>
    <cellStyle name="20% - Accent1 3 6 5 3 3 2 2 2" xfId="30018" xr:uid="{00000000-0005-0000-0000-00008B740000}"/>
    <cellStyle name="20% - Accent1 3 6 5 3 3 2 3" xfId="30019" xr:uid="{00000000-0005-0000-0000-00008C740000}"/>
    <cellStyle name="20% - Accent1 3 6 5 3 3 3" xfId="30020" xr:uid="{00000000-0005-0000-0000-00008D740000}"/>
    <cellStyle name="20% - Accent1 3 6 5 3 3 3 2" xfId="30021" xr:uid="{00000000-0005-0000-0000-00008E740000}"/>
    <cellStyle name="20% - Accent1 3 6 5 3 3 4" xfId="30022" xr:uid="{00000000-0005-0000-0000-00008F740000}"/>
    <cellStyle name="20% - Accent1 3 6 5 3 4" xfId="30023" xr:uid="{00000000-0005-0000-0000-000090740000}"/>
    <cellStyle name="20% - Accent1 3 6 5 3 4 2" xfId="30024" xr:uid="{00000000-0005-0000-0000-000091740000}"/>
    <cellStyle name="20% - Accent1 3 6 5 3 4 2 2" xfId="30025" xr:uid="{00000000-0005-0000-0000-000092740000}"/>
    <cellStyle name="20% - Accent1 3 6 5 3 4 2 2 2" xfId="30026" xr:uid="{00000000-0005-0000-0000-000093740000}"/>
    <cellStyle name="20% - Accent1 3 6 5 3 4 2 3" xfId="30027" xr:uid="{00000000-0005-0000-0000-000094740000}"/>
    <cellStyle name="20% - Accent1 3 6 5 3 4 3" xfId="30028" xr:uid="{00000000-0005-0000-0000-000095740000}"/>
    <cellStyle name="20% - Accent1 3 6 5 3 4 3 2" xfId="30029" xr:uid="{00000000-0005-0000-0000-000096740000}"/>
    <cellStyle name="20% - Accent1 3 6 5 3 4 4" xfId="30030" xr:uid="{00000000-0005-0000-0000-000097740000}"/>
    <cellStyle name="20% - Accent1 3 6 5 3 5" xfId="30031" xr:uid="{00000000-0005-0000-0000-000098740000}"/>
    <cellStyle name="20% - Accent1 3 6 5 3 5 2" xfId="30032" xr:uid="{00000000-0005-0000-0000-000099740000}"/>
    <cellStyle name="20% - Accent1 3 6 5 3 5 2 2" xfId="30033" xr:uid="{00000000-0005-0000-0000-00009A740000}"/>
    <cellStyle name="20% - Accent1 3 6 5 3 5 3" xfId="30034" xr:uid="{00000000-0005-0000-0000-00009B740000}"/>
    <cellStyle name="20% - Accent1 3 6 5 3 6" xfId="30035" xr:uid="{00000000-0005-0000-0000-00009C740000}"/>
    <cellStyle name="20% - Accent1 3 6 5 3 6 2" xfId="30036" xr:uid="{00000000-0005-0000-0000-00009D740000}"/>
    <cellStyle name="20% - Accent1 3 6 5 3 6 2 2" xfId="30037" xr:uid="{00000000-0005-0000-0000-00009E740000}"/>
    <cellStyle name="20% - Accent1 3 6 5 3 6 3" xfId="30038" xr:uid="{00000000-0005-0000-0000-00009F740000}"/>
    <cellStyle name="20% - Accent1 3 6 5 3 7" xfId="30039" xr:uid="{00000000-0005-0000-0000-0000A0740000}"/>
    <cellStyle name="20% - Accent1 3 6 5 3 7 2" xfId="30040" xr:uid="{00000000-0005-0000-0000-0000A1740000}"/>
    <cellStyle name="20% - Accent1 3 6 5 3 8" xfId="30041" xr:uid="{00000000-0005-0000-0000-0000A2740000}"/>
    <cellStyle name="20% - Accent1 3 6 5 3 8 2" xfId="30042" xr:uid="{00000000-0005-0000-0000-0000A3740000}"/>
    <cellStyle name="20% - Accent1 3 6 5 3 9" xfId="30043" xr:uid="{00000000-0005-0000-0000-0000A4740000}"/>
    <cellStyle name="20% - Accent1 3 6 5 4" xfId="30044" xr:uid="{00000000-0005-0000-0000-0000A5740000}"/>
    <cellStyle name="20% - Accent1 3 6 5 4 2" xfId="30045" xr:uid="{00000000-0005-0000-0000-0000A6740000}"/>
    <cellStyle name="20% - Accent1 3 6 5 4 2 2" xfId="30046" xr:uid="{00000000-0005-0000-0000-0000A7740000}"/>
    <cellStyle name="20% - Accent1 3 6 5 4 2 2 2" xfId="30047" xr:uid="{00000000-0005-0000-0000-0000A8740000}"/>
    <cellStyle name="20% - Accent1 3 6 5 4 2 3" xfId="30048" xr:uid="{00000000-0005-0000-0000-0000A9740000}"/>
    <cellStyle name="20% - Accent1 3 6 5 4 3" xfId="30049" xr:uid="{00000000-0005-0000-0000-0000AA740000}"/>
    <cellStyle name="20% - Accent1 3 6 5 4 3 2" xfId="30050" xr:uid="{00000000-0005-0000-0000-0000AB740000}"/>
    <cellStyle name="20% - Accent1 3 6 5 4 4" xfId="30051" xr:uid="{00000000-0005-0000-0000-0000AC740000}"/>
    <cellStyle name="20% - Accent1 3 6 5 5" xfId="30052" xr:uid="{00000000-0005-0000-0000-0000AD740000}"/>
    <cellStyle name="20% - Accent1 3 6 5 5 2" xfId="30053" xr:uid="{00000000-0005-0000-0000-0000AE740000}"/>
    <cellStyle name="20% - Accent1 3 6 5 5 2 2" xfId="30054" xr:uid="{00000000-0005-0000-0000-0000AF740000}"/>
    <cellStyle name="20% - Accent1 3 6 5 5 2 2 2" xfId="30055" xr:uid="{00000000-0005-0000-0000-0000B0740000}"/>
    <cellStyle name="20% - Accent1 3 6 5 5 2 3" xfId="30056" xr:uid="{00000000-0005-0000-0000-0000B1740000}"/>
    <cellStyle name="20% - Accent1 3 6 5 5 3" xfId="30057" xr:uid="{00000000-0005-0000-0000-0000B2740000}"/>
    <cellStyle name="20% - Accent1 3 6 5 5 3 2" xfId="30058" xr:uid="{00000000-0005-0000-0000-0000B3740000}"/>
    <cellStyle name="20% - Accent1 3 6 5 5 4" xfId="30059" xr:uid="{00000000-0005-0000-0000-0000B4740000}"/>
    <cellStyle name="20% - Accent1 3 6 5 6" xfId="30060" xr:uid="{00000000-0005-0000-0000-0000B5740000}"/>
    <cellStyle name="20% - Accent1 3 6 5 6 2" xfId="30061" xr:uid="{00000000-0005-0000-0000-0000B6740000}"/>
    <cellStyle name="20% - Accent1 3 6 5 6 2 2" xfId="30062" xr:uid="{00000000-0005-0000-0000-0000B7740000}"/>
    <cellStyle name="20% - Accent1 3 6 5 6 2 2 2" xfId="30063" xr:uid="{00000000-0005-0000-0000-0000B8740000}"/>
    <cellStyle name="20% - Accent1 3 6 5 6 2 3" xfId="30064" xr:uid="{00000000-0005-0000-0000-0000B9740000}"/>
    <cellStyle name="20% - Accent1 3 6 5 6 3" xfId="30065" xr:uid="{00000000-0005-0000-0000-0000BA740000}"/>
    <cellStyle name="20% - Accent1 3 6 5 6 3 2" xfId="30066" xr:uid="{00000000-0005-0000-0000-0000BB740000}"/>
    <cellStyle name="20% - Accent1 3 6 5 6 4" xfId="30067" xr:uid="{00000000-0005-0000-0000-0000BC740000}"/>
    <cellStyle name="20% - Accent1 3 6 5 7" xfId="30068" xr:uid="{00000000-0005-0000-0000-0000BD740000}"/>
    <cellStyle name="20% - Accent1 3 6 5 7 2" xfId="30069" xr:uid="{00000000-0005-0000-0000-0000BE740000}"/>
    <cellStyle name="20% - Accent1 3 6 5 7 2 2" xfId="30070" xr:uid="{00000000-0005-0000-0000-0000BF740000}"/>
    <cellStyle name="20% - Accent1 3 6 5 7 3" xfId="30071" xr:uid="{00000000-0005-0000-0000-0000C0740000}"/>
    <cellStyle name="20% - Accent1 3 6 5 8" xfId="30072" xr:uid="{00000000-0005-0000-0000-0000C1740000}"/>
    <cellStyle name="20% - Accent1 3 6 5 8 2" xfId="30073" xr:uid="{00000000-0005-0000-0000-0000C2740000}"/>
    <cellStyle name="20% - Accent1 3 6 5 8 2 2" xfId="30074" xr:uid="{00000000-0005-0000-0000-0000C3740000}"/>
    <cellStyle name="20% - Accent1 3 6 5 8 3" xfId="30075" xr:uid="{00000000-0005-0000-0000-0000C4740000}"/>
    <cellStyle name="20% - Accent1 3 6 5 9" xfId="30076" xr:uid="{00000000-0005-0000-0000-0000C5740000}"/>
    <cellStyle name="20% - Accent1 3 6 5 9 2" xfId="30077" xr:uid="{00000000-0005-0000-0000-0000C6740000}"/>
    <cellStyle name="20% - Accent1 3 6 6" xfId="30078" xr:uid="{00000000-0005-0000-0000-0000C7740000}"/>
    <cellStyle name="20% - Accent1 3 6 6 2" xfId="30079" xr:uid="{00000000-0005-0000-0000-0000C8740000}"/>
    <cellStyle name="20% - Accent1 3 6 6 2 2" xfId="30080" xr:uid="{00000000-0005-0000-0000-0000C9740000}"/>
    <cellStyle name="20% - Accent1 3 6 6 2 2 2" xfId="30081" xr:uid="{00000000-0005-0000-0000-0000CA740000}"/>
    <cellStyle name="20% - Accent1 3 6 6 2 2 2 2" xfId="30082" xr:uid="{00000000-0005-0000-0000-0000CB740000}"/>
    <cellStyle name="20% - Accent1 3 6 6 2 2 3" xfId="30083" xr:uid="{00000000-0005-0000-0000-0000CC740000}"/>
    <cellStyle name="20% - Accent1 3 6 6 2 3" xfId="30084" xr:uid="{00000000-0005-0000-0000-0000CD740000}"/>
    <cellStyle name="20% - Accent1 3 6 6 2 3 2" xfId="30085" xr:uid="{00000000-0005-0000-0000-0000CE740000}"/>
    <cellStyle name="20% - Accent1 3 6 6 2 4" xfId="30086" xr:uid="{00000000-0005-0000-0000-0000CF740000}"/>
    <cellStyle name="20% - Accent1 3 6 6 3" xfId="30087" xr:uid="{00000000-0005-0000-0000-0000D0740000}"/>
    <cellStyle name="20% - Accent1 3 6 6 3 2" xfId="30088" xr:uid="{00000000-0005-0000-0000-0000D1740000}"/>
    <cellStyle name="20% - Accent1 3 6 6 3 2 2" xfId="30089" xr:uid="{00000000-0005-0000-0000-0000D2740000}"/>
    <cellStyle name="20% - Accent1 3 6 6 3 2 2 2" xfId="30090" xr:uid="{00000000-0005-0000-0000-0000D3740000}"/>
    <cellStyle name="20% - Accent1 3 6 6 3 2 3" xfId="30091" xr:uid="{00000000-0005-0000-0000-0000D4740000}"/>
    <cellStyle name="20% - Accent1 3 6 6 3 3" xfId="30092" xr:uid="{00000000-0005-0000-0000-0000D5740000}"/>
    <cellStyle name="20% - Accent1 3 6 6 3 3 2" xfId="30093" xr:uid="{00000000-0005-0000-0000-0000D6740000}"/>
    <cellStyle name="20% - Accent1 3 6 6 3 4" xfId="30094" xr:uid="{00000000-0005-0000-0000-0000D7740000}"/>
    <cellStyle name="20% - Accent1 3 6 6 4" xfId="30095" xr:uid="{00000000-0005-0000-0000-0000D8740000}"/>
    <cellStyle name="20% - Accent1 3 6 6 4 2" xfId="30096" xr:uid="{00000000-0005-0000-0000-0000D9740000}"/>
    <cellStyle name="20% - Accent1 3 6 6 4 2 2" xfId="30097" xr:uid="{00000000-0005-0000-0000-0000DA740000}"/>
    <cellStyle name="20% - Accent1 3 6 6 4 2 2 2" xfId="30098" xr:uid="{00000000-0005-0000-0000-0000DB740000}"/>
    <cellStyle name="20% - Accent1 3 6 6 4 2 3" xfId="30099" xr:uid="{00000000-0005-0000-0000-0000DC740000}"/>
    <cellStyle name="20% - Accent1 3 6 6 4 3" xfId="30100" xr:uid="{00000000-0005-0000-0000-0000DD740000}"/>
    <cellStyle name="20% - Accent1 3 6 6 4 3 2" xfId="30101" xr:uid="{00000000-0005-0000-0000-0000DE740000}"/>
    <cellStyle name="20% - Accent1 3 6 6 4 4" xfId="30102" xr:uid="{00000000-0005-0000-0000-0000DF740000}"/>
    <cellStyle name="20% - Accent1 3 6 6 5" xfId="30103" xr:uid="{00000000-0005-0000-0000-0000E0740000}"/>
    <cellStyle name="20% - Accent1 3 6 6 5 2" xfId="30104" xr:uid="{00000000-0005-0000-0000-0000E1740000}"/>
    <cellStyle name="20% - Accent1 3 6 6 5 2 2" xfId="30105" xr:uid="{00000000-0005-0000-0000-0000E2740000}"/>
    <cellStyle name="20% - Accent1 3 6 6 5 3" xfId="30106" xr:uid="{00000000-0005-0000-0000-0000E3740000}"/>
    <cellStyle name="20% - Accent1 3 6 6 6" xfId="30107" xr:uid="{00000000-0005-0000-0000-0000E4740000}"/>
    <cellStyle name="20% - Accent1 3 6 6 6 2" xfId="30108" xr:uid="{00000000-0005-0000-0000-0000E5740000}"/>
    <cellStyle name="20% - Accent1 3 6 6 6 2 2" xfId="30109" xr:uid="{00000000-0005-0000-0000-0000E6740000}"/>
    <cellStyle name="20% - Accent1 3 6 6 6 3" xfId="30110" xr:uid="{00000000-0005-0000-0000-0000E7740000}"/>
    <cellStyle name="20% - Accent1 3 6 6 7" xfId="30111" xr:uid="{00000000-0005-0000-0000-0000E8740000}"/>
    <cellStyle name="20% - Accent1 3 6 6 7 2" xfId="30112" xr:uid="{00000000-0005-0000-0000-0000E9740000}"/>
    <cellStyle name="20% - Accent1 3 6 6 8" xfId="30113" xr:uid="{00000000-0005-0000-0000-0000EA740000}"/>
    <cellStyle name="20% - Accent1 3 6 6 8 2" xfId="30114" xr:uid="{00000000-0005-0000-0000-0000EB740000}"/>
    <cellStyle name="20% - Accent1 3 6 6 9" xfId="30115" xr:uid="{00000000-0005-0000-0000-0000EC740000}"/>
    <cellStyle name="20% - Accent1 3 6 7" xfId="30116" xr:uid="{00000000-0005-0000-0000-0000ED740000}"/>
    <cellStyle name="20% - Accent1 3 6 7 2" xfId="30117" xr:uid="{00000000-0005-0000-0000-0000EE740000}"/>
    <cellStyle name="20% - Accent1 3 6 7 2 2" xfId="30118" xr:uid="{00000000-0005-0000-0000-0000EF740000}"/>
    <cellStyle name="20% - Accent1 3 6 7 2 2 2" xfId="30119" xr:uid="{00000000-0005-0000-0000-0000F0740000}"/>
    <cellStyle name="20% - Accent1 3 6 7 2 2 2 2" xfId="30120" xr:uid="{00000000-0005-0000-0000-0000F1740000}"/>
    <cellStyle name="20% - Accent1 3 6 7 2 2 3" xfId="30121" xr:uid="{00000000-0005-0000-0000-0000F2740000}"/>
    <cellStyle name="20% - Accent1 3 6 7 2 3" xfId="30122" xr:uid="{00000000-0005-0000-0000-0000F3740000}"/>
    <cellStyle name="20% - Accent1 3 6 7 2 3 2" xfId="30123" xr:uid="{00000000-0005-0000-0000-0000F4740000}"/>
    <cellStyle name="20% - Accent1 3 6 7 2 4" xfId="30124" xr:uid="{00000000-0005-0000-0000-0000F5740000}"/>
    <cellStyle name="20% - Accent1 3 6 7 3" xfId="30125" xr:uid="{00000000-0005-0000-0000-0000F6740000}"/>
    <cellStyle name="20% - Accent1 3 6 7 3 2" xfId="30126" xr:uid="{00000000-0005-0000-0000-0000F7740000}"/>
    <cellStyle name="20% - Accent1 3 6 7 3 2 2" xfId="30127" xr:uid="{00000000-0005-0000-0000-0000F8740000}"/>
    <cellStyle name="20% - Accent1 3 6 7 3 2 2 2" xfId="30128" xr:uid="{00000000-0005-0000-0000-0000F9740000}"/>
    <cellStyle name="20% - Accent1 3 6 7 3 2 3" xfId="30129" xr:uid="{00000000-0005-0000-0000-0000FA740000}"/>
    <cellStyle name="20% - Accent1 3 6 7 3 3" xfId="30130" xr:uid="{00000000-0005-0000-0000-0000FB740000}"/>
    <cellStyle name="20% - Accent1 3 6 7 3 3 2" xfId="30131" xr:uid="{00000000-0005-0000-0000-0000FC740000}"/>
    <cellStyle name="20% - Accent1 3 6 7 3 4" xfId="30132" xr:uid="{00000000-0005-0000-0000-0000FD740000}"/>
    <cellStyle name="20% - Accent1 3 6 7 4" xfId="30133" xr:uid="{00000000-0005-0000-0000-0000FE740000}"/>
    <cellStyle name="20% - Accent1 3 6 7 4 2" xfId="30134" xr:uid="{00000000-0005-0000-0000-0000FF740000}"/>
    <cellStyle name="20% - Accent1 3 6 7 4 2 2" xfId="30135" xr:uid="{00000000-0005-0000-0000-000000750000}"/>
    <cellStyle name="20% - Accent1 3 6 7 4 2 2 2" xfId="30136" xr:uid="{00000000-0005-0000-0000-000001750000}"/>
    <cellStyle name="20% - Accent1 3 6 7 4 2 3" xfId="30137" xr:uid="{00000000-0005-0000-0000-000002750000}"/>
    <cellStyle name="20% - Accent1 3 6 7 4 3" xfId="30138" xr:uid="{00000000-0005-0000-0000-000003750000}"/>
    <cellStyle name="20% - Accent1 3 6 7 4 3 2" xfId="30139" xr:uid="{00000000-0005-0000-0000-000004750000}"/>
    <cellStyle name="20% - Accent1 3 6 7 4 4" xfId="30140" xr:uid="{00000000-0005-0000-0000-000005750000}"/>
    <cellStyle name="20% - Accent1 3 6 7 5" xfId="30141" xr:uid="{00000000-0005-0000-0000-000006750000}"/>
    <cellStyle name="20% - Accent1 3 6 7 5 2" xfId="30142" xr:uid="{00000000-0005-0000-0000-000007750000}"/>
    <cellStyle name="20% - Accent1 3 6 7 5 2 2" xfId="30143" xr:uid="{00000000-0005-0000-0000-000008750000}"/>
    <cellStyle name="20% - Accent1 3 6 7 5 3" xfId="30144" xr:uid="{00000000-0005-0000-0000-000009750000}"/>
    <cellStyle name="20% - Accent1 3 6 7 6" xfId="30145" xr:uid="{00000000-0005-0000-0000-00000A750000}"/>
    <cellStyle name="20% - Accent1 3 6 7 6 2" xfId="30146" xr:uid="{00000000-0005-0000-0000-00000B750000}"/>
    <cellStyle name="20% - Accent1 3 6 7 6 2 2" xfId="30147" xr:uid="{00000000-0005-0000-0000-00000C750000}"/>
    <cellStyle name="20% - Accent1 3 6 7 6 3" xfId="30148" xr:uid="{00000000-0005-0000-0000-00000D750000}"/>
    <cellStyle name="20% - Accent1 3 6 7 7" xfId="30149" xr:uid="{00000000-0005-0000-0000-00000E750000}"/>
    <cellStyle name="20% - Accent1 3 6 7 7 2" xfId="30150" xr:uid="{00000000-0005-0000-0000-00000F750000}"/>
    <cellStyle name="20% - Accent1 3 6 7 8" xfId="30151" xr:uid="{00000000-0005-0000-0000-000010750000}"/>
    <cellStyle name="20% - Accent1 3 6 7 8 2" xfId="30152" xr:uid="{00000000-0005-0000-0000-000011750000}"/>
    <cellStyle name="20% - Accent1 3 6 7 9" xfId="30153" xr:uid="{00000000-0005-0000-0000-000012750000}"/>
    <cellStyle name="20% - Accent1 3 6 8" xfId="30154" xr:uid="{00000000-0005-0000-0000-000013750000}"/>
    <cellStyle name="20% - Accent1 3 6 8 2" xfId="30155" xr:uid="{00000000-0005-0000-0000-000014750000}"/>
    <cellStyle name="20% - Accent1 3 6 8 2 2" xfId="30156" xr:uid="{00000000-0005-0000-0000-000015750000}"/>
    <cellStyle name="20% - Accent1 3 6 8 2 2 2" xfId="30157" xr:uid="{00000000-0005-0000-0000-000016750000}"/>
    <cellStyle name="20% - Accent1 3 6 8 2 3" xfId="30158" xr:uid="{00000000-0005-0000-0000-000017750000}"/>
    <cellStyle name="20% - Accent1 3 6 8 3" xfId="30159" xr:uid="{00000000-0005-0000-0000-000018750000}"/>
    <cellStyle name="20% - Accent1 3 6 8 3 2" xfId="30160" xr:uid="{00000000-0005-0000-0000-000019750000}"/>
    <cellStyle name="20% - Accent1 3 6 8 4" xfId="30161" xr:uid="{00000000-0005-0000-0000-00001A750000}"/>
    <cellStyle name="20% - Accent1 3 6 9" xfId="30162" xr:uid="{00000000-0005-0000-0000-00001B750000}"/>
    <cellStyle name="20% - Accent1 3 6 9 2" xfId="30163" xr:uid="{00000000-0005-0000-0000-00001C750000}"/>
    <cellStyle name="20% - Accent1 3 6 9 2 2" xfId="30164" xr:uid="{00000000-0005-0000-0000-00001D750000}"/>
    <cellStyle name="20% - Accent1 3 6 9 2 2 2" xfId="30165" xr:uid="{00000000-0005-0000-0000-00001E750000}"/>
    <cellStyle name="20% - Accent1 3 6 9 2 3" xfId="30166" xr:uid="{00000000-0005-0000-0000-00001F750000}"/>
    <cellStyle name="20% - Accent1 3 6 9 3" xfId="30167" xr:uid="{00000000-0005-0000-0000-000020750000}"/>
    <cellStyle name="20% - Accent1 3 6 9 3 2" xfId="30168" xr:uid="{00000000-0005-0000-0000-000021750000}"/>
    <cellStyle name="20% - Accent1 3 6 9 4" xfId="30169" xr:uid="{00000000-0005-0000-0000-000022750000}"/>
    <cellStyle name="20% - Accent1 3 7" xfId="30170" xr:uid="{00000000-0005-0000-0000-000023750000}"/>
    <cellStyle name="20% - Accent1 3 7 10" xfId="30171" xr:uid="{00000000-0005-0000-0000-000024750000}"/>
    <cellStyle name="20% - Accent1 3 7 10 2" xfId="30172" xr:uid="{00000000-0005-0000-0000-000025750000}"/>
    <cellStyle name="20% - Accent1 3 7 10 2 2" xfId="30173" xr:uid="{00000000-0005-0000-0000-000026750000}"/>
    <cellStyle name="20% - Accent1 3 7 10 3" xfId="30174" xr:uid="{00000000-0005-0000-0000-000027750000}"/>
    <cellStyle name="20% - Accent1 3 7 11" xfId="30175" xr:uid="{00000000-0005-0000-0000-000028750000}"/>
    <cellStyle name="20% - Accent1 3 7 11 2" xfId="30176" xr:uid="{00000000-0005-0000-0000-000029750000}"/>
    <cellStyle name="20% - Accent1 3 7 11 2 2" xfId="30177" xr:uid="{00000000-0005-0000-0000-00002A750000}"/>
    <cellStyle name="20% - Accent1 3 7 11 3" xfId="30178" xr:uid="{00000000-0005-0000-0000-00002B750000}"/>
    <cellStyle name="20% - Accent1 3 7 12" xfId="30179" xr:uid="{00000000-0005-0000-0000-00002C750000}"/>
    <cellStyle name="20% - Accent1 3 7 12 2" xfId="30180" xr:uid="{00000000-0005-0000-0000-00002D750000}"/>
    <cellStyle name="20% - Accent1 3 7 13" xfId="30181" xr:uid="{00000000-0005-0000-0000-00002E750000}"/>
    <cellStyle name="20% - Accent1 3 7 13 2" xfId="30182" xr:uid="{00000000-0005-0000-0000-00002F750000}"/>
    <cellStyle name="20% - Accent1 3 7 14" xfId="30183" xr:uid="{00000000-0005-0000-0000-000030750000}"/>
    <cellStyle name="20% - Accent1 3 7 2" xfId="30184" xr:uid="{00000000-0005-0000-0000-000031750000}"/>
    <cellStyle name="20% - Accent1 3 7 2 10" xfId="30185" xr:uid="{00000000-0005-0000-0000-000032750000}"/>
    <cellStyle name="20% - Accent1 3 7 2 10 2" xfId="30186" xr:uid="{00000000-0005-0000-0000-000033750000}"/>
    <cellStyle name="20% - Accent1 3 7 2 11" xfId="30187" xr:uid="{00000000-0005-0000-0000-000034750000}"/>
    <cellStyle name="20% - Accent1 3 7 2 2" xfId="30188" xr:uid="{00000000-0005-0000-0000-000035750000}"/>
    <cellStyle name="20% - Accent1 3 7 2 2 2" xfId="30189" xr:uid="{00000000-0005-0000-0000-000036750000}"/>
    <cellStyle name="20% - Accent1 3 7 2 2 2 2" xfId="30190" xr:uid="{00000000-0005-0000-0000-000037750000}"/>
    <cellStyle name="20% - Accent1 3 7 2 2 2 2 2" xfId="30191" xr:uid="{00000000-0005-0000-0000-000038750000}"/>
    <cellStyle name="20% - Accent1 3 7 2 2 2 2 2 2" xfId="30192" xr:uid="{00000000-0005-0000-0000-000039750000}"/>
    <cellStyle name="20% - Accent1 3 7 2 2 2 2 3" xfId="30193" xr:uid="{00000000-0005-0000-0000-00003A750000}"/>
    <cellStyle name="20% - Accent1 3 7 2 2 2 3" xfId="30194" xr:uid="{00000000-0005-0000-0000-00003B750000}"/>
    <cellStyle name="20% - Accent1 3 7 2 2 2 3 2" xfId="30195" xr:uid="{00000000-0005-0000-0000-00003C750000}"/>
    <cellStyle name="20% - Accent1 3 7 2 2 2 4" xfId="30196" xr:uid="{00000000-0005-0000-0000-00003D750000}"/>
    <cellStyle name="20% - Accent1 3 7 2 2 3" xfId="30197" xr:uid="{00000000-0005-0000-0000-00003E750000}"/>
    <cellStyle name="20% - Accent1 3 7 2 2 3 2" xfId="30198" xr:uid="{00000000-0005-0000-0000-00003F750000}"/>
    <cellStyle name="20% - Accent1 3 7 2 2 3 2 2" xfId="30199" xr:uid="{00000000-0005-0000-0000-000040750000}"/>
    <cellStyle name="20% - Accent1 3 7 2 2 3 2 2 2" xfId="30200" xr:uid="{00000000-0005-0000-0000-000041750000}"/>
    <cellStyle name="20% - Accent1 3 7 2 2 3 2 3" xfId="30201" xr:uid="{00000000-0005-0000-0000-000042750000}"/>
    <cellStyle name="20% - Accent1 3 7 2 2 3 3" xfId="30202" xr:uid="{00000000-0005-0000-0000-000043750000}"/>
    <cellStyle name="20% - Accent1 3 7 2 2 3 3 2" xfId="30203" xr:uid="{00000000-0005-0000-0000-000044750000}"/>
    <cellStyle name="20% - Accent1 3 7 2 2 3 4" xfId="30204" xr:uid="{00000000-0005-0000-0000-000045750000}"/>
    <cellStyle name="20% - Accent1 3 7 2 2 4" xfId="30205" xr:uid="{00000000-0005-0000-0000-000046750000}"/>
    <cellStyle name="20% - Accent1 3 7 2 2 4 2" xfId="30206" xr:uid="{00000000-0005-0000-0000-000047750000}"/>
    <cellStyle name="20% - Accent1 3 7 2 2 4 2 2" xfId="30207" xr:uid="{00000000-0005-0000-0000-000048750000}"/>
    <cellStyle name="20% - Accent1 3 7 2 2 4 2 2 2" xfId="30208" xr:uid="{00000000-0005-0000-0000-000049750000}"/>
    <cellStyle name="20% - Accent1 3 7 2 2 4 2 3" xfId="30209" xr:uid="{00000000-0005-0000-0000-00004A750000}"/>
    <cellStyle name="20% - Accent1 3 7 2 2 4 3" xfId="30210" xr:uid="{00000000-0005-0000-0000-00004B750000}"/>
    <cellStyle name="20% - Accent1 3 7 2 2 4 3 2" xfId="30211" xr:uid="{00000000-0005-0000-0000-00004C750000}"/>
    <cellStyle name="20% - Accent1 3 7 2 2 4 4" xfId="30212" xr:uid="{00000000-0005-0000-0000-00004D750000}"/>
    <cellStyle name="20% - Accent1 3 7 2 2 5" xfId="30213" xr:uid="{00000000-0005-0000-0000-00004E750000}"/>
    <cellStyle name="20% - Accent1 3 7 2 2 5 2" xfId="30214" xr:uid="{00000000-0005-0000-0000-00004F750000}"/>
    <cellStyle name="20% - Accent1 3 7 2 2 5 2 2" xfId="30215" xr:uid="{00000000-0005-0000-0000-000050750000}"/>
    <cellStyle name="20% - Accent1 3 7 2 2 5 3" xfId="30216" xr:uid="{00000000-0005-0000-0000-000051750000}"/>
    <cellStyle name="20% - Accent1 3 7 2 2 6" xfId="30217" xr:uid="{00000000-0005-0000-0000-000052750000}"/>
    <cellStyle name="20% - Accent1 3 7 2 2 6 2" xfId="30218" xr:uid="{00000000-0005-0000-0000-000053750000}"/>
    <cellStyle name="20% - Accent1 3 7 2 2 6 2 2" xfId="30219" xr:uid="{00000000-0005-0000-0000-000054750000}"/>
    <cellStyle name="20% - Accent1 3 7 2 2 6 3" xfId="30220" xr:uid="{00000000-0005-0000-0000-000055750000}"/>
    <cellStyle name="20% - Accent1 3 7 2 2 7" xfId="30221" xr:uid="{00000000-0005-0000-0000-000056750000}"/>
    <cellStyle name="20% - Accent1 3 7 2 2 7 2" xfId="30222" xr:uid="{00000000-0005-0000-0000-000057750000}"/>
    <cellStyle name="20% - Accent1 3 7 2 2 8" xfId="30223" xr:uid="{00000000-0005-0000-0000-000058750000}"/>
    <cellStyle name="20% - Accent1 3 7 2 2 8 2" xfId="30224" xr:uid="{00000000-0005-0000-0000-000059750000}"/>
    <cellStyle name="20% - Accent1 3 7 2 2 9" xfId="30225" xr:uid="{00000000-0005-0000-0000-00005A750000}"/>
    <cellStyle name="20% - Accent1 3 7 2 3" xfId="30226" xr:uid="{00000000-0005-0000-0000-00005B750000}"/>
    <cellStyle name="20% - Accent1 3 7 2 3 2" xfId="30227" xr:uid="{00000000-0005-0000-0000-00005C750000}"/>
    <cellStyle name="20% - Accent1 3 7 2 3 2 2" xfId="30228" xr:uid="{00000000-0005-0000-0000-00005D750000}"/>
    <cellStyle name="20% - Accent1 3 7 2 3 2 2 2" xfId="30229" xr:uid="{00000000-0005-0000-0000-00005E750000}"/>
    <cellStyle name="20% - Accent1 3 7 2 3 2 2 2 2" xfId="30230" xr:uid="{00000000-0005-0000-0000-00005F750000}"/>
    <cellStyle name="20% - Accent1 3 7 2 3 2 2 3" xfId="30231" xr:uid="{00000000-0005-0000-0000-000060750000}"/>
    <cellStyle name="20% - Accent1 3 7 2 3 2 3" xfId="30232" xr:uid="{00000000-0005-0000-0000-000061750000}"/>
    <cellStyle name="20% - Accent1 3 7 2 3 2 3 2" xfId="30233" xr:uid="{00000000-0005-0000-0000-000062750000}"/>
    <cellStyle name="20% - Accent1 3 7 2 3 2 4" xfId="30234" xr:uid="{00000000-0005-0000-0000-000063750000}"/>
    <cellStyle name="20% - Accent1 3 7 2 3 3" xfId="30235" xr:uid="{00000000-0005-0000-0000-000064750000}"/>
    <cellStyle name="20% - Accent1 3 7 2 3 3 2" xfId="30236" xr:uid="{00000000-0005-0000-0000-000065750000}"/>
    <cellStyle name="20% - Accent1 3 7 2 3 3 2 2" xfId="30237" xr:uid="{00000000-0005-0000-0000-000066750000}"/>
    <cellStyle name="20% - Accent1 3 7 2 3 3 2 2 2" xfId="30238" xr:uid="{00000000-0005-0000-0000-000067750000}"/>
    <cellStyle name="20% - Accent1 3 7 2 3 3 2 3" xfId="30239" xr:uid="{00000000-0005-0000-0000-000068750000}"/>
    <cellStyle name="20% - Accent1 3 7 2 3 3 3" xfId="30240" xr:uid="{00000000-0005-0000-0000-000069750000}"/>
    <cellStyle name="20% - Accent1 3 7 2 3 3 3 2" xfId="30241" xr:uid="{00000000-0005-0000-0000-00006A750000}"/>
    <cellStyle name="20% - Accent1 3 7 2 3 3 4" xfId="30242" xr:uid="{00000000-0005-0000-0000-00006B750000}"/>
    <cellStyle name="20% - Accent1 3 7 2 3 4" xfId="30243" xr:uid="{00000000-0005-0000-0000-00006C750000}"/>
    <cellStyle name="20% - Accent1 3 7 2 3 4 2" xfId="30244" xr:uid="{00000000-0005-0000-0000-00006D750000}"/>
    <cellStyle name="20% - Accent1 3 7 2 3 4 2 2" xfId="30245" xr:uid="{00000000-0005-0000-0000-00006E750000}"/>
    <cellStyle name="20% - Accent1 3 7 2 3 4 2 2 2" xfId="30246" xr:uid="{00000000-0005-0000-0000-00006F750000}"/>
    <cellStyle name="20% - Accent1 3 7 2 3 4 2 3" xfId="30247" xr:uid="{00000000-0005-0000-0000-000070750000}"/>
    <cellStyle name="20% - Accent1 3 7 2 3 4 3" xfId="30248" xr:uid="{00000000-0005-0000-0000-000071750000}"/>
    <cellStyle name="20% - Accent1 3 7 2 3 4 3 2" xfId="30249" xr:uid="{00000000-0005-0000-0000-000072750000}"/>
    <cellStyle name="20% - Accent1 3 7 2 3 4 4" xfId="30250" xr:uid="{00000000-0005-0000-0000-000073750000}"/>
    <cellStyle name="20% - Accent1 3 7 2 3 5" xfId="30251" xr:uid="{00000000-0005-0000-0000-000074750000}"/>
    <cellStyle name="20% - Accent1 3 7 2 3 5 2" xfId="30252" xr:uid="{00000000-0005-0000-0000-000075750000}"/>
    <cellStyle name="20% - Accent1 3 7 2 3 5 2 2" xfId="30253" xr:uid="{00000000-0005-0000-0000-000076750000}"/>
    <cellStyle name="20% - Accent1 3 7 2 3 5 3" xfId="30254" xr:uid="{00000000-0005-0000-0000-000077750000}"/>
    <cellStyle name="20% - Accent1 3 7 2 3 6" xfId="30255" xr:uid="{00000000-0005-0000-0000-000078750000}"/>
    <cellStyle name="20% - Accent1 3 7 2 3 6 2" xfId="30256" xr:uid="{00000000-0005-0000-0000-000079750000}"/>
    <cellStyle name="20% - Accent1 3 7 2 3 6 2 2" xfId="30257" xr:uid="{00000000-0005-0000-0000-00007A750000}"/>
    <cellStyle name="20% - Accent1 3 7 2 3 6 3" xfId="30258" xr:uid="{00000000-0005-0000-0000-00007B750000}"/>
    <cellStyle name="20% - Accent1 3 7 2 3 7" xfId="30259" xr:uid="{00000000-0005-0000-0000-00007C750000}"/>
    <cellStyle name="20% - Accent1 3 7 2 3 7 2" xfId="30260" xr:uid="{00000000-0005-0000-0000-00007D750000}"/>
    <cellStyle name="20% - Accent1 3 7 2 3 8" xfId="30261" xr:uid="{00000000-0005-0000-0000-00007E750000}"/>
    <cellStyle name="20% - Accent1 3 7 2 3 8 2" xfId="30262" xr:uid="{00000000-0005-0000-0000-00007F750000}"/>
    <cellStyle name="20% - Accent1 3 7 2 3 9" xfId="30263" xr:uid="{00000000-0005-0000-0000-000080750000}"/>
    <cellStyle name="20% - Accent1 3 7 2 4" xfId="30264" xr:uid="{00000000-0005-0000-0000-000081750000}"/>
    <cellStyle name="20% - Accent1 3 7 2 4 2" xfId="30265" xr:uid="{00000000-0005-0000-0000-000082750000}"/>
    <cellStyle name="20% - Accent1 3 7 2 4 2 2" xfId="30266" xr:uid="{00000000-0005-0000-0000-000083750000}"/>
    <cellStyle name="20% - Accent1 3 7 2 4 2 2 2" xfId="30267" xr:uid="{00000000-0005-0000-0000-000084750000}"/>
    <cellStyle name="20% - Accent1 3 7 2 4 2 3" xfId="30268" xr:uid="{00000000-0005-0000-0000-000085750000}"/>
    <cellStyle name="20% - Accent1 3 7 2 4 3" xfId="30269" xr:uid="{00000000-0005-0000-0000-000086750000}"/>
    <cellStyle name="20% - Accent1 3 7 2 4 3 2" xfId="30270" xr:uid="{00000000-0005-0000-0000-000087750000}"/>
    <cellStyle name="20% - Accent1 3 7 2 4 4" xfId="30271" xr:uid="{00000000-0005-0000-0000-000088750000}"/>
    <cellStyle name="20% - Accent1 3 7 2 5" xfId="30272" xr:uid="{00000000-0005-0000-0000-000089750000}"/>
    <cellStyle name="20% - Accent1 3 7 2 5 2" xfId="30273" xr:uid="{00000000-0005-0000-0000-00008A750000}"/>
    <cellStyle name="20% - Accent1 3 7 2 5 2 2" xfId="30274" xr:uid="{00000000-0005-0000-0000-00008B750000}"/>
    <cellStyle name="20% - Accent1 3 7 2 5 2 2 2" xfId="30275" xr:uid="{00000000-0005-0000-0000-00008C750000}"/>
    <cellStyle name="20% - Accent1 3 7 2 5 2 3" xfId="30276" xr:uid="{00000000-0005-0000-0000-00008D750000}"/>
    <cellStyle name="20% - Accent1 3 7 2 5 3" xfId="30277" xr:uid="{00000000-0005-0000-0000-00008E750000}"/>
    <cellStyle name="20% - Accent1 3 7 2 5 3 2" xfId="30278" xr:uid="{00000000-0005-0000-0000-00008F750000}"/>
    <cellStyle name="20% - Accent1 3 7 2 5 4" xfId="30279" xr:uid="{00000000-0005-0000-0000-000090750000}"/>
    <cellStyle name="20% - Accent1 3 7 2 6" xfId="30280" xr:uid="{00000000-0005-0000-0000-000091750000}"/>
    <cellStyle name="20% - Accent1 3 7 2 6 2" xfId="30281" xr:uid="{00000000-0005-0000-0000-000092750000}"/>
    <cellStyle name="20% - Accent1 3 7 2 6 2 2" xfId="30282" xr:uid="{00000000-0005-0000-0000-000093750000}"/>
    <cellStyle name="20% - Accent1 3 7 2 6 2 2 2" xfId="30283" xr:uid="{00000000-0005-0000-0000-000094750000}"/>
    <cellStyle name="20% - Accent1 3 7 2 6 2 3" xfId="30284" xr:uid="{00000000-0005-0000-0000-000095750000}"/>
    <cellStyle name="20% - Accent1 3 7 2 6 3" xfId="30285" xr:uid="{00000000-0005-0000-0000-000096750000}"/>
    <cellStyle name="20% - Accent1 3 7 2 6 3 2" xfId="30286" xr:uid="{00000000-0005-0000-0000-000097750000}"/>
    <cellStyle name="20% - Accent1 3 7 2 6 4" xfId="30287" xr:uid="{00000000-0005-0000-0000-000098750000}"/>
    <cellStyle name="20% - Accent1 3 7 2 7" xfId="30288" xr:uid="{00000000-0005-0000-0000-000099750000}"/>
    <cellStyle name="20% - Accent1 3 7 2 7 2" xfId="30289" xr:uid="{00000000-0005-0000-0000-00009A750000}"/>
    <cellStyle name="20% - Accent1 3 7 2 7 2 2" xfId="30290" xr:uid="{00000000-0005-0000-0000-00009B750000}"/>
    <cellStyle name="20% - Accent1 3 7 2 7 3" xfId="30291" xr:uid="{00000000-0005-0000-0000-00009C750000}"/>
    <cellStyle name="20% - Accent1 3 7 2 8" xfId="30292" xr:uid="{00000000-0005-0000-0000-00009D750000}"/>
    <cellStyle name="20% - Accent1 3 7 2 8 2" xfId="30293" xr:uid="{00000000-0005-0000-0000-00009E750000}"/>
    <cellStyle name="20% - Accent1 3 7 2 8 2 2" xfId="30294" xr:uid="{00000000-0005-0000-0000-00009F750000}"/>
    <cellStyle name="20% - Accent1 3 7 2 8 3" xfId="30295" xr:uid="{00000000-0005-0000-0000-0000A0750000}"/>
    <cellStyle name="20% - Accent1 3 7 2 9" xfId="30296" xr:uid="{00000000-0005-0000-0000-0000A1750000}"/>
    <cellStyle name="20% - Accent1 3 7 2 9 2" xfId="30297" xr:uid="{00000000-0005-0000-0000-0000A2750000}"/>
    <cellStyle name="20% - Accent1 3 7 3" xfId="30298" xr:uid="{00000000-0005-0000-0000-0000A3750000}"/>
    <cellStyle name="20% - Accent1 3 7 3 10" xfId="30299" xr:uid="{00000000-0005-0000-0000-0000A4750000}"/>
    <cellStyle name="20% - Accent1 3 7 3 10 2" xfId="30300" xr:uid="{00000000-0005-0000-0000-0000A5750000}"/>
    <cellStyle name="20% - Accent1 3 7 3 11" xfId="30301" xr:uid="{00000000-0005-0000-0000-0000A6750000}"/>
    <cellStyle name="20% - Accent1 3 7 3 2" xfId="30302" xr:uid="{00000000-0005-0000-0000-0000A7750000}"/>
    <cellStyle name="20% - Accent1 3 7 3 2 2" xfId="30303" xr:uid="{00000000-0005-0000-0000-0000A8750000}"/>
    <cellStyle name="20% - Accent1 3 7 3 2 2 2" xfId="30304" xr:uid="{00000000-0005-0000-0000-0000A9750000}"/>
    <cellStyle name="20% - Accent1 3 7 3 2 2 2 2" xfId="30305" xr:uid="{00000000-0005-0000-0000-0000AA750000}"/>
    <cellStyle name="20% - Accent1 3 7 3 2 2 2 2 2" xfId="30306" xr:uid="{00000000-0005-0000-0000-0000AB750000}"/>
    <cellStyle name="20% - Accent1 3 7 3 2 2 2 3" xfId="30307" xr:uid="{00000000-0005-0000-0000-0000AC750000}"/>
    <cellStyle name="20% - Accent1 3 7 3 2 2 3" xfId="30308" xr:uid="{00000000-0005-0000-0000-0000AD750000}"/>
    <cellStyle name="20% - Accent1 3 7 3 2 2 3 2" xfId="30309" xr:uid="{00000000-0005-0000-0000-0000AE750000}"/>
    <cellStyle name="20% - Accent1 3 7 3 2 2 4" xfId="30310" xr:uid="{00000000-0005-0000-0000-0000AF750000}"/>
    <cellStyle name="20% - Accent1 3 7 3 2 3" xfId="30311" xr:uid="{00000000-0005-0000-0000-0000B0750000}"/>
    <cellStyle name="20% - Accent1 3 7 3 2 3 2" xfId="30312" xr:uid="{00000000-0005-0000-0000-0000B1750000}"/>
    <cellStyle name="20% - Accent1 3 7 3 2 3 2 2" xfId="30313" xr:uid="{00000000-0005-0000-0000-0000B2750000}"/>
    <cellStyle name="20% - Accent1 3 7 3 2 3 2 2 2" xfId="30314" xr:uid="{00000000-0005-0000-0000-0000B3750000}"/>
    <cellStyle name="20% - Accent1 3 7 3 2 3 2 3" xfId="30315" xr:uid="{00000000-0005-0000-0000-0000B4750000}"/>
    <cellStyle name="20% - Accent1 3 7 3 2 3 3" xfId="30316" xr:uid="{00000000-0005-0000-0000-0000B5750000}"/>
    <cellStyle name="20% - Accent1 3 7 3 2 3 3 2" xfId="30317" xr:uid="{00000000-0005-0000-0000-0000B6750000}"/>
    <cellStyle name="20% - Accent1 3 7 3 2 3 4" xfId="30318" xr:uid="{00000000-0005-0000-0000-0000B7750000}"/>
    <cellStyle name="20% - Accent1 3 7 3 2 4" xfId="30319" xr:uid="{00000000-0005-0000-0000-0000B8750000}"/>
    <cellStyle name="20% - Accent1 3 7 3 2 4 2" xfId="30320" xr:uid="{00000000-0005-0000-0000-0000B9750000}"/>
    <cellStyle name="20% - Accent1 3 7 3 2 4 2 2" xfId="30321" xr:uid="{00000000-0005-0000-0000-0000BA750000}"/>
    <cellStyle name="20% - Accent1 3 7 3 2 4 2 2 2" xfId="30322" xr:uid="{00000000-0005-0000-0000-0000BB750000}"/>
    <cellStyle name="20% - Accent1 3 7 3 2 4 2 3" xfId="30323" xr:uid="{00000000-0005-0000-0000-0000BC750000}"/>
    <cellStyle name="20% - Accent1 3 7 3 2 4 3" xfId="30324" xr:uid="{00000000-0005-0000-0000-0000BD750000}"/>
    <cellStyle name="20% - Accent1 3 7 3 2 4 3 2" xfId="30325" xr:uid="{00000000-0005-0000-0000-0000BE750000}"/>
    <cellStyle name="20% - Accent1 3 7 3 2 4 4" xfId="30326" xr:uid="{00000000-0005-0000-0000-0000BF750000}"/>
    <cellStyle name="20% - Accent1 3 7 3 2 5" xfId="30327" xr:uid="{00000000-0005-0000-0000-0000C0750000}"/>
    <cellStyle name="20% - Accent1 3 7 3 2 5 2" xfId="30328" xr:uid="{00000000-0005-0000-0000-0000C1750000}"/>
    <cellStyle name="20% - Accent1 3 7 3 2 5 2 2" xfId="30329" xr:uid="{00000000-0005-0000-0000-0000C2750000}"/>
    <cellStyle name="20% - Accent1 3 7 3 2 5 3" xfId="30330" xr:uid="{00000000-0005-0000-0000-0000C3750000}"/>
    <cellStyle name="20% - Accent1 3 7 3 2 6" xfId="30331" xr:uid="{00000000-0005-0000-0000-0000C4750000}"/>
    <cellStyle name="20% - Accent1 3 7 3 2 6 2" xfId="30332" xr:uid="{00000000-0005-0000-0000-0000C5750000}"/>
    <cellStyle name="20% - Accent1 3 7 3 2 6 2 2" xfId="30333" xr:uid="{00000000-0005-0000-0000-0000C6750000}"/>
    <cellStyle name="20% - Accent1 3 7 3 2 6 3" xfId="30334" xr:uid="{00000000-0005-0000-0000-0000C7750000}"/>
    <cellStyle name="20% - Accent1 3 7 3 2 7" xfId="30335" xr:uid="{00000000-0005-0000-0000-0000C8750000}"/>
    <cellStyle name="20% - Accent1 3 7 3 2 7 2" xfId="30336" xr:uid="{00000000-0005-0000-0000-0000C9750000}"/>
    <cellStyle name="20% - Accent1 3 7 3 2 8" xfId="30337" xr:uid="{00000000-0005-0000-0000-0000CA750000}"/>
    <cellStyle name="20% - Accent1 3 7 3 2 8 2" xfId="30338" xr:uid="{00000000-0005-0000-0000-0000CB750000}"/>
    <cellStyle name="20% - Accent1 3 7 3 2 9" xfId="30339" xr:uid="{00000000-0005-0000-0000-0000CC750000}"/>
    <cellStyle name="20% - Accent1 3 7 3 3" xfId="30340" xr:uid="{00000000-0005-0000-0000-0000CD750000}"/>
    <cellStyle name="20% - Accent1 3 7 3 3 2" xfId="30341" xr:uid="{00000000-0005-0000-0000-0000CE750000}"/>
    <cellStyle name="20% - Accent1 3 7 3 3 2 2" xfId="30342" xr:uid="{00000000-0005-0000-0000-0000CF750000}"/>
    <cellStyle name="20% - Accent1 3 7 3 3 2 2 2" xfId="30343" xr:uid="{00000000-0005-0000-0000-0000D0750000}"/>
    <cellStyle name="20% - Accent1 3 7 3 3 2 2 2 2" xfId="30344" xr:uid="{00000000-0005-0000-0000-0000D1750000}"/>
    <cellStyle name="20% - Accent1 3 7 3 3 2 2 3" xfId="30345" xr:uid="{00000000-0005-0000-0000-0000D2750000}"/>
    <cellStyle name="20% - Accent1 3 7 3 3 2 3" xfId="30346" xr:uid="{00000000-0005-0000-0000-0000D3750000}"/>
    <cellStyle name="20% - Accent1 3 7 3 3 2 3 2" xfId="30347" xr:uid="{00000000-0005-0000-0000-0000D4750000}"/>
    <cellStyle name="20% - Accent1 3 7 3 3 2 4" xfId="30348" xr:uid="{00000000-0005-0000-0000-0000D5750000}"/>
    <cellStyle name="20% - Accent1 3 7 3 3 3" xfId="30349" xr:uid="{00000000-0005-0000-0000-0000D6750000}"/>
    <cellStyle name="20% - Accent1 3 7 3 3 3 2" xfId="30350" xr:uid="{00000000-0005-0000-0000-0000D7750000}"/>
    <cellStyle name="20% - Accent1 3 7 3 3 3 2 2" xfId="30351" xr:uid="{00000000-0005-0000-0000-0000D8750000}"/>
    <cellStyle name="20% - Accent1 3 7 3 3 3 2 2 2" xfId="30352" xr:uid="{00000000-0005-0000-0000-0000D9750000}"/>
    <cellStyle name="20% - Accent1 3 7 3 3 3 2 3" xfId="30353" xr:uid="{00000000-0005-0000-0000-0000DA750000}"/>
    <cellStyle name="20% - Accent1 3 7 3 3 3 3" xfId="30354" xr:uid="{00000000-0005-0000-0000-0000DB750000}"/>
    <cellStyle name="20% - Accent1 3 7 3 3 3 3 2" xfId="30355" xr:uid="{00000000-0005-0000-0000-0000DC750000}"/>
    <cellStyle name="20% - Accent1 3 7 3 3 3 4" xfId="30356" xr:uid="{00000000-0005-0000-0000-0000DD750000}"/>
    <cellStyle name="20% - Accent1 3 7 3 3 4" xfId="30357" xr:uid="{00000000-0005-0000-0000-0000DE750000}"/>
    <cellStyle name="20% - Accent1 3 7 3 3 4 2" xfId="30358" xr:uid="{00000000-0005-0000-0000-0000DF750000}"/>
    <cellStyle name="20% - Accent1 3 7 3 3 4 2 2" xfId="30359" xr:uid="{00000000-0005-0000-0000-0000E0750000}"/>
    <cellStyle name="20% - Accent1 3 7 3 3 4 2 2 2" xfId="30360" xr:uid="{00000000-0005-0000-0000-0000E1750000}"/>
    <cellStyle name="20% - Accent1 3 7 3 3 4 2 3" xfId="30361" xr:uid="{00000000-0005-0000-0000-0000E2750000}"/>
    <cellStyle name="20% - Accent1 3 7 3 3 4 3" xfId="30362" xr:uid="{00000000-0005-0000-0000-0000E3750000}"/>
    <cellStyle name="20% - Accent1 3 7 3 3 4 3 2" xfId="30363" xr:uid="{00000000-0005-0000-0000-0000E4750000}"/>
    <cellStyle name="20% - Accent1 3 7 3 3 4 4" xfId="30364" xr:uid="{00000000-0005-0000-0000-0000E5750000}"/>
    <cellStyle name="20% - Accent1 3 7 3 3 5" xfId="30365" xr:uid="{00000000-0005-0000-0000-0000E6750000}"/>
    <cellStyle name="20% - Accent1 3 7 3 3 5 2" xfId="30366" xr:uid="{00000000-0005-0000-0000-0000E7750000}"/>
    <cellStyle name="20% - Accent1 3 7 3 3 5 2 2" xfId="30367" xr:uid="{00000000-0005-0000-0000-0000E8750000}"/>
    <cellStyle name="20% - Accent1 3 7 3 3 5 3" xfId="30368" xr:uid="{00000000-0005-0000-0000-0000E9750000}"/>
    <cellStyle name="20% - Accent1 3 7 3 3 6" xfId="30369" xr:uid="{00000000-0005-0000-0000-0000EA750000}"/>
    <cellStyle name="20% - Accent1 3 7 3 3 6 2" xfId="30370" xr:uid="{00000000-0005-0000-0000-0000EB750000}"/>
    <cellStyle name="20% - Accent1 3 7 3 3 6 2 2" xfId="30371" xr:uid="{00000000-0005-0000-0000-0000EC750000}"/>
    <cellStyle name="20% - Accent1 3 7 3 3 6 3" xfId="30372" xr:uid="{00000000-0005-0000-0000-0000ED750000}"/>
    <cellStyle name="20% - Accent1 3 7 3 3 7" xfId="30373" xr:uid="{00000000-0005-0000-0000-0000EE750000}"/>
    <cellStyle name="20% - Accent1 3 7 3 3 7 2" xfId="30374" xr:uid="{00000000-0005-0000-0000-0000EF750000}"/>
    <cellStyle name="20% - Accent1 3 7 3 3 8" xfId="30375" xr:uid="{00000000-0005-0000-0000-0000F0750000}"/>
    <cellStyle name="20% - Accent1 3 7 3 3 8 2" xfId="30376" xr:uid="{00000000-0005-0000-0000-0000F1750000}"/>
    <cellStyle name="20% - Accent1 3 7 3 3 9" xfId="30377" xr:uid="{00000000-0005-0000-0000-0000F2750000}"/>
    <cellStyle name="20% - Accent1 3 7 3 4" xfId="30378" xr:uid="{00000000-0005-0000-0000-0000F3750000}"/>
    <cellStyle name="20% - Accent1 3 7 3 4 2" xfId="30379" xr:uid="{00000000-0005-0000-0000-0000F4750000}"/>
    <cellStyle name="20% - Accent1 3 7 3 4 2 2" xfId="30380" xr:uid="{00000000-0005-0000-0000-0000F5750000}"/>
    <cellStyle name="20% - Accent1 3 7 3 4 2 2 2" xfId="30381" xr:uid="{00000000-0005-0000-0000-0000F6750000}"/>
    <cellStyle name="20% - Accent1 3 7 3 4 2 3" xfId="30382" xr:uid="{00000000-0005-0000-0000-0000F7750000}"/>
    <cellStyle name="20% - Accent1 3 7 3 4 3" xfId="30383" xr:uid="{00000000-0005-0000-0000-0000F8750000}"/>
    <cellStyle name="20% - Accent1 3 7 3 4 3 2" xfId="30384" xr:uid="{00000000-0005-0000-0000-0000F9750000}"/>
    <cellStyle name="20% - Accent1 3 7 3 4 4" xfId="30385" xr:uid="{00000000-0005-0000-0000-0000FA750000}"/>
    <cellStyle name="20% - Accent1 3 7 3 5" xfId="30386" xr:uid="{00000000-0005-0000-0000-0000FB750000}"/>
    <cellStyle name="20% - Accent1 3 7 3 5 2" xfId="30387" xr:uid="{00000000-0005-0000-0000-0000FC750000}"/>
    <cellStyle name="20% - Accent1 3 7 3 5 2 2" xfId="30388" xr:uid="{00000000-0005-0000-0000-0000FD750000}"/>
    <cellStyle name="20% - Accent1 3 7 3 5 2 2 2" xfId="30389" xr:uid="{00000000-0005-0000-0000-0000FE750000}"/>
    <cellStyle name="20% - Accent1 3 7 3 5 2 3" xfId="30390" xr:uid="{00000000-0005-0000-0000-0000FF750000}"/>
    <cellStyle name="20% - Accent1 3 7 3 5 3" xfId="30391" xr:uid="{00000000-0005-0000-0000-000000760000}"/>
    <cellStyle name="20% - Accent1 3 7 3 5 3 2" xfId="30392" xr:uid="{00000000-0005-0000-0000-000001760000}"/>
    <cellStyle name="20% - Accent1 3 7 3 5 4" xfId="30393" xr:uid="{00000000-0005-0000-0000-000002760000}"/>
    <cellStyle name="20% - Accent1 3 7 3 6" xfId="30394" xr:uid="{00000000-0005-0000-0000-000003760000}"/>
    <cellStyle name="20% - Accent1 3 7 3 6 2" xfId="30395" xr:uid="{00000000-0005-0000-0000-000004760000}"/>
    <cellStyle name="20% - Accent1 3 7 3 6 2 2" xfId="30396" xr:uid="{00000000-0005-0000-0000-000005760000}"/>
    <cellStyle name="20% - Accent1 3 7 3 6 2 2 2" xfId="30397" xr:uid="{00000000-0005-0000-0000-000006760000}"/>
    <cellStyle name="20% - Accent1 3 7 3 6 2 3" xfId="30398" xr:uid="{00000000-0005-0000-0000-000007760000}"/>
    <cellStyle name="20% - Accent1 3 7 3 6 3" xfId="30399" xr:uid="{00000000-0005-0000-0000-000008760000}"/>
    <cellStyle name="20% - Accent1 3 7 3 6 3 2" xfId="30400" xr:uid="{00000000-0005-0000-0000-000009760000}"/>
    <cellStyle name="20% - Accent1 3 7 3 6 4" xfId="30401" xr:uid="{00000000-0005-0000-0000-00000A760000}"/>
    <cellStyle name="20% - Accent1 3 7 3 7" xfId="30402" xr:uid="{00000000-0005-0000-0000-00000B760000}"/>
    <cellStyle name="20% - Accent1 3 7 3 7 2" xfId="30403" xr:uid="{00000000-0005-0000-0000-00000C760000}"/>
    <cellStyle name="20% - Accent1 3 7 3 7 2 2" xfId="30404" xr:uid="{00000000-0005-0000-0000-00000D760000}"/>
    <cellStyle name="20% - Accent1 3 7 3 7 3" xfId="30405" xr:uid="{00000000-0005-0000-0000-00000E760000}"/>
    <cellStyle name="20% - Accent1 3 7 3 8" xfId="30406" xr:uid="{00000000-0005-0000-0000-00000F760000}"/>
    <cellStyle name="20% - Accent1 3 7 3 8 2" xfId="30407" xr:uid="{00000000-0005-0000-0000-000010760000}"/>
    <cellStyle name="20% - Accent1 3 7 3 8 2 2" xfId="30408" xr:uid="{00000000-0005-0000-0000-000011760000}"/>
    <cellStyle name="20% - Accent1 3 7 3 8 3" xfId="30409" xr:uid="{00000000-0005-0000-0000-000012760000}"/>
    <cellStyle name="20% - Accent1 3 7 3 9" xfId="30410" xr:uid="{00000000-0005-0000-0000-000013760000}"/>
    <cellStyle name="20% - Accent1 3 7 3 9 2" xfId="30411" xr:uid="{00000000-0005-0000-0000-000014760000}"/>
    <cellStyle name="20% - Accent1 3 7 4" xfId="30412" xr:uid="{00000000-0005-0000-0000-000015760000}"/>
    <cellStyle name="20% - Accent1 3 7 4 10" xfId="30413" xr:uid="{00000000-0005-0000-0000-000016760000}"/>
    <cellStyle name="20% - Accent1 3 7 4 10 2" xfId="30414" xr:uid="{00000000-0005-0000-0000-000017760000}"/>
    <cellStyle name="20% - Accent1 3 7 4 11" xfId="30415" xr:uid="{00000000-0005-0000-0000-000018760000}"/>
    <cellStyle name="20% - Accent1 3 7 4 2" xfId="30416" xr:uid="{00000000-0005-0000-0000-000019760000}"/>
    <cellStyle name="20% - Accent1 3 7 4 2 2" xfId="30417" xr:uid="{00000000-0005-0000-0000-00001A760000}"/>
    <cellStyle name="20% - Accent1 3 7 4 2 2 2" xfId="30418" xr:uid="{00000000-0005-0000-0000-00001B760000}"/>
    <cellStyle name="20% - Accent1 3 7 4 2 2 2 2" xfId="30419" xr:uid="{00000000-0005-0000-0000-00001C760000}"/>
    <cellStyle name="20% - Accent1 3 7 4 2 2 2 2 2" xfId="30420" xr:uid="{00000000-0005-0000-0000-00001D760000}"/>
    <cellStyle name="20% - Accent1 3 7 4 2 2 2 3" xfId="30421" xr:uid="{00000000-0005-0000-0000-00001E760000}"/>
    <cellStyle name="20% - Accent1 3 7 4 2 2 3" xfId="30422" xr:uid="{00000000-0005-0000-0000-00001F760000}"/>
    <cellStyle name="20% - Accent1 3 7 4 2 2 3 2" xfId="30423" xr:uid="{00000000-0005-0000-0000-000020760000}"/>
    <cellStyle name="20% - Accent1 3 7 4 2 2 4" xfId="30424" xr:uid="{00000000-0005-0000-0000-000021760000}"/>
    <cellStyle name="20% - Accent1 3 7 4 2 3" xfId="30425" xr:uid="{00000000-0005-0000-0000-000022760000}"/>
    <cellStyle name="20% - Accent1 3 7 4 2 3 2" xfId="30426" xr:uid="{00000000-0005-0000-0000-000023760000}"/>
    <cellStyle name="20% - Accent1 3 7 4 2 3 2 2" xfId="30427" xr:uid="{00000000-0005-0000-0000-000024760000}"/>
    <cellStyle name="20% - Accent1 3 7 4 2 3 2 2 2" xfId="30428" xr:uid="{00000000-0005-0000-0000-000025760000}"/>
    <cellStyle name="20% - Accent1 3 7 4 2 3 2 3" xfId="30429" xr:uid="{00000000-0005-0000-0000-000026760000}"/>
    <cellStyle name="20% - Accent1 3 7 4 2 3 3" xfId="30430" xr:uid="{00000000-0005-0000-0000-000027760000}"/>
    <cellStyle name="20% - Accent1 3 7 4 2 3 3 2" xfId="30431" xr:uid="{00000000-0005-0000-0000-000028760000}"/>
    <cellStyle name="20% - Accent1 3 7 4 2 3 4" xfId="30432" xr:uid="{00000000-0005-0000-0000-000029760000}"/>
    <cellStyle name="20% - Accent1 3 7 4 2 4" xfId="30433" xr:uid="{00000000-0005-0000-0000-00002A760000}"/>
    <cellStyle name="20% - Accent1 3 7 4 2 4 2" xfId="30434" xr:uid="{00000000-0005-0000-0000-00002B760000}"/>
    <cellStyle name="20% - Accent1 3 7 4 2 4 2 2" xfId="30435" xr:uid="{00000000-0005-0000-0000-00002C760000}"/>
    <cellStyle name="20% - Accent1 3 7 4 2 4 2 2 2" xfId="30436" xr:uid="{00000000-0005-0000-0000-00002D760000}"/>
    <cellStyle name="20% - Accent1 3 7 4 2 4 2 3" xfId="30437" xr:uid="{00000000-0005-0000-0000-00002E760000}"/>
    <cellStyle name="20% - Accent1 3 7 4 2 4 3" xfId="30438" xr:uid="{00000000-0005-0000-0000-00002F760000}"/>
    <cellStyle name="20% - Accent1 3 7 4 2 4 3 2" xfId="30439" xr:uid="{00000000-0005-0000-0000-000030760000}"/>
    <cellStyle name="20% - Accent1 3 7 4 2 4 4" xfId="30440" xr:uid="{00000000-0005-0000-0000-000031760000}"/>
    <cellStyle name="20% - Accent1 3 7 4 2 5" xfId="30441" xr:uid="{00000000-0005-0000-0000-000032760000}"/>
    <cellStyle name="20% - Accent1 3 7 4 2 5 2" xfId="30442" xr:uid="{00000000-0005-0000-0000-000033760000}"/>
    <cellStyle name="20% - Accent1 3 7 4 2 5 2 2" xfId="30443" xr:uid="{00000000-0005-0000-0000-000034760000}"/>
    <cellStyle name="20% - Accent1 3 7 4 2 5 3" xfId="30444" xr:uid="{00000000-0005-0000-0000-000035760000}"/>
    <cellStyle name="20% - Accent1 3 7 4 2 6" xfId="30445" xr:uid="{00000000-0005-0000-0000-000036760000}"/>
    <cellStyle name="20% - Accent1 3 7 4 2 6 2" xfId="30446" xr:uid="{00000000-0005-0000-0000-000037760000}"/>
    <cellStyle name="20% - Accent1 3 7 4 2 6 2 2" xfId="30447" xr:uid="{00000000-0005-0000-0000-000038760000}"/>
    <cellStyle name="20% - Accent1 3 7 4 2 6 3" xfId="30448" xr:uid="{00000000-0005-0000-0000-000039760000}"/>
    <cellStyle name="20% - Accent1 3 7 4 2 7" xfId="30449" xr:uid="{00000000-0005-0000-0000-00003A760000}"/>
    <cellStyle name="20% - Accent1 3 7 4 2 7 2" xfId="30450" xr:uid="{00000000-0005-0000-0000-00003B760000}"/>
    <cellStyle name="20% - Accent1 3 7 4 2 8" xfId="30451" xr:uid="{00000000-0005-0000-0000-00003C760000}"/>
    <cellStyle name="20% - Accent1 3 7 4 2 8 2" xfId="30452" xr:uid="{00000000-0005-0000-0000-00003D760000}"/>
    <cellStyle name="20% - Accent1 3 7 4 2 9" xfId="30453" xr:uid="{00000000-0005-0000-0000-00003E760000}"/>
    <cellStyle name="20% - Accent1 3 7 4 3" xfId="30454" xr:uid="{00000000-0005-0000-0000-00003F760000}"/>
    <cellStyle name="20% - Accent1 3 7 4 3 2" xfId="30455" xr:uid="{00000000-0005-0000-0000-000040760000}"/>
    <cellStyle name="20% - Accent1 3 7 4 3 2 2" xfId="30456" xr:uid="{00000000-0005-0000-0000-000041760000}"/>
    <cellStyle name="20% - Accent1 3 7 4 3 2 2 2" xfId="30457" xr:uid="{00000000-0005-0000-0000-000042760000}"/>
    <cellStyle name="20% - Accent1 3 7 4 3 2 2 2 2" xfId="30458" xr:uid="{00000000-0005-0000-0000-000043760000}"/>
    <cellStyle name="20% - Accent1 3 7 4 3 2 2 3" xfId="30459" xr:uid="{00000000-0005-0000-0000-000044760000}"/>
    <cellStyle name="20% - Accent1 3 7 4 3 2 3" xfId="30460" xr:uid="{00000000-0005-0000-0000-000045760000}"/>
    <cellStyle name="20% - Accent1 3 7 4 3 2 3 2" xfId="30461" xr:uid="{00000000-0005-0000-0000-000046760000}"/>
    <cellStyle name="20% - Accent1 3 7 4 3 2 4" xfId="30462" xr:uid="{00000000-0005-0000-0000-000047760000}"/>
    <cellStyle name="20% - Accent1 3 7 4 3 3" xfId="30463" xr:uid="{00000000-0005-0000-0000-000048760000}"/>
    <cellStyle name="20% - Accent1 3 7 4 3 3 2" xfId="30464" xr:uid="{00000000-0005-0000-0000-000049760000}"/>
    <cellStyle name="20% - Accent1 3 7 4 3 3 2 2" xfId="30465" xr:uid="{00000000-0005-0000-0000-00004A760000}"/>
    <cellStyle name="20% - Accent1 3 7 4 3 3 2 2 2" xfId="30466" xr:uid="{00000000-0005-0000-0000-00004B760000}"/>
    <cellStyle name="20% - Accent1 3 7 4 3 3 2 3" xfId="30467" xr:uid="{00000000-0005-0000-0000-00004C760000}"/>
    <cellStyle name="20% - Accent1 3 7 4 3 3 3" xfId="30468" xr:uid="{00000000-0005-0000-0000-00004D760000}"/>
    <cellStyle name="20% - Accent1 3 7 4 3 3 3 2" xfId="30469" xr:uid="{00000000-0005-0000-0000-00004E760000}"/>
    <cellStyle name="20% - Accent1 3 7 4 3 3 4" xfId="30470" xr:uid="{00000000-0005-0000-0000-00004F760000}"/>
    <cellStyle name="20% - Accent1 3 7 4 3 4" xfId="30471" xr:uid="{00000000-0005-0000-0000-000050760000}"/>
    <cellStyle name="20% - Accent1 3 7 4 3 4 2" xfId="30472" xr:uid="{00000000-0005-0000-0000-000051760000}"/>
    <cellStyle name="20% - Accent1 3 7 4 3 4 2 2" xfId="30473" xr:uid="{00000000-0005-0000-0000-000052760000}"/>
    <cellStyle name="20% - Accent1 3 7 4 3 4 2 2 2" xfId="30474" xr:uid="{00000000-0005-0000-0000-000053760000}"/>
    <cellStyle name="20% - Accent1 3 7 4 3 4 2 3" xfId="30475" xr:uid="{00000000-0005-0000-0000-000054760000}"/>
    <cellStyle name="20% - Accent1 3 7 4 3 4 3" xfId="30476" xr:uid="{00000000-0005-0000-0000-000055760000}"/>
    <cellStyle name="20% - Accent1 3 7 4 3 4 3 2" xfId="30477" xr:uid="{00000000-0005-0000-0000-000056760000}"/>
    <cellStyle name="20% - Accent1 3 7 4 3 4 4" xfId="30478" xr:uid="{00000000-0005-0000-0000-000057760000}"/>
    <cellStyle name="20% - Accent1 3 7 4 3 5" xfId="30479" xr:uid="{00000000-0005-0000-0000-000058760000}"/>
    <cellStyle name="20% - Accent1 3 7 4 3 5 2" xfId="30480" xr:uid="{00000000-0005-0000-0000-000059760000}"/>
    <cellStyle name="20% - Accent1 3 7 4 3 5 2 2" xfId="30481" xr:uid="{00000000-0005-0000-0000-00005A760000}"/>
    <cellStyle name="20% - Accent1 3 7 4 3 5 3" xfId="30482" xr:uid="{00000000-0005-0000-0000-00005B760000}"/>
    <cellStyle name="20% - Accent1 3 7 4 3 6" xfId="30483" xr:uid="{00000000-0005-0000-0000-00005C760000}"/>
    <cellStyle name="20% - Accent1 3 7 4 3 6 2" xfId="30484" xr:uid="{00000000-0005-0000-0000-00005D760000}"/>
    <cellStyle name="20% - Accent1 3 7 4 3 6 2 2" xfId="30485" xr:uid="{00000000-0005-0000-0000-00005E760000}"/>
    <cellStyle name="20% - Accent1 3 7 4 3 6 3" xfId="30486" xr:uid="{00000000-0005-0000-0000-00005F760000}"/>
    <cellStyle name="20% - Accent1 3 7 4 3 7" xfId="30487" xr:uid="{00000000-0005-0000-0000-000060760000}"/>
    <cellStyle name="20% - Accent1 3 7 4 3 7 2" xfId="30488" xr:uid="{00000000-0005-0000-0000-000061760000}"/>
    <cellStyle name="20% - Accent1 3 7 4 3 8" xfId="30489" xr:uid="{00000000-0005-0000-0000-000062760000}"/>
    <cellStyle name="20% - Accent1 3 7 4 3 8 2" xfId="30490" xr:uid="{00000000-0005-0000-0000-000063760000}"/>
    <cellStyle name="20% - Accent1 3 7 4 3 9" xfId="30491" xr:uid="{00000000-0005-0000-0000-000064760000}"/>
    <cellStyle name="20% - Accent1 3 7 4 4" xfId="30492" xr:uid="{00000000-0005-0000-0000-000065760000}"/>
    <cellStyle name="20% - Accent1 3 7 4 4 2" xfId="30493" xr:uid="{00000000-0005-0000-0000-000066760000}"/>
    <cellStyle name="20% - Accent1 3 7 4 4 2 2" xfId="30494" xr:uid="{00000000-0005-0000-0000-000067760000}"/>
    <cellStyle name="20% - Accent1 3 7 4 4 2 2 2" xfId="30495" xr:uid="{00000000-0005-0000-0000-000068760000}"/>
    <cellStyle name="20% - Accent1 3 7 4 4 2 3" xfId="30496" xr:uid="{00000000-0005-0000-0000-000069760000}"/>
    <cellStyle name="20% - Accent1 3 7 4 4 3" xfId="30497" xr:uid="{00000000-0005-0000-0000-00006A760000}"/>
    <cellStyle name="20% - Accent1 3 7 4 4 3 2" xfId="30498" xr:uid="{00000000-0005-0000-0000-00006B760000}"/>
    <cellStyle name="20% - Accent1 3 7 4 4 4" xfId="30499" xr:uid="{00000000-0005-0000-0000-00006C760000}"/>
    <cellStyle name="20% - Accent1 3 7 4 5" xfId="30500" xr:uid="{00000000-0005-0000-0000-00006D760000}"/>
    <cellStyle name="20% - Accent1 3 7 4 5 2" xfId="30501" xr:uid="{00000000-0005-0000-0000-00006E760000}"/>
    <cellStyle name="20% - Accent1 3 7 4 5 2 2" xfId="30502" xr:uid="{00000000-0005-0000-0000-00006F760000}"/>
    <cellStyle name="20% - Accent1 3 7 4 5 2 2 2" xfId="30503" xr:uid="{00000000-0005-0000-0000-000070760000}"/>
    <cellStyle name="20% - Accent1 3 7 4 5 2 3" xfId="30504" xr:uid="{00000000-0005-0000-0000-000071760000}"/>
    <cellStyle name="20% - Accent1 3 7 4 5 3" xfId="30505" xr:uid="{00000000-0005-0000-0000-000072760000}"/>
    <cellStyle name="20% - Accent1 3 7 4 5 3 2" xfId="30506" xr:uid="{00000000-0005-0000-0000-000073760000}"/>
    <cellStyle name="20% - Accent1 3 7 4 5 4" xfId="30507" xr:uid="{00000000-0005-0000-0000-000074760000}"/>
    <cellStyle name="20% - Accent1 3 7 4 6" xfId="30508" xr:uid="{00000000-0005-0000-0000-000075760000}"/>
    <cellStyle name="20% - Accent1 3 7 4 6 2" xfId="30509" xr:uid="{00000000-0005-0000-0000-000076760000}"/>
    <cellStyle name="20% - Accent1 3 7 4 6 2 2" xfId="30510" xr:uid="{00000000-0005-0000-0000-000077760000}"/>
    <cellStyle name="20% - Accent1 3 7 4 6 2 2 2" xfId="30511" xr:uid="{00000000-0005-0000-0000-000078760000}"/>
    <cellStyle name="20% - Accent1 3 7 4 6 2 3" xfId="30512" xr:uid="{00000000-0005-0000-0000-000079760000}"/>
    <cellStyle name="20% - Accent1 3 7 4 6 3" xfId="30513" xr:uid="{00000000-0005-0000-0000-00007A760000}"/>
    <cellStyle name="20% - Accent1 3 7 4 6 3 2" xfId="30514" xr:uid="{00000000-0005-0000-0000-00007B760000}"/>
    <cellStyle name="20% - Accent1 3 7 4 6 4" xfId="30515" xr:uid="{00000000-0005-0000-0000-00007C760000}"/>
    <cellStyle name="20% - Accent1 3 7 4 7" xfId="30516" xr:uid="{00000000-0005-0000-0000-00007D760000}"/>
    <cellStyle name="20% - Accent1 3 7 4 7 2" xfId="30517" xr:uid="{00000000-0005-0000-0000-00007E760000}"/>
    <cellStyle name="20% - Accent1 3 7 4 7 2 2" xfId="30518" xr:uid="{00000000-0005-0000-0000-00007F760000}"/>
    <cellStyle name="20% - Accent1 3 7 4 7 3" xfId="30519" xr:uid="{00000000-0005-0000-0000-000080760000}"/>
    <cellStyle name="20% - Accent1 3 7 4 8" xfId="30520" xr:uid="{00000000-0005-0000-0000-000081760000}"/>
    <cellStyle name="20% - Accent1 3 7 4 8 2" xfId="30521" xr:uid="{00000000-0005-0000-0000-000082760000}"/>
    <cellStyle name="20% - Accent1 3 7 4 8 2 2" xfId="30522" xr:uid="{00000000-0005-0000-0000-000083760000}"/>
    <cellStyle name="20% - Accent1 3 7 4 8 3" xfId="30523" xr:uid="{00000000-0005-0000-0000-000084760000}"/>
    <cellStyle name="20% - Accent1 3 7 4 9" xfId="30524" xr:uid="{00000000-0005-0000-0000-000085760000}"/>
    <cellStyle name="20% - Accent1 3 7 4 9 2" xfId="30525" xr:uid="{00000000-0005-0000-0000-000086760000}"/>
    <cellStyle name="20% - Accent1 3 7 5" xfId="30526" xr:uid="{00000000-0005-0000-0000-000087760000}"/>
    <cellStyle name="20% - Accent1 3 7 5 2" xfId="30527" xr:uid="{00000000-0005-0000-0000-000088760000}"/>
    <cellStyle name="20% - Accent1 3 7 5 2 2" xfId="30528" xr:uid="{00000000-0005-0000-0000-000089760000}"/>
    <cellStyle name="20% - Accent1 3 7 5 2 2 2" xfId="30529" xr:uid="{00000000-0005-0000-0000-00008A760000}"/>
    <cellStyle name="20% - Accent1 3 7 5 2 2 2 2" xfId="30530" xr:uid="{00000000-0005-0000-0000-00008B760000}"/>
    <cellStyle name="20% - Accent1 3 7 5 2 2 3" xfId="30531" xr:uid="{00000000-0005-0000-0000-00008C760000}"/>
    <cellStyle name="20% - Accent1 3 7 5 2 3" xfId="30532" xr:uid="{00000000-0005-0000-0000-00008D760000}"/>
    <cellStyle name="20% - Accent1 3 7 5 2 3 2" xfId="30533" xr:uid="{00000000-0005-0000-0000-00008E760000}"/>
    <cellStyle name="20% - Accent1 3 7 5 2 4" xfId="30534" xr:uid="{00000000-0005-0000-0000-00008F760000}"/>
    <cellStyle name="20% - Accent1 3 7 5 3" xfId="30535" xr:uid="{00000000-0005-0000-0000-000090760000}"/>
    <cellStyle name="20% - Accent1 3 7 5 3 2" xfId="30536" xr:uid="{00000000-0005-0000-0000-000091760000}"/>
    <cellStyle name="20% - Accent1 3 7 5 3 2 2" xfId="30537" xr:uid="{00000000-0005-0000-0000-000092760000}"/>
    <cellStyle name="20% - Accent1 3 7 5 3 2 2 2" xfId="30538" xr:uid="{00000000-0005-0000-0000-000093760000}"/>
    <cellStyle name="20% - Accent1 3 7 5 3 2 3" xfId="30539" xr:uid="{00000000-0005-0000-0000-000094760000}"/>
    <cellStyle name="20% - Accent1 3 7 5 3 3" xfId="30540" xr:uid="{00000000-0005-0000-0000-000095760000}"/>
    <cellStyle name="20% - Accent1 3 7 5 3 3 2" xfId="30541" xr:uid="{00000000-0005-0000-0000-000096760000}"/>
    <cellStyle name="20% - Accent1 3 7 5 3 4" xfId="30542" xr:uid="{00000000-0005-0000-0000-000097760000}"/>
    <cellStyle name="20% - Accent1 3 7 5 4" xfId="30543" xr:uid="{00000000-0005-0000-0000-000098760000}"/>
    <cellStyle name="20% - Accent1 3 7 5 4 2" xfId="30544" xr:uid="{00000000-0005-0000-0000-000099760000}"/>
    <cellStyle name="20% - Accent1 3 7 5 4 2 2" xfId="30545" xr:uid="{00000000-0005-0000-0000-00009A760000}"/>
    <cellStyle name="20% - Accent1 3 7 5 4 2 2 2" xfId="30546" xr:uid="{00000000-0005-0000-0000-00009B760000}"/>
    <cellStyle name="20% - Accent1 3 7 5 4 2 3" xfId="30547" xr:uid="{00000000-0005-0000-0000-00009C760000}"/>
    <cellStyle name="20% - Accent1 3 7 5 4 3" xfId="30548" xr:uid="{00000000-0005-0000-0000-00009D760000}"/>
    <cellStyle name="20% - Accent1 3 7 5 4 3 2" xfId="30549" xr:uid="{00000000-0005-0000-0000-00009E760000}"/>
    <cellStyle name="20% - Accent1 3 7 5 4 4" xfId="30550" xr:uid="{00000000-0005-0000-0000-00009F760000}"/>
    <cellStyle name="20% - Accent1 3 7 5 5" xfId="30551" xr:uid="{00000000-0005-0000-0000-0000A0760000}"/>
    <cellStyle name="20% - Accent1 3 7 5 5 2" xfId="30552" xr:uid="{00000000-0005-0000-0000-0000A1760000}"/>
    <cellStyle name="20% - Accent1 3 7 5 5 2 2" xfId="30553" xr:uid="{00000000-0005-0000-0000-0000A2760000}"/>
    <cellStyle name="20% - Accent1 3 7 5 5 3" xfId="30554" xr:uid="{00000000-0005-0000-0000-0000A3760000}"/>
    <cellStyle name="20% - Accent1 3 7 5 6" xfId="30555" xr:uid="{00000000-0005-0000-0000-0000A4760000}"/>
    <cellStyle name="20% - Accent1 3 7 5 6 2" xfId="30556" xr:uid="{00000000-0005-0000-0000-0000A5760000}"/>
    <cellStyle name="20% - Accent1 3 7 5 6 2 2" xfId="30557" xr:uid="{00000000-0005-0000-0000-0000A6760000}"/>
    <cellStyle name="20% - Accent1 3 7 5 6 3" xfId="30558" xr:uid="{00000000-0005-0000-0000-0000A7760000}"/>
    <cellStyle name="20% - Accent1 3 7 5 7" xfId="30559" xr:uid="{00000000-0005-0000-0000-0000A8760000}"/>
    <cellStyle name="20% - Accent1 3 7 5 7 2" xfId="30560" xr:uid="{00000000-0005-0000-0000-0000A9760000}"/>
    <cellStyle name="20% - Accent1 3 7 5 8" xfId="30561" xr:uid="{00000000-0005-0000-0000-0000AA760000}"/>
    <cellStyle name="20% - Accent1 3 7 5 8 2" xfId="30562" xr:uid="{00000000-0005-0000-0000-0000AB760000}"/>
    <cellStyle name="20% - Accent1 3 7 5 9" xfId="30563" xr:uid="{00000000-0005-0000-0000-0000AC760000}"/>
    <cellStyle name="20% - Accent1 3 7 6" xfId="30564" xr:uid="{00000000-0005-0000-0000-0000AD760000}"/>
    <cellStyle name="20% - Accent1 3 7 6 2" xfId="30565" xr:uid="{00000000-0005-0000-0000-0000AE760000}"/>
    <cellStyle name="20% - Accent1 3 7 6 2 2" xfId="30566" xr:uid="{00000000-0005-0000-0000-0000AF760000}"/>
    <cellStyle name="20% - Accent1 3 7 6 2 2 2" xfId="30567" xr:uid="{00000000-0005-0000-0000-0000B0760000}"/>
    <cellStyle name="20% - Accent1 3 7 6 2 2 2 2" xfId="30568" xr:uid="{00000000-0005-0000-0000-0000B1760000}"/>
    <cellStyle name="20% - Accent1 3 7 6 2 2 3" xfId="30569" xr:uid="{00000000-0005-0000-0000-0000B2760000}"/>
    <cellStyle name="20% - Accent1 3 7 6 2 3" xfId="30570" xr:uid="{00000000-0005-0000-0000-0000B3760000}"/>
    <cellStyle name="20% - Accent1 3 7 6 2 3 2" xfId="30571" xr:uid="{00000000-0005-0000-0000-0000B4760000}"/>
    <cellStyle name="20% - Accent1 3 7 6 2 4" xfId="30572" xr:uid="{00000000-0005-0000-0000-0000B5760000}"/>
    <cellStyle name="20% - Accent1 3 7 6 3" xfId="30573" xr:uid="{00000000-0005-0000-0000-0000B6760000}"/>
    <cellStyle name="20% - Accent1 3 7 6 3 2" xfId="30574" xr:uid="{00000000-0005-0000-0000-0000B7760000}"/>
    <cellStyle name="20% - Accent1 3 7 6 3 2 2" xfId="30575" xr:uid="{00000000-0005-0000-0000-0000B8760000}"/>
    <cellStyle name="20% - Accent1 3 7 6 3 2 2 2" xfId="30576" xr:uid="{00000000-0005-0000-0000-0000B9760000}"/>
    <cellStyle name="20% - Accent1 3 7 6 3 2 3" xfId="30577" xr:uid="{00000000-0005-0000-0000-0000BA760000}"/>
    <cellStyle name="20% - Accent1 3 7 6 3 3" xfId="30578" xr:uid="{00000000-0005-0000-0000-0000BB760000}"/>
    <cellStyle name="20% - Accent1 3 7 6 3 3 2" xfId="30579" xr:uid="{00000000-0005-0000-0000-0000BC760000}"/>
    <cellStyle name="20% - Accent1 3 7 6 3 4" xfId="30580" xr:uid="{00000000-0005-0000-0000-0000BD760000}"/>
    <cellStyle name="20% - Accent1 3 7 6 4" xfId="30581" xr:uid="{00000000-0005-0000-0000-0000BE760000}"/>
    <cellStyle name="20% - Accent1 3 7 6 4 2" xfId="30582" xr:uid="{00000000-0005-0000-0000-0000BF760000}"/>
    <cellStyle name="20% - Accent1 3 7 6 4 2 2" xfId="30583" xr:uid="{00000000-0005-0000-0000-0000C0760000}"/>
    <cellStyle name="20% - Accent1 3 7 6 4 2 2 2" xfId="30584" xr:uid="{00000000-0005-0000-0000-0000C1760000}"/>
    <cellStyle name="20% - Accent1 3 7 6 4 2 3" xfId="30585" xr:uid="{00000000-0005-0000-0000-0000C2760000}"/>
    <cellStyle name="20% - Accent1 3 7 6 4 3" xfId="30586" xr:uid="{00000000-0005-0000-0000-0000C3760000}"/>
    <cellStyle name="20% - Accent1 3 7 6 4 3 2" xfId="30587" xr:uid="{00000000-0005-0000-0000-0000C4760000}"/>
    <cellStyle name="20% - Accent1 3 7 6 4 4" xfId="30588" xr:uid="{00000000-0005-0000-0000-0000C5760000}"/>
    <cellStyle name="20% - Accent1 3 7 6 5" xfId="30589" xr:uid="{00000000-0005-0000-0000-0000C6760000}"/>
    <cellStyle name="20% - Accent1 3 7 6 5 2" xfId="30590" xr:uid="{00000000-0005-0000-0000-0000C7760000}"/>
    <cellStyle name="20% - Accent1 3 7 6 5 2 2" xfId="30591" xr:uid="{00000000-0005-0000-0000-0000C8760000}"/>
    <cellStyle name="20% - Accent1 3 7 6 5 3" xfId="30592" xr:uid="{00000000-0005-0000-0000-0000C9760000}"/>
    <cellStyle name="20% - Accent1 3 7 6 6" xfId="30593" xr:uid="{00000000-0005-0000-0000-0000CA760000}"/>
    <cellStyle name="20% - Accent1 3 7 6 6 2" xfId="30594" xr:uid="{00000000-0005-0000-0000-0000CB760000}"/>
    <cellStyle name="20% - Accent1 3 7 6 6 2 2" xfId="30595" xr:uid="{00000000-0005-0000-0000-0000CC760000}"/>
    <cellStyle name="20% - Accent1 3 7 6 6 3" xfId="30596" xr:uid="{00000000-0005-0000-0000-0000CD760000}"/>
    <cellStyle name="20% - Accent1 3 7 6 7" xfId="30597" xr:uid="{00000000-0005-0000-0000-0000CE760000}"/>
    <cellStyle name="20% - Accent1 3 7 6 7 2" xfId="30598" xr:uid="{00000000-0005-0000-0000-0000CF760000}"/>
    <cellStyle name="20% - Accent1 3 7 6 8" xfId="30599" xr:uid="{00000000-0005-0000-0000-0000D0760000}"/>
    <cellStyle name="20% - Accent1 3 7 6 8 2" xfId="30600" xr:uid="{00000000-0005-0000-0000-0000D1760000}"/>
    <cellStyle name="20% - Accent1 3 7 6 9" xfId="30601" xr:uid="{00000000-0005-0000-0000-0000D2760000}"/>
    <cellStyle name="20% - Accent1 3 7 7" xfId="30602" xr:uid="{00000000-0005-0000-0000-0000D3760000}"/>
    <cellStyle name="20% - Accent1 3 7 7 2" xfId="30603" xr:uid="{00000000-0005-0000-0000-0000D4760000}"/>
    <cellStyle name="20% - Accent1 3 7 7 2 2" xfId="30604" xr:uid="{00000000-0005-0000-0000-0000D5760000}"/>
    <cellStyle name="20% - Accent1 3 7 7 2 2 2" xfId="30605" xr:uid="{00000000-0005-0000-0000-0000D6760000}"/>
    <cellStyle name="20% - Accent1 3 7 7 2 3" xfId="30606" xr:uid="{00000000-0005-0000-0000-0000D7760000}"/>
    <cellStyle name="20% - Accent1 3 7 7 3" xfId="30607" xr:uid="{00000000-0005-0000-0000-0000D8760000}"/>
    <cellStyle name="20% - Accent1 3 7 7 3 2" xfId="30608" xr:uid="{00000000-0005-0000-0000-0000D9760000}"/>
    <cellStyle name="20% - Accent1 3 7 7 4" xfId="30609" xr:uid="{00000000-0005-0000-0000-0000DA760000}"/>
    <cellStyle name="20% - Accent1 3 7 8" xfId="30610" xr:uid="{00000000-0005-0000-0000-0000DB760000}"/>
    <cellStyle name="20% - Accent1 3 7 8 2" xfId="30611" xr:uid="{00000000-0005-0000-0000-0000DC760000}"/>
    <cellStyle name="20% - Accent1 3 7 8 2 2" xfId="30612" xr:uid="{00000000-0005-0000-0000-0000DD760000}"/>
    <cellStyle name="20% - Accent1 3 7 8 2 2 2" xfId="30613" xr:uid="{00000000-0005-0000-0000-0000DE760000}"/>
    <cellStyle name="20% - Accent1 3 7 8 2 3" xfId="30614" xr:uid="{00000000-0005-0000-0000-0000DF760000}"/>
    <cellStyle name="20% - Accent1 3 7 8 3" xfId="30615" xr:uid="{00000000-0005-0000-0000-0000E0760000}"/>
    <cellStyle name="20% - Accent1 3 7 8 3 2" xfId="30616" xr:uid="{00000000-0005-0000-0000-0000E1760000}"/>
    <cellStyle name="20% - Accent1 3 7 8 4" xfId="30617" xr:uid="{00000000-0005-0000-0000-0000E2760000}"/>
    <cellStyle name="20% - Accent1 3 7 9" xfId="30618" xr:uid="{00000000-0005-0000-0000-0000E3760000}"/>
    <cellStyle name="20% - Accent1 3 7 9 2" xfId="30619" xr:uid="{00000000-0005-0000-0000-0000E4760000}"/>
    <cellStyle name="20% - Accent1 3 7 9 2 2" xfId="30620" xr:uid="{00000000-0005-0000-0000-0000E5760000}"/>
    <cellStyle name="20% - Accent1 3 7 9 2 2 2" xfId="30621" xr:uid="{00000000-0005-0000-0000-0000E6760000}"/>
    <cellStyle name="20% - Accent1 3 7 9 2 3" xfId="30622" xr:uid="{00000000-0005-0000-0000-0000E7760000}"/>
    <cellStyle name="20% - Accent1 3 7 9 3" xfId="30623" xr:uid="{00000000-0005-0000-0000-0000E8760000}"/>
    <cellStyle name="20% - Accent1 3 7 9 3 2" xfId="30624" xr:uid="{00000000-0005-0000-0000-0000E9760000}"/>
    <cellStyle name="20% - Accent1 3 7 9 4" xfId="30625" xr:uid="{00000000-0005-0000-0000-0000EA760000}"/>
    <cellStyle name="20% - Accent1 3 8" xfId="30626" xr:uid="{00000000-0005-0000-0000-0000EB760000}"/>
    <cellStyle name="20% - Accent1 3 8 10" xfId="30627" xr:uid="{00000000-0005-0000-0000-0000EC760000}"/>
    <cellStyle name="20% - Accent1 3 8 10 2" xfId="30628" xr:uid="{00000000-0005-0000-0000-0000ED760000}"/>
    <cellStyle name="20% - Accent1 3 8 11" xfId="30629" xr:uid="{00000000-0005-0000-0000-0000EE760000}"/>
    <cellStyle name="20% - Accent1 3 8 11 2" xfId="30630" xr:uid="{00000000-0005-0000-0000-0000EF760000}"/>
    <cellStyle name="20% - Accent1 3 8 12" xfId="30631" xr:uid="{00000000-0005-0000-0000-0000F0760000}"/>
    <cellStyle name="20% - Accent1 3 8 2" xfId="30632" xr:uid="{00000000-0005-0000-0000-0000F1760000}"/>
    <cellStyle name="20% - Accent1 3 8 2 10" xfId="30633" xr:uid="{00000000-0005-0000-0000-0000F2760000}"/>
    <cellStyle name="20% - Accent1 3 8 2 10 2" xfId="30634" xr:uid="{00000000-0005-0000-0000-0000F3760000}"/>
    <cellStyle name="20% - Accent1 3 8 2 11" xfId="30635" xr:uid="{00000000-0005-0000-0000-0000F4760000}"/>
    <cellStyle name="20% - Accent1 3 8 2 2" xfId="30636" xr:uid="{00000000-0005-0000-0000-0000F5760000}"/>
    <cellStyle name="20% - Accent1 3 8 2 2 2" xfId="30637" xr:uid="{00000000-0005-0000-0000-0000F6760000}"/>
    <cellStyle name="20% - Accent1 3 8 2 2 2 2" xfId="30638" xr:uid="{00000000-0005-0000-0000-0000F7760000}"/>
    <cellStyle name="20% - Accent1 3 8 2 2 2 2 2" xfId="30639" xr:uid="{00000000-0005-0000-0000-0000F8760000}"/>
    <cellStyle name="20% - Accent1 3 8 2 2 2 2 2 2" xfId="30640" xr:uid="{00000000-0005-0000-0000-0000F9760000}"/>
    <cellStyle name="20% - Accent1 3 8 2 2 2 2 3" xfId="30641" xr:uid="{00000000-0005-0000-0000-0000FA760000}"/>
    <cellStyle name="20% - Accent1 3 8 2 2 2 3" xfId="30642" xr:uid="{00000000-0005-0000-0000-0000FB760000}"/>
    <cellStyle name="20% - Accent1 3 8 2 2 2 3 2" xfId="30643" xr:uid="{00000000-0005-0000-0000-0000FC760000}"/>
    <cellStyle name="20% - Accent1 3 8 2 2 2 4" xfId="30644" xr:uid="{00000000-0005-0000-0000-0000FD760000}"/>
    <cellStyle name="20% - Accent1 3 8 2 2 3" xfId="30645" xr:uid="{00000000-0005-0000-0000-0000FE760000}"/>
    <cellStyle name="20% - Accent1 3 8 2 2 3 2" xfId="30646" xr:uid="{00000000-0005-0000-0000-0000FF760000}"/>
    <cellStyle name="20% - Accent1 3 8 2 2 3 2 2" xfId="30647" xr:uid="{00000000-0005-0000-0000-000000770000}"/>
    <cellStyle name="20% - Accent1 3 8 2 2 3 2 2 2" xfId="30648" xr:uid="{00000000-0005-0000-0000-000001770000}"/>
    <cellStyle name="20% - Accent1 3 8 2 2 3 2 3" xfId="30649" xr:uid="{00000000-0005-0000-0000-000002770000}"/>
    <cellStyle name="20% - Accent1 3 8 2 2 3 3" xfId="30650" xr:uid="{00000000-0005-0000-0000-000003770000}"/>
    <cellStyle name="20% - Accent1 3 8 2 2 3 3 2" xfId="30651" xr:uid="{00000000-0005-0000-0000-000004770000}"/>
    <cellStyle name="20% - Accent1 3 8 2 2 3 4" xfId="30652" xr:uid="{00000000-0005-0000-0000-000005770000}"/>
    <cellStyle name="20% - Accent1 3 8 2 2 4" xfId="30653" xr:uid="{00000000-0005-0000-0000-000006770000}"/>
    <cellStyle name="20% - Accent1 3 8 2 2 4 2" xfId="30654" xr:uid="{00000000-0005-0000-0000-000007770000}"/>
    <cellStyle name="20% - Accent1 3 8 2 2 4 2 2" xfId="30655" xr:uid="{00000000-0005-0000-0000-000008770000}"/>
    <cellStyle name="20% - Accent1 3 8 2 2 4 2 2 2" xfId="30656" xr:uid="{00000000-0005-0000-0000-000009770000}"/>
    <cellStyle name="20% - Accent1 3 8 2 2 4 2 3" xfId="30657" xr:uid="{00000000-0005-0000-0000-00000A770000}"/>
    <cellStyle name="20% - Accent1 3 8 2 2 4 3" xfId="30658" xr:uid="{00000000-0005-0000-0000-00000B770000}"/>
    <cellStyle name="20% - Accent1 3 8 2 2 4 3 2" xfId="30659" xr:uid="{00000000-0005-0000-0000-00000C770000}"/>
    <cellStyle name="20% - Accent1 3 8 2 2 4 4" xfId="30660" xr:uid="{00000000-0005-0000-0000-00000D770000}"/>
    <cellStyle name="20% - Accent1 3 8 2 2 5" xfId="30661" xr:uid="{00000000-0005-0000-0000-00000E770000}"/>
    <cellStyle name="20% - Accent1 3 8 2 2 5 2" xfId="30662" xr:uid="{00000000-0005-0000-0000-00000F770000}"/>
    <cellStyle name="20% - Accent1 3 8 2 2 5 2 2" xfId="30663" xr:uid="{00000000-0005-0000-0000-000010770000}"/>
    <cellStyle name="20% - Accent1 3 8 2 2 5 3" xfId="30664" xr:uid="{00000000-0005-0000-0000-000011770000}"/>
    <cellStyle name="20% - Accent1 3 8 2 2 6" xfId="30665" xr:uid="{00000000-0005-0000-0000-000012770000}"/>
    <cellStyle name="20% - Accent1 3 8 2 2 6 2" xfId="30666" xr:uid="{00000000-0005-0000-0000-000013770000}"/>
    <cellStyle name="20% - Accent1 3 8 2 2 6 2 2" xfId="30667" xr:uid="{00000000-0005-0000-0000-000014770000}"/>
    <cellStyle name="20% - Accent1 3 8 2 2 6 3" xfId="30668" xr:uid="{00000000-0005-0000-0000-000015770000}"/>
    <cellStyle name="20% - Accent1 3 8 2 2 7" xfId="30669" xr:uid="{00000000-0005-0000-0000-000016770000}"/>
    <cellStyle name="20% - Accent1 3 8 2 2 7 2" xfId="30670" xr:uid="{00000000-0005-0000-0000-000017770000}"/>
    <cellStyle name="20% - Accent1 3 8 2 2 8" xfId="30671" xr:uid="{00000000-0005-0000-0000-000018770000}"/>
    <cellStyle name="20% - Accent1 3 8 2 2 8 2" xfId="30672" xr:uid="{00000000-0005-0000-0000-000019770000}"/>
    <cellStyle name="20% - Accent1 3 8 2 2 9" xfId="30673" xr:uid="{00000000-0005-0000-0000-00001A770000}"/>
    <cellStyle name="20% - Accent1 3 8 2 3" xfId="30674" xr:uid="{00000000-0005-0000-0000-00001B770000}"/>
    <cellStyle name="20% - Accent1 3 8 2 3 2" xfId="30675" xr:uid="{00000000-0005-0000-0000-00001C770000}"/>
    <cellStyle name="20% - Accent1 3 8 2 3 2 2" xfId="30676" xr:uid="{00000000-0005-0000-0000-00001D770000}"/>
    <cellStyle name="20% - Accent1 3 8 2 3 2 2 2" xfId="30677" xr:uid="{00000000-0005-0000-0000-00001E770000}"/>
    <cellStyle name="20% - Accent1 3 8 2 3 2 2 2 2" xfId="30678" xr:uid="{00000000-0005-0000-0000-00001F770000}"/>
    <cellStyle name="20% - Accent1 3 8 2 3 2 2 3" xfId="30679" xr:uid="{00000000-0005-0000-0000-000020770000}"/>
    <cellStyle name="20% - Accent1 3 8 2 3 2 3" xfId="30680" xr:uid="{00000000-0005-0000-0000-000021770000}"/>
    <cellStyle name="20% - Accent1 3 8 2 3 2 3 2" xfId="30681" xr:uid="{00000000-0005-0000-0000-000022770000}"/>
    <cellStyle name="20% - Accent1 3 8 2 3 2 4" xfId="30682" xr:uid="{00000000-0005-0000-0000-000023770000}"/>
    <cellStyle name="20% - Accent1 3 8 2 3 3" xfId="30683" xr:uid="{00000000-0005-0000-0000-000024770000}"/>
    <cellStyle name="20% - Accent1 3 8 2 3 3 2" xfId="30684" xr:uid="{00000000-0005-0000-0000-000025770000}"/>
    <cellStyle name="20% - Accent1 3 8 2 3 3 2 2" xfId="30685" xr:uid="{00000000-0005-0000-0000-000026770000}"/>
    <cellStyle name="20% - Accent1 3 8 2 3 3 2 2 2" xfId="30686" xr:uid="{00000000-0005-0000-0000-000027770000}"/>
    <cellStyle name="20% - Accent1 3 8 2 3 3 2 3" xfId="30687" xr:uid="{00000000-0005-0000-0000-000028770000}"/>
    <cellStyle name="20% - Accent1 3 8 2 3 3 3" xfId="30688" xr:uid="{00000000-0005-0000-0000-000029770000}"/>
    <cellStyle name="20% - Accent1 3 8 2 3 3 3 2" xfId="30689" xr:uid="{00000000-0005-0000-0000-00002A770000}"/>
    <cellStyle name="20% - Accent1 3 8 2 3 3 4" xfId="30690" xr:uid="{00000000-0005-0000-0000-00002B770000}"/>
    <cellStyle name="20% - Accent1 3 8 2 3 4" xfId="30691" xr:uid="{00000000-0005-0000-0000-00002C770000}"/>
    <cellStyle name="20% - Accent1 3 8 2 3 4 2" xfId="30692" xr:uid="{00000000-0005-0000-0000-00002D770000}"/>
    <cellStyle name="20% - Accent1 3 8 2 3 4 2 2" xfId="30693" xr:uid="{00000000-0005-0000-0000-00002E770000}"/>
    <cellStyle name="20% - Accent1 3 8 2 3 4 2 2 2" xfId="30694" xr:uid="{00000000-0005-0000-0000-00002F770000}"/>
    <cellStyle name="20% - Accent1 3 8 2 3 4 2 3" xfId="30695" xr:uid="{00000000-0005-0000-0000-000030770000}"/>
    <cellStyle name="20% - Accent1 3 8 2 3 4 3" xfId="30696" xr:uid="{00000000-0005-0000-0000-000031770000}"/>
    <cellStyle name="20% - Accent1 3 8 2 3 4 3 2" xfId="30697" xr:uid="{00000000-0005-0000-0000-000032770000}"/>
    <cellStyle name="20% - Accent1 3 8 2 3 4 4" xfId="30698" xr:uid="{00000000-0005-0000-0000-000033770000}"/>
    <cellStyle name="20% - Accent1 3 8 2 3 5" xfId="30699" xr:uid="{00000000-0005-0000-0000-000034770000}"/>
    <cellStyle name="20% - Accent1 3 8 2 3 5 2" xfId="30700" xr:uid="{00000000-0005-0000-0000-000035770000}"/>
    <cellStyle name="20% - Accent1 3 8 2 3 5 2 2" xfId="30701" xr:uid="{00000000-0005-0000-0000-000036770000}"/>
    <cellStyle name="20% - Accent1 3 8 2 3 5 3" xfId="30702" xr:uid="{00000000-0005-0000-0000-000037770000}"/>
    <cellStyle name="20% - Accent1 3 8 2 3 6" xfId="30703" xr:uid="{00000000-0005-0000-0000-000038770000}"/>
    <cellStyle name="20% - Accent1 3 8 2 3 6 2" xfId="30704" xr:uid="{00000000-0005-0000-0000-000039770000}"/>
    <cellStyle name="20% - Accent1 3 8 2 3 6 2 2" xfId="30705" xr:uid="{00000000-0005-0000-0000-00003A770000}"/>
    <cellStyle name="20% - Accent1 3 8 2 3 6 3" xfId="30706" xr:uid="{00000000-0005-0000-0000-00003B770000}"/>
    <cellStyle name="20% - Accent1 3 8 2 3 7" xfId="30707" xr:uid="{00000000-0005-0000-0000-00003C770000}"/>
    <cellStyle name="20% - Accent1 3 8 2 3 7 2" xfId="30708" xr:uid="{00000000-0005-0000-0000-00003D770000}"/>
    <cellStyle name="20% - Accent1 3 8 2 3 8" xfId="30709" xr:uid="{00000000-0005-0000-0000-00003E770000}"/>
    <cellStyle name="20% - Accent1 3 8 2 3 8 2" xfId="30710" xr:uid="{00000000-0005-0000-0000-00003F770000}"/>
    <cellStyle name="20% - Accent1 3 8 2 3 9" xfId="30711" xr:uid="{00000000-0005-0000-0000-000040770000}"/>
    <cellStyle name="20% - Accent1 3 8 2 4" xfId="30712" xr:uid="{00000000-0005-0000-0000-000041770000}"/>
    <cellStyle name="20% - Accent1 3 8 2 4 2" xfId="30713" xr:uid="{00000000-0005-0000-0000-000042770000}"/>
    <cellStyle name="20% - Accent1 3 8 2 4 2 2" xfId="30714" xr:uid="{00000000-0005-0000-0000-000043770000}"/>
    <cellStyle name="20% - Accent1 3 8 2 4 2 2 2" xfId="30715" xr:uid="{00000000-0005-0000-0000-000044770000}"/>
    <cellStyle name="20% - Accent1 3 8 2 4 2 3" xfId="30716" xr:uid="{00000000-0005-0000-0000-000045770000}"/>
    <cellStyle name="20% - Accent1 3 8 2 4 3" xfId="30717" xr:uid="{00000000-0005-0000-0000-000046770000}"/>
    <cellStyle name="20% - Accent1 3 8 2 4 3 2" xfId="30718" xr:uid="{00000000-0005-0000-0000-000047770000}"/>
    <cellStyle name="20% - Accent1 3 8 2 4 4" xfId="30719" xr:uid="{00000000-0005-0000-0000-000048770000}"/>
    <cellStyle name="20% - Accent1 3 8 2 5" xfId="30720" xr:uid="{00000000-0005-0000-0000-000049770000}"/>
    <cellStyle name="20% - Accent1 3 8 2 5 2" xfId="30721" xr:uid="{00000000-0005-0000-0000-00004A770000}"/>
    <cellStyle name="20% - Accent1 3 8 2 5 2 2" xfId="30722" xr:uid="{00000000-0005-0000-0000-00004B770000}"/>
    <cellStyle name="20% - Accent1 3 8 2 5 2 2 2" xfId="30723" xr:uid="{00000000-0005-0000-0000-00004C770000}"/>
    <cellStyle name="20% - Accent1 3 8 2 5 2 3" xfId="30724" xr:uid="{00000000-0005-0000-0000-00004D770000}"/>
    <cellStyle name="20% - Accent1 3 8 2 5 3" xfId="30725" xr:uid="{00000000-0005-0000-0000-00004E770000}"/>
    <cellStyle name="20% - Accent1 3 8 2 5 3 2" xfId="30726" xr:uid="{00000000-0005-0000-0000-00004F770000}"/>
    <cellStyle name="20% - Accent1 3 8 2 5 4" xfId="30727" xr:uid="{00000000-0005-0000-0000-000050770000}"/>
    <cellStyle name="20% - Accent1 3 8 2 6" xfId="30728" xr:uid="{00000000-0005-0000-0000-000051770000}"/>
    <cellStyle name="20% - Accent1 3 8 2 6 2" xfId="30729" xr:uid="{00000000-0005-0000-0000-000052770000}"/>
    <cellStyle name="20% - Accent1 3 8 2 6 2 2" xfId="30730" xr:uid="{00000000-0005-0000-0000-000053770000}"/>
    <cellStyle name="20% - Accent1 3 8 2 6 2 2 2" xfId="30731" xr:uid="{00000000-0005-0000-0000-000054770000}"/>
    <cellStyle name="20% - Accent1 3 8 2 6 2 3" xfId="30732" xr:uid="{00000000-0005-0000-0000-000055770000}"/>
    <cellStyle name="20% - Accent1 3 8 2 6 3" xfId="30733" xr:uid="{00000000-0005-0000-0000-000056770000}"/>
    <cellStyle name="20% - Accent1 3 8 2 6 3 2" xfId="30734" xr:uid="{00000000-0005-0000-0000-000057770000}"/>
    <cellStyle name="20% - Accent1 3 8 2 6 4" xfId="30735" xr:uid="{00000000-0005-0000-0000-000058770000}"/>
    <cellStyle name="20% - Accent1 3 8 2 7" xfId="30736" xr:uid="{00000000-0005-0000-0000-000059770000}"/>
    <cellStyle name="20% - Accent1 3 8 2 7 2" xfId="30737" xr:uid="{00000000-0005-0000-0000-00005A770000}"/>
    <cellStyle name="20% - Accent1 3 8 2 7 2 2" xfId="30738" xr:uid="{00000000-0005-0000-0000-00005B770000}"/>
    <cellStyle name="20% - Accent1 3 8 2 7 3" xfId="30739" xr:uid="{00000000-0005-0000-0000-00005C770000}"/>
    <cellStyle name="20% - Accent1 3 8 2 8" xfId="30740" xr:uid="{00000000-0005-0000-0000-00005D770000}"/>
    <cellStyle name="20% - Accent1 3 8 2 8 2" xfId="30741" xr:uid="{00000000-0005-0000-0000-00005E770000}"/>
    <cellStyle name="20% - Accent1 3 8 2 8 2 2" xfId="30742" xr:uid="{00000000-0005-0000-0000-00005F770000}"/>
    <cellStyle name="20% - Accent1 3 8 2 8 3" xfId="30743" xr:uid="{00000000-0005-0000-0000-000060770000}"/>
    <cellStyle name="20% - Accent1 3 8 2 9" xfId="30744" xr:uid="{00000000-0005-0000-0000-000061770000}"/>
    <cellStyle name="20% - Accent1 3 8 2 9 2" xfId="30745" xr:uid="{00000000-0005-0000-0000-000062770000}"/>
    <cellStyle name="20% - Accent1 3 8 3" xfId="30746" xr:uid="{00000000-0005-0000-0000-000063770000}"/>
    <cellStyle name="20% - Accent1 3 8 3 2" xfId="30747" xr:uid="{00000000-0005-0000-0000-000064770000}"/>
    <cellStyle name="20% - Accent1 3 8 3 2 2" xfId="30748" xr:uid="{00000000-0005-0000-0000-000065770000}"/>
    <cellStyle name="20% - Accent1 3 8 3 2 2 2" xfId="30749" xr:uid="{00000000-0005-0000-0000-000066770000}"/>
    <cellStyle name="20% - Accent1 3 8 3 2 2 2 2" xfId="30750" xr:uid="{00000000-0005-0000-0000-000067770000}"/>
    <cellStyle name="20% - Accent1 3 8 3 2 2 3" xfId="30751" xr:uid="{00000000-0005-0000-0000-000068770000}"/>
    <cellStyle name="20% - Accent1 3 8 3 2 3" xfId="30752" xr:uid="{00000000-0005-0000-0000-000069770000}"/>
    <cellStyle name="20% - Accent1 3 8 3 2 3 2" xfId="30753" xr:uid="{00000000-0005-0000-0000-00006A770000}"/>
    <cellStyle name="20% - Accent1 3 8 3 2 4" xfId="30754" xr:uid="{00000000-0005-0000-0000-00006B770000}"/>
    <cellStyle name="20% - Accent1 3 8 3 3" xfId="30755" xr:uid="{00000000-0005-0000-0000-00006C770000}"/>
    <cellStyle name="20% - Accent1 3 8 3 3 2" xfId="30756" xr:uid="{00000000-0005-0000-0000-00006D770000}"/>
    <cellStyle name="20% - Accent1 3 8 3 3 2 2" xfId="30757" xr:uid="{00000000-0005-0000-0000-00006E770000}"/>
    <cellStyle name="20% - Accent1 3 8 3 3 2 2 2" xfId="30758" xr:uid="{00000000-0005-0000-0000-00006F770000}"/>
    <cellStyle name="20% - Accent1 3 8 3 3 2 3" xfId="30759" xr:uid="{00000000-0005-0000-0000-000070770000}"/>
    <cellStyle name="20% - Accent1 3 8 3 3 3" xfId="30760" xr:uid="{00000000-0005-0000-0000-000071770000}"/>
    <cellStyle name="20% - Accent1 3 8 3 3 3 2" xfId="30761" xr:uid="{00000000-0005-0000-0000-000072770000}"/>
    <cellStyle name="20% - Accent1 3 8 3 3 4" xfId="30762" xr:uid="{00000000-0005-0000-0000-000073770000}"/>
    <cellStyle name="20% - Accent1 3 8 3 4" xfId="30763" xr:uid="{00000000-0005-0000-0000-000074770000}"/>
    <cellStyle name="20% - Accent1 3 8 3 4 2" xfId="30764" xr:uid="{00000000-0005-0000-0000-000075770000}"/>
    <cellStyle name="20% - Accent1 3 8 3 4 2 2" xfId="30765" xr:uid="{00000000-0005-0000-0000-000076770000}"/>
    <cellStyle name="20% - Accent1 3 8 3 4 2 2 2" xfId="30766" xr:uid="{00000000-0005-0000-0000-000077770000}"/>
    <cellStyle name="20% - Accent1 3 8 3 4 2 3" xfId="30767" xr:uid="{00000000-0005-0000-0000-000078770000}"/>
    <cellStyle name="20% - Accent1 3 8 3 4 3" xfId="30768" xr:uid="{00000000-0005-0000-0000-000079770000}"/>
    <cellStyle name="20% - Accent1 3 8 3 4 3 2" xfId="30769" xr:uid="{00000000-0005-0000-0000-00007A770000}"/>
    <cellStyle name="20% - Accent1 3 8 3 4 4" xfId="30770" xr:uid="{00000000-0005-0000-0000-00007B770000}"/>
    <cellStyle name="20% - Accent1 3 8 3 5" xfId="30771" xr:uid="{00000000-0005-0000-0000-00007C770000}"/>
    <cellStyle name="20% - Accent1 3 8 3 5 2" xfId="30772" xr:uid="{00000000-0005-0000-0000-00007D770000}"/>
    <cellStyle name="20% - Accent1 3 8 3 5 2 2" xfId="30773" xr:uid="{00000000-0005-0000-0000-00007E770000}"/>
    <cellStyle name="20% - Accent1 3 8 3 5 3" xfId="30774" xr:uid="{00000000-0005-0000-0000-00007F770000}"/>
    <cellStyle name="20% - Accent1 3 8 3 6" xfId="30775" xr:uid="{00000000-0005-0000-0000-000080770000}"/>
    <cellStyle name="20% - Accent1 3 8 3 6 2" xfId="30776" xr:uid="{00000000-0005-0000-0000-000081770000}"/>
    <cellStyle name="20% - Accent1 3 8 3 6 2 2" xfId="30777" xr:uid="{00000000-0005-0000-0000-000082770000}"/>
    <cellStyle name="20% - Accent1 3 8 3 6 3" xfId="30778" xr:uid="{00000000-0005-0000-0000-000083770000}"/>
    <cellStyle name="20% - Accent1 3 8 3 7" xfId="30779" xr:uid="{00000000-0005-0000-0000-000084770000}"/>
    <cellStyle name="20% - Accent1 3 8 3 7 2" xfId="30780" xr:uid="{00000000-0005-0000-0000-000085770000}"/>
    <cellStyle name="20% - Accent1 3 8 3 8" xfId="30781" xr:uid="{00000000-0005-0000-0000-000086770000}"/>
    <cellStyle name="20% - Accent1 3 8 3 8 2" xfId="30782" xr:uid="{00000000-0005-0000-0000-000087770000}"/>
    <cellStyle name="20% - Accent1 3 8 3 9" xfId="30783" xr:uid="{00000000-0005-0000-0000-000088770000}"/>
    <cellStyle name="20% - Accent1 3 8 4" xfId="30784" xr:uid="{00000000-0005-0000-0000-000089770000}"/>
    <cellStyle name="20% - Accent1 3 8 4 2" xfId="30785" xr:uid="{00000000-0005-0000-0000-00008A770000}"/>
    <cellStyle name="20% - Accent1 3 8 4 2 2" xfId="30786" xr:uid="{00000000-0005-0000-0000-00008B770000}"/>
    <cellStyle name="20% - Accent1 3 8 4 2 2 2" xfId="30787" xr:uid="{00000000-0005-0000-0000-00008C770000}"/>
    <cellStyle name="20% - Accent1 3 8 4 2 2 2 2" xfId="30788" xr:uid="{00000000-0005-0000-0000-00008D770000}"/>
    <cellStyle name="20% - Accent1 3 8 4 2 2 3" xfId="30789" xr:uid="{00000000-0005-0000-0000-00008E770000}"/>
    <cellStyle name="20% - Accent1 3 8 4 2 3" xfId="30790" xr:uid="{00000000-0005-0000-0000-00008F770000}"/>
    <cellStyle name="20% - Accent1 3 8 4 2 3 2" xfId="30791" xr:uid="{00000000-0005-0000-0000-000090770000}"/>
    <cellStyle name="20% - Accent1 3 8 4 2 4" xfId="30792" xr:uid="{00000000-0005-0000-0000-000091770000}"/>
    <cellStyle name="20% - Accent1 3 8 4 3" xfId="30793" xr:uid="{00000000-0005-0000-0000-000092770000}"/>
    <cellStyle name="20% - Accent1 3 8 4 3 2" xfId="30794" xr:uid="{00000000-0005-0000-0000-000093770000}"/>
    <cellStyle name="20% - Accent1 3 8 4 3 2 2" xfId="30795" xr:uid="{00000000-0005-0000-0000-000094770000}"/>
    <cellStyle name="20% - Accent1 3 8 4 3 2 2 2" xfId="30796" xr:uid="{00000000-0005-0000-0000-000095770000}"/>
    <cellStyle name="20% - Accent1 3 8 4 3 2 3" xfId="30797" xr:uid="{00000000-0005-0000-0000-000096770000}"/>
    <cellStyle name="20% - Accent1 3 8 4 3 3" xfId="30798" xr:uid="{00000000-0005-0000-0000-000097770000}"/>
    <cellStyle name="20% - Accent1 3 8 4 3 3 2" xfId="30799" xr:uid="{00000000-0005-0000-0000-000098770000}"/>
    <cellStyle name="20% - Accent1 3 8 4 3 4" xfId="30800" xr:uid="{00000000-0005-0000-0000-000099770000}"/>
    <cellStyle name="20% - Accent1 3 8 4 4" xfId="30801" xr:uid="{00000000-0005-0000-0000-00009A770000}"/>
    <cellStyle name="20% - Accent1 3 8 4 4 2" xfId="30802" xr:uid="{00000000-0005-0000-0000-00009B770000}"/>
    <cellStyle name="20% - Accent1 3 8 4 4 2 2" xfId="30803" xr:uid="{00000000-0005-0000-0000-00009C770000}"/>
    <cellStyle name="20% - Accent1 3 8 4 4 2 2 2" xfId="30804" xr:uid="{00000000-0005-0000-0000-00009D770000}"/>
    <cellStyle name="20% - Accent1 3 8 4 4 2 3" xfId="30805" xr:uid="{00000000-0005-0000-0000-00009E770000}"/>
    <cellStyle name="20% - Accent1 3 8 4 4 3" xfId="30806" xr:uid="{00000000-0005-0000-0000-00009F770000}"/>
    <cellStyle name="20% - Accent1 3 8 4 4 3 2" xfId="30807" xr:uid="{00000000-0005-0000-0000-0000A0770000}"/>
    <cellStyle name="20% - Accent1 3 8 4 4 4" xfId="30808" xr:uid="{00000000-0005-0000-0000-0000A1770000}"/>
    <cellStyle name="20% - Accent1 3 8 4 5" xfId="30809" xr:uid="{00000000-0005-0000-0000-0000A2770000}"/>
    <cellStyle name="20% - Accent1 3 8 4 5 2" xfId="30810" xr:uid="{00000000-0005-0000-0000-0000A3770000}"/>
    <cellStyle name="20% - Accent1 3 8 4 5 2 2" xfId="30811" xr:uid="{00000000-0005-0000-0000-0000A4770000}"/>
    <cellStyle name="20% - Accent1 3 8 4 5 3" xfId="30812" xr:uid="{00000000-0005-0000-0000-0000A5770000}"/>
    <cellStyle name="20% - Accent1 3 8 4 6" xfId="30813" xr:uid="{00000000-0005-0000-0000-0000A6770000}"/>
    <cellStyle name="20% - Accent1 3 8 4 6 2" xfId="30814" xr:uid="{00000000-0005-0000-0000-0000A7770000}"/>
    <cellStyle name="20% - Accent1 3 8 4 6 2 2" xfId="30815" xr:uid="{00000000-0005-0000-0000-0000A8770000}"/>
    <cellStyle name="20% - Accent1 3 8 4 6 3" xfId="30816" xr:uid="{00000000-0005-0000-0000-0000A9770000}"/>
    <cellStyle name="20% - Accent1 3 8 4 7" xfId="30817" xr:uid="{00000000-0005-0000-0000-0000AA770000}"/>
    <cellStyle name="20% - Accent1 3 8 4 7 2" xfId="30818" xr:uid="{00000000-0005-0000-0000-0000AB770000}"/>
    <cellStyle name="20% - Accent1 3 8 4 8" xfId="30819" xr:uid="{00000000-0005-0000-0000-0000AC770000}"/>
    <cellStyle name="20% - Accent1 3 8 4 8 2" xfId="30820" xr:uid="{00000000-0005-0000-0000-0000AD770000}"/>
    <cellStyle name="20% - Accent1 3 8 4 9" xfId="30821" xr:uid="{00000000-0005-0000-0000-0000AE770000}"/>
    <cellStyle name="20% - Accent1 3 8 5" xfId="30822" xr:uid="{00000000-0005-0000-0000-0000AF770000}"/>
    <cellStyle name="20% - Accent1 3 8 5 2" xfId="30823" xr:uid="{00000000-0005-0000-0000-0000B0770000}"/>
    <cellStyle name="20% - Accent1 3 8 5 2 2" xfId="30824" xr:uid="{00000000-0005-0000-0000-0000B1770000}"/>
    <cellStyle name="20% - Accent1 3 8 5 2 2 2" xfId="30825" xr:uid="{00000000-0005-0000-0000-0000B2770000}"/>
    <cellStyle name="20% - Accent1 3 8 5 2 3" xfId="30826" xr:uid="{00000000-0005-0000-0000-0000B3770000}"/>
    <cellStyle name="20% - Accent1 3 8 5 3" xfId="30827" xr:uid="{00000000-0005-0000-0000-0000B4770000}"/>
    <cellStyle name="20% - Accent1 3 8 5 3 2" xfId="30828" xr:uid="{00000000-0005-0000-0000-0000B5770000}"/>
    <cellStyle name="20% - Accent1 3 8 5 4" xfId="30829" xr:uid="{00000000-0005-0000-0000-0000B6770000}"/>
    <cellStyle name="20% - Accent1 3 8 6" xfId="30830" xr:uid="{00000000-0005-0000-0000-0000B7770000}"/>
    <cellStyle name="20% - Accent1 3 8 6 2" xfId="30831" xr:uid="{00000000-0005-0000-0000-0000B8770000}"/>
    <cellStyle name="20% - Accent1 3 8 6 2 2" xfId="30832" xr:uid="{00000000-0005-0000-0000-0000B9770000}"/>
    <cellStyle name="20% - Accent1 3 8 6 2 2 2" xfId="30833" xr:uid="{00000000-0005-0000-0000-0000BA770000}"/>
    <cellStyle name="20% - Accent1 3 8 6 2 3" xfId="30834" xr:uid="{00000000-0005-0000-0000-0000BB770000}"/>
    <cellStyle name="20% - Accent1 3 8 6 3" xfId="30835" xr:uid="{00000000-0005-0000-0000-0000BC770000}"/>
    <cellStyle name="20% - Accent1 3 8 6 3 2" xfId="30836" xr:uid="{00000000-0005-0000-0000-0000BD770000}"/>
    <cellStyle name="20% - Accent1 3 8 6 4" xfId="30837" xr:uid="{00000000-0005-0000-0000-0000BE770000}"/>
    <cellStyle name="20% - Accent1 3 8 7" xfId="30838" xr:uid="{00000000-0005-0000-0000-0000BF770000}"/>
    <cellStyle name="20% - Accent1 3 8 7 2" xfId="30839" xr:uid="{00000000-0005-0000-0000-0000C0770000}"/>
    <cellStyle name="20% - Accent1 3 8 7 2 2" xfId="30840" xr:uid="{00000000-0005-0000-0000-0000C1770000}"/>
    <cellStyle name="20% - Accent1 3 8 7 2 2 2" xfId="30841" xr:uid="{00000000-0005-0000-0000-0000C2770000}"/>
    <cellStyle name="20% - Accent1 3 8 7 2 3" xfId="30842" xr:uid="{00000000-0005-0000-0000-0000C3770000}"/>
    <cellStyle name="20% - Accent1 3 8 7 3" xfId="30843" xr:uid="{00000000-0005-0000-0000-0000C4770000}"/>
    <cellStyle name="20% - Accent1 3 8 7 3 2" xfId="30844" xr:uid="{00000000-0005-0000-0000-0000C5770000}"/>
    <cellStyle name="20% - Accent1 3 8 7 4" xfId="30845" xr:uid="{00000000-0005-0000-0000-0000C6770000}"/>
    <cellStyle name="20% - Accent1 3 8 8" xfId="30846" xr:uid="{00000000-0005-0000-0000-0000C7770000}"/>
    <cellStyle name="20% - Accent1 3 8 8 2" xfId="30847" xr:uid="{00000000-0005-0000-0000-0000C8770000}"/>
    <cellStyle name="20% - Accent1 3 8 8 2 2" xfId="30848" xr:uid="{00000000-0005-0000-0000-0000C9770000}"/>
    <cellStyle name="20% - Accent1 3 8 8 3" xfId="30849" xr:uid="{00000000-0005-0000-0000-0000CA770000}"/>
    <cellStyle name="20% - Accent1 3 8 9" xfId="30850" xr:uid="{00000000-0005-0000-0000-0000CB770000}"/>
    <cellStyle name="20% - Accent1 3 8 9 2" xfId="30851" xr:uid="{00000000-0005-0000-0000-0000CC770000}"/>
    <cellStyle name="20% - Accent1 3 8 9 2 2" xfId="30852" xr:uid="{00000000-0005-0000-0000-0000CD770000}"/>
    <cellStyle name="20% - Accent1 3 8 9 3" xfId="30853" xr:uid="{00000000-0005-0000-0000-0000CE770000}"/>
    <cellStyle name="20% - Accent1 3 9" xfId="30854" xr:uid="{00000000-0005-0000-0000-0000CF770000}"/>
    <cellStyle name="20% - Accent1 3 9 10" xfId="30855" xr:uid="{00000000-0005-0000-0000-0000D0770000}"/>
    <cellStyle name="20% - Accent1 3 9 10 2" xfId="30856" xr:uid="{00000000-0005-0000-0000-0000D1770000}"/>
    <cellStyle name="20% - Accent1 3 9 11" xfId="30857" xr:uid="{00000000-0005-0000-0000-0000D2770000}"/>
    <cellStyle name="20% - Accent1 3 9 2" xfId="30858" xr:uid="{00000000-0005-0000-0000-0000D3770000}"/>
    <cellStyle name="20% - Accent1 3 9 2 2" xfId="30859" xr:uid="{00000000-0005-0000-0000-0000D4770000}"/>
    <cellStyle name="20% - Accent1 3 9 2 2 2" xfId="30860" xr:uid="{00000000-0005-0000-0000-0000D5770000}"/>
    <cellStyle name="20% - Accent1 3 9 2 2 2 2" xfId="30861" xr:uid="{00000000-0005-0000-0000-0000D6770000}"/>
    <cellStyle name="20% - Accent1 3 9 2 2 2 2 2" xfId="30862" xr:uid="{00000000-0005-0000-0000-0000D7770000}"/>
    <cellStyle name="20% - Accent1 3 9 2 2 2 3" xfId="30863" xr:uid="{00000000-0005-0000-0000-0000D8770000}"/>
    <cellStyle name="20% - Accent1 3 9 2 2 3" xfId="30864" xr:uid="{00000000-0005-0000-0000-0000D9770000}"/>
    <cellStyle name="20% - Accent1 3 9 2 2 3 2" xfId="30865" xr:uid="{00000000-0005-0000-0000-0000DA770000}"/>
    <cellStyle name="20% - Accent1 3 9 2 2 4" xfId="30866" xr:uid="{00000000-0005-0000-0000-0000DB770000}"/>
    <cellStyle name="20% - Accent1 3 9 2 3" xfId="30867" xr:uid="{00000000-0005-0000-0000-0000DC770000}"/>
    <cellStyle name="20% - Accent1 3 9 2 3 2" xfId="30868" xr:uid="{00000000-0005-0000-0000-0000DD770000}"/>
    <cellStyle name="20% - Accent1 3 9 2 3 2 2" xfId="30869" xr:uid="{00000000-0005-0000-0000-0000DE770000}"/>
    <cellStyle name="20% - Accent1 3 9 2 3 2 2 2" xfId="30870" xr:uid="{00000000-0005-0000-0000-0000DF770000}"/>
    <cellStyle name="20% - Accent1 3 9 2 3 2 3" xfId="30871" xr:uid="{00000000-0005-0000-0000-0000E0770000}"/>
    <cellStyle name="20% - Accent1 3 9 2 3 3" xfId="30872" xr:uid="{00000000-0005-0000-0000-0000E1770000}"/>
    <cellStyle name="20% - Accent1 3 9 2 3 3 2" xfId="30873" xr:uid="{00000000-0005-0000-0000-0000E2770000}"/>
    <cellStyle name="20% - Accent1 3 9 2 3 4" xfId="30874" xr:uid="{00000000-0005-0000-0000-0000E3770000}"/>
    <cellStyle name="20% - Accent1 3 9 2 4" xfId="30875" xr:uid="{00000000-0005-0000-0000-0000E4770000}"/>
    <cellStyle name="20% - Accent1 3 9 2 4 2" xfId="30876" xr:uid="{00000000-0005-0000-0000-0000E5770000}"/>
    <cellStyle name="20% - Accent1 3 9 2 4 2 2" xfId="30877" xr:uid="{00000000-0005-0000-0000-0000E6770000}"/>
    <cellStyle name="20% - Accent1 3 9 2 4 2 2 2" xfId="30878" xr:uid="{00000000-0005-0000-0000-0000E7770000}"/>
    <cellStyle name="20% - Accent1 3 9 2 4 2 3" xfId="30879" xr:uid="{00000000-0005-0000-0000-0000E8770000}"/>
    <cellStyle name="20% - Accent1 3 9 2 4 3" xfId="30880" xr:uid="{00000000-0005-0000-0000-0000E9770000}"/>
    <cellStyle name="20% - Accent1 3 9 2 4 3 2" xfId="30881" xr:uid="{00000000-0005-0000-0000-0000EA770000}"/>
    <cellStyle name="20% - Accent1 3 9 2 4 4" xfId="30882" xr:uid="{00000000-0005-0000-0000-0000EB770000}"/>
    <cellStyle name="20% - Accent1 3 9 2 5" xfId="30883" xr:uid="{00000000-0005-0000-0000-0000EC770000}"/>
    <cellStyle name="20% - Accent1 3 9 2 5 2" xfId="30884" xr:uid="{00000000-0005-0000-0000-0000ED770000}"/>
    <cellStyle name="20% - Accent1 3 9 2 5 2 2" xfId="30885" xr:uid="{00000000-0005-0000-0000-0000EE770000}"/>
    <cellStyle name="20% - Accent1 3 9 2 5 3" xfId="30886" xr:uid="{00000000-0005-0000-0000-0000EF770000}"/>
    <cellStyle name="20% - Accent1 3 9 2 6" xfId="30887" xr:uid="{00000000-0005-0000-0000-0000F0770000}"/>
    <cellStyle name="20% - Accent1 3 9 2 6 2" xfId="30888" xr:uid="{00000000-0005-0000-0000-0000F1770000}"/>
    <cellStyle name="20% - Accent1 3 9 2 6 2 2" xfId="30889" xr:uid="{00000000-0005-0000-0000-0000F2770000}"/>
    <cellStyle name="20% - Accent1 3 9 2 6 3" xfId="30890" xr:uid="{00000000-0005-0000-0000-0000F3770000}"/>
    <cellStyle name="20% - Accent1 3 9 2 7" xfId="30891" xr:uid="{00000000-0005-0000-0000-0000F4770000}"/>
    <cellStyle name="20% - Accent1 3 9 2 7 2" xfId="30892" xr:uid="{00000000-0005-0000-0000-0000F5770000}"/>
    <cellStyle name="20% - Accent1 3 9 2 8" xfId="30893" xr:uid="{00000000-0005-0000-0000-0000F6770000}"/>
    <cellStyle name="20% - Accent1 3 9 2 8 2" xfId="30894" xr:uid="{00000000-0005-0000-0000-0000F7770000}"/>
    <cellStyle name="20% - Accent1 3 9 2 9" xfId="30895" xr:uid="{00000000-0005-0000-0000-0000F8770000}"/>
    <cellStyle name="20% - Accent1 3 9 3" xfId="30896" xr:uid="{00000000-0005-0000-0000-0000F9770000}"/>
    <cellStyle name="20% - Accent1 3 9 3 2" xfId="30897" xr:uid="{00000000-0005-0000-0000-0000FA770000}"/>
    <cellStyle name="20% - Accent1 3 9 3 2 2" xfId="30898" xr:uid="{00000000-0005-0000-0000-0000FB770000}"/>
    <cellStyle name="20% - Accent1 3 9 3 2 2 2" xfId="30899" xr:uid="{00000000-0005-0000-0000-0000FC770000}"/>
    <cellStyle name="20% - Accent1 3 9 3 2 2 2 2" xfId="30900" xr:uid="{00000000-0005-0000-0000-0000FD770000}"/>
    <cellStyle name="20% - Accent1 3 9 3 2 2 3" xfId="30901" xr:uid="{00000000-0005-0000-0000-0000FE770000}"/>
    <cellStyle name="20% - Accent1 3 9 3 2 3" xfId="30902" xr:uid="{00000000-0005-0000-0000-0000FF770000}"/>
    <cellStyle name="20% - Accent1 3 9 3 2 3 2" xfId="30903" xr:uid="{00000000-0005-0000-0000-000000780000}"/>
    <cellStyle name="20% - Accent1 3 9 3 2 4" xfId="30904" xr:uid="{00000000-0005-0000-0000-000001780000}"/>
    <cellStyle name="20% - Accent1 3 9 3 3" xfId="30905" xr:uid="{00000000-0005-0000-0000-000002780000}"/>
    <cellStyle name="20% - Accent1 3 9 3 3 2" xfId="30906" xr:uid="{00000000-0005-0000-0000-000003780000}"/>
    <cellStyle name="20% - Accent1 3 9 3 3 2 2" xfId="30907" xr:uid="{00000000-0005-0000-0000-000004780000}"/>
    <cellStyle name="20% - Accent1 3 9 3 3 2 2 2" xfId="30908" xr:uid="{00000000-0005-0000-0000-000005780000}"/>
    <cellStyle name="20% - Accent1 3 9 3 3 2 3" xfId="30909" xr:uid="{00000000-0005-0000-0000-000006780000}"/>
    <cellStyle name="20% - Accent1 3 9 3 3 3" xfId="30910" xr:uid="{00000000-0005-0000-0000-000007780000}"/>
    <cellStyle name="20% - Accent1 3 9 3 3 3 2" xfId="30911" xr:uid="{00000000-0005-0000-0000-000008780000}"/>
    <cellStyle name="20% - Accent1 3 9 3 3 4" xfId="30912" xr:uid="{00000000-0005-0000-0000-000009780000}"/>
    <cellStyle name="20% - Accent1 3 9 3 4" xfId="30913" xr:uid="{00000000-0005-0000-0000-00000A780000}"/>
    <cellStyle name="20% - Accent1 3 9 3 4 2" xfId="30914" xr:uid="{00000000-0005-0000-0000-00000B780000}"/>
    <cellStyle name="20% - Accent1 3 9 3 4 2 2" xfId="30915" xr:uid="{00000000-0005-0000-0000-00000C780000}"/>
    <cellStyle name="20% - Accent1 3 9 3 4 2 2 2" xfId="30916" xr:uid="{00000000-0005-0000-0000-00000D780000}"/>
    <cellStyle name="20% - Accent1 3 9 3 4 2 3" xfId="30917" xr:uid="{00000000-0005-0000-0000-00000E780000}"/>
    <cellStyle name="20% - Accent1 3 9 3 4 3" xfId="30918" xr:uid="{00000000-0005-0000-0000-00000F780000}"/>
    <cellStyle name="20% - Accent1 3 9 3 4 3 2" xfId="30919" xr:uid="{00000000-0005-0000-0000-000010780000}"/>
    <cellStyle name="20% - Accent1 3 9 3 4 4" xfId="30920" xr:uid="{00000000-0005-0000-0000-000011780000}"/>
    <cellStyle name="20% - Accent1 3 9 3 5" xfId="30921" xr:uid="{00000000-0005-0000-0000-000012780000}"/>
    <cellStyle name="20% - Accent1 3 9 3 5 2" xfId="30922" xr:uid="{00000000-0005-0000-0000-000013780000}"/>
    <cellStyle name="20% - Accent1 3 9 3 5 2 2" xfId="30923" xr:uid="{00000000-0005-0000-0000-000014780000}"/>
    <cellStyle name="20% - Accent1 3 9 3 5 3" xfId="30924" xr:uid="{00000000-0005-0000-0000-000015780000}"/>
    <cellStyle name="20% - Accent1 3 9 3 6" xfId="30925" xr:uid="{00000000-0005-0000-0000-000016780000}"/>
    <cellStyle name="20% - Accent1 3 9 3 6 2" xfId="30926" xr:uid="{00000000-0005-0000-0000-000017780000}"/>
    <cellStyle name="20% - Accent1 3 9 3 6 2 2" xfId="30927" xr:uid="{00000000-0005-0000-0000-000018780000}"/>
    <cellStyle name="20% - Accent1 3 9 3 6 3" xfId="30928" xr:uid="{00000000-0005-0000-0000-000019780000}"/>
    <cellStyle name="20% - Accent1 3 9 3 7" xfId="30929" xr:uid="{00000000-0005-0000-0000-00001A780000}"/>
    <cellStyle name="20% - Accent1 3 9 3 7 2" xfId="30930" xr:uid="{00000000-0005-0000-0000-00001B780000}"/>
    <cellStyle name="20% - Accent1 3 9 3 8" xfId="30931" xr:uid="{00000000-0005-0000-0000-00001C780000}"/>
    <cellStyle name="20% - Accent1 3 9 3 8 2" xfId="30932" xr:uid="{00000000-0005-0000-0000-00001D780000}"/>
    <cellStyle name="20% - Accent1 3 9 3 9" xfId="30933" xr:uid="{00000000-0005-0000-0000-00001E780000}"/>
    <cellStyle name="20% - Accent1 3 9 4" xfId="30934" xr:uid="{00000000-0005-0000-0000-00001F780000}"/>
    <cellStyle name="20% - Accent1 3 9 4 2" xfId="30935" xr:uid="{00000000-0005-0000-0000-000020780000}"/>
    <cellStyle name="20% - Accent1 3 9 4 2 2" xfId="30936" xr:uid="{00000000-0005-0000-0000-000021780000}"/>
    <cellStyle name="20% - Accent1 3 9 4 2 2 2" xfId="30937" xr:uid="{00000000-0005-0000-0000-000022780000}"/>
    <cellStyle name="20% - Accent1 3 9 4 2 3" xfId="30938" xr:uid="{00000000-0005-0000-0000-000023780000}"/>
    <cellStyle name="20% - Accent1 3 9 4 3" xfId="30939" xr:uid="{00000000-0005-0000-0000-000024780000}"/>
    <cellStyle name="20% - Accent1 3 9 4 3 2" xfId="30940" xr:uid="{00000000-0005-0000-0000-000025780000}"/>
    <cellStyle name="20% - Accent1 3 9 4 4" xfId="30941" xr:uid="{00000000-0005-0000-0000-000026780000}"/>
    <cellStyle name="20% - Accent1 3 9 5" xfId="30942" xr:uid="{00000000-0005-0000-0000-000027780000}"/>
    <cellStyle name="20% - Accent1 3 9 5 2" xfId="30943" xr:uid="{00000000-0005-0000-0000-000028780000}"/>
    <cellStyle name="20% - Accent1 3 9 5 2 2" xfId="30944" xr:uid="{00000000-0005-0000-0000-000029780000}"/>
    <cellStyle name="20% - Accent1 3 9 5 2 2 2" xfId="30945" xr:uid="{00000000-0005-0000-0000-00002A780000}"/>
    <cellStyle name="20% - Accent1 3 9 5 2 3" xfId="30946" xr:uid="{00000000-0005-0000-0000-00002B780000}"/>
    <cellStyle name="20% - Accent1 3 9 5 3" xfId="30947" xr:uid="{00000000-0005-0000-0000-00002C780000}"/>
    <cellStyle name="20% - Accent1 3 9 5 3 2" xfId="30948" xr:uid="{00000000-0005-0000-0000-00002D780000}"/>
    <cellStyle name="20% - Accent1 3 9 5 4" xfId="30949" xr:uid="{00000000-0005-0000-0000-00002E780000}"/>
    <cellStyle name="20% - Accent1 3 9 6" xfId="30950" xr:uid="{00000000-0005-0000-0000-00002F780000}"/>
    <cellStyle name="20% - Accent1 3 9 6 2" xfId="30951" xr:uid="{00000000-0005-0000-0000-000030780000}"/>
    <cellStyle name="20% - Accent1 3 9 6 2 2" xfId="30952" xr:uid="{00000000-0005-0000-0000-000031780000}"/>
    <cellStyle name="20% - Accent1 3 9 6 2 2 2" xfId="30953" xr:uid="{00000000-0005-0000-0000-000032780000}"/>
    <cellStyle name="20% - Accent1 3 9 6 2 3" xfId="30954" xr:uid="{00000000-0005-0000-0000-000033780000}"/>
    <cellStyle name="20% - Accent1 3 9 6 3" xfId="30955" xr:uid="{00000000-0005-0000-0000-000034780000}"/>
    <cellStyle name="20% - Accent1 3 9 6 3 2" xfId="30956" xr:uid="{00000000-0005-0000-0000-000035780000}"/>
    <cellStyle name="20% - Accent1 3 9 6 4" xfId="30957" xr:uid="{00000000-0005-0000-0000-000036780000}"/>
    <cellStyle name="20% - Accent1 3 9 7" xfId="30958" xr:uid="{00000000-0005-0000-0000-000037780000}"/>
    <cellStyle name="20% - Accent1 3 9 7 2" xfId="30959" xr:uid="{00000000-0005-0000-0000-000038780000}"/>
    <cellStyle name="20% - Accent1 3 9 7 2 2" xfId="30960" xr:uid="{00000000-0005-0000-0000-000039780000}"/>
    <cellStyle name="20% - Accent1 3 9 7 3" xfId="30961" xr:uid="{00000000-0005-0000-0000-00003A780000}"/>
    <cellStyle name="20% - Accent1 3 9 8" xfId="30962" xr:uid="{00000000-0005-0000-0000-00003B780000}"/>
    <cellStyle name="20% - Accent1 3 9 8 2" xfId="30963" xr:uid="{00000000-0005-0000-0000-00003C780000}"/>
    <cellStyle name="20% - Accent1 3 9 8 2 2" xfId="30964" xr:uid="{00000000-0005-0000-0000-00003D780000}"/>
    <cellStyle name="20% - Accent1 3 9 8 3" xfId="30965" xr:uid="{00000000-0005-0000-0000-00003E780000}"/>
    <cellStyle name="20% - Accent1 3 9 9" xfId="30966" xr:uid="{00000000-0005-0000-0000-00003F780000}"/>
    <cellStyle name="20% - Accent1 3 9 9 2" xfId="30967" xr:uid="{00000000-0005-0000-0000-000040780000}"/>
    <cellStyle name="20% - Accent1 4" xfId="30968" xr:uid="{00000000-0005-0000-0000-000041780000}"/>
    <cellStyle name="20% - Accent1 4 10" xfId="30969" xr:uid="{00000000-0005-0000-0000-000042780000}"/>
    <cellStyle name="20% - Accent1 4 10 10" xfId="30970" xr:uid="{00000000-0005-0000-0000-000043780000}"/>
    <cellStyle name="20% - Accent1 4 10 10 2" xfId="30971" xr:uid="{00000000-0005-0000-0000-000044780000}"/>
    <cellStyle name="20% - Accent1 4 10 11" xfId="30972" xr:uid="{00000000-0005-0000-0000-000045780000}"/>
    <cellStyle name="20% - Accent1 4 10 2" xfId="30973" xr:uid="{00000000-0005-0000-0000-000046780000}"/>
    <cellStyle name="20% - Accent1 4 10 2 2" xfId="30974" xr:uid="{00000000-0005-0000-0000-000047780000}"/>
    <cellStyle name="20% - Accent1 4 10 2 2 2" xfId="30975" xr:uid="{00000000-0005-0000-0000-000048780000}"/>
    <cellStyle name="20% - Accent1 4 10 2 2 2 2" xfId="30976" xr:uid="{00000000-0005-0000-0000-000049780000}"/>
    <cellStyle name="20% - Accent1 4 10 2 2 2 2 2" xfId="30977" xr:uid="{00000000-0005-0000-0000-00004A780000}"/>
    <cellStyle name="20% - Accent1 4 10 2 2 2 3" xfId="30978" xr:uid="{00000000-0005-0000-0000-00004B780000}"/>
    <cellStyle name="20% - Accent1 4 10 2 2 3" xfId="30979" xr:uid="{00000000-0005-0000-0000-00004C780000}"/>
    <cellStyle name="20% - Accent1 4 10 2 2 3 2" xfId="30980" xr:uid="{00000000-0005-0000-0000-00004D780000}"/>
    <cellStyle name="20% - Accent1 4 10 2 2 4" xfId="30981" xr:uid="{00000000-0005-0000-0000-00004E780000}"/>
    <cellStyle name="20% - Accent1 4 10 2 3" xfId="30982" xr:uid="{00000000-0005-0000-0000-00004F780000}"/>
    <cellStyle name="20% - Accent1 4 10 2 3 2" xfId="30983" xr:uid="{00000000-0005-0000-0000-000050780000}"/>
    <cellStyle name="20% - Accent1 4 10 2 3 2 2" xfId="30984" xr:uid="{00000000-0005-0000-0000-000051780000}"/>
    <cellStyle name="20% - Accent1 4 10 2 3 2 2 2" xfId="30985" xr:uid="{00000000-0005-0000-0000-000052780000}"/>
    <cellStyle name="20% - Accent1 4 10 2 3 2 3" xfId="30986" xr:uid="{00000000-0005-0000-0000-000053780000}"/>
    <cellStyle name="20% - Accent1 4 10 2 3 3" xfId="30987" xr:uid="{00000000-0005-0000-0000-000054780000}"/>
    <cellStyle name="20% - Accent1 4 10 2 3 3 2" xfId="30988" xr:uid="{00000000-0005-0000-0000-000055780000}"/>
    <cellStyle name="20% - Accent1 4 10 2 3 4" xfId="30989" xr:uid="{00000000-0005-0000-0000-000056780000}"/>
    <cellStyle name="20% - Accent1 4 10 2 4" xfId="30990" xr:uid="{00000000-0005-0000-0000-000057780000}"/>
    <cellStyle name="20% - Accent1 4 10 2 4 2" xfId="30991" xr:uid="{00000000-0005-0000-0000-000058780000}"/>
    <cellStyle name="20% - Accent1 4 10 2 4 2 2" xfId="30992" xr:uid="{00000000-0005-0000-0000-000059780000}"/>
    <cellStyle name="20% - Accent1 4 10 2 4 2 2 2" xfId="30993" xr:uid="{00000000-0005-0000-0000-00005A780000}"/>
    <cellStyle name="20% - Accent1 4 10 2 4 2 3" xfId="30994" xr:uid="{00000000-0005-0000-0000-00005B780000}"/>
    <cellStyle name="20% - Accent1 4 10 2 4 3" xfId="30995" xr:uid="{00000000-0005-0000-0000-00005C780000}"/>
    <cellStyle name="20% - Accent1 4 10 2 4 3 2" xfId="30996" xr:uid="{00000000-0005-0000-0000-00005D780000}"/>
    <cellStyle name="20% - Accent1 4 10 2 4 4" xfId="30997" xr:uid="{00000000-0005-0000-0000-00005E780000}"/>
    <cellStyle name="20% - Accent1 4 10 2 5" xfId="30998" xr:uid="{00000000-0005-0000-0000-00005F780000}"/>
    <cellStyle name="20% - Accent1 4 10 2 5 2" xfId="30999" xr:uid="{00000000-0005-0000-0000-000060780000}"/>
    <cellStyle name="20% - Accent1 4 10 2 5 2 2" xfId="31000" xr:uid="{00000000-0005-0000-0000-000061780000}"/>
    <cellStyle name="20% - Accent1 4 10 2 5 3" xfId="31001" xr:uid="{00000000-0005-0000-0000-000062780000}"/>
    <cellStyle name="20% - Accent1 4 10 2 6" xfId="31002" xr:uid="{00000000-0005-0000-0000-000063780000}"/>
    <cellStyle name="20% - Accent1 4 10 2 6 2" xfId="31003" xr:uid="{00000000-0005-0000-0000-000064780000}"/>
    <cellStyle name="20% - Accent1 4 10 2 6 2 2" xfId="31004" xr:uid="{00000000-0005-0000-0000-000065780000}"/>
    <cellStyle name="20% - Accent1 4 10 2 6 3" xfId="31005" xr:uid="{00000000-0005-0000-0000-000066780000}"/>
    <cellStyle name="20% - Accent1 4 10 2 7" xfId="31006" xr:uid="{00000000-0005-0000-0000-000067780000}"/>
    <cellStyle name="20% - Accent1 4 10 2 7 2" xfId="31007" xr:uid="{00000000-0005-0000-0000-000068780000}"/>
    <cellStyle name="20% - Accent1 4 10 2 8" xfId="31008" xr:uid="{00000000-0005-0000-0000-000069780000}"/>
    <cellStyle name="20% - Accent1 4 10 2 8 2" xfId="31009" xr:uid="{00000000-0005-0000-0000-00006A780000}"/>
    <cellStyle name="20% - Accent1 4 10 2 9" xfId="31010" xr:uid="{00000000-0005-0000-0000-00006B780000}"/>
    <cellStyle name="20% - Accent1 4 10 3" xfId="31011" xr:uid="{00000000-0005-0000-0000-00006C780000}"/>
    <cellStyle name="20% - Accent1 4 10 3 2" xfId="31012" xr:uid="{00000000-0005-0000-0000-00006D780000}"/>
    <cellStyle name="20% - Accent1 4 10 3 2 2" xfId="31013" xr:uid="{00000000-0005-0000-0000-00006E780000}"/>
    <cellStyle name="20% - Accent1 4 10 3 2 2 2" xfId="31014" xr:uid="{00000000-0005-0000-0000-00006F780000}"/>
    <cellStyle name="20% - Accent1 4 10 3 2 2 2 2" xfId="31015" xr:uid="{00000000-0005-0000-0000-000070780000}"/>
    <cellStyle name="20% - Accent1 4 10 3 2 2 3" xfId="31016" xr:uid="{00000000-0005-0000-0000-000071780000}"/>
    <cellStyle name="20% - Accent1 4 10 3 2 3" xfId="31017" xr:uid="{00000000-0005-0000-0000-000072780000}"/>
    <cellStyle name="20% - Accent1 4 10 3 2 3 2" xfId="31018" xr:uid="{00000000-0005-0000-0000-000073780000}"/>
    <cellStyle name="20% - Accent1 4 10 3 2 4" xfId="31019" xr:uid="{00000000-0005-0000-0000-000074780000}"/>
    <cellStyle name="20% - Accent1 4 10 3 3" xfId="31020" xr:uid="{00000000-0005-0000-0000-000075780000}"/>
    <cellStyle name="20% - Accent1 4 10 3 3 2" xfId="31021" xr:uid="{00000000-0005-0000-0000-000076780000}"/>
    <cellStyle name="20% - Accent1 4 10 3 3 2 2" xfId="31022" xr:uid="{00000000-0005-0000-0000-000077780000}"/>
    <cellStyle name="20% - Accent1 4 10 3 3 2 2 2" xfId="31023" xr:uid="{00000000-0005-0000-0000-000078780000}"/>
    <cellStyle name="20% - Accent1 4 10 3 3 2 3" xfId="31024" xr:uid="{00000000-0005-0000-0000-000079780000}"/>
    <cellStyle name="20% - Accent1 4 10 3 3 3" xfId="31025" xr:uid="{00000000-0005-0000-0000-00007A780000}"/>
    <cellStyle name="20% - Accent1 4 10 3 3 3 2" xfId="31026" xr:uid="{00000000-0005-0000-0000-00007B780000}"/>
    <cellStyle name="20% - Accent1 4 10 3 3 4" xfId="31027" xr:uid="{00000000-0005-0000-0000-00007C780000}"/>
    <cellStyle name="20% - Accent1 4 10 3 4" xfId="31028" xr:uid="{00000000-0005-0000-0000-00007D780000}"/>
    <cellStyle name="20% - Accent1 4 10 3 4 2" xfId="31029" xr:uid="{00000000-0005-0000-0000-00007E780000}"/>
    <cellStyle name="20% - Accent1 4 10 3 4 2 2" xfId="31030" xr:uid="{00000000-0005-0000-0000-00007F780000}"/>
    <cellStyle name="20% - Accent1 4 10 3 4 2 2 2" xfId="31031" xr:uid="{00000000-0005-0000-0000-000080780000}"/>
    <cellStyle name="20% - Accent1 4 10 3 4 2 3" xfId="31032" xr:uid="{00000000-0005-0000-0000-000081780000}"/>
    <cellStyle name="20% - Accent1 4 10 3 4 3" xfId="31033" xr:uid="{00000000-0005-0000-0000-000082780000}"/>
    <cellStyle name="20% - Accent1 4 10 3 4 3 2" xfId="31034" xr:uid="{00000000-0005-0000-0000-000083780000}"/>
    <cellStyle name="20% - Accent1 4 10 3 4 4" xfId="31035" xr:uid="{00000000-0005-0000-0000-000084780000}"/>
    <cellStyle name="20% - Accent1 4 10 3 5" xfId="31036" xr:uid="{00000000-0005-0000-0000-000085780000}"/>
    <cellStyle name="20% - Accent1 4 10 3 5 2" xfId="31037" xr:uid="{00000000-0005-0000-0000-000086780000}"/>
    <cellStyle name="20% - Accent1 4 10 3 5 2 2" xfId="31038" xr:uid="{00000000-0005-0000-0000-000087780000}"/>
    <cellStyle name="20% - Accent1 4 10 3 5 3" xfId="31039" xr:uid="{00000000-0005-0000-0000-000088780000}"/>
    <cellStyle name="20% - Accent1 4 10 3 6" xfId="31040" xr:uid="{00000000-0005-0000-0000-000089780000}"/>
    <cellStyle name="20% - Accent1 4 10 3 6 2" xfId="31041" xr:uid="{00000000-0005-0000-0000-00008A780000}"/>
    <cellStyle name="20% - Accent1 4 10 3 6 2 2" xfId="31042" xr:uid="{00000000-0005-0000-0000-00008B780000}"/>
    <cellStyle name="20% - Accent1 4 10 3 6 3" xfId="31043" xr:uid="{00000000-0005-0000-0000-00008C780000}"/>
    <cellStyle name="20% - Accent1 4 10 3 7" xfId="31044" xr:uid="{00000000-0005-0000-0000-00008D780000}"/>
    <cellStyle name="20% - Accent1 4 10 3 7 2" xfId="31045" xr:uid="{00000000-0005-0000-0000-00008E780000}"/>
    <cellStyle name="20% - Accent1 4 10 3 8" xfId="31046" xr:uid="{00000000-0005-0000-0000-00008F780000}"/>
    <cellStyle name="20% - Accent1 4 10 3 8 2" xfId="31047" xr:uid="{00000000-0005-0000-0000-000090780000}"/>
    <cellStyle name="20% - Accent1 4 10 3 9" xfId="31048" xr:uid="{00000000-0005-0000-0000-000091780000}"/>
    <cellStyle name="20% - Accent1 4 10 4" xfId="31049" xr:uid="{00000000-0005-0000-0000-000092780000}"/>
    <cellStyle name="20% - Accent1 4 10 4 2" xfId="31050" xr:uid="{00000000-0005-0000-0000-000093780000}"/>
    <cellStyle name="20% - Accent1 4 10 4 2 2" xfId="31051" xr:uid="{00000000-0005-0000-0000-000094780000}"/>
    <cellStyle name="20% - Accent1 4 10 4 2 2 2" xfId="31052" xr:uid="{00000000-0005-0000-0000-000095780000}"/>
    <cellStyle name="20% - Accent1 4 10 4 2 3" xfId="31053" xr:uid="{00000000-0005-0000-0000-000096780000}"/>
    <cellStyle name="20% - Accent1 4 10 4 3" xfId="31054" xr:uid="{00000000-0005-0000-0000-000097780000}"/>
    <cellStyle name="20% - Accent1 4 10 4 3 2" xfId="31055" xr:uid="{00000000-0005-0000-0000-000098780000}"/>
    <cellStyle name="20% - Accent1 4 10 4 4" xfId="31056" xr:uid="{00000000-0005-0000-0000-000099780000}"/>
    <cellStyle name="20% - Accent1 4 10 5" xfId="31057" xr:uid="{00000000-0005-0000-0000-00009A780000}"/>
    <cellStyle name="20% - Accent1 4 10 5 2" xfId="31058" xr:uid="{00000000-0005-0000-0000-00009B780000}"/>
    <cellStyle name="20% - Accent1 4 10 5 2 2" xfId="31059" xr:uid="{00000000-0005-0000-0000-00009C780000}"/>
    <cellStyle name="20% - Accent1 4 10 5 2 2 2" xfId="31060" xr:uid="{00000000-0005-0000-0000-00009D780000}"/>
    <cellStyle name="20% - Accent1 4 10 5 2 3" xfId="31061" xr:uid="{00000000-0005-0000-0000-00009E780000}"/>
    <cellStyle name="20% - Accent1 4 10 5 3" xfId="31062" xr:uid="{00000000-0005-0000-0000-00009F780000}"/>
    <cellStyle name="20% - Accent1 4 10 5 3 2" xfId="31063" xr:uid="{00000000-0005-0000-0000-0000A0780000}"/>
    <cellStyle name="20% - Accent1 4 10 5 4" xfId="31064" xr:uid="{00000000-0005-0000-0000-0000A1780000}"/>
    <cellStyle name="20% - Accent1 4 10 6" xfId="31065" xr:uid="{00000000-0005-0000-0000-0000A2780000}"/>
    <cellStyle name="20% - Accent1 4 10 6 2" xfId="31066" xr:uid="{00000000-0005-0000-0000-0000A3780000}"/>
    <cellStyle name="20% - Accent1 4 10 6 2 2" xfId="31067" xr:uid="{00000000-0005-0000-0000-0000A4780000}"/>
    <cellStyle name="20% - Accent1 4 10 6 2 2 2" xfId="31068" xr:uid="{00000000-0005-0000-0000-0000A5780000}"/>
    <cellStyle name="20% - Accent1 4 10 6 2 3" xfId="31069" xr:uid="{00000000-0005-0000-0000-0000A6780000}"/>
    <cellStyle name="20% - Accent1 4 10 6 3" xfId="31070" xr:uid="{00000000-0005-0000-0000-0000A7780000}"/>
    <cellStyle name="20% - Accent1 4 10 6 3 2" xfId="31071" xr:uid="{00000000-0005-0000-0000-0000A8780000}"/>
    <cellStyle name="20% - Accent1 4 10 6 4" xfId="31072" xr:uid="{00000000-0005-0000-0000-0000A9780000}"/>
    <cellStyle name="20% - Accent1 4 10 7" xfId="31073" xr:uid="{00000000-0005-0000-0000-0000AA780000}"/>
    <cellStyle name="20% - Accent1 4 10 7 2" xfId="31074" xr:uid="{00000000-0005-0000-0000-0000AB780000}"/>
    <cellStyle name="20% - Accent1 4 10 7 2 2" xfId="31075" xr:uid="{00000000-0005-0000-0000-0000AC780000}"/>
    <cellStyle name="20% - Accent1 4 10 7 3" xfId="31076" xr:uid="{00000000-0005-0000-0000-0000AD780000}"/>
    <cellStyle name="20% - Accent1 4 10 8" xfId="31077" xr:uid="{00000000-0005-0000-0000-0000AE780000}"/>
    <cellStyle name="20% - Accent1 4 10 8 2" xfId="31078" xr:uid="{00000000-0005-0000-0000-0000AF780000}"/>
    <cellStyle name="20% - Accent1 4 10 8 2 2" xfId="31079" xr:uid="{00000000-0005-0000-0000-0000B0780000}"/>
    <cellStyle name="20% - Accent1 4 10 8 3" xfId="31080" xr:uid="{00000000-0005-0000-0000-0000B1780000}"/>
    <cellStyle name="20% - Accent1 4 10 9" xfId="31081" xr:uid="{00000000-0005-0000-0000-0000B2780000}"/>
    <cellStyle name="20% - Accent1 4 10 9 2" xfId="31082" xr:uid="{00000000-0005-0000-0000-0000B3780000}"/>
    <cellStyle name="20% - Accent1 4 11" xfId="31083" xr:uid="{00000000-0005-0000-0000-0000B4780000}"/>
    <cellStyle name="20% - Accent1 4 11 10" xfId="31084" xr:uid="{00000000-0005-0000-0000-0000B5780000}"/>
    <cellStyle name="20% - Accent1 4 11 10 2" xfId="31085" xr:uid="{00000000-0005-0000-0000-0000B6780000}"/>
    <cellStyle name="20% - Accent1 4 11 11" xfId="31086" xr:uid="{00000000-0005-0000-0000-0000B7780000}"/>
    <cellStyle name="20% - Accent1 4 11 2" xfId="31087" xr:uid="{00000000-0005-0000-0000-0000B8780000}"/>
    <cellStyle name="20% - Accent1 4 11 2 2" xfId="31088" xr:uid="{00000000-0005-0000-0000-0000B9780000}"/>
    <cellStyle name="20% - Accent1 4 11 2 2 2" xfId="31089" xr:uid="{00000000-0005-0000-0000-0000BA780000}"/>
    <cellStyle name="20% - Accent1 4 11 2 2 2 2" xfId="31090" xr:uid="{00000000-0005-0000-0000-0000BB780000}"/>
    <cellStyle name="20% - Accent1 4 11 2 2 2 2 2" xfId="31091" xr:uid="{00000000-0005-0000-0000-0000BC780000}"/>
    <cellStyle name="20% - Accent1 4 11 2 2 2 3" xfId="31092" xr:uid="{00000000-0005-0000-0000-0000BD780000}"/>
    <cellStyle name="20% - Accent1 4 11 2 2 3" xfId="31093" xr:uid="{00000000-0005-0000-0000-0000BE780000}"/>
    <cellStyle name="20% - Accent1 4 11 2 2 3 2" xfId="31094" xr:uid="{00000000-0005-0000-0000-0000BF780000}"/>
    <cellStyle name="20% - Accent1 4 11 2 2 4" xfId="31095" xr:uid="{00000000-0005-0000-0000-0000C0780000}"/>
    <cellStyle name="20% - Accent1 4 11 2 3" xfId="31096" xr:uid="{00000000-0005-0000-0000-0000C1780000}"/>
    <cellStyle name="20% - Accent1 4 11 2 3 2" xfId="31097" xr:uid="{00000000-0005-0000-0000-0000C2780000}"/>
    <cellStyle name="20% - Accent1 4 11 2 3 2 2" xfId="31098" xr:uid="{00000000-0005-0000-0000-0000C3780000}"/>
    <cellStyle name="20% - Accent1 4 11 2 3 2 2 2" xfId="31099" xr:uid="{00000000-0005-0000-0000-0000C4780000}"/>
    <cellStyle name="20% - Accent1 4 11 2 3 2 3" xfId="31100" xr:uid="{00000000-0005-0000-0000-0000C5780000}"/>
    <cellStyle name="20% - Accent1 4 11 2 3 3" xfId="31101" xr:uid="{00000000-0005-0000-0000-0000C6780000}"/>
    <cellStyle name="20% - Accent1 4 11 2 3 3 2" xfId="31102" xr:uid="{00000000-0005-0000-0000-0000C7780000}"/>
    <cellStyle name="20% - Accent1 4 11 2 3 4" xfId="31103" xr:uid="{00000000-0005-0000-0000-0000C8780000}"/>
    <cellStyle name="20% - Accent1 4 11 2 4" xfId="31104" xr:uid="{00000000-0005-0000-0000-0000C9780000}"/>
    <cellStyle name="20% - Accent1 4 11 2 4 2" xfId="31105" xr:uid="{00000000-0005-0000-0000-0000CA780000}"/>
    <cellStyle name="20% - Accent1 4 11 2 4 2 2" xfId="31106" xr:uid="{00000000-0005-0000-0000-0000CB780000}"/>
    <cellStyle name="20% - Accent1 4 11 2 4 2 2 2" xfId="31107" xr:uid="{00000000-0005-0000-0000-0000CC780000}"/>
    <cellStyle name="20% - Accent1 4 11 2 4 2 3" xfId="31108" xr:uid="{00000000-0005-0000-0000-0000CD780000}"/>
    <cellStyle name="20% - Accent1 4 11 2 4 3" xfId="31109" xr:uid="{00000000-0005-0000-0000-0000CE780000}"/>
    <cellStyle name="20% - Accent1 4 11 2 4 3 2" xfId="31110" xr:uid="{00000000-0005-0000-0000-0000CF780000}"/>
    <cellStyle name="20% - Accent1 4 11 2 4 4" xfId="31111" xr:uid="{00000000-0005-0000-0000-0000D0780000}"/>
    <cellStyle name="20% - Accent1 4 11 2 5" xfId="31112" xr:uid="{00000000-0005-0000-0000-0000D1780000}"/>
    <cellStyle name="20% - Accent1 4 11 2 5 2" xfId="31113" xr:uid="{00000000-0005-0000-0000-0000D2780000}"/>
    <cellStyle name="20% - Accent1 4 11 2 5 2 2" xfId="31114" xr:uid="{00000000-0005-0000-0000-0000D3780000}"/>
    <cellStyle name="20% - Accent1 4 11 2 5 3" xfId="31115" xr:uid="{00000000-0005-0000-0000-0000D4780000}"/>
    <cellStyle name="20% - Accent1 4 11 2 6" xfId="31116" xr:uid="{00000000-0005-0000-0000-0000D5780000}"/>
    <cellStyle name="20% - Accent1 4 11 2 6 2" xfId="31117" xr:uid="{00000000-0005-0000-0000-0000D6780000}"/>
    <cellStyle name="20% - Accent1 4 11 2 6 2 2" xfId="31118" xr:uid="{00000000-0005-0000-0000-0000D7780000}"/>
    <cellStyle name="20% - Accent1 4 11 2 6 3" xfId="31119" xr:uid="{00000000-0005-0000-0000-0000D8780000}"/>
    <cellStyle name="20% - Accent1 4 11 2 7" xfId="31120" xr:uid="{00000000-0005-0000-0000-0000D9780000}"/>
    <cellStyle name="20% - Accent1 4 11 2 7 2" xfId="31121" xr:uid="{00000000-0005-0000-0000-0000DA780000}"/>
    <cellStyle name="20% - Accent1 4 11 2 8" xfId="31122" xr:uid="{00000000-0005-0000-0000-0000DB780000}"/>
    <cellStyle name="20% - Accent1 4 11 2 8 2" xfId="31123" xr:uid="{00000000-0005-0000-0000-0000DC780000}"/>
    <cellStyle name="20% - Accent1 4 11 2 9" xfId="31124" xr:uid="{00000000-0005-0000-0000-0000DD780000}"/>
    <cellStyle name="20% - Accent1 4 11 3" xfId="31125" xr:uid="{00000000-0005-0000-0000-0000DE780000}"/>
    <cellStyle name="20% - Accent1 4 11 3 2" xfId="31126" xr:uid="{00000000-0005-0000-0000-0000DF780000}"/>
    <cellStyle name="20% - Accent1 4 11 3 2 2" xfId="31127" xr:uid="{00000000-0005-0000-0000-0000E0780000}"/>
    <cellStyle name="20% - Accent1 4 11 3 2 2 2" xfId="31128" xr:uid="{00000000-0005-0000-0000-0000E1780000}"/>
    <cellStyle name="20% - Accent1 4 11 3 2 2 2 2" xfId="31129" xr:uid="{00000000-0005-0000-0000-0000E2780000}"/>
    <cellStyle name="20% - Accent1 4 11 3 2 2 3" xfId="31130" xr:uid="{00000000-0005-0000-0000-0000E3780000}"/>
    <cellStyle name="20% - Accent1 4 11 3 2 3" xfId="31131" xr:uid="{00000000-0005-0000-0000-0000E4780000}"/>
    <cellStyle name="20% - Accent1 4 11 3 2 3 2" xfId="31132" xr:uid="{00000000-0005-0000-0000-0000E5780000}"/>
    <cellStyle name="20% - Accent1 4 11 3 2 4" xfId="31133" xr:uid="{00000000-0005-0000-0000-0000E6780000}"/>
    <cellStyle name="20% - Accent1 4 11 3 3" xfId="31134" xr:uid="{00000000-0005-0000-0000-0000E7780000}"/>
    <cellStyle name="20% - Accent1 4 11 3 3 2" xfId="31135" xr:uid="{00000000-0005-0000-0000-0000E8780000}"/>
    <cellStyle name="20% - Accent1 4 11 3 3 2 2" xfId="31136" xr:uid="{00000000-0005-0000-0000-0000E9780000}"/>
    <cellStyle name="20% - Accent1 4 11 3 3 2 2 2" xfId="31137" xr:uid="{00000000-0005-0000-0000-0000EA780000}"/>
    <cellStyle name="20% - Accent1 4 11 3 3 2 3" xfId="31138" xr:uid="{00000000-0005-0000-0000-0000EB780000}"/>
    <cellStyle name="20% - Accent1 4 11 3 3 3" xfId="31139" xr:uid="{00000000-0005-0000-0000-0000EC780000}"/>
    <cellStyle name="20% - Accent1 4 11 3 3 3 2" xfId="31140" xr:uid="{00000000-0005-0000-0000-0000ED780000}"/>
    <cellStyle name="20% - Accent1 4 11 3 3 4" xfId="31141" xr:uid="{00000000-0005-0000-0000-0000EE780000}"/>
    <cellStyle name="20% - Accent1 4 11 3 4" xfId="31142" xr:uid="{00000000-0005-0000-0000-0000EF780000}"/>
    <cellStyle name="20% - Accent1 4 11 3 4 2" xfId="31143" xr:uid="{00000000-0005-0000-0000-0000F0780000}"/>
    <cellStyle name="20% - Accent1 4 11 3 4 2 2" xfId="31144" xr:uid="{00000000-0005-0000-0000-0000F1780000}"/>
    <cellStyle name="20% - Accent1 4 11 3 4 2 2 2" xfId="31145" xr:uid="{00000000-0005-0000-0000-0000F2780000}"/>
    <cellStyle name="20% - Accent1 4 11 3 4 2 3" xfId="31146" xr:uid="{00000000-0005-0000-0000-0000F3780000}"/>
    <cellStyle name="20% - Accent1 4 11 3 4 3" xfId="31147" xr:uid="{00000000-0005-0000-0000-0000F4780000}"/>
    <cellStyle name="20% - Accent1 4 11 3 4 3 2" xfId="31148" xr:uid="{00000000-0005-0000-0000-0000F5780000}"/>
    <cellStyle name="20% - Accent1 4 11 3 4 4" xfId="31149" xr:uid="{00000000-0005-0000-0000-0000F6780000}"/>
    <cellStyle name="20% - Accent1 4 11 3 5" xfId="31150" xr:uid="{00000000-0005-0000-0000-0000F7780000}"/>
    <cellStyle name="20% - Accent1 4 11 3 5 2" xfId="31151" xr:uid="{00000000-0005-0000-0000-0000F8780000}"/>
    <cellStyle name="20% - Accent1 4 11 3 5 2 2" xfId="31152" xr:uid="{00000000-0005-0000-0000-0000F9780000}"/>
    <cellStyle name="20% - Accent1 4 11 3 5 3" xfId="31153" xr:uid="{00000000-0005-0000-0000-0000FA780000}"/>
    <cellStyle name="20% - Accent1 4 11 3 6" xfId="31154" xr:uid="{00000000-0005-0000-0000-0000FB780000}"/>
    <cellStyle name="20% - Accent1 4 11 3 6 2" xfId="31155" xr:uid="{00000000-0005-0000-0000-0000FC780000}"/>
    <cellStyle name="20% - Accent1 4 11 3 6 2 2" xfId="31156" xr:uid="{00000000-0005-0000-0000-0000FD780000}"/>
    <cellStyle name="20% - Accent1 4 11 3 6 3" xfId="31157" xr:uid="{00000000-0005-0000-0000-0000FE780000}"/>
    <cellStyle name="20% - Accent1 4 11 3 7" xfId="31158" xr:uid="{00000000-0005-0000-0000-0000FF780000}"/>
    <cellStyle name="20% - Accent1 4 11 3 7 2" xfId="31159" xr:uid="{00000000-0005-0000-0000-000000790000}"/>
    <cellStyle name="20% - Accent1 4 11 3 8" xfId="31160" xr:uid="{00000000-0005-0000-0000-000001790000}"/>
    <cellStyle name="20% - Accent1 4 11 3 8 2" xfId="31161" xr:uid="{00000000-0005-0000-0000-000002790000}"/>
    <cellStyle name="20% - Accent1 4 11 3 9" xfId="31162" xr:uid="{00000000-0005-0000-0000-000003790000}"/>
    <cellStyle name="20% - Accent1 4 11 4" xfId="31163" xr:uid="{00000000-0005-0000-0000-000004790000}"/>
    <cellStyle name="20% - Accent1 4 11 4 2" xfId="31164" xr:uid="{00000000-0005-0000-0000-000005790000}"/>
    <cellStyle name="20% - Accent1 4 11 4 2 2" xfId="31165" xr:uid="{00000000-0005-0000-0000-000006790000}"/>
    <cellStyle name="20% - Accent1 4 11 4 2 2 2" xfId="31166" xr:uid="{00000000-0005-0000-0000-000007790000}"/>
    <cellStyle name="20% - Accent1 4 11 4 2 3" xfId="31167" xr:uid="{00000000-0005-0000-0000-000008790000}"/>
    <cellStyle name="20% - Accent1 4 11 4 3" xfId="31168" xr:uid="{00000000-0005-0000-0000-000009790000}"/>
    <cellStyle name="20% - Accent1 4 11 4 3 2" xfId="31169" xr:uid="{00000000-0005-0000-0000-00000A790000}"/>
    <cellStyle name="20% - Accent1 4 11 4 4" xfId="31170" xr:uid="{00000000-0005-0000-0000-00000B790000}"/>
    <cellStyle name="20% - Accent1 4 11 5" xfId="31171" xr:uid="{00000000-0005-0000-0000-00000C790000}"/>
    <cellStyle name="20% - Accent1 4 11 5 2" xfId="31172" xr:uid="{00000000-0005-0000-0000-00000D790000}"/>
    <cellStyle name="20% - Accent1 4 11 5 2 2" xfId="31173" xr:uid="{00000000-0005-0000-0000-00000E790000}"/>
    <cellStyle name="20% - Accent1 4 11 5 2 2 2" xfId="31174" xr:uid="{00000000-0005-0000-0000-00000F790000}"/>
    <cellStyle name="20% - Accent1 4 11 5 2 3" xfId="31175" xr:uid="{00000000-0005-0000-0000-000010790000}"/>
    <cellStyle name="20% - Accent1 4 11 5 3" xfId="31176" xr:uid="{00000000-0005-0000-0000-000011790000}"/>
    <cellStyle name="20% - Accent1 4 11 5 3 2" xfId="31177" xr:uid="{00000000-0005-0000-0000-000012790000}"/>
    <cellStyle name="20% - Accent1 4 11 5 4" xfId="31178" xr:uid="{00000000-0005-0000-0000-000013790000}"/>
    <cellStyle name="20% - Accent1 4 11 6" xfId="31179" xr:uid="{00000000-0005-0000-0000-000014790000}"/>
    <cellStyle name="20% - Accent1 4 11 6 2" xfId="31180" xr:uid="{00000000-0005-0000-0000-000015790000}"/>
    <cellStyle name="20% - Accent1 4 11 6 2 2" xfId="31181" xr:uid="{00000000-0005-0000-0000-000016790000}"/>
    <cellStyle name="20% - Accent1 4 11 6 2 2 2" xfId="31182" xr:uid="{00000000-0005-0000-0000-000017790000}"/>
    <cellStyle name="20% - Accent1 4 11 6 2 3" xfId="31183" xr:uid="{00000000-0005-0000-0000-000018790000}"/>
    <cellStyle name="20% - Accent1 4 11 6 3" xfId="31184" xr:uid="{00000000-0005-0000-0000-000019790000}"/>
    <cellStyle name="20% - Accent1 4 11 6 3 2" xfId="31185" xr:uid="{00000000-0005-0000-0000-00001A790000}"/>
    <cellStyle name="20% - Accent1 4 11 6 4" xfId="31186" xr:uid="{00000000-0005-0000-0000-00001B790000}"/>
    <cellStyle name="20% - Accent1 4 11 7" xfId="31187" xr:uid="{00000000-0005-0000-0000-00001C790000}"/>
    <cellStyle name="20% - Accent1 4 11 7 2" xfId="31188" xr:uid="{00000000-0005-0000-0000-00001D790000}"/>
    <cellStyle name="20% - Accent1 4 11 7 2 2" xfId="31189" xr:uid="{00000000-0005-0000-0000-00001E790000}"/>
    <cellStyle name="20% - Accent1 4 11 7 3" xfId="31190" xr:uid="{00000000-0005-0000-0000-00001F790000}"/>
    <cellStyle name="20% - Accent1 4 11 8" xfId="31191" xr:uid="{00000000-0005-0000-0000-000020790000}"/>
    <cellStyle name="20% - Accent1 4 11 8 2" xfId="31192" xr:uid="{00000000-0005-0000-0000-000021790000}"/>
    <cellStyle name="20% - Accent1 4 11 8 2 2" xfId="31193" xr:uid="{00000000-0005-0000-0000-000022790000}"/>
    <cellStyle name="20% - Accent1 4 11 8 3" xfId="31194" xr:uid="{00000000-0005-0000-0000-000023790000}"/>
    <cellStyle name="20% - Accent1 4 11 9" xfId="31195" xr:uid="{00000000-0005-0000-0000-000024790000}"/>
    <cellStyle name="20% - Accent1 4 11 9 2" xfId="31196" xr:uid="{00000000-0005-0000-0000-000025790000}"/>
    <cellStyle name="20% - Accent1 4 12" xfId="31197" xr:uid="{00000000-0005-0000-0000-000026790000}"/>
    <cellStyle name="20% - Accent1 4 12 2" xfId="31198" xr:uid="{00000000-0005-0000-0000-000027790000}"/>
    <cellStyle name="20% - Accent1 4 12 2 2" xfId="31199" xr:uid="{00000000-0005-0000-0000-000028790000}"/>
    <cellStyle name="20% - Accent1 4 12 2 2 2" xfId="31200" xr:uid="{00000000-0005-0000-0000-000029790000}"/>
    <cellStyle name="20% - Accent1 4 12 2 2 2 2" xfId="31201" xr:uid="{00000000-0005-0000-0000-00002A790000}"/>
    <cellStyle name="20% - Accent1 4 12 2 2 3" xfId="31202" xr:uid="{00000000-0005-0000-0000-00002B790000}"/>
    <cellStyle name="20% - Accent1 4 12 2 3" xfId="31203" xr:uid="{00000000-0005-0000-0000-00002C790000}"/>
    <cellStyle name="20% - Accent1 4 12 2 3 2" xfId="31204" xr:uid="{00000000-0005-0000-0000-00002D790000}"/>
    <cellStyle name="20% - Accent1 4 12 2 4" xfId="31205" xr:uid="{00000000-0005-0000-0000-00002E790000}"/>
    <cellStyle name="20% - Accent1 4 12 3" xfId="31206" xr:uid="{00000000-0005-0000-0000-00002F790000}"/>
    <cellStyle name="20% - Accent1 4 12 3 2" xfId="31207" xr:uid="{00000000-0005-0000-0000-000030790000}"/>
    <cellStyle name="20% - Accent1 4 12 3 2 2" xfId="31208" xr:uid="{00000000-0005-0000-0000-000031790000}"/>
    <cellStyle name="20% - Accent1 4 12 3 2 2 2" xfId="31209" xr:uid="{00000000-0005-0000-0000-000032790000}"/>
    <cellStyle name="20% - Accent1 4 12 3 2 3" xfId="31210" xr:uid="{00000000-0005-0000-0000-000033790000}"/>
    <cellStyle name="20% - Accent1 4 12 3 3" xfId="31211" xr:uid="{00000000-0005-0000-0000-000034790000}"/>
    <cellStyle name="20% - Accent1 4 12 3 3 2" xfId="31212" xr:uid="{00000000-0005-0000-0000-000035790000}"/>
    <cellStyle name="20% - Accent1 4 12 3 4" xfId="31213" xr:uid="{00000000-0005-0000-0000-000036790000}"/>
    <cellStyle name="20% - Accent1 4 12 4" xfId="31214" xr:uid="{00000000-0005-0000-0000-000037790000}"/>
    <cellStyle name="20% - Accent1 4 12 4 2" xfId="31215" xr:uid="{00000000-0005-0000-0000-000038790000}"/>
    <cellStyle name="20% - Accent1 4 12 4 2 2" xfId="31216" xr:uid="{00000000-0005-0000-0000-000039790000}"/>
    <cellStyle name="20% - Accent1 4 12 4 2 2 2" xfId="31217" xr:uid="{00000000-0005-0000-0000-00003A790000}"/>
    <cellStyle name="20% - Accent1 4 12 4 2 3" xfId="31218" xr:uid="{00000000-0005-0000-0000-00003B790000}"/>
    <cellStyle name="20% - Accent1 4 12 4 3" xfId="31219" xr:uid="{00000000-0005-0000-0000-00003C790000}"/>
    <cellStyle name="20% - Accent1 4 12 4 3 2" xfId="31220" xr:uid="{00000000-0005-0000-0000-00003D790000}"/>
    <cellStyle name="20% - Accent1 4 12 4 4" xfId="31221" xr:uid="{00000000-0005-0000-0000-00003E790000}"/>
    <cellStyle name="20% - Accent1 4 12 5" xfId="31222" xr:uid="{00000000-0005-0000-0000-00003F790000}"/>
    <cellStyle name="20% - Accent1 4 12 5 2" xfId="31223" xr:uid="{00000000-0005-0000-0000-000040790000}"/>
    <cellStyle name="20% - Accent1 4 12 5 2 2" xfId="31224" xr:uid="{00000000-0005-0000-0000-000041790000}"/>
    <cellStyle name="20% - Accent1 4 12 5 3" xfId="31225" xr:uid="{00000000-0005-0000-0000-000042790000}"/>
    <cellStyle name="20% - Accent1 4 12 6" xfId="31226" xr:uid="{00000000-0005-0000-0000-000043790000}"/>
    <cellStyle name="20% - Accent1 4 12 6 2" xfId="31227" xr:uid="{00000000-0005-0000-0000-000044790000}"/>
    <cellStyle name="20% - Accent1 4 12 6 2 2" xfId="31228" xr:uid="{00000000-0005-0000-0000-000045790000}"/>
    <cellStyle name="20% - Accent1 4 12 6 3" xfId="31229" xr:uid="{00000000-0005-0000-0000-000046790000}"/>
    <cellStyle name="20% - Accent1 4 12 7" xfId="31230" xr:uid="{00000000-0005-0000-0000-000047790000}"/>
    <cellStyle name="20% - Accent1 4 12 7 2" xfId="31231" xr:uid="{00000000-0005-0000-0000-000048790000}"/>
    <cellStyle name="20% - Accent1 4 12 8" xfId="31232" xr:uid="{00000000-0005-0000-0000-000049790000}"/>
    <cellStyle name="20% - Accent1 4 12 8 2" xfId="31233" xr:uid="{00000000-0005-0000-0000-00004A790000}"/>
    <cellStyle name="20% - Accent1 4 12 9" xfId="31234" xr:uid="{00000000-0005-0000-0000-00004B790000}"/>
    <cellStyle name="20% - Accent1 4 13" xfId="31235" xr:uid="{00000000-0005-0000-0000-00004C790000}"/>
    <cellStyle name="20% - Accent1 4 13 2" xfId="31236" xr:uid="{00000000-0005-0000-0000-00004D790000}"/>
    <cellStyle name="20% - Accent1 4 13 2 2" xfId="31237" xr:uid="{00000000-0005-0000-0000-00004E790000}"/>
    <cellStyle name="20% - Accent1 4 13 2 2 2" xfId="31238" xr:uid="{00000000-0005-0000-0000-00004F790000}"/>
    <cellStyle name="20% - Accent1 4 13 2 2 2 2" xfId="31239" xr:uid="{00000000-0005-0000-0000-000050790000}"/>
    <cellStyle name="20% - Accent1 4 13 2 2 3" xfId="31240" xr:uid="{00000000-0005-0000-0000-000051790000}"/>
    <cellStyle name="20% - Accent1 4 13 2 3" xfId="31241" xr:uid="{00000000-0005-0000-0000-000052790000}"/>
    <cellStyle name="20% - Accent1 4 13 2 3 2" xfId="31242" xr:uid="{00000000-0005-0000-0000-000053790000}"/>
    <cellStyle name="20% - Accent1 4 13 2 4" xfId="31243" xr:uid="{00000000-0005-0000-0000-000054790000}"/>
    <cellStyle name="20% - Accent1 4 13 3" xfId="31244" xr:uid="{00000000-0005-0000-0000-000055790000}"/>
    <cellStyle name="20% - Accent1 4 13 3 2" xfId="31245" xr:uid="{00000000-0005-0000-0000-000056790000}"/>
    <cellStyle name="20% - Accent1 4 13 3 2 2" xfId="31246" xr:uid="{00000000-0005-0000-0000-000057790000}"/>
    <cellStyle name="20% - Accent1 4 13 3 2 2 2" xfId="31247" xr:uid="{00000000-0005-0000-0000-000058790000}"/>
    <cellStyle name="20% - Accent1 4 13 3 2 3" xfId="31248" xr:uid="{00000000-0005-0000-0000-000059790000}"/>
    <cellStyle name="20% - Accent1 4 13 3 3" xfId="31249" xr:uid="{00000000-0005-0000-0000-00005A790000}"/>
    <cellStyle name="20% - Accent1 4 13 3 3 2" xfId="31250" xr:uid="{00000000-0005-0000-0000-00005B790000}"/>
    <cellStyle name="20% - Accent1 4 13 3 4" xfId="31251" xr:uid="{00000000-0005-0000-0000-00005C790000}"/>
    <cellStyle name="20% - Accent1 4 13 4" xfId="31252" xr:uid="{00000000-0005-0000-0000-00005D790000}"/>
    <cellStyle name="20% - Accent1 4 13 4 2" xfId="31253" xr:uid="{00000000-0005-0000-0000-00005E790000}"/>
    <cellStyle name="20% - Accent1 4 13 4 2 2" xfId="31254" xr:uid="{00000000-0005-0000-0000-00005F790000}"/>
    <cellStyle name="20% - Accent1 4 13 4 2 2 2" xfId="31255" xr:uid="{00000000-0005-0000-0000-000060790000}"/>
    <cellStyle name="20% - Accent1 4 13 4 2 3" xfId="31256" xr:uid="{00000000-0005-0000-0000-000061790000}"/>
    <cellStyle name="20% - Accent1 4 13 4 3" xfId="31257" xr:uid="{00000000-0005-0000-0000-000062790000}"/>
    <cellStyle name="20% - Accent1 4 13 4 3 2" xfId="31258" xr:uid="{00000000-0005-0000-0000-000063790000}"/>
    <cellStyle name="20% - Accent1 4 13 4 4" xfId="31259" xr:uid="{00000000-0005-0000-0000-000064790000}"/>
    <cellStyle name="20% - Accent1 4 13 5" xfId="31260" xr:uid="{00000000-0005-0000-0000-000065790000}"/>
    <cellStyle name="20% - Accent1 4 13 5 2" xfId="31261" xr:uid="{00000000-0005-0000-0000-000066790000}"/>
    <cellStyle name="20% - Accent1 4 13 5 2 2" xfId="31262" xr:uid="{00000000-0005-0000-0000-000067790000}"/>
    <cellStyle name="20% - Accent1 4 13 5 3" xfId="31263" xr:uid="{00000000-0005-0000-0000-000068790000}"/>
    <cellStyle name="20% - Accent1 4 13 6" xfId="31264" xr:uid="{00000000-0005-0000-0000-000069790000}"/>
    <cellStyle name="20% - Accent1 4 13 6 2" xfId="31265" xr:uid="{00000000-0005-0000-0000-00006A790000}"/>
    <cellStyle name="20% - Accent1 4 13 6 2 2" xfId="31266" xr:uid="{00000000-0005-0000-0000-00006B790000}"/>
    <cellStyle name="20% - Accent1 4 13 6 3" xfId="31267" xr:uid="{00000000-0005-0000-0000-00006C790000}"/>
    <cellStyle name="20% - Accent1 4 13 7" xfId="31268" xr:uid="{00000000-0005-0000-0000-00006D790000}"/>
    <cellStyle name="20% - Accent1 4 13 7 2" xfId="31269" xr:uid="{00000000-0005-0000-0000-00006E790000}"/>
    <cellStyle name="20% - Accent1 4 13 8" xfId="31270" xr:uid="{00000000-0005-0000-0000-00006F790000}"/>
    <cellStyle name="20% - Accent1 4 13 8 2" xfId="31271" xr:uid="{00000000-0005-0000-0000-000070790000}"/>
    <cellStyle name="20% - Accent1 4 13 9" xfId="31272" xr:uid="{00000000-0005-0000-0000-000071790000}"/>
    <cellStyle name="20% - Accent1 4 14" xfId="31273" xr:uid="{00000000-0005-0000-0000-000072790000}"/>
    <cellStyle name="20% - Accent1 4 14 2" xfId="31274" xr:uid="{00000000-0005-0000-0000-000073790000}"/>
    <cellStyle name="20% - Accent1 4 14 2 2" xfId="31275" xr:uid="{00000000-0005-0000-0000-000074790000}"/>
    <cellStyle name="20% - Accent1 4 14 2 2 2" xfId="31276" xr:uid="{00000000-0005-0000-0000-000075790000}"/>
    <cellStyle name="20% - Accent1 4 14 2 3" xfId="31277" xr:uid="{00000000-0005-0000-0000-000076790000}"/>
    <cellStyle name="20% - Accent1 4 14 3" xfId="31278" xr:uid="{00000000-0005-0000-0000-000077790000}"/>
    <cellStyle name="20% - Accent1 4 14 3 2" xfId="31279" xr:uid="{00000000-0005-0000-0000-000078790000}"/>
    <cellStyle name="20% - Accent1 4 14 4" xfId="31280" xr:uid="{00000000-0005-0000-0000-000079790000}"/>
    <cellStyle name="20% - Accent1 4 15" xfId="31281" xr:uid="{00000000-0005-0000-0000-00007A790000}"/>
    <cellStyle name="20% - Accent1 4 15 2" xfId="31282" xr:uid="{00000000-0005-0000-0000-00007B790000}"/>
    <cellStyle name="20% - Accent1 4 15 2 2" xfId="31283" xr:uid="{00000000-0005-0000-0000-00007C790000}"/>
    <cellStyle name="20% - Accent1 4 15 2 2 2" xfId="31284" xr:uid="{00000000-0005-0000-0000-00007D790000}"/>
    <cellStyle name="20% - Accent1 4 15 2 3" xfId="31285" xr:uid="{00000000-0005-0000-0000-00007E790000}"/>
    <cellStyle name="20% - Accent1 4 15 3" xfId="31286" xr:uid="{00000000-0005-0000-0000-00007F790000}"/>
    <cellStyle name="20% - Accent1 4 15 3 2" xfId="31287" xr:uid="{00000000-0005-0000-0000-000080790000}"/>
    <cellStyle name="20% - Accent1 4 15 4" xfId="31288" xr:uid="{00000000-0005-0000-0000-000081790000}"/>
    <cellStyle name="20% - Accent1 4 16" xfId="31289" xr:uid="{00000000-0005-0000-0000-000082790000}"/>
    <cellStyle name="20% - Accent1 4 16 2" xfId="31290" xr:uid="{00000000-0005-0000-0000-000083790000}"/>
    <cellStyle name="20% - Accent1 4 16 2 2" xfId="31291" xr:uid="{00000000-0005-0000-0000-000084790000}"/>
    <cellStyle name="20% - Accent1 4 16 2 2 2" xfId="31292" xr:uid="{00000000-0005-0000-0000-000085790000}"/>
    <cellStyle name="20% - Accent1 4 16 2 3" xfId="31293" xr:uid="{00000000-0005-0000-0000-000086790000}"/>
    <cellStyle name="20% - Accent1 4 16 3" xfId="31294" xr:uid="{00000000-0005-0000-0000-000087790000}"/>
    <cellStyle name="20% - Accent1 4 16 3 2" xfId="31295" xr:uid="{00000000-0005-0000-0000-000088790000}"/>
    <cellStyle name="20% - Accent1 4 16 4" xfId="31296" xr:uid="{00000000-0005-0000-0000-000089790000}"/>
    <cellStyle name="20% - Accent1 4 17" xfId="31297" xr:uid="{00000000-0005-0000-0000-00008A790000}"/>
    <cellStyle name="20% - Accent1 4 17 2" xfId="31298" xr:uid="{00000000-0005-0000-0000-00008B790000}"/>
    <cellStyle name="20% - Accent1 4 17 2 2" xfId="31299" xr:uid="{00000000-0005-0000-0000-00008C790000}"/>
    <cellStyle name="20% - Accent1 4 17 3" xfId="31300" xr:uid="{00000000-0005-0000-0000-00008D790000}"/>
    <cellStyle name="20% - Accent1 4 18" xfId="31301" xr:uid="{00000000-0005-0000-0000-00008E790000}"/>
    <cellStyle name="20% - Accent1 4 18 2" xfId="31302" xr:uid="{00000000-0005-0000-0000-00008F790000}"/>
    <cellStyle name="20% - Accent1 4 18 2 2" xfId="31303" xr:uid="{00000000-0005-0000-0000-000090790000}"/>
    <cellStyle name="20% - Accent1 4 18 3" xfId="31304" xr:uid="{00000000-0005-0000-0000-000091790000}"/>
    <cellStyle name="20% - Accent1 4 19" xfId="31305" xr:uid="{00000000-0005-0000-0000-000092790000}"/>
    <cellStyle name="20% - Accent1 4 19 2" xfId="31306" xr:uid="{00000000-0005-0000-0000-000093790000}"/>
    <cellStyle name="20% - Accent1 4 2" xfId="31307" xr:uid="{00000000-0005-0000-0000-000094790000}"/>
    <cellStyle name="20% - Accent1 4 2 10" xfId="31308" xr:uid="{00000000-0005-0000-0000-000095790000}"/>
    <cellStyle name="20% - Accent1 4 2 10 10" xfId="31309" xr:uid="{00000000-0005-0000-0000-000096790000}"/>
    <cellStyle name="20% - Accent1 4 2 10 10 2" xfId="31310" xr:uid="{00000000-0005-0000-0000-000097790000}"/>
    <cellStyle name="20% - Accent1 4 2 10 11" xfId="31311" xr:uid="{00000000-0005-0000-0000-000098790000}"/>
    <cellStyle name="20% - Accent1 4 2 10 2" xfId="31312" xr:uid="{00000000-0005-0000-0000-000099790000}"/>
    <cellStyle name="20% - Accent1 4 2 10 2 2" xfId="31313" xr:uid="{00000000-0005-0000-0000-00009A790000}"/>
    <cellStyle name="20% - Accent1 4 2 10 2 2 2" xfId="31314" xr:uid="{00000000-0005-0000-0000-00009B790000}"/>
    <cellStyle name="20% - Accent1 4 2 10 2 2 2 2" xfId="31315" xr:uid="{00000000-0005-0000-0000-00009C790000}"/>
    <cellStyle name="20% - Accent1 4 2 10 2 2 2 2 2" xfId="31316" xr:uid="{00000000-0005-0000-0000-00009D790000}"/>
    <cellStyle name="20% - Accent1 4 2 10 2 2 2 3" xfId="31317" xr:uid="{00000000-0005-0000-0000-00009E790000}"/>
    <cellStyle name="20% - Accent1 4 2 10 2 2 3" xfId="31318" xr:uid="{00000000-0005-0000-0000-00009F790000}"/>
    <cellStyle name="20% - Accent1 4 2 10 2 2 3 2" xfId="31319" xr:uid="{00000000-0005-0000-0000-0000A0790000}"/>
    <cellStyle name="20% - Accent1 4 2 10 2 2 4" xfId="31320" xr:uid="{00000000-0005-0000-0000-0000A1790000}"/>
    <cellStyle name="20% - Accent1 4 2 10 2 3" xfId="31321" xr:uid="{00000000-0005-0000-0000-0000A2790000}"/>
    <cellStyle name="20% - Accent1 4 2 10 2 3 2" xfId="31322" xr:uid="{00000000-0005-0000-0000-0000A3790000}"/>
    <cellStyle name="20% - Accent1 4 2 10 2 3 2 2" xfId="31323" xr:uid="{00000000-0005-0000-0000-0000A4790000}"/>
    <cellStyle name="20% - Accent1 4 2 10 2 3 2 2 2" xfId="31324" xr:uid="{00000000-0005-0000-0000-0000A5790000}"/>
    <cellStyle name="20% - Accent1 4 2 10 2 3 2 3" xfId="31325" xr:uid="{00000000-0005-0000-0000-0000A6790000}"/>
    <cellStyle name="20% - Accent1 4 2 10 2 3 3" xfId="31326" xr:uid="{00000000-0005-0000-0000-0000A7790000}"/>
    <cellStyle name="20% - Accent1 4 2 10 2 3 3 2" xfId="31327" xr:uid="{00000000-0005-0000-0000-0000A8790000}"/>
    <cellStyle name="20% - Accent1 4 2 10 2 3 4" xfId="31328" xr:uid="{00000000-0005-0000-0000-0000A9790000}"/>
    <cellStyle name="20% - Accent1 4 2 10 2 4" xfId="31329" xr:uid="{00000000-0005-0000-0000-0000AA790000}"/>
    <cellStyle name="20% - Accent1 4 2 10 2 4 2" xfId="31330" xr:uid="{00000000-0005-0000-0000-0000AB790000}"/>
    <cellStyle name="20% - Accent1 4 2 10 2 4 2 2" xfId="31331" xr:uid="{00000000-0005-0000-0000-0000AC790000}"/>
    <cellStyle name="20% - Accent1 4 2 10 2 4 2 2 2" xfId="31332" xr:uid="{00000000-0005-0000-0000-0000AD790000}"/>
    <cellStyle name="20% - Accent1 4 2 10 2 4 2 3" xfId="31333" xr:uid="{00000000-0005-0000-0000-0000AE790000}"/>
    <cellStyle name="20% - Accent1 4 2 10 2 4 3" xfId="31334" xr:uid="{00000000-0005-0000-0000-0000AF790000}"/>
    <cellStyle name="20% - Accent1 4 2 10 2 4 3 2" xfId="31335" xr:uid="{00000000-0005-0000-0000-0000B0790000}"/>
    <cellStyle name="20% - Accent1 4 2 10 2 4 4" xfId="31336" xr:uid="{00000000-0005-0000-0000-0000B1790000}"/>
    <cellStyle name="20% - Accent1 4 2 10 2 5" xfId="31337" xr:uid="{00000000-0005-0000-0000-0000B2790000}"/>
    <cellStyle name="20% - Accent1 4 2 10 2 5 2" xfId="31338" xr:uid="{00000000-0005-0000-0000-0000B3790000}"/>
    <cellStyle name="20% - Accent1 4 2 10 2 5 2 2" xfId="31339" xr:uid="{00000000-0005-0000-0000-0000B4790000}"/>
    <cellStyle name="20% - Accent1 4 2 10 2 5 3" xfId="31340" xr:uid="{00000000-0005-0000-0000-0000B5790000}"/>
    <cellStyle name="20% - Accent1 4 2 10 2 6" xfId="31341" xr:uid="{00000000-0005-0000-0000-0000B6790000}"/>
    <cellStyle name="20% - Accent1 4 2 10 2 6 2" xfId="31342" xr:uid="{00000000-0005-0000-0000-0000B7790000}"/>
    <cellStyle name="20% - Accent1 4 2 10 2 6 2 2" xfId="31343" xr:uid="{00000000-0005-0000-0000-0000B8790000}"/>
    <cellStyle name="20% - Accent1 4 2 10 2 6 3" xfId="31344" xr:uid="{00000000-0005-0000-0000-0000B9790000}"/>
    <cellStyle name="20% - Accent1 4 2 10 2 7" xfId="31345" xr:uid="{00000000-0005-0000-0000-0000BA790000}"/>
    <cellStyle name="20% - Accent1 4 2 10 2 7 2" xfId="31346" xr:uid="{00000000-0005-0000-0000-0000BB790000}"/>
    <cellStyle name="20% - Accent1 4 2 10 2 8" xfId="31347" xr:uid="{00000000-0005-0000-0000-0000BC790000}"/>
    <cellStyle name="20% - Accent1 4 2 10 2 8 2" xfId="31348" xr:uid="{00000000-0005-0000-0000-0000BD790000}"/>
    <cellStyle name="20% - Accent1 4 2 10 2 9" xfId="31349" xr:uid="{00000000-0005-0000-0000-0000BE790000}"/>
    <cellStyle name="20% - Accent1 4 2 10 3" xfId="31350" xr:uid="{00000000-0005-0000-0000-0000BF790000}"/>
    <cellStyle name="20% - Accent1 4 2 10 3 2" xfId="31351" xr:uid="{00000000-0005-0000-0000-0000C0790000}"/>
    <cellStyle name="20% - Accent1 4 2 10 3 2 2" xfId="31352" xr:uid="{00000000-0005-0000-0000-0000C1790000}"/>
    <cellStyle name="20% - Accent1 4 2 10 3 2 2 2" xfId="31353" xr:uid="{00000000-0005-0000-0000-0000C2790000}"/>
    <cellStyle name="20% - Accent1 4 2 10 3 2 2 2 2" xfId="31354" xr:uid="{00000000-0005-0000-0000-0000C3790000}"/>
    <cellStyle name="20% - Accent1 4 2 10 3 2 2 3" xfId="31355" xr:uid="{00000000-0005-0000-0000-0000C4790000}"/>
    <cellStyle name="20% - Accent1 4 2 10 3 2 3" xfId="31356" xr:uid="{00000000-0005-0000-0000-0000C5790000}"/>
    <cellStyle name="20% - Accent1 4 2 10 3 2 3 2" xfId="31357" xr:uid="{00000000-0005-0000-0000-0000C6790000}"/>
    <cellStyle name="20% - Accent1 4 2 10 3 2 4" xfId="31358" xr:uid="{00000000-0005-0000-0000-0000C7790000}"/>
    <cellStyle name="20% - Accent1 4 2 10 3 3" xfId="31359" xr:uid="{00000000-0005-0000-0000-0000C8790000}"/>
    <cellStyle name="20% - Accent1 4 2 10 3 3 2" xfId="31360" xr:uid="{00000000-0005-0000-0000-0000C9790000}"/>
    <cellStyle name="20% - Accent1 4 2 10 3 3 2 2" xfId="31361" xr:uid="{00000000-0005-0000-0000-0000CA790000}"/>
    <cellStyle name="20% - Accent1 4 2 10 3 3 2 2 2" xfId="31362" xr:uid="{00000000-0005-0000-0000-0000CB790000}"/>
    <cellStyle name="20% - Accent1 4 2 10 3 3 2 3" xfId="31363" xr:uid="{00000000-0005-0000-0000-0000CC790000}"/>
    <cellStyle name="20% - Accent1 4 2 10 3 3 3" xfId="31364" xr:uid="{00000000-0005-0000-0000-0000CD790000}"/>
    <cellStyle name="20% - Accent1 4 2 10 3 3 3 2" xfId="31365" xr:uid="{00000000-0005-0000-0000-0000CE790000}"/>
    <cellStyle name="20% - Accent1 4 2 10 3 3 4" xfId="31366" xr:uid="{00000000-0005-0000-0000-0000CF790000}"/>
    <cellStyle name="20% - Accent1 4 2 10 3 4" xfId="31367" xr:uid="{00000000-0005-0000-0000-0000D0790000}"/>
    <cellStyle name="20% - Accent1 4 2 10 3 4 2" xfId="31368" xr:uid="{00000000-0005-0000-0000-0000D1790000}"/>
    <cellStyle name="20% - Accent1 4 2 10 3 4 2 2" xfId="31369" xr:uid="{00000000-0005-0000-0000-0000D2790000}"/>
    <cellStyle name="20% - Accent1 4 2 10 3 4 2 2 2" xfId="31370" xr:uid="{00000000-0005-0000-0000-0000D3790000}"/>
    <cellStyle name="20% - Accent1 4 2 10 3 4 2 3" xfId="31371" xr:uid="{00000000-0005-0000-0000-0000D4790000}"/>
    <cellStyle name="20% - Accent1 4 2 10 3 4 3" xfId="31372" xr:uid="{00000000-0005-0000-0000-0000D5790000}"/>
    <cellStyle name="20% - Accent1 4 2 10 3 4 3 2" xfId="31373" xr:uid="{00000000-0005-0000-0000-0000D6790000}"/>
    <cellStyle name="20% - Accent1 4 2 10 3 4 4" xfId="31374" xr:uid="{00000000-0005-0000-0000-0000D7790000}"/>
    <cellStyle name="20% - Accent1 4 2 10 3 5" xfId="31375" xr:uid="{00000000-0005-0000-0000-0000D8790000}"/>
    <cellStyle name="20% - Accent1 4 2 10 3 5 2" xfId="31376" xr:uid="{00000000-0005-0000-0000-0000D9790000}"/>
    <cellStyle name="20% - Accent1 4 2 10 3 5 2 2" xfId="31377" xr:uid="{00000000-0005-0000-0000-0000DA790000}"/>
    <cellStyle name="20% - Accent1 4 2 10 3 5 3" xfId="31378" xr:uid="{00000000-0005-0000-0000-0000DB790000}"/>
    <cellStyle name="20% - Accent1 4 2 10 3 6" xfId="31379" xr:uid="{00000000-0005-0000-0000-0000DC790000}"/>
    <cellStyle name="20% - Accent1 4 2 10 3 6 2" xfId="31380" xr:uid="{00000000-0005-0000-0000-0000DD790000}"/>
    <cellStyle name="20% - Accent1 4 2 10 3 6 2 2" xfId="31381" xr:uid="{00000000-0005-0000-0000-0000DE790000}"/>
    <cellStyle name="20% - Accent1 4 2 10 3 6 3" xfId="31382" xr:uid="{00000000-0005-0000-0000-0000DF790000}"/>
    <cellStyle name="20% - Accent1 4 2 10 3 7" xfId="31383" xr:uid="{00000000-0005-0000-0000-0000E0790000}"/>
    <cellStyle name="20% - Accent1 4 2 10 3 7 2" xfId="31384" xr:uid="{00000000-0005-0000-0000-0000E1790000}"/>
    <cellStyle name="20% - Accent1 4 2 10 3 8" xfId="31385" xr:uid="{00000000-0005-0000-0000-0000E2790000}"/>
    <cellStyle name="20% - Accent1 4 2 10 3 8 2" xfId="31386" xr:uid="{00000000-0005-0000-0000-0000E3790000}"/>
    <cellStyle name="20% - Accent1 4 2 10 3 9" xfId="31387" xr:uid="{00000000-0005-0000-0000-0000E4790000}"/>
    <cellStyle name="20% - Accent1 4 2 10 4" xfId="31388" xr:uid="{00000000-0005-0000-0000-0000E5790000}"/>
    <cellStyle name="20% - Accent1 4 2 10 4 2" xfId="31389" xr:uid="{00000000-0005-0000-0000-0000E6790000}"/>
    <cellStyle name="20% - Accent1 4 2 10 4 2 2" xfId="31390" xr:uid="{00000000-0005-0000-0000-0000E7790000}"/>
    <cellStyle name="20% - Accent1 4 2 10 4 2 2 2" xfId="31391" xr:uid="{00000000-0005-0000-0000-0000E8790000}"/>
    <cellStyle name="20% - Accent1 4 2 10 4 2 3" xfId="31392" xr:uid="{00000000-0005-0000-0000-0000E9790000}"/>
    <cellStyle name="20% - Accent1 4 2 10 4 3" xfId="31393" xr:uid="{00000000-0005-0000-0000-0000EA790000}"/>
    <cellStyle name="20% - Accent1 4 2 10 4 3 2" xfId="31394" xr:uid="{00000000-0005-0000-0000-0000EB790000}"/>
    <cellStyle name="20% - Accent1 4 2 10 4 4" xfId="31395" xr:uid="{00000000-0005-0000-0000-0000EC790000}"/>
    <cellStyle name="20% - Accent1 4 2 10 5" xfId="31396" xr:uid="{00000000-0005-0000-0000-0000ED790000}"/>
    <cellStyle name="20% - Accent1 4 2 10 5 2" xfId="31397" xr:uid="{00000000-0005-0000-0000-0000EE790000}"/>
    <cellStyle name="20% - Accent1 4 2 10 5 2 2" xfId="31398" xr:uid="{00000000-0005-0000-0000-0000EF790000}"/>
    <cellStyle name="20% - Accent1 4 2 10 5 2 2 2" xfId="31399" xr:uid="{00000000-0005-0000-0000-0000F0790000}"/>
    <cellStyle name="20% - Accent1 4 2 10 5 2 3" xfId="31400" xr:uid="{00000000-0005-0000-0000-0000F1790000}"/>
    <cellStyle name="20% - Accent1 4 2 10 5 3" xfId="31401" xr:uid="{00000000-0005-0000-0000-0000F2790000}"/>
    <cellStyle name="20% - Accent1 4 2 10 5 3 2" xfId="31402" xr:uid="{00000000-0005-0000-0000-0000F3790000}"/>
    <cellStyle name="20% - Accent1 4 2 10 5 4" xfId="31403" xr:uid="{00000000-0005-0000-0000-0000F4790000}"/>
    <cellStyle name="20% - Accent1 4 2 10 6" xfId="31404" xr:uid="{00000000-0005-0000-0000-0000F5790000}"/>
    <cellStyle name="20% - Accent1 4 2 10 6 2" xfId="31405" xr:uid="{00000000-0005-0000-0000-0000F6790000}"/>
    <cellStyle name="20% - Accent1 4 2 10 6 2 2" xfId="31406" xr:uid="{00000000-0005-0000-0000-0000F7790000}"/>
    <cellStyle name="20% - Accent1 4 2 10 6 2 2 2" xfId="31407" xr:uid="{00000000-0005-0000-0000-0000F8790000}"/>
    <cellStyle name="20% - Accent1 4 2 10 6 2 3" xfId="31408" xr:uid="{00000000-0005-0000-0000-0000F9790000}"/>
    <cellStyle name="20% - Accent1 4 2 10 6 3" xfId="31409" xr:uid="{00000000-0005-0000-0000-0000FA790000}"/>
    <cellStyle name="20% - Accent1 4 2 10 6 3 2" xfId="31410" xr:uid="{00000000-0005-0000-0000-0000FB790000}"/>
    <cellStyle name="20% - Accent1 4 2 10 6 4" xfId="31411" xr:uid="{00000000-0005-0000-0000-0000FC790000}"/>
    <cellStyle name="20% - Accent1 4 2 10 7" xfId="31412" xr:uid="{00000000-0005-0000-0000-0000FD790000}"/>
    <cellStyle name="20% - Accent1 4 2 10 7 2" xfId="31413" xr:uid="{00000000-0005-0000-0000-0000FE790000}"/>
    <cellStyle name="20% - Accent1 4 2 10 7 2 2" xfId="31414" xr:uid="{00000000-0005-0000-0000-0000FF790000}"/>
    <cellStyle name="20% - Accent1 4 2 10 7 3" xfId="31415" xr:uid="{00000000-0005-0000-0000-0000007A0000}"/>
    <cellStyle name="20% - Accent1 4 2 10 8" xfId="31416" xr:uid="{00000000-0005-0000-0000-0000017A0000}"/>
    <cellStyle name="20% - Accent1 4 2 10 8 2" xfId="31417" xr:uid="{00000000-0005-0000-0000-0000027A0000}"/>
    <cellStyle name="20% - Accent1 4 2 10 8 2 2" xfId="31418" xr:uid="{00000000-0005-0000-0000-0000037A0000}"/>
    <cellStyle name="20% - Accent1 4 2 10 8 3" xfId="31419" xr:uid="{00000000-0005-0000-0000-0000047A0000}"/>
    <cellStyle name="20% - Accent1 4 2 10 9" xfId="31420" xr:uid="{00000000-0005-0000-0000-0000057A0000}"/>
    <cellStyle name="20% - Accent1 4 2 10 9 2" xfId="31421" xr:uid="{00000000-0005-0000-0000-0000067A0000}"/>
    <cellStyle name="20% - Accent1 4 2 11" xfId="31422" xr:uid="{00000000-0005-0000-0000-0000077A0000}"/>
    <cellStyle name="20% - Accent1 4 2 11 2" xfId="31423" xr:uid="{00000000-0005-0000-0000-0000087A0000}"/>
    <cellStyle name="20% - Accent1 4 2 11 2 2" xfId="31424" xr:uid="{00000000-0005-0000-0000-0000097A0000}"/>
    <cellStyle name="20% - Accent1 4 2 11 2 2 2" xfId="31425" xr:uid="{00000000-0005-0000-0000-00000A7A0000}"/>
    <cellStyle name="20% - Accent1 4 2 11 2 2 2 2" xfId="31426" xr:uid="{00000000-0005-0000-0000-00000B7A0000}"/>
    <cellStyle name="20% - Accent1 4 2 11 2 2 3" xfId="31427" xr:uid="{00000000-0005-0000-0000-00000C7A0000}"/>
    <cellStyle name="20% - Accent1 4 2 11 2 3" xfId="31428" xr:uid="{00000000-0005-0000-0000-00000D7A0000}"/>
    <cellStyle name="20% - Accent1 4 2 11 2 3 2" xfId="31429" xr:uid="{00000000-0005-0000-0000-00000E7A0000}"/>
    <cellStyle name="20% - Accent1 4 2 11 2 4" xfId="31430" xr:uid="{00000000-0005-0000-0000-00000F7A0000}"/>
    <cellStyle name="20% - Accent1 4 2 11 3" xfId="31431" xr:uid="{00000000-0005-0000-0000-0000107A0000}"/>
    <cellStyle name="20% - Accent1 4 2 11 3 2" xfId="31432" xr:uid="{00000000-0005-0000-0000-0000117A0000}"/>
    <cellStyle name="20% - Accent1 4 2 11 3 2 2" xfId="31433" xr:uid="{00000000-0005-0000-0000-0000127A0000}"/>
    <cellStyle name="20% - Accent1 4 2 11 3 2 2 2" xfId="31434" xr:uid="{00000000-0005-0000-0000-0000137A0000}"/>
    <cellStyle name="20% - Accent1 4 2 11 3 2 3" xfId="31435" xr:uid="{00000000-0005-0000-0000-0000147A0000}"/>
    <cellStyle name="20% - Accent1 4 2 11 3 3" xfId="31436" xr:uid="{00000000-0005-0000-0000-0000157A0000}"/>
    <cellStyle name="20% - Accent1 4 2 11 3 3 2" xfId="31437" xr:uid="{00000000-0005-0000-0000-0000167A0000}"/>
    <cellStyle name="20% - Accent1 4 2 11 3 4" xfId="31438" xr:uid="{00000000-0005-0000-0000-0000177A0000}"/>
    <cellStyle name="20% - Accent1 4 2 11 4" xfId="31439" xr:uid="{00000000-0005-0000-0000-0000187A0000}"/>
    <cellStyle name="20% - Accent1 4 2 11 4 2" xfId="31440" xr:uid="{00000000-0005-0000-0000-0000197A0000}"/>
    <cellStyle name="20% - Accent1 4 2 11 4 2 2" xfId="31441" xr:uid="{00000000-0005-0000-0000-00001A7A0000}"/>
    <cellStyle name="20% - Accent1 4 2 11 4 2 2 2" xfId="31442" xr:uid="{00000000-0005-0000-0000-00001B7A0000}"/>
    <cellStyle name="20% - Accent1 4 2 11 4 2 3" xfId="31443" xr:uid="{00000000-0005-0000-0000-00001C7A0000}"/>
    <cellStyle name="20% - Accent1 4 2 11 4 3" xfId="31444" xr:uid="{00000000-0005-0000-0000-00001D7A0000}"/>
    <cellStyle name="20% - Accent1 4 2 11 4 3 2" xfId="31445" xr:uid="{00000000-0005-0000-0000-00001E7A0000}"/>
    <cellStyle name="20% - Accent1 4 2 11 4 4" xfId="31446" xr:uid="{00000000-0005-0000-0000-00001F7A0000}"/>
    <cellStyle name="20% - Accent1 4 2 11 5" xfId="31447" xr:uid="{00000000-0005-0000-0000-0000207A0000}"/>
    <cellStyle name="20% - Accent1 4 2 11 5 2" xfId="31448" xr:uid="{00000000-0005-0000-0000-0000217A0000}"/>
    <cellStyle name="20% - Accent1 4 2 11 5 2 2" xfId="31449" xr:uid="{00000000-0005-0000-0000-0000227A0000}"/>
    <cellStyle name="20% - Accent1 4 2 11 5 3" xfId="31450" xr:uid="{00000000-0005-0000-0000-0000237A0000}"/>
    <cellStyle name="20% - Accent1 4 2 11 6" xfId="31451" xr:uid="{00000000-0005-0000-0000-0000247A0000}"/>
    <cellStyle name="20% - Accent1 4 2 11 6 2" xfId="31452" xr:uid="{00000000-0005-0000-0000-0000257A0000}"/>
    <cellStyle name="20% - Accent1 4 2 11 6 2 2" xfId="31453" xr:uid="{00000000-0005-0000-0000-0000267A0000}"/>
    <cellStyle name="20% - Accent1 4 2 11 6 3" xfId="31454" xr:uid="{00000000-0005-0000-0000-0000277A0000}"/>
    <cellStyle name="20% - Accent1 4 2 11 7" xfId="31455" xr:uid="{00000000-0005-0000-0000-0000287A0000}"/>
    <cellStyle name="20% - Accent1 4 2 11 7 2" xfId="31456" xr:uid="{00000000-0005-0000-0000-0000297A0000}"/>
    <cellStyle name="20% - Accent1 4 2 11 8" xfId="31457" xr:uid="{00000000-0005-0000-0000-00002A7A0000}"/>
    <cellStyle name="20% - Accent1 4 2 11 8 2" xfId="31458" xr:uid="{00000000-0005-0000-0000-00002B7A0000}"/>
    <cellStyle name="20% - Accent1 4 2 11 9" xfId="31459" xr:uid="{00000000-0005-0000-0000-00002C7A0000}"/>
    <cellStyle name="20% - Accent1 4 2 12" xfId="31460" xr:uid="{00000000-0005-0000-0000-00002D7A0000}"/>
    <cellStyle name="20% - Accent1 4 2 12 2" xfId="31461" xr:uid="{00000000-0005-0000-0000-00002E7A0000}"/>
    <cellStyle name="20% - Accent1 4 2 12 2 2" xfId="31462" xr:uid="{00000000-0005-0000-0000-00002F7A0000}"/>
    <cellStyle name="20% - Accent1 4 2 12 2 2 2" xfId="31463" xr:uid="{00000000-0005-0000-0000-0000307A0000}"/>
    <cellStyle name="20% - Accent1 4 2 12 2 2 2 2" xfId="31464" xr:uid="{00000000-0005-0000-0000-0000317A0000}"/>
    <cellStyle name="20% - Accent1 4 2 12 2 2 3" xfId="31465" xr:uid="{00000000-0005-0000-0000-0000327A0000}"/>
    <cellStyle name="20% - Accent1 4 2 12 2 3" xfId="31466" xr:uid="{00000000-0005-0000-0000-0000337A0000}"/>
    <cellStyle name="20% - Accent1 4 2 12 2 3 2" xfId="31467" xr:uid="{00000000-0005-0000-0000-0000347A0000}"/>
    <cellStyle name="20% - Accent1 4 2 12 2 4" xfId="31468" xr:uid="{00000000-0005-0000-0000-0000357A0000}"/>
    <cellStyle name="20% - Accent1 4 2 12 3" xfId="31469" xr:uid="{00000000-0005-0000-0000-0000367A0000}"/>
    <cellStyle name="20% - Accent1 4 2 12 3 2" xfId="31470" xr:uid="{00000000-0005-0000-0000-0000377A0000}"/>
    <cellStyle name="20% - Accent1 4 2 12 3 2 2" xfId="31471" xr:uid="{00000000-0005-0000-0000-0000387A0000}"/>
    <cellStyle name="20% - Accent1 4 2 12 3 2 2 2" xfId="31472" xr:uid="{00000000-0005-0000-0000-0000397A0000}"/>
    <cellStyle name="20% - Accent1 4 2 12 3 2 3" xfId="31473" xr:uid="{00000000-0005-0000-0000-00003A7A0000}"/>
    <cellStyle name="20% - Accent1 4 2 12 3 3" xfId="31474" xr:uid="{00000000-0005-0000-0000-00003B7A0000}"/>
    <cellStyle name="20% - Accent1 4 2 12 3 3 2" xfId="31475" xr:uid="{00000000-0005-0000-0000-00003C7A0000}"/>
    <cellStyle name="20% - Accent1 4 2 12 3 4" xfId="31476" xr:uid="{00000000-0005-0000-0000-00003D7A0000}"/>
    <cellStyle name="20% - Accent1 4 2 12 4" xfId="31477" xr:uid="{00000000-0005-0000-0000-00003E7A0000}"/>
    <cellStyle name="20% - Accent1 4 2 12 4 2" xfId="31478" xr:uid="{00000000-0005-0000-0000-00003F7A0000}"/>
    <cellStyle name="20% - Accent1 4 2 12 4 2 2" xfId="31479" xr:uid="{00000000-0005-0000-0000-0000407A0000}"/>
    <cellStyle name="20% - Accent1 4 2 12 4 2 2 2" xfId="31480" xr:uid="{00000000-0005-0000-0000-0000417A0000}"/>
    <cellStyle name="20% - Accent1 4 2 12 4 2 3" xfId="31481" xr:uid="{00000000-0005-0000-0000-0000427A0000}"/>
    <cellStyle name="20% - Accent1 4 2 12 4 3" xfId="31482" xr:uid="{00000000-0005-0000-0000-0000437A0000}"/>
    <cellStyle name="20% - Accent1 4 2 12 4 3 2" xfId="31483" xr:uid="{00000000-0005-0000-0000-0000447A0000}"/>
    <cellStyle name="20% - Accent1 4 2 12 4 4" xfId="31484" xr:uid="{00000000-0005-0000-0000-0000457A0000}"/>
    <cellStyle name="20% - Accent1 4 2 12 5" xfId="31485" xr:uid="{00000000-0005-0000-0000-0000467A0000}"/>
    <cellStyle name="20% - Accent1 4 2 12 5 2" xfId="31486" xr:uid="{00000000-0005-0000-0000-0000477A0000}"/>
    <cellStyle name="20% - Accent1 4 2 12 5 2 2" xfId="31487" xr:uid="{00000000-0005-0000-0000-0000487A0000}"/>
    <cellStyle name="20% - Accent1 4 2 12 5 3" xfId="31488" xr:uid="{00000000-0005-0000-0000-0000497A0000}"/>
    <cellStyle name="20% - Accent1 4 2 12 6" xfId="31489" xr:uid="{00000000-0005-0000-0000-00004A7A0000}"/>
    <cellStyle name="20% - Accent1 4 2 12 6 2" xfId="31490" xr:uid="{00000000-0005-0000-0000-00004B7A0000}"/>
    <cellStyle name="20% - Accent1 4 2 12 6 2 2" xfId="31491" xr:uid="{00000000-0005-0000-0000-00004C7A0000}"/>
    <cellStyle name="20% - Accent1 4 2 12 6 3" xfId="31492" xr:uid="{00000000-0005-0000-0000-00004D7A0000}"/>
    <cellStyle name="20% - Accent1 4 2 12 7" xfId="31493" xr:uid="{00000000-0005-0000-0000-00004E7A0000}"/>
    <cellStyle name="20% - Accent1 4 2 12 7 2" xfId="31494" xr:uid="{00000000-0005-0000-0000-00004F7A0000}"/>
    <cellStyle name="20% - Accent1 4 2 12 8" xfId="31495" xr:uid="{00000000-0005-0000-0000-0000507A0000}"/>
    <cellStyle name="20% - Accent1 4 2 12 8 2" xfId="31496" xr:uid="{00000000-0005-0000-0000-0000517A0000}"/>
    <cellStyle name="20% - Accent1 4 2 12 9" xfId="31497" xr:uid="{00000000-0005-0000-0000-0000527A0000}"/>
    <cellStyle name="20% - Accent1 4 2 13" xfId="31498" xr:uid="{00000000-0005-0000-0000-0000537A0000}"/>
    <cellStyle name="20% - Accent1 4 2 13 2" xfId="31499" xr:uid="{00000000-0005-0000-0000-0000547A0000}"/>
    <cellStyle name="20% - Accent1 4 2 13 2 2" xfId="31500" xr:uid="{00000000-0005-0000-0000-0000557A0000}"/>
    <cellStyle name="20% - Accent1 4 2 13 2 2 2" xfId="31501" xr:uid="{00000000-0005-0000-0000-0000567A0000}"/>
    <cellStyle name="20% - Accent1 4 2 13 2 3" xfId="31502" xr:uid="{00000000-0005-0000-0000-0000577A0000}"/>
    <cellStyle name="20% - Accent1 4 2 13 3" xfId="31503" xr:uid="{00000000-0005-0000-0000-0000587A0000}"/>
    <cellStyle name="20% - Accent1 4 2 13 3 2" xfId="31504" xr:uid="{00000000-0005-0000-0000-0000597A0000}"/>
    <cellStyle name="20% - Accent1 4 2 13 4" xfId="31505" xr:uid="{00000000-0005-0000-0000-00005A7A0000}"/>
    <cellStyle name="20% - Accent1 4 2 14" xfId="31506" xr:uid="{00000000-0005-0000-0000-00005B7A0000}"/>
    <cellStyle name="20% - Accent1 4 2 14 2" xfId="31507" xr:uid="{00000000-0005-0000-0000-00005C7A0000}"/>
    <cellStyle name="20% - Accent1 4 2 14 2 2" xfId="31508" xr:uid="{00000000-0005-0000-0000-00005D7A0000}"/>
    <cellStyle name="20% - Accent1 4 2 14 2 2 2" xfId="31509" xr:uid="{00000000-0005-0000-0000-00005E7A0000}"/>
    <cellStyle name="20% - Accent1 4 2 14 2 3" xfId="31510" xr:uid="{00000000-0005-0000-0000-00005F7A0000}"/>
    <cellStyle name="20% - Accent1 4 2 14 3" xfId="31511" xr:uid="{00000000-0005-0000-0000-0000607A0000}"/>
    <cellStyle name="20% - Accent1 4 2 14 3 2" xfId="31512" xr:uid="{00000000-0005-0000-0000-0000617A0000}"/>
    <cellStyle name="20% - Accent1 4 2 14 4" xfId="31513" xr:uid="{00000000-0005-0000-0000-0000627A0000}"/>
    <cellStyle name="20% - Accent1 4 2 15" xfId="31514" xr:uid="{00000000-0005-0000-0000-0000637A0000}"/>
    <cellStyle name="20% - Accent1 4 2 15 2" xfId="31515" xr:uid="{00000000-0005-0000-0000-0000647A0000}"/>
    <cellStyle name="20% - Accent1 4 2 15 2 2" xfId="31516" xr:uid="{00000000-0005-0000-0000-0000657A0000}"/>
    <cellStyle name="20% - Accent1 4 2 15 2 2 2" xfId="31517" xr:uid="{00000000-0005-0000-0000-0000667A0000}"/>
    <cellStyle name="20% - Accent1 4 2 15 2 3" xfId="31518" xr:uid="{00000000-0005-0000-0000-0000677A0000}"/>
    <cellStyle name="20% - Accent1 4 2 15 3" xfId="31519" xr:uid="{00000000-0005-0000-0000-0000687A0000}"/>
    <cellStyle name="20% - Accent1 4 2 15 3 2" xfId="31520" xr:uid="{00000000-0005-0000-0000-0000697A0000}"/>
    <cellStyle name="20% - Accent1 4 2 15 4" xfId="31521" xr:uid="{00000000-0005-0000-0000-00006A7A0000}"/>
    <cellStyle name="20% - Accent1 4 2 16" xfId="31522" xr:uid="{00000000-0005-0000-0000-00006B7A0000}"/>
    <cellStyle name="20% - Accent1 4 2 16 2" xfId="31523" xr:uid="{00000000-0005-0000-0000-00006C7A0000}"/>
    <cellStyle name="20% - Accent1 4 2 16 2 2" xfId="31524" xr:uid="{00000000-0005-0000-0000-00006D7A0000}"/>
    <cellStyle name="20% - Accent1 4 2 16 3" xfId="31525" xr:uid="{00000000-0005-0000-0000-00006E7A0000}"/>
    <cellStyle name="20% - Accent1 4 2 17" xfId="31526" xr:uid="{00000000-0005-0000-0000-00006F7A0000}"/>
    <cellStyle name="20% - Accent1 4 2 17 2" xfId="31527" xr:uid="{00000000-0005-0000-0000-0000707A0000}"/>
    <cellStyle name="20% - Accent1 4 2 17 2 2" xfId="31528" xr:uid="{00000000-0005-0000-0000-0000717A0000}"/>
    <cellStyle name="20% - Accent1 4 2 17 3" xfId="31529" xr:uid="{00000000-0005-0000-0000-0000727A0000}"/>
    <cellStyle name="20% - Accent1 4 2 18" xfId="31530" xr:uid="{00000000-0005-0000-0000-0000737A0000}"/>
    <cellStyle name="20% - Accent1 4 2 18 2" xfId="31531" xr:uid="{00000000-0005-0000-0000-0000747A0000}"/>
    <cellStyle name="20% - Accent1 4 2 19" xfId="31532" xr:uid="{00000000-0005-0000-0000-0000757A0000}"/>
    <cellStyle name="20% - Accent1 4 2 19 2" xfId="31533" xr:uid="{00000000-0005-0000-0000-0000767A0000}"/>
    <cellStyle name="20% - Accent1 4 2 2" xfId="31534" xr:uid="{00000000-0005-0000-0000-0000777A0000}"/>
    <cellStyle name="20% - Accent1 4 2 2 10" xfId="31535" xr:uid="{00000000-0005-0000-0000-0000787A0000}"/>
    <cellStyle name="20% - Accent1 4 2 2 10 2" xfId="31536" xr:uid="{00000000-0005-0000-0000-0000797A0000}"/>
    <cellStyle name="20% - Accent1 4 2 2 10 2 2" xfId="31537" xr:uid="{00000000-0005-0000-0000-00007A7A0000}"/>
    <cellStyle name="20% - Accent1 4 2 2 10 2 2 2" xfId="31538" xr:uid="{00000000-0005-0000-0000-00007B7A0000}"/>
    <cellStyle name="20% - Accent1 4 2 2 10 2 3" xfId="31539" xr:uid="{00000000-0005-0000-0000-00007C7A0000}"/>
    <cellStyle name="20% - Accent1 4 2 2 10 3" xfId="31540" xr:uid="{00000000-0005-0000-0000-00007D7A0000}"/>
    <cellStyle name="20% - Accent1 4 2 2 10 3 2" xfId="31541" xr:uid="{00000000-0005-0000-0000-00007E7A0000}"/>
    <cellStyle name="20% - Accent1 4 2 2 10 4" xfId="31542" xr:uid="{00000000-0005-0000-0000-00007F7A0000}"/>
    <cellStyle name="20% - Accent1 4 2 2 11" xfId="31543" xr:uid="{00000000-0005-0000-0000-0000807A0000}"/>
    <cellStyle name="20% - Accent1 4 2 2 11 2" xfId="31544" xr:uid="{00000000-0005-0000-0000-0000817A0000}"/>
    <cellStyle name="20% - Accent1 4 2 2 11 2 2" xfId="31545" xr:uid="{00000000-0005-0000-0000-0000827A0000}"/>
    <cellStyle name="20% - Accent1 4 2 2 11 2 2 2" xfId="31546" xr:uid="{00000000-0005-0000-0000-0000837A0000}"/>
    <cellStyle name="20% - Accent1 4 2 2 11 2 3" xfId="31547" xr:uid="{00000000-0005-0000-0000-0000847A0000}"/>
    <cellStyle name="20% - Accent1 4 2 2 11 3" xfId="31548" xr:uid="{00000000-0005-0000-0000-0000857A0000}"/>
    <cellStyle name="20% - Accent1 4 2 2 11 3 2" xfId="31549" xr:uid="{00000000-0005-0000-0000-0000867A0000}"/>
    <cellStyle name="20% - Accent1 4 2 2 11 4" xfId="31550" xr:uid="{00000000-0005-0000-0000-0000877A0000}"/>
    <cellStyle name="20% - Accent1 4 2 2 12" xfId="31551" xr:uid="{00000000-0005-0000-0000-0000887A0000}"/>
    <cellStyle name="20% - Accent1 4 2 2 12 2" xfId="31552" xr:uid="{00000000-0005-0000-0000-0000897A0000}"/>
    <cellStyle name="20% - Accent1 4 2 2 12 2 2" xfId="31553" xr:uid="{00000000-0005-0000-0000-00008A7A0000}"/>
    <cellStyle name="20% - Accent1 4 2 2 12 3" xfId="31554" xr:uid="{00000000-0005-0000-0000-00008B7A0000}"/>
    <cellStyle name="20% - Accent1 4 2 2 13" xfId="31555" xr:uid="{00000000-0005-0000-0000-00008C7A0000}"/>
    <cellStyle name="20% - Accent1 4 2 2 13 2" xfId="31556" xr:uid="{00000000-0005-0000-0000-00008D7A0000}"/>
    <cellStyle name="20% - Accent1 4 2 2 13 2 2" xfId="31557" xr:uid="{00000000-0005-0000-0000-00008E7A0000}"/>
    <cellStyle name="20% - Accent1 4 2 2 13 3" xfId="31558" xr:uid="{00000000-0005-0000-0000-00008F7A0000}"/>
    <cellStyle name="20% - Accent1 4 2 2 14" xfId="31559" xr:uid="{00000000-0005-0000-0000-0000907A0000}"/>
    <cellStyle name="20% - Accent1 4 2 2 14 2" xfId="31560" xr:uid="{00000000-0005-0000-0000-0000917A0000}"/>
    <cellStyle name="20% - Accent1 4 2 2 15" xfId="31561" xr:uid="{00000000-0005-0000-0000-0000927A0000}"/>
    <cellStyle name="20% - Accent1 4 2 2 15 2" xfId="31562" xr:uid="{00000000-0005-0000-0000-0000937A0000}"/>
    <cellStyle name="20% - Accent1 4 2 2 16" xfId="31563" xr:uid="{00000000-0005-0000-0000-0000947A0000}"/>
    <cellStyle name="20% - Accent1 4 2 2 2" xfId="31564" xr:uid="{00000000-0005-0000-0000-0000957A0000}"/>
    <cellStyle name="20% - Accent1 4 2 2 2 10" xfId="31565" xr:uid="{00000000-0005-0000-0000-0000967A0000}"/>
    <cellStyle name="20% - Accent1 4 2 2 2 10 2" xfId="31566" xr:uid="{00000000-0005-0000-0000-0000977A0000}"/>
    <cellStyle name="20% - Accent1 4 2 2 2 10 2 2" xfId="31567" xr:uid="{00000000-0005-0000-0000-0000987A0000}"/>
    <cellStyle name="20% - Accent1 4 2 2 2 10 2 2 2" xfId="31568" xr:uid="{00000000-0005-0000-0000-0000997A0000}"/>
    <cellStyle name="20% - Accent1 4 2 2 2 10 2 3" xfId="31569" xr:uid="{00000000-0005-0000-0000-00009A7A0000}"/>
    <cellStyle name="20% - Accent1 4 2 2 2 10 3" xfId="31570" xr:uid="{00000000-0005-0000-0000-00009B7A0000}"/>
    <cellStyle name="20% - Accent1 4 2 2 2 10 3 2" xfId="31571" xr:uid="{00000000-0005-0000-0000-00009C7A0000}"/>
    <cellStyle name="20% - Accent1 4 2 2 2 10 4" xfId="31572" xr:uid="{00000000-0005-0000-0000-00009D7A0000}"/>
    <cellStyle name="20% - Accent1 4 2 2 2 11" xfId="31573" xr:uid="{00000000-0005-0000-0000-00009E7A0000}"/>
    <cellStyle name="20% - Accent1 4 2 2 2 11 2" xfId="31574" xr:uid="{00000000-0005-0000-0000-00009F7A0000}"/>
    <cellStyle name="20% - Accent1 4 2 2 2 11 2 2" xfId="31575" xr:uid="{00000000-0005-0000-0000-0000A07A0000}"/>
    <cellStyle name="20% - Accent1 4 2 2 2 11 3" xfId="31576" xr:uid="{00000000-0005-0000-0000-0000A17A0000}"/>
    <cellStyle name="20% - Accent1 4 2 2 2 12" xfId="31577" xr:uid="{00000000-0005-0000-0000-0000A27A0000}"/>
    <cellStyle name="20% - Accent1 4 2 2 2 12 2" xfId="31578" xr:uid="{00000000-0005-0000-0000-0000A37A0000}"/>
    <cellStyle name="20% - Accent1 4 2 2 2 12 2 2" xfId="31579" xr:uid="{00000000-0005-0000-0000-0000A47A0000}"/>
    <cellStyle name="20% - Accent1 4 2 2 2 12 3" xfId="31580" xr:uid="{00000000-0005-0000-0000-0000A57A0000}"/>
    <cellStyle name="20% - Accent1 4 2 2 2 13" xfId="31581" xr:uid="{00000000-0005-0000-0000-0000A67A0000}"/>
    <cellStyle name="20% - Accent1 4 2 2 2 13 2" xfId="31582" xr:uid="{00000000-0005-0000-0000-0000A77A0000}"/>
    <cellStyle name="20% - Accent1 4 2 2 2 14" xfId="31583" xr:uid="{00000000-0005-0000-0000-0000A87A0000}"/>
    <cellStyle name="20% - Accent1 4 2 2 2 14 2" xfId="31584" xr:uid="{00000000-0005-0000-0000-0000A97A0000}"/>
    <cellStyle name="20% - Accent1 4 2 2 2 15" xfId="31585" xr:uid="{00000000-0005-0000-0000-0000AA7A0000}"/>
    <cellStyle name="20% - Accent1 4 2 2 2 2" xfId="31586" xr:uid="{00000000-0005-0000-0000-0000AB7A0000}"/>
    <cellStyle name="20% - Accent1 4 2 2 2 2 10" xfId="31587" xr:uid="{00000000-0005-0000-0000-0000AC7A0000}"/>
    <cellStyle name="20% - Accent1 4 2 2 2 2 10 2" xfId="31588" xr:uid="{00000000-0005-0000-0000-0000AD7A0000}"/>
    <cellStyle name="20% - Accent1 4 2 2 2 2 10 2 2" xfId="31589" xr:uid="{00000000-0005-0000-0000-0000AE7A0000}"/>
    <cellStyle name="20% - Accent1 4 2 2 2 2 10 3" xfId="31590" xr:uid="{00000000-0005-0000-0000-0000AF7A0000}"/>
    <cellStyle name="20% - Accent1 4 2 2 2 2 11" xfId="31591" xr:uid="{00000000-0005-0000-0000-0000B07A0000}"/>
    <cellStyle name="20% - Accent1 4 2 2 2 2 11 2" xfId="31592" xr:uid="{00000000-0005-0000-0000-0000B17A0000}"/>
    <cellStyle name="20% - Accent1 4 2 2 2 2 11 2 2" xfId="31593" xr:uid="{00000000-0005-0000-0000-0000B27A0000}"/>
    <cellStyle name="20% - Accent1 4 2 2 2 2 11 3" xfId="31594" xr:uid="{00000000-0005-0000-0000-0000B37A0000}"/>
    <cellStyle name="20% - Accent1 4 2 2 2 2 12" xfId="31595" xr:uid="{00000000-0005-0000-0000-0000B47A0000}"/>
    <cellStyle name="20% - Accent1 4 2 2 2 2 12 2" xfId="31596" xr:uid="{00000000-0005-0000-0000-0000B57A0000}"/>
    <cellStyle name="20% - Accent1 4 2 2 2 2 13" xfId="31597" xr:uid="{00000000-0005-0000-0000-0000B67A0000}"/>
    <cellStyle name="20% - Accent1 4 2 2 2 2 13 2" xfId="31598" xr:uid="{00000000-0005-0000-0000-0000B77A0000}"/>
    <cellStyle name="20% - Accent1 4 2 2 2 2 14" xfId="31599" xr:uid="{00000000-0005-0000-0000-0000B87A0000}"/>
    <cellStyle name="20% - Accent1 4 2 2 2 2 2" xfId="31600" xr:uid="{00000000-0005-0000-0000-0000B97A0000}"/>
    <cellStyle name="20% - Accent1 4 2 2 2 2 2 10" xfId="31601" xr:uid="{00000000-0005-0000-0000-0000BA7A0000}"/>
    <cellStyle name="20% - Accent1 4 2 2 2 2 2 10 2" xfId="31602" xr:uid="{00000000-0005-0000-0000-0000BB7A0000}"/>
    <cellStyle name="20% - Accent1 4 2 2 2 2 2 11" xfId="31603" xr:uid="{00000000-0005-0000-0000-0000BC7A0000}"/>
    <cellStyle name="20% - Accent1 4 2 2 2 2 2 2" xfId="31604" xr:uid="{00000000-0005-0000-0000-0000BD7A0000}"/>
    <cellStyle name="20% - Accent1 4 2 2 2 2 2 2 2" xfId="31605" xr:uid="{00000000-0005-0000-0000-0000BE7A0000}"/>
    <cellStyle name="20% - Accent1 4 2 2 2 2 2 2 2 2" xfId="31606" xr:uid="{00000000-0005-0000-0000-0000BF7A0000}"/>
    <cellStyle name="20% - Accent1 4 2 2 2 2 2 2 2 2 2" xfId="31607" xr:uid="{00000000-0005-0000-0000-0000C07A0000}"/>
    <cellStyle name="20% - Accent1 4 2 2 2 2 2 2 2 2 2 2" xfId="31608" xr:uid="{00000000-0005-0000-0000-0000C17A0000}"/>
    <cellStyle name="20% - Accent1 4 2 2 2 2 2 2 2 2 3" xfId="31609" xr:uid="{00000000-0005-0000-0000-0000C27A0000}"/>
    <cellStyle name="20% - Accent1 4 2 2 2 2 2 2 2 3" xfId="31610" xr:uid="{00000000-0005-0000-0000-0000C37A0000}"/>
    <cellStyle name="20% - Accent1 4 2 2 2 2 2 2 2 3 2" xfId="31611" xr:uid="{00000000-0005-0000-0000-0000C47A0000}"/>
    <cellStyle name="20% - Accent1 4 2 2 2 2 2 2 2 4" xfId="31612" xr:uid="{00000000-0005-0000-0000-0000C57A0000}"/>
    <cellStyle name="20% - Accent1 4 2 2 2 2 2 2 3" xfId="31613" xr:uid="{00000000-0005-0000-0000-0000C67A0000}"/>
    <cellStyle name="20% - Accent1 4 2 2 2 2 2 2 3 2" xfId="31614" xr:uid="{00000000-0005-0000-0000-0000C77A0000}"/>
    <cellStyle name="20% - Accent1 4 2 2 2 2 2 2 3 2 2" xfId="31615" xr:uid="{00000000-0005-0000-0000-0000C87A0000}"/>
    <cellStyle name="20% - Accent1 4 2 2 2 2 2 2 3 2 2 2" xfId="31616" xr:uid="{00000000-0005-0000-0000-0000C97A0000}"/>
    <cellStyle name="20% - Accent1 4 2 2 2 2 2 2 3 2 3" xfId="31617" xr:uid="{00000000-0005-0000-0000-0000CA7A0000}"/>
    <cellStyle name="20% - Accent1 4 2 2 2 2 2 2 3 3" xfId="31618" xr:uid="{00000000-0005-0000-0000-0000CB7A0000}"/>
    <cellStyle name="20% - Accent1 4 2 2 2 2 2 2 3 3 2" xfId="31619" xr:uid="{00000000-0005-0000-0000-0000CC7A0000}"/>
    <cellStyle name="20% - Accent1 4 2 2 2 2 2 2 3 4" xfId="31620" xr:uid="{00000000-0005-0000-0000-0000CD7A0000}"/>
    <cellStyle name="20% - Accent1 4 2 2 2 2 2 2 4" xfId="31621" xr:uid="{00000000-0005-0000-0000-0000CE7A0000}"/>
    <cellStyle name="20% - Accent1 4 2 2 2 2 2 2 4 2" xfId="31622" xr:uid="{00000000-0005-0000-0000-0000CF7A0000}"/>
    <cellStyle name="20% - Accent1 4 2 2 2 2 2 2 4 2 2" xfId="31623" xr:uid="{00000000-0005-0000-0000-0000D07A0000}"/>
    <cellStyle name="20% - Accent1 4 2 2 2 2 2 2 4 2 2 2" xfId="31624" xr:uid="{00000000-0005-0000-0000-0000D17A0000}"/>
    <cellStyle name="20% - Accent1 4 2 2 2 2 2 2 4 2 3" xfId="31625" xr:uid="{00000000-0005-0000-0000-0000D27A0000}"/>
    <cellStyle name="20% - Accent1 4 2 2 2 2 2 2 4 3" xfId="31626" xr:uid="{00000000-0005-0000-0000-0000D37A0000}"/>
    <cellStyle name="20% - Accent1 4 2 2 2 2 2 2 4 3 2" xfId="31627" xr:uid="{00000000-0005-0000-0000-0000D47A0000}"/>
    <cellStyle name="20% - Accent1 4 2 2 2 2 2 2 4 4" xfId="31628" xr:uid="{00000000-0005-0000-0000-0000D57A0000}"/>
    <cellStyle name="20% - Accent1 4 2 2 2 2 2 2 5" xfId="31629" xr:uid="{00000000-0005-0000-0000-0000D67A0000}"/>
    <cellStyle name="20% - Accent1 4 2 2 2 2 2 2 5 2" xfId="31630" xr:uid="{00000000-0005-0000-0000-0000D77A0000}"/>
    <cellStyle name="20% - Accent1 4 2 2 2 2 2 2 5 2 2" xfId="31631" xr:uid="{00000000-0005-0000-0000-0000D87A0000}"/>
    <cellStyle name="20% - Accent1 4 2 2 2 2 2 2 5 3" xfId="31632" xr:uid="{00000000-0005-0000-0000-0000D97A0000}"/>
    <cellStyle name="20% - Accent1 4 2 2 2 2 2 2 6" xfId="31633" xr:uid="{00000000-0005-0000-0000-0000DA7A0000}"/>
    <cellStyle name="20% - Accent1 4 2 2 2 2 2 2 6 2" xfId="31634" xr:uid="{00000000-0005-0000-0000-0000DB7A0000}"/>
    <cellStyle name="20% - Accent1 4 2 2 2 2 2 2 6 2 2" xfId="31635" xr:uid="{00000000-0005-0000-0000-0000DC7A0000}"/>
    <cellStyle name="20% - Accent1 4 2 2 2 2 2 2 6 3" xfId="31636" xr:uid="{00000000-0005-0000-0000-0000DD7A0000}"/>
    <cellStyle name="20% - Accent1 4 2 2 2 2 2 2 7" xfId="31637" xr:uid="{00000000-0005-0000-0000-0000DE7A0000}"/>
    <cellStyle name="20% - Accent1 4 2 2 2 2 2 2 7 2" xfId="31638" xr:uid="{00000000-0005-0000-0000-0000DF7A0000}"/>
    <cellStyle name="20% - Accent1 4 2 2 2 2 2 2 8" xfId="31639" xr:uid="{00000000-0005-0000-0000-0000E07A0000}"/>
    <cellStyle name="20% - Accent1 4 2 2 2 2 2 2 8 2" xfId="31640" xr:uid="{00000000-0005-0000-0000-0000E17A0000}"/>
    <cellStyle name="20% - Accent1 4 2 2 2 2 2 2 9" xfId="31641" xr:uid="{00000000-0005-0000-0000-0000E27A0000}"/>
    <cellStyle name="20% - Accent1 4 2 2 2 2 2 3" xfId="31642" xr:uid="{00000000-0005-0000-0000-0000E37A0000}"/>
    <cellStyle name="20% - Accent1 4 2 2 2 2 2 3 2" xfId="31643" xr:uid="{00000000-0005-0000-0000-0000E47A0000}"/>
    <cellStyle name="20% - Accent1 4 2 2 2 2 2 3 2 2" xfId="31644" xr:uid="{00000000-0005-0000-0000-0000E57A0000}"/>
    <cellStyle name="20% - Accent1 4 2 2 2 2 2 3 2 2 2" xfId="31645" xr:uid="{00000000-0005-0000-0000-0000E67A0000}"/>
    <cellStyle name="20% - Accent1 4 2 2 2 2 2 3 2 2 2 2" xfId="31646" xr:uid="{00000000-0005-0000-0000-0000E77A0000}"/>
    <cellStyle name="20% - Accent1 4 2 2 2 2 2 3 2 2 3" xfId="31647" xr:uid="{00000000-0005-0000-0000-0000E87A0000}"/>
    <cellStyle name="20% - Accent1 4 2 2 2 2 2 3 2 3" xfId="31648" xr:uid="{00000000-0005-0000-0000-0000E97A0000}"/>
    <cellStyle name="20% - Accent1 4 2 2 2 2 2 3 2 3 2" xfId="31649" xr:uid="{00000000-0005-0000-0000-0000EA7A0000}"/>
    <cellStyle name="20% - Accent1 4 2 2 2 2 2 3 2 4" xfId="31650" xr:uid="{00000000-0005-0000-0000-0000EB7A0000}"/>
    <cellStyle name="20% - Accent1 4 2 2 2 2 2 3 3" xfId="31651" xr:uid="{00000000-0005-0000-0000-0000EC7A0000}"/>
    <cellStyle name="20% - Accent1 4 2 2 2 2 2 3 3 2" xfId="31652" xr:uid="{00000000-0005-0000-0000-0000ED7A0000}"/>
    <cellStyle name="20% - Accent1 4 2 2 2 2 2 3 3 2 2" xfId="31653" xr:uid="{00000000-0005-0000-0000-0000EE7A0000}"/>
    <cellStyle name="20% - Accent1 4 2 2 2 2 2 3 3 2 2 2" xfId="31654" xr:uid="{00000000-0005-0000-0000-0000EF7A0000}"/>
    <cellStyle name="20% - Accent1 4 2 2 2 2 2 3 3 2 3" xfId="31655" xr:uid="{00000000-0005-0000-0000-0000F07A0000}"/>
    <cellStyle name="20% - Accent1 4 2 2 2 2 2 3 3 3" xfId="31656" xr:uid="{00000000-0005-0000-0000-0000F17A0000}"/>
    <cellStyle name="20% - Accent1 4 2 2 2 2 2 3 3 3 2" xfId="31657" xr:uid="{00000000-0005-0000-0000-0000F27A0000}"/>
    <cellStyle name="20% - Accent1 4 2 2 2 2 2 3 3 4" xfId="31658" xr:uid="{00000000-0005-0000-0000-0000F37A0000}"/>
    <cellStyle name="20% - Accent1 4 2 2 2 2 2 3 4" xfId="31659" xr:uid="{00000000-0005-0000-0000-0000F47A0000}"/>
    <cellStyle name="20% - Accent1 4 2 2 2 2 2 3 4 2" xfId="31660" xr:uid="{00000000-0005-0000-0000-0000F57A0000}"/>
    <cellStyle name="20% - Accent1 4 2 2 2 2 2 3 4 2 2" xfId="31661" xr:uid="{00000000-0005-0000-0000-0000F67A0000}"/>
    <cellStyle name="20% - Accent1 4 2 2 2 2 2 3 4 2 2 2" xfId="31662" xr:uid="{00000000-0005-0000-0000-0000F77A0000}"/>
    <cellStyle name="20% - Accent1 4 2 2 2 2 2 3 4 2 3" xfId="31663" xr:uid="{00000000-0005-0000-0000-0000F87A0000}"/>
    <cellStyle name="20% - Accent1 4 2 2 2 2 2 3 4 3" xfId="31664" xr:uid="{00000000-0005-0000-0000-0000F97A0000}"/>
    <cellStyle name="20% - Accent1 4 2 2 2 2 2 3 4 3 2" xfId="31665" xr:uid="{00000000-0005-0000-0000-0000FA7A0000}"/>
    <cellStyle name="20% - Accent1 4 2 2 2 2 2 3 4 4" xfId="31666" xr:uid="{00000000-0005-0000-0000-0000FB7A0000}"/>
    <cellStyle name="20% - Accent1 4 2 2 2 2 2 3 5" xfId="31667" xr:uid="{00000000-0005-0000-0000-0000FC7A0000}"/>
    <cellStyle name="20% - Accent1 4 2 2 2 2 2 3 5 2" xfId="31668" xr:uid="{00000000-0005-0000-0000-0000FD7A0000}"/>
    <cellStyle name="20% - Accent1 4 2 2 2 2 2 3 5 2 2" xfId="31669" xr:uid="{00000000-0005-0000-0000-0000FE7A0000}"/>
    <cellStyle name="20% - Accent1 4 2 2 2 2 2 3 5 3" xfId="31670" xr:uid="{00000000-0005-0000-0000-0000FF7A0000}"/>
    <cellStyle name="20% - Accent1 4 2 2 2 2 2 3 6" xfId="31671" xr:uid="{00000000-0005-0000-0000-0000007B0000}"/>
    <cellStyle name="20% - Accent1 4 2 2 2 2 2 3 6 2" xfId="31672" xr:uid="{00000000-0005-0000-0000-0000017B0000}"/>
    <cellStyle name="20% - Accent1 4 2 2 2 2 2 3 6 2 2" xfId="31673" xr:uid="{00000000-0005-0000-0000-0000027B0000}"/>
    <cellStyle name="20% - Accent1 4 2 2 2 2 2 3 6 3" xfId="31674" xr:uid="{00000000-0005-0000-0000-0000037B0000}"/>
    <cellStyle name="20% - Accent1 4 2 2 2 2 2 3 7" xfId="31675" xr:uid="{00000000-0005-0000-0000-0000047B0000}"/>
    <cellStyle name="20% - Accent1 4 2 2 2 2 2 3 7 2" xfId="31676" xr:uid="{00000000-0005-0000-0000-0000057B0000}"/>
    <cellStyle name="20% - Accent1 4 2 2 2 2 2 3 8" xfId="31677" xr:uid="{00000000-0005-0000-0000-0000067B0000}"/>
    <cellStyle name="20% - Accent1 4 2 2 2 2 2 3 8 2" xfId="31678" xr:uid="{00000000-0005-0000-0000-0000077B0000}"/>
    <cellStyle name="20% - Accent1 4 2 2 2 2 2 3 9" xfId="31679" xr:uid="{00000000-0005-0000-0000-0000087B0000}"/>
    <cellStyle name="20% - Accent1 4 2 2 2 2 2 4" xfId="31680" xr:uid="{00000000-0005-0000-0000-0000097B0000}"/>
    <cellStyle name="20% - Accent1 4 2 2 2 2 2 4 2" xfId="31681" xr:uid="{00000000-0005-0000-0000-00000A7B0000}"/>
    <cellStyle name="20% - Accent1 4 2 2 2 2 2 4 2 2" xfId="31682" xr:uid="{00000000-0005-0000-0000-00000B7B0000}"/>
    <cellStyle name="20% - Accent1 4 2 2 2 2 2 4 2 2 2" xfId="31683" xr:uid="{00000000-0005-0000-0000-00000C7B0000}"/>
    <cellStyle name="20% - Accent1 4 2 2 2 2 2 4 2 3" xfId="31684" xr:uid="{00000000-0005-0000-0000-00000D7B0000}"/>
    <cellStyle name="20% - Accent1 4 2 2 2 2 2 4 3" xfId="31685" xr:uid="{00000000-0005-0000-0000-00000E7B0000}"/>
    <cellStyle name="20% - Accent1 4 2 2 2 2 2 4 3 2" xfId="31686" xr:uid="{00000000-0005-0000-0000-00000F7B0000}"/>
    <cellStyle name="20% - Accent1 4 2 2 2 2 2 4 4" xfId="31687" xr:uid="{00000000-0005-0000-0000-0000107B0000}"/>
    <cellStyle name="20% - Accent1 4 2 2 2 2 2 5" xfId="31688" xr:uid="{00000000-0005-0000-0000-0000117B0000}"/>
    <cellStyle name="20% - Accent1 4 2 2 2 2 2 5 2" xfId="31689" xr:uid="{00000000-0005-0000-0000-0000127B0000}"/>
    <cellStyle name="20% - Accent1 4 2 2 2 2 2 5 2 2" xfId="31690" xr:uid="{00000000-0005-0000-0000-0000137B0000}"/>
    <cellStyle name="20% - Accent1 4 2 2 2 2 2 5 2 2 2" xfId="31691" xr:uid="{00000000-0005-0000-0000-0000147B0000}"/>
    <cellStyle name="20% - Accent1 4 2 2 2 2 2 5 2 3" xfId="31692" xr:uid="{00000000-0005-0000-0000-0000157B0000}"/>
    <cellStyle name="20% - Accent1 4 2 2 2 2 2 5 3" xfId="31693" xr:uid="{00000000-0005-0000-0000-0000167B0000}"/>
    <cellStyle name="20% - Accent1 4 2 2 2 2 2 5 3 2" xfId="31694" xr:uid="{00000000-0005-0000-0000-0000177B0000}"/>
    <cellStyle name="20% - Accent1 4 2 2 2 2 2 5 4" xfId="31695" xr:uid="{00000000-0005-0000-0000-0000187B0000}"/>
    <cellStyle name="20% - Accent1 4 2 2 2 2 2 6" xfId="31696" xr:uid="{00000000-0005-0000-0000-0000197B0000}"/>
    <cellStyle name="20% - Accent1 4 2 2 2 2 2 6 2" xfId="31697" xr:uid="{00000000-0005-0000-0000-00001A7B0000}"/>
    <cellStyle name="20% - Accent1 4 2 2 2 2 2 6 2 2" xfId="31698" xr:uid="{00000000-0005-0000-0000-00001B7B0000}"/>
    <cellStyle name="20% - Accent1 4 2 2 2 2 2 6 2 2 2" xfId="31699" xr:uid="{00000000-0005-0000-0000-00001C7B0000}"/>
    <cellStyle name="20% - Accent1 4 2 2 2 2 2 6 2 3" xfId="31700" xr:uid="{00000000-0005-0000-0000-00001D7B0000}"/>
    <cellStyle name="20% - Accent1 4 2 2 2 2 2 6 3" xfId="31701" xr:uid="{00000000-0005-0000-0000-00001E7B0000}"/>
    <cellStyle name="20% - Accent1 4 2 2 2 2 2 6 3 2" xfId="31702" xr:uid="{00000000-0005-0000-0000-00001F7B0000}"/>
    <cellStyle name="20% - Accent1 4 2 2 2 2 2 6 4" xfId="31703" xr:uid="{00000000-0005-0000-0000-0000207B0000}"/>
    <cellStyle name="20% - Accent1 4 2 2 2 2 2 7" xfId="31704" xr:uid="{00000000-0005-0000-0000-0000217B0000}"/>
    <cellStyle name="20% - Accent1 4 2 2 2 2 2 7 2" xfId="31705" xr:uid="{00000000-0005-0000-0000-0000227B0000}"/>
    <cellStyle name="20% - Accent1 4 2 2 2 2 2 7 2 2" xfId="31706" xr:uid="{00000000-0005-0000-0000-0000237B0000}"/>
    <cellStyle name="20% - Accent1 4 2 2 2 2 2 7 3" xfId="31707" xr:uid="{00000000-0005-0000-0000-0000247B0000}"/>
    <cellStyle name="20% - Accent1 4 2 2 2 2 2 8" xfId="31708" xr:uid="{00000000-0005-0000-0000-0000257B0000}"/>
    <cellStyle name="20% - Accent1 4 2 2 2 2 2 8 2" xfId="31709" xr:uid="{00000000-0005-0000-0000-0000267B0000}"/>
    <cellStyle name="20% - Accent1 4 2 2 2 2 2 8 2 2" xfId="31710" xr:uid="{00000000-0005-0000-0000-0000277B0000}"/>
    <cellStyle name="20% - Accent1 4 2 2 2 2 2 8 3" xfId="31711" xr:uid="{00000000-0005-0000-0000-0000287B0000}"/>
    <cellStyle name="20% - Accent1 4 2 2 2 2 2 9" xfId="31712" xr:uid="{00000000-0005-0000-0000-0000297B0000}"/>
    <cellStyle name="20% - Accent1 4 2 2 2 2 2 9 2" xfId="31713" xr:uid="{00000000-0005-0000-0000-00002A7B0000}"/>
    <cellStyle name="20% - Accent1 4 2 2 2 2 3" xfId="31714" xr:uid="{00000000-0005-0000-0000-00002B7B0000}"/>
    <cellStyle name="20% - Accent1 4 2 2 2 2 3 10" xfId="31715" xr:uid="{00000000-0005-0000-0000-00002C7B0000}"/>
    <cellStyle name="20% - Accent1 4 2 2 2 2 3 10 2" xfId="31716" xr:uid="{00000000-0005-0000-0000-00002D7B0000}"/>
    <cellStyle name="20% - Accent1 4 2 2 2 2 3 11" xfId="31717" xr:uid="{00000000-0005-0000-0000-00002E7B0000}"/>
    <cellStyle name="20% - Accent1 4 2 2 2 2 3 2" xfId="31718" xr:uid="{00000000-0005-0000-0000-00002F7B0000}"/>
    <cellStyle name="20% - Accent1 4 2 2 2 2 3 2 2" xfId="31719" xr:uid="{00000000-0005-0000-0000-0000307B0000}"/>
    <cellStyle name="20% - Accent1 4 2 2 2 2 3 2 2 2" xfId="31720" xr:uid="{00000000-0005-0000-0000-0000317B0000}"/>
    <cellStyle name="20% - Accent1 4 2 2 2 2 3 2 2 2 2" xfId="31721" xr:uid="{00000000-0005-0000-0000-0000327B0000}"/>
    <cellStyle name="20% - Accent1 4 2 2 2 2 3 2 2 2 2 2" xfId="31722" xr:uid="{00000000-0005-0000-0000-0000337B0000}"/>
    <cellStyle name="20% - Accent1 4 2 2 2 2 3 2 2 2 3" xfId="31723" xr:uid="{00000000-0005-0000-0000-0000347B0000}"/>
    <cellStyle name="20% - Accent1 4 2 2 2 2 3 2 2 3" xfId="31724" xr:uid="{00000000-0005-0000-0000-0000357B0000}"/>
    <cellStyle name="20% - Accent1 4 2 2 2 2 3 2 2 3 2" xfId="31725" xr:uid="{00000000-0005-0000-0000-0000367B0000}"/>
    <cellStyle name="20% - Accent1 4 2 2 2 2 3 2 2 4" xfId="31726" xr:uid="{00000000-0005-0000-0000-0000377B0000}"/>
    <cellStyle name="20% - Accent1 4 2 2 2 2 3 2 3" xfId="31727" xr:uid="{00000000-0005-0000-0000-0000387B0000}"/>
    <cellStyle name="20% - Accent1 4 2 2 2 2 3 2 3 2" xfId="31728" xr:uid="{00000000-0005-0000-0000-0000397B0000}"/>
    <cellStyle name="20% - Accent1 4 2 2 2 2 3 2 3 2 2" xfId="31729" xr:uid="{00000000-0005-0000-0000-00003A7B0000}"/>
    <cellStyle name="20% - Accent1 4 2 2 2 2 3 2 3 2 2 2" xfId="31730" xr:uid="{00000000-0005-0000-0000-00003B7B0000}"/>
    <cellStyle name="20% - Accent1 4 2 2 2 2 3 2 3 2 3" xfId="31731" xr:uid="{00000000-0005-0000-0000-00003C7B0000}"/>
    <cellStyle name="20% - Accent1 4 2 2 2 2 3 2 3 3" xfId="31732" xr:uid="{00000000-0005-0000-0000-00003D7B0000}"/>
    <cellStyle name="20% - Accent1 4 2 2 2 2 3 2 3 3 2" xfId="31733" xr:uid="{00000000-0005-0000-0000-00003E7B0000}"/>
    <cellStyle name="20% - Accent1 4 2 2 2 2 3 2 3 4" xfId="31734" xr:uid="{00000000-0005-0000-0000-00003F7B0000}"/>
    <cellStyle name="20% - Accent1 4 2 2 2 2 3 2 4" xfId="31735" xr:uid="{00000000-0005-0000-0000-0000407B0000}"/>
    <cellStyle name="20% - Accent1 4 2 2 2 2 3 2 4 2" xfId="31736" xr:uid="{00000000-0005-0000-0000-0000417B0000}"/>
    <cellStyle name="20% - Accent1 4 2 2 2 2 3 2 4 2 2" xfId="31737" xr:uid="{00000000-0005-0000-0000-0000427B0000}"/>
    <cellStyle name="20% - Accent1 4 2 2 2 2 3 2 4 2 2 2" xfId="31738" xr:uid="{00000000-0005-0000-0000-0000437B0000}"/>
    <cellStyle name="20% - Accent1 4 2 2 2 2 3 2 4 2 3" xfId="31739" xr:uid="{00000000-0005-0000-0000-0000447B0000}"/>
    <cellStyle name="20% - Accent1 4 2 2 2 2 3 2 4 3" xfId="31740" xr:uid="{00000000-0005-0000-0000-0000457B0000}"/>
    <cellStyle name="20% - Accent1 4 2 2 2 2 3 2 4 3 2" xfId="31741" xr:uid="{00000000-0005-0000-0000-0000467B0000}"/>
    <cellStyle name="20% - Accent1 4 2 2 2 2 3 2 4 4" xfId="31742" xr:uid="{00000000-0005-0000-0000-0000477B0000}"/>
    <cellStyle name="20% - Accent1 4 2 2 2 2 3 2 5" xfId="31743" xr:uid="{00000000-0005-0000-0000-0000487B0000}"/>
    <cellStyle name="20% - Accent1 4 2 2 2 2 3 2 5 2" xfId="31744" xr:uid="{00000000-0005-0000-0000-0000497B0000}"/>
    <cellStyle name="20% - Accent1 4 2 2 2 2 3 2 5 2 2" xfId="31745" xr:uid="{00000000-0005-0000-0000-00004A7B0000}"/>
    <cellStyle name="20% - Accent1 4 2 2 2 2 3 2 5 3" xfId="31746" xr:uid="{00000000-0005-0000-0000-00004B7B0000}"/>
    <cellStyle name="20% - Accent1 4 2 2 2 2 3 2 6" xfId="31747" xr:uid="{00000000-0005-0000-0000-00004C7B0000}"/>
    <cellStyle name="20% - Accent1 4 2 2 2 2 3 2 6 2" xfId="31748" xr:uid="{00000000-0005-0000-0000-00004D7B0000}"/>
    <cellStyle name="20% - Accent1 4 2 2 2 2 3 2 6 2 2" xfId="31749" xr:uid="{00000000-0005-0000-0000-00004E7B0000}"/>
    <cellStyle name="20% - Accent1 4 2 2 2 2 3 2 6 3" xfId="31750" xr:uid="{00000000-0005-0000-0000-00004F7B0000}"/>
    <cellStyle name="20% - Accent1 4 2 2 2 2 3 2 7" xfId="31751" xr:uid="{00000000-0005-0000-0000-0000507B0000}"/>
    <cellStyle name="20% - Accent1 4 2 2 2 2 3 2 7 2" xfId="31752" xr:uid="{00000000-0005-0000-0000-0000517B0000}"/>
    <cellStyle name="20% - Accent1 4 2 2 2 2 3 2 8" xfId="31753" xr:uid="{00000000-0005-0000-0000-0000527B0000}"/>
    <cellStyle name="20% - Accent1 4 2 2 2 2 3 2 8 2" xfId="31754" xr:uid="{00000000-0005-0000-0000-0000537B0000}"/>
    <cellStyle name="20% - Accent1 4 2 2 2 2 3 2 9" xfId="31755" xr:uid="{00000000-0005-0000-0000-0000547B0000}"/>
    <cellStyle name="20% - Accent1 4 2 2 2 2 3 3" xfId="31756" xr:uid="{00000000-0005-0000-0000-0000557B0000}"/>
    <cellStyle name="20% - Accent1 4 2 2 2 2 3 3 2" xfId="31757" xr:uid="{00000000-0005-0000-0000-0000567B0000}"/>
    <cellStyle name="20% - Accent1 4 2 2 2 2 3 3 2 2" xfId="31758" xr:uid="{00000000-0005-0000-0000-0000577B0000}"/>
    <cellStyle name="20% - Accent1 4 2 2 2 2 3 3 2 2 2" xfId="31759" xr:uid="{00000000-0005-0000-0000-0000587B0000}"/>
    <cellStyle name="20% - Accent1 4 2 2 2 2 3 3 2 2 2 2" xfId="31760" xr:uid="{00000000-0005-0000-0000-0000597B0000}"/>
    <cellStyle name="20% - Accent1 4 2 2 2 2 3 3 2 2 3" xfId="31761" xr:uid="{00000000-0005-0000-0000-00005A7B0000}"/>
    <cellStyle name="20% - Accent1 4 2 2 2 2 3 3 2 3" xfId="31762" xr:uid="{00000000-0005-0000-0000-00005B7B0000}"/>
    <cellStyle name="20% - Accent1 4 2 2 2 2 3 3 2 3 2" xfId="31763" xr:uid="{00000000-0005-0000-0000-00005C7B0000}"/>
    <cellStyle name="20% - Accent1 4 2 2 2 2 3 3 2 4" xfId="31764" xr:uid="{00000000-0005-0000-0000-00005D7B0000}"/>
    <cellStyle name="20% - Accent1 4 2 2 2 2 3 3 3" xfId="31765" xr:uid="{00000000-0005-0000-0000-00005E7B0000}"/>
    <cellStyle name="20% - Accent1 4 2 2 2 2 3 3 3 2" xfId="31766" xr:uid="{00000000-0005-0000-0000-00005F7B0000}"/>
    <cellStyle name="20% - Accent1 4 2 2 2 2 3 3 3 2 2" xfId="31767" xr:uid="{00000000-0005-0000-0000-0000607B0000}"/>
    <cellStyle name="20% - Accent1 4 2 2 2 2 3 3 3 2 2 2" xfId="31768" xr:uid="{00000000-0005-0000-0000-0000617B0000}"/>
    <cellStyle name="20% - Accent1 4 2 2 2 2 3 3 3 2 3" xfId="31769" xr:uid="{00000000-0005-0000-0000-0000627B0000}"/>
    <cellStyle name="20% - Accent1 4 2 2 2 2 3 3 3 3" xfId="31770" xr:uid="{00000000-0005-0000-0000-0000637B0000}"/>
    <cellStyle name="20% - Accent1 4 2 2 2 2 3 3 3 3 2" xfId="31771" xr:uid="{00000000-0005-0000-0000-0000647B0000}"/>
    <cellStyle name="20% - Accent1 4 2 2 2 2 3 3 3 4" xfId="31772" xr:uid="{00000000-0005-0000-0000-0000657B0000}"/>
    <cellStyle name="20% - Accent1 4 2 2 2 2 3 3 4" xfId="31773" xr:uid="{00000000-0005-0000-0000-0000667B0000}"/>
    <cellStyle name="20% - Accent1 4 2 2 2 2 3 3 4 2" xfId="31774" xr:uid="{00000000-0005-0000-0000-0000677B0000}"/>
    <cellStyle name="20% - Accent1 4 2 2 2 2 3 3 4 2 2" xfId="31775" xr:uid="{00000000-0005-0000-0000-0000687B0000}"/>
    <cellStyle name="20% - Accent1 4 2 2 2 2 3 3 4 2 2 2" xfId="31776" xr:uid="{00000000-0005-0000-0000-0000697B0000}"/>
    <cellStyle name="20% - Accent1 4 2 2 2 2 3 3 4 2 3" xfId="31777" xr:uid="{00000000-0005-0000-0000-00006A7B0000}"/>
    <cellStyle name="20% - Accent1 4 2 2 2 2 3 3 4 3" xfId="31778" xr:uid="{00000000-0005-0000-0000-00006B7B0000}"/>
    <cellStyle name="20% - Accent1 4 2 2 2 2 3 3 4 3 2" xfId="31779" xr:uid="{00000000-0005-0000-0000-00006C7B0000}"/>
    <cellStyle name="20% - Accent1 4 2 2 2 2 3 3 4 4" xfId="31780" xr:uid="{00000000-0005-0000-0000-00006D7B0000}"/>
    <cellStyle name="20% - Accent1 4 2 2 2 2 3 3 5" xfId="31781" xr:uid="{00000000-0005-0000-0000-00006E7B0000}"/>
    <cellStyle name="20% - Accent1 4 2 2 2 2 3 3 5 2" xfId="31782" xr:uid="{00000000-0005-0000-0000-00006F7B0000}"/>
    <cellStyle name="20% - Accent1 4 2 2 2 2 3 3 5 2 2" xfId="31783" xr:uid="{00000000-0005-0000-0000-0000707B0000}"/>
    <cellStyle name="20% - Accent1 4 2 2 2 2 3 3 5 3" xfId="31784" xr:uid="{00000000-0005-0000-0000-0000717B0000}"/>
    <cellStyle name="20% - Accent1 4 2 2 2 2 3 3 6" xfId="31785" xr:uid="{00000000-0005-0000-0000-0000727B0000}"/>
    <cellStyle name="20% - Accent1 4 2 2 2 2 3 3 6 2" xfId="31786" xr:uid="{00000000-0005-0000-0000-0000737B0000}"/>
    <cellStyle name="20% - Accent1 4 2 2 2 2 3 3 6 2 2" xfId="31787" xr:uid="{00000000-0005-0000-0000-0000747B0000}"/>
    <cellStyle name="20% - Accent1 4 2 2 2 2 3 3 6 3" xfId="31788" xr:uid="{00000000-0005-0000-0000-0000757B0000}"/>
    <cellStyle name="20% - Accent1 4 2 2 2 2 3 3 7" xfId="31789" xr:uid="{00000000-0005-0000-0000-0000767B0000}"/>
    <cellStyle name="20% - Accent1 4 2 2 2 2 3 3 7 2" xfId="31790" xr:uid="{00000000-0005-0000-0000-0000777B0000}"/>
    <cellStyle name="20% - Accent1 4 2 2 2 2 3 3 8" xfId="31791" xr:uid="{00000000-0005-0000-0000-0000787B0000}"/>
    <cellStyle name="20% - Accent1 4 2 2 2 2 3 3 8 2" xfId="31792" xr:uid="{00000000-0005-0000-0000-0000797B0000}"/>
    <cellStyle name="20% - Accent1 4 2 2 2 2 3 3 9" xfId="31793" xr:uid="{00000000-0005-0000-0000-00007A7B0000}"/>
    <cellStyle name="20% - Accent1 4 2 2 2 2 3 4" xfId="31794" xr:uid="{00000000-0005-0000-0000-00007B7B0000}"/>
    <cellStyle name="20% - Accent1 4 2 2 2 2 3 4 2" xfId="31795" xr:uid="{00000000-0005-0000-0000-00007C7B0000}"/>
    <cellStyle name="20% - Accent1 4 2 2 2 2 3 4 2 2" xfId="31796" xr:uid="{00000000-0005-0000-0000-00007D7B0000}"/>
    <cellStyle name="20% - Accent1 4 2 2 2 2 3 4 2 2 2" xfId="31797" xr:uid="{00000000-0005-0000-0000-00007E7B0000}"/>
    <cellStyle name="20% - Accent1 4 2 2 2 2 3 4 2 3" xfId="31798" xr:uid="{00000000-0005-0000-0000-00007F7B0000}"/>
    <cellStyle name="20% - Accent1 4 2 2 2 2 3 4 3" xfId="31799" xr:uid="{00000000-0005-0000-0000-0000807B0000}"/>
    <cellStyle name="20% - Accent1 4 2 2 2 2 3 4 3 2" xfId="31800" xr:uid="{00000000-0005-0000-0000-0000817B0000}"/>
    <cellStyle name="20% - Accent1 4 2 2 2 2 3 4 4" xfId="31801" xr:uid="{00000000-0005-0000-0000-0000827B0000}"/>
    <cellStyle name="20% - Accent1 4 2 2 2 2 3 5" xfId="31802" xr:uid="{00000000-0005-0000-0000-0000837B0000}"/>
    <cellStyle name="20% - Accent1 4 2 2 2 2 3 5 2" xfId="31803" xr:uid="{00000000-0005-0000-0000-0000847B0000}"/>
    <cellStyle name="20% - Accent1 4 2 2 2 2 3 5 2 2" xfId="31804" xr:uid="{00000000-0005-0000-0000-0000857B0000}"/>
    <cellStyle name="20% - Accent1 4 2 2 2 2 3 5 2 2 2" xfId="31805" xr:uid="{00000000-0005-0000-0000-0000867B0000}"/>
    <cellStyle name="20% - Accent1 4 2 2 2 2 3 5 2 3" xfId="31806" xr:uid="{00000000-0005-0000-0000-0000877B0000}"/>
    <cellStyle name="20% - Accent1 4 2 2 2 2 3 5 3" xfId="31807" xr:uid="{00000000-0005-0000-0000-0000887B0000}"/>
    <cellStyle name="20% - Accent1 4 2 2 2 2 3 5 3 2" xfId="31808" xr:uid="{00000000-0005-0000-0000-0000897B0000}"/>
    <cellStyle name="20% - Accent1 4 2 2 2 2 3 5 4" xfId="31809" xr:uid="{00000000-0005-0000-0000-00008A7B0000}"/>
    <cellStyle name="20% - Accent1 4 2 2 2 2 3 6" xfId="31810" xr:uid="{00000000-0005-0000-0000-00008B7B0000}"/>
    <cellStyle name="20% - Accent1 4 2 2 2 2 3 6 2" xfId="31811" xr:uid="{00000000-0005-0000-0000-00008C7B0000}"/>
    <cellStyle name="20% - Accent1 4 2 2 2 2 3 6 2 2" xfId="31812" xr:uid="{00000000-0005-0000-0000-00008D7B0000}"/>
    <cellStyle name="20% - Accent1 4 2 2 2 2 3 6 2 2 2" xfId="31813" xr:uid="{00000000-0005-0000-0000-00008E7B0000}"/>
    <cellStyle name="20% - Accent1 4 2 2 2 2 3 6 2 3" xfId="31814" xr:uid="{00000000-0005-0000-0000-00008F7B0000}"/>
    <cellStyle name="20% - Accent1 4 2 2 2 2 3 6 3" xfId="31815" xr:uid="{00000000-0005-0000-0000-0000907B0000}"/>
    <cellStyle name="20% - Accent1 4 2 2 2 2 3 6 3 2" xfId="31816" xr:uid="{00000000-0005-0000-0000-0000917B0000}"/>
    <cellStyle name="20% - Accent1 4 2 2 2 2 3 6 4" xfId="31817" xr:uid="{00000000-0005-0000-0000-0000927B0000}"/>
    <cellStyle name="20% - Accent1 4 2 2 2 2 3 7" xfId="31818" xr:uid="{00000000-0005-0000-0000-0000937B0000}"/>
    <cellStyle name="20% - Accent1 4 2 2 2 2 3 7 2" xfId="31819" xr:uid="{00000000-0005-0000-0000-0000947B0000}"/>
    <cellStyle name="20% - Accent1 4 2 2 2 2 3 7 2 2" xfId="31820" xr:uid="{00000000-0005-0000-0000-0000957B0000}"/>
    <cellStyle name="20% - Accent1 4 2 2 2 2 3 7 3" xfId="31821" xr:uid="{00000000-0005-0000-0000-0000967B0000}"/>
    <cellStyle name="20% - Accent1 4 2 2 2 2 3 8" xfId="31822" xr:uid="{00000000-0005-0000-0000-0000977B0000}"/>
    <cellStyle name="20% - Accent1 4 2 2 2 2 3 8 2" xfId="31823" xr:uid="{00000000-0005-0000-0000-0000987B0000}"/>
    <cellStyle name="20% - Accent1 4 2 2 2 2 3 8 2 2" xfId="31824" xr:uid="{00000000-0005-0000-0000-0000997B0000}"/>
    <cellStyle name="20% - Accent1 4 2 2 2 2 3 8 3" xfId="31825" xr:uid="{00000000-0005-0000-0000-00009A7B0000}"/>
    <cellStyle name="20% - Accent1 4 2 2 2 2 3 9" xfId="31826" xr:uid="{00000000-0005-0000-0000-00009B7B0000}"/>
    <cellStyle name="20% - Accent1 4 2 2 2 2 3 9 2" xfId="31827" xr:uid="{00000000-0005-0000-0000-00009C7B0000}"/>
    <cellStyle name="20% - Accent1 4 2 2 2 2 4" xfId="31828" xr:uid="{00000000-0005-0000-0000-00009D7B0000}"/>
    <cellStyle name="20% - Accent1 4 2 2 2 2 4 10" xfId="31829" xr:uid="{00000000-0005-0000-0000-00009E7B0000}"/>
    <cellStyle name="20% - Accent1 4 2 2 2 2 4 10 2" xfId="31830" xr:uid="{00000000-0005-0000-0000-00009F7B0000}"/>
    <cellStyle name="20% - Accent1 4 2 2 2 2 4 11" xfId="31831" xr:uid="{00000000-0005-0000-0000-0000A07B0000}"/>
    <cellStyle name="20% - Accent1 4 2 2 2 2 4 2" xfId="31832" xr:uid="{00000000-0005-0000-0000-0000A17B0000}"/>
    <cellStyle name="20% - Accent1 4 2 2 2 2 4 2 2" xfId="31833" xr:uid="{00000000-0005-0000-0000-0000A27B0000}"/>
    <cellStyle name="20% - Accent1 4 2 2 2 2 4 2 2 2" xfId="31834" xr:uid="{00000000-0005-0000-0000-0000A37B0000}"/>
    <cellStyle name="20% - Accent1 4 2 2 2 2 4 2 2 2 2" xfId="31835" xr:uid="{00000000-0005-0000-0000-0000A47B0000}"/>
    <cellStyle name="20% - Accent1 4 2 2 2 2 4 2 2 2 2 2" xfId="31836" xr:uid="{00000000-0005-0000-0000-0000A57B0000}"/>
    <cellStyle name="20% - Accent1 4 2 2 2 2 4 2 2 2 3" xfId="31837" xr:uid="{00000000-0005-0000-0000-0000A67B0000}"/>
    <cellStyle name="20% - Accent1 4 2 2 2 2 4 2 2 3" xfId="31838" xr:uid="{00000000-0005-0000-0000-0000A77B0000}"/>
    <cellStyle name="20% - Accent1 4 2 2 2 2 4 2 2 3 2" xfId="31839" xr:uid="{00000000-0005-0000-0000-0000A87B0000}"/>
    <cellStyle name="20% - Accent1 4 2 2 2 2 4 2 2 4" xfId="31840" xr:uid="{00000000-0005-0000-0000-0000A97B0000}"/>
    <cellStyle name="20% - Accent1 4 2 2 2 2 4 2 3" xfId="31841" xr:uid="{00000000-0005-0000-0000-0000AA7B0000}"/>
    <cellStyle name="20% - Accent1 4 2 2 2 2 4 2 3 2" xfId="31842" xr:uid="{00000000-0005-0000-0000-0000AB7B0000}"/>
    <cellStyle name="20% - Accent1 4 2 2 2 2 4 2 3 2 2" xfId="31843" xr:uid="{00000000-0005-0000-0000-0000AC7B0000}"/>
    <cellStyle name="20% - Accent1 4 2 2 2 2 4 2 3 2 2 2" xfId="31844" xr:uid="{00000000-0005-0000-0000-0000AD7B0000}"/>
    <cellStyle name="20% - Accent1 4 2 2 2 2 4 2 3 2 3" xfId="31845" xr:uid="{00000000-0005-0000-0000-0000AE7B0000}"/>
    <cellStyle name="20% - Accent1 4 2 2 2 2 4 2 3 3" xfId="31846" xr:uid="{00000000-0005-0000-0000-0000AF7B0000}"/>
    <cellStyle name="20% - Accent1 4 2 2 2 2 4 2 3 3 2" xfId="31847" xr:uid="{00000000-0005-0000-0000-0000B07B0000}"/>
    <cellStyle name="20% - Accent1 4 2 2 2 2 4 2 3 4" xfId="31848" xr:uid="{00000000-0005-0000-0000-0000B17B0000}"/>
    <cellStyle name="20% - Accent1 4 2 2 2 2 4 2 4" xfId="31849" xr:uid="{00000000-0005-0000-0000-0000B27B0000}"/>
    <cellStyle name="20% - Accent1 4 2 2 2 2 4 2 4 2" xfId="31850" xr:uid="{00000000-0005-0000-0000-0000B37B0000}"/>
    <cellStyle name="20% - Accent1 4 2 2 2 2 4 2 4 2 2" xfId="31851" xr:uid="{00000000-0005-0000-0000-0000B47B0000}"/>
    <cellStyle name="20% - Accent1 4 2 2 2 2 4 2 4 2 2 2" xfId="31852" xr:uid="{00000000-0005-0000-0000-0000B57B0000}"/>
    <cellStyle name="20% - Accent1 4 2 2 2 2 4 2 4 2 3" xfId="31853" xr:uid="{00000000-0005-0000-0000-0000B67B0000}"/>
    <cellStyle name="20% - Accent1 4 2 2 2 2 4 2 4 3" xfId="31854" xr:uid="{00000000-0005-0000-0000-0000B77B0000}"/>
    <cellStyle name="20% - Accent1 4 2 2 2 2 4 2 4 3 2" xfId="31855" xr:uid="{00000000-0005-0000-0000-0000B87B0000}"/>
    <cellStyle name="20% - Accent1 4 2 2 2 2 4 2 4 4" xfId="31856" xr:uid="{00000000-0005-0000-0000-0000B97B0000}"/>
    <cellStyle name="20% - Accent1 4 2 2 2 2 4 2 5" xfId="31857" xr:uid="{00000000-0005-0000-0000-0000BA7B0000}"/>
    <cellStyle name="20% - Accent1 4 2 2 2 2 4 2 5 2" xfId="31858" xr:uid="{00000000-0005-0000-0000-0000BB7B0000}"/>
    <cellStyle name="20% - Accent1 4 2 2 2 2 4 2 5 2 2" xfId="31859" xr:uid="{00000000-0005-0000-0000-0000BC7B0000}"/>
    <cellStyle name="20% - Accent1 4 2 2 2 2 4 2 5 3" xfId="31860" xr:uid="{00000000-0005-0000-0000-0000BD7B0000}"/>
    <cellStyle name="20% - Accent1 4 2 2 2 2 4 2 6" xfId="31861" xr:uid="{00000000-0005-0000-0000-0000BE7B0000}"/>
    <cellStyle name="20% - Accent1 4 2 2 2 2 4 2 6 2" xfId="31862" xr:uid="{00000000-0005-0000-0000-0000BF7B0000}"/>
    <cellStyle name="20% - Accent1 4 2 2 2 2 4 2 6 2 2" xfId="31863" xr:uid="{00000000-0005-0000-0000-0000C07B0000}"/>
    <cellStyle name="20% - Accent1 4 2 2 2 2 4 2 6 3" xfId="31864" xr:uid="{00000000-0005-0000-0000-0000C17B0000}"/>
    <cellStyle name="20% - Accent1 4 2 2 2 2 4 2 7" xfId="31865" xr:uid="{00000000-0005-0000-0000-0000C27B0000}"/>
    <cellStyle name="20% - Accent1 4 2 2 2 2 4 2 7 2" xfId="31866" xr:uid="{00000000-0005-0000-0000-0000C37B0000}"/>
    <cellStyle name="20% - Accent1 4 2 2 2 2 4 2 8" xfId="31867" xr:uid="{00000000-0005-0000-0000-0000C47B0000}"/>
    <cellStyle name="20% - Accent1 4 2 2 2 2 4 2 8 2" xfId="31868" xr:uid="{00000000-0005-0000-0000-0000C57B0000}"/>
    <cellStyle name="20% - Accent1 4 2 2 2 2 4 2 9" xfId="31869" xr:uid="{00000000-0005-0000-0000-0000C67B0000}"/>
    <cellStyle name="20% - Accent1 4 2 2 2 2 4 3" xfId="31870" xr:uid="{00000000-0005-0000-0000-0000C77B0000}"/>
    <cellStyle name="20% - Accent1 4 2 2 2 2 4 3 2" xfId="31871" xr:uid="{00000000-0005-0000-0000-0000C87B0000}"/>
    <cellStyle name="20% - Accent1 4 2 2 2 2 4 3 2 2" xfId="31872" xr:uid="{00000000-0005-0000-0000-0000C97B0000}"/>
    <cellStyle name="20% - Accent1 4 2 2 2 2 4 3 2 2 2" xfId="31873" xr:uid="{00000000-0005-0000-0000-0000CA7B0000}"/>
    <cellStyle name="20% - Accent1 4 2 2 2 2 4 3 2 2 2 2" xfId="31874" xr:uid="{00000000-0005-0000-0000-0000CB7B0000}"/>
    <cellStyle name="20% - Accent1 4 2 2 2 2 4 3 2 2 3" xfId="31875" xr:uid="{00000000-0005-0000-0000-0000CC7B0000}"/>
    <cellStyle name="20% - Accent1 4 2 2 2 2 4 3 2 3" xfId="31876" xr:uid="{00000000-0005-0000-0000-0000CD7B0000}"/>
    <cellStyle name="20% - Accent1 4 2 2 2 2 4 3 2 3 2" xfId="31877" xr:uid="{00000000-0005-0000-0000-0000CE7B0000}"/>
    <cellStyle name="20% - Accent1 4 2 2 2 2 4 3 2 4" xfId="31878" xr:uid="{00000000-0005-0000-0000-0000CF7B0000}"/>
    <cellStyle name="20% - Accent1 4 2 2 2 2 4 3 3" xfId="31879" xr:uid="{00000000-0005-0000-0000-0000D07B0000}"/>
    <cellStyle name="20% - Accent1 4 2 2 2 2 4 3 3 2" xfId="31880" xr:uid="{00000000-0005-0000-0000-0000D17B0000}"/>
    <cellStyle name="20% - Accent1 4 2 2 2 2 4 3 3 2 2" xfId="31881" xr:uid="{00000000-0005-0000-0000-0000D27B0000}"/>
    <cellStyle name="20% - Accent1 4 2 2 2 2 4 3 3 2 2 2" xfId="31882" xr:uid="{00000000-0005-0000-0000-0000D37B0000}"/>
    <cellStyle name="20% - Accent1 4 2 2 2 2 4 3 3 2 3" xfId="31883" xr:uid="{00000000-0005-0000-0000-0000D47B0000}"/>
    <cellStyle name="20% - Accent1 4 2 2 2 2 4 3 3 3" xfId="31884" xr:uid="{00000000-0005-0000-0000-0000D57B0000}"/>
    <cellStyle name="20% - Accent1 4 2 2 2 2 4 3 3 3 2" xfId="31885" xr:uid="{00000000-0005-0000-0000-0000D67B0000}"/>
    <cellStyle name="20% - Accent1 4 2 2 2 2 4 3 3 4" xfId="31886" xr:uid="{00000000-0005-0000-0000-0000D77B0000}"/>
    <cellStyle name="20% - Accent1 4 2 2 2 2 4 3 4" xfId="31887" xr:uid="{00000000-0005-0000-0000-0000D87B0000}"/>
    <cellStyle name="20% - Accent1 4 2 2 2 2 4 3 4 2" xfId="31888" xr:uid="{00000000-0005-0000-0000-0000D97B0000}"/>
    <cellStyle name="20% - Accent1 4 2 2 2 2 4 3 4 2 2" xfId="31889" xr:uid="{00000000-0005-0000-0000-0000DA7B0000}"/>
    <cellStyle name="20% - Accent1 4 2 2 2 2 4 3 4 2 2 2" xfId="31890" xr:uid="{00000000-0005-0000-0000-0000DB7B0000}"/>
    <cellStyle name="20% - Accent1 4 2 2 2 2 4 3 4 2 3" xfId="31891" xr:uid="{00000000-0005-0000-0000-0000DC7B0000}"/>
    <cellStyle name="20% - Accent1 4 2 2 2 2 4 3 4 3" xfId="31892" xr:uid="{00000000-0005-0000-0000-0000DD7B0000}"/>
    <cellStyle name="20% - Accent1 4 2 2 2 2 4 3 4 3 2" xfId="31893" xr:uid="{00000000-0005-0000-0000-0000DE7B0000}"/>
    <cellStyle name="20% - Accent1 4 2 2 2 2 4 3 4 4" xfId="31894" xr:uid="{00000000-0005-0000-0000-0000DF7B0000}"/>
    <cellStyle name="20% - Accent1 4 2 2 2 2 4 3 5" xfId="31895" xr:uid="{00000000-0005-0000-0000-0000E07B0000}"/>
    <cellStyle name="20% - Accent1 4 2 2 2 2 4 3 5 2" xfId="31896" xr:uid="{00000000-0005-0000-0000-0000E17B0000}"/>
    <cellStyle name="20% - Accent1 4 2 2 2 2 4 3 5 2 2" xfId="31897" xr:uid="{00000000-0005-0000-0000-0000E27B0000}"/>
    <cellStyle name="20% - Accent1 4 2 2 2 2 4 3 5 3" xfId="31898" xr:uid="{00000000-0005-0000-0000-0000E37B0000}"/>
    <cellStyle name="20% - Accent1 4 2 2 2 2 4 3 6" xfId="31899" xr:uid="{00000000-0005-0000-0000-0000E47B0000}"/>
    <cellStyle name="20% - Accent1 4 2 2 2 2 4 3 6 2" xfId="31900" xr:uid="{00000000-0005-0000-0000-0000E57B0000}"/>
    <cellStyle name="20% - Accent1 4 2 2 2 2 4 3 6 2 2" xfId="31901" xr:uid="{00000000-0005-0000-0000-0000E67B0000}"/>
    <cellStyle name="20% - Accent1 4 2 2 2 2 4 3 6 3" xfId="31902" xr:uid="{00000000-0005-0000-0000-0000E77B0000}"/>
    <cellStyle name="20% - Accent1 4 2 2 2 2 4 3 7" xfId="31903" xr:uid="{00000000-0005-0000-0000-0000E87B0000}"/>
    <cellStyle name="20% - Accent1 4 2 2 2 2 4 3 7 2" xfId="31904" xr:uid="{00000000-0005-0000-0000-0000E97B0000}"/>
    <cellStyle name="20% - Accent1 4 2 2 2 2 4 3 8" xfId="31905" xr:uid="{00000000-0005-0000-0000-0000EA7B0000}"/>
    <cellStyle name="20% - Accent1 4 2 2 2 2 4 3 8 2" xfId="31906" xr:uid="{00000000-0005-0000-0000-0000EB7B0000}"/>
    <cellStyle name="20% - Accent1 4 2 2 2 2 4 3 9" xfId="31907" xr:uid="{00000000-0005-0000-0000-0000EC7B0000}"/>
    <cellStyle name="20% - Accent1 4 2 2 2 2 4 4" xfId="31908" xr:uid="{00000000-0005-0000-0000-0000ED7B0000}"/>
    <cellStyle name="20% - Accent1 4 2 2 2 2 4 4 2" xfId="31909" xr:uid="{00000000-0005-0000-0000-0000EE7B0000}"/>
    <cellStyle name="20% - Accent1 4 2 2 2 2 4 4 2 2" xfId="31910" xr:uid="{00000000-0005-0000-0000-0000EF7B0000}"/>
    <cellStyle name="20% - Accent1 4 2 2 2 2 4 4 2 2 2" xfId="31911" xr:uid="{00000000-0005-0000-0000-0000F07B0000}"/>
    <cellStyle name="20% - Accent1 4 2 2 2 2 4 4 2 3" xfId="31912" xr:uid="{00000000-0005-0000-0000-0000F17B0000}"/>
    <cellStyle name="20% - Accent1 4 2 2 2 2 4 4 3" xfId="31913" xr:uid="{00000000-0005-0000-0000-0000F27B0000}"/>
    <cellStyle name="20% - Accent1 4 2 2 2 2 4 4 3 2" xfId="31914" xr:uid="{00000000-0005-0000-0000-0000F37B0000}"/>
    <cellStyle name="20% - Accent1 4 2 2 2 2 4 4 4" xfId="31915" xr:uid="{00000000-0005-0000-0000-0000F47B0000}"/>
    <cellStyle name="20% - Accent1 4 2 2 2 2 4 5" xfId="31916" xr:uid="{00000000-0005-0000-0000-0000F57B0000}"/>
    <cellStyle name="20% - Accent1 4 2 2 2 2 4 5 2" xfId="31917" xr:uid="{00000000-0005-0000-0000-0000F67B0000}"/>
    <cellStyle name="20% - Accent1 4 2 2 2 2 4 5 2 2" xfId="31918" xr:uid="{00000000-0005-0000-0000-0000F77B0000}"/>
    <cellStyle name="20% - Accent1 4 2 2 2 2 4 5 2 2 2" xfId="31919" xr:uid="{00000000-0005-0000-0000-0000F87B0000}"/>
    <cellStyle name="20% - Accent1 4 2 2 2 2 4 5 2 3" xfId="31920" xr:uid="{00000000-0005-0000-0000-0000F97B0000}"/>
    <cellStyle name="20% - Accent1 4 2 2 2 2 4 5 3" xfId="31921" xr:uid="{00000000-0005-0000-0000-0000FA7B0000}"/>
    <cellStyle name="20% - Accent1 4 2 2 2 2 4 5 3 2" xfId="31922" xr:uid="{00000000-0005-0000-0000-0000FB7B0000}"/>
    <cellStyle name="20% - Accent1 4 2 2 2 2 4 5 4" xfId="31923" xr:uid="{00000000-0005-0000-0000-0000FC7B0000}"/>
    <cellStyle name="20% - Accent1 4 2 2 2 2 4 6" xfId="31924" xr:uid="{00000000-0005-0000-0000-0000FD7B0000}"/>
    <cellStyle name="20% - Accent1 4 2 2 2 2 4 6 2" xfId="31925" xr:uid="{00000000-0005-0000-0000-0000FE7B0000}"/>
    <cellStyle name="20% - Accent1 4 2 2 2 2 4 6 2 2" xfId="31926" xr:uid="{00000000-0005-0000-0000-0000FF7B0000}"/>
    <cellStyle name="20% - Accent1 4 2 2 2 2 4 6 2 2 2" xfId="31927" xr:uid="{00000000-0005-0000-0000-0000007C0000}"/>
    <cellStyle name="20% - Accent1 4 2 2 2 2 4 6 2 3" xfId="31928" xr:uid="{00000000-0005-0000-0000-0000017C0000}"/>
    <cellStyle name="20% - Accent1 4 2 2 2 2 4 6 3" xfId="31929" xr:uid="{00000000-0005-0000-0000-0000027C0000}"/>
    <cellStyle name="20% - Accent1 4 2 2 2 2 4 6 3 2" xfId="31930" xr:uid="{00000000-0005-0000-0000-0000037C0000}"/>
    <cellStyle name="20% - Accent1 4 2 2 2 2 4 6 4" xfId="31931" xr:uid="{00000000-0005-0000-0000-0000047C0000}"/>
    <cellStyle name="20% - Accent1 4 2 2 2 2 4 7" xfId="31932" xr:uid="{00000000-0005-0000-0000-0000057C0000}"/>
    <cellStyle name="20% - Accent1 4 2 2 2 2 4 7 2" xfId="31933" xr:uid="{00000000-0005-0000-0000-0000067C0000}"/>
    <cellStyle name="20% - Accent1 4 2 2 2 2 4 7 2 2" xfId="31934" xr:uid="{00000000-0005-0000-0000-0000077C0000}"/>
    <cellStyle name="20% - Accent1 4 2 2 2 2 4 7 3" xfId="31935" xr:uid="{00000000-0005-0000-0000-0000087C0000}"/>
    <cellStyle name="20% - Accent1 4 2 2 2 2 4 8" xfId="31936" xr:uid="{00000000-0005-0000-0000-0000097C0000}"/>
    <cellStyle name="20% - Accent1 4 2 2 2 2 4 8 2" xfId="31937" xr:uid="{00000000-0005-0000-0000-00000A7C0000}"/>
    <cellStyle name="20% - Accent1 4 2 2 2 2 4 8 2 2" xfId="31938" xr:uid="{00000000-0005-0000-0000-00000B7C0000}"/>
    <cellStyle name="20% - Accent1 4 2 2 2 2 4 8 3" xfId="31939" xr:uid="{00000000-0005-0000-0000-00000C7C0000}"/>
    <cellStyle name="20% - Accent1 4 2 2 2 2 4 9" xfId="31940" xr:uid="{00000000-0005-0000-0000-00000D7C0000}"/>
    <cellStyle name="20% - Accent1 4 2 2 2 2 4 9 2" xfId="31941" xr:uid="{00000000-0005-0000-0000-00000E7C0000}"/>
    <cellStyle name="20% - Accent1 4 2 2 2 2 5" xfId="31942" xr:uid="{00000000-0005-0000-0000-00000F7C0000}"/>
    <cellStyle name="20% - Accent1 4 2 2 2 2 5 2" xfId="31943" xr:uid="{00000000-0005-0000-0000-0000107C0000}"/>
    <cellStyle name="20% - Accent1 4 2 2 2 2 5 2 2" xfId="31944" xr:uid="{00000000-0005-0000-0000-0000117C0000}"/>
    <cellStyle name="20% - Accent1 4 2 2 2 2 5 2 2 2" xfId="31945" xr:uid="{00000000-0005-0000-0000-0000127C0000}"/>
    <cellStyle name="20% - Accent1 4 2 2 2 2 5 2 2 2 2" xfId="31946" xr:uid="{00000000-0005-0000-0000-0000137C0000}"/>
    <cellStyle name="20% - Accent1 4 2 2 2 2 5 2 2 3" xfId="31947" xr:uid="{00000000-0005-0000-0000-0000147C0000}"/>
    <cellStyle name="20% - Accent1 4 2 2 2 2 5 2 3" xfId="31948" xr:uid="{00000000-0005-0000-0000-0000157C0000}"/>
    <cellStyle name="20% - Accent1 4 2 2 2 2 5 2 3 2" xfId="31949" xr:uid="{00000000-0005-0000-0000-0000167C0000}"/>
    <cellStyle name="20% - Accent1 4 2 2 2 2 5 2 4" xfId="31950" xr:uid="{00000000-0005-0000-0000-0000177C0000}"/>
    <cellStyle name="20% - Accent1 4 2 2 2 2 5 3" xfId="31951" xr:uid="{00000000-0005-0000-0000-0000187C0000}"/>
    <cellStyle name="20% - Accent1 4 2 2 2 2 5 3 2" xfId="31952" xr:uid="{00000000-0005-0000-0000-0000197C0000}"/>
    <cellStyle name="20% - Accent1 4 2 2 2 2 5 3 2 2" xfId="31953" xr:uid="{00000000-0005-0000-0000-00001A7C0000}"/>
    <cellStyle name="20% - Accent1 4 2 2 2 2 5 3 2 2 2" xfId="31954" xr:uid="{00000000-0005-0000-0000-00001B7C0000}"/>
    <cellStyle name="20% - Accent1 4 2 2 2 2 5 3 2 3" xfId="31955" xr:uid="{00000000-0005-0000-0000-00001C7C0000}"/>
    <cellStyle name="20% - Accent1 4 2 2 2 2 5 3 3" xfId="31956" xr:uid="{00000000-0005-0000-0000-00001D7C0000}"/>
    <cellStyle name="20% - Accent1 4 2 2 2 2 5 3 3 2" xfId="31957" xr:uid="{00000000-0005-0000-0000-00001E7C0000}"/>
    <cellStyle name="20% - Accent1 4 2 2 2 2 5 3 4" xfId="31958" xr:uid="{00000000-0005-0000-0000-00001F7C0000}"/>
    <cellStyle name="20% - Accent1 4 2 2 2 2 5 4" xfId="31959" xr:uid="{00000000-0005-0000-0000-0000207C0000}"/>
    <cellStyle name="20% - Accent1 4 2 2 2 2 5 4 2" xfId="31960" xr:uid="{00000000-0005-0000-0000-0000217C0000}"/>
    <cellStyle name="20% - Accent1 4 2 2 2 2 5 4 2 2" xfId="31961" xr:uid="{00000000-0005-0000-0000-0000227C0000}"/>
    <cellStyle name="20% - Accent1 4 2 2 2 2 5 4 2 2 2" xfId="31962" xr:uid="{00000000-0005-0000-0000-0000237C0000}"/>
    <cellStyle name="20% - Accent1 4 2 2 2 2 5 4 2 3" xfId="31963" xr:uid="{00000000-0005-0000-0000-0000247C0000}"/>
    <cellStyle name="20% - Accent1 4 2 2 2 2 5 4 3" xfId="31964" xr:uid="{00000000-0005-0000-0000-0000257C0000}"/>
    <cellStyle name="20% - Accent1 4 2 2 2 2 5 4 3 2" xfId="31965" xr:uid="{00000000-0005-0000-0000-0000267C0000}"/>
    <cellStyle name="20% - Accent1 4 2 2 2 2 5 4 4" xfId="31966" xr:uid="{00000000-0005-0000-0000-0000277C0000}"/>
    <cellStyle name="20% - Accent1 4 2 2 2 2 5 5" xfId="31967" xr:uid="{00000000-0005-0000-0000-0000287C0000}"/>
    <cellStyle name="20% - Accent1 4 2 2 2 2 5 5 2" xfId="31968" xr:uid="{00000000-0005-0000-0000-0000297C0000}"/>
    <cellStyle name="20% - Accent1 4 2 2 2 2 5 5 2 2" xfId="31969" xr:uid="{00000000-0005-0000-0000-00002A7C0000}"/>
    <cellStyle name="20% - Accent1 4 2 2 2 2 5 5 3" xfId="31970" xr:uid="{00000000-0005-0000-0000-00002B7C0000}"/>
    <cellStyle name="20% - Accent1 4 2 2 2 2 5 6" xfId="31971" xr:uid="{00000000-0005-0000-0000-00002C7C0000}"/>
    <cellStyle name="20% - Accent1 4 2 2 2 2 5 6 2" xfId="31972" xr:uid="{00000000-0005-0000-0000-00002D7C0000}"/>
    <cellStyle name="20% - Accent1 4 2 2 2 2 5 6 2 2" xfId="31973" xr:uid="{00000000-0005-0000-0000-00002E7C0000}"/>
    <cellStyle name="20% - Accent1 4 2 2 2 2 5 6 3" xfId="31974" xr:uid="{00000000-0005-0000-0000-00002F7C0000}"/>
    <cellStyle name="20% - Accent1 4 2 2 2 2 5 7" xfId="31975" xr:uid="{00000000-0005-0000-0000-0000307C0000}"/>
    <cellStyle name="20% - Accent1 4 2 2 2 2 5 7 2" xfId="31976" xr:uid="{00000000-0005-0000-0000-0000317C0000}"/>
    <cellStyle name="20% - Accent1 4 2 2 2 2 5 8" xfId="31977" xr:uid="{00000000-0005-0000-0000-0000327C0000}"/>
    <cellStyle name="20% - Accent1 4 2 2 2 2 5 8 2" xfId="31978" xr:uid="{00000000-0005-0000-0000-0000337C0000}"/>
    <cellStyle name="20% - Accent1 4 2 2 2 2 5 9" xfId="31979" xr:uid="{00000000-0005-0000-0000-0000347C0000}"/>
    <cellStyle name="20% - Accent1 4 2 2 2 2 6" xfId="31980" xr:uid="{00000000-0005-0000-0000-0000357C0000}"/>
    <cellStyle name="20% - Accent1 4 2 2 2 2 6 2" xfId="31981" xr:uid="{00000000-0005-0000-0000-0000367C0000}"/>
    <cellStyle name="20% - Accent1 4 2 2 2 2 6 2 2" xfId="31982" xr:uid="{00000000-0005-0000-0000-0000377C0000}"/>
    <cellStyle name="20% - Accent1 4 2 2 2 2 6 2 2 2" xfId="31983" xr:uid="{00000000-0005-0000-0000-0000387C0000}"/>
    <cellStyle name="20% - Accent1 4 2 2 2 2 6 2 2 2 2" xfId="31984" xr:uid="{00000000-0005-0000-0000-0000397C0000}"/>
    <cellStyle name="20% - Accent1 4 2 2 2 2 6 2 2 3" xfId="31985" xr:uid="{00000000-0005-0000-0000-00003A7C0000}"/>
    <cellStyle name="20% - Accent1 4 2 2 2 2 6 2 3" xfId="31986" xr:uid="{00000000-0005-0000-0000-00003B7C0000}"/>
    <cellStyle name="20% - Accent1 4 2 2 2 2 6 2 3 2" xfId="31987" xr:uid="{00000000-0005-0000-0000-00003C7C0000}"/>
    <cellStyle name="20% - Accent1 4 2 2 2 2 6 2 4" xfId="31988" xr:uid="{00000000-0005-0000-0000-00003D7C0000}"/>
    <cellStyle name="20% - Accent1 4 2 2 2 2 6 3" xfId="31989" xr:uid="{00000000-0005-0000-0000-00003E7C0000}"/>
    <cellStyle name="20% - Accent1 4 2 2 2 2 6 3 2" xfId="31990" xr:uid="{00000000-0005-0000-0000-00003F7C0000}"/>
    <cellStyle name="20% - Accent1 4 2 2 2 2 6 3 2 2" xfId="31991" xr:uid="{00000000-0005-0000-0000-0000407C0000}"/>
    <cellStyle name="20% - Accent1 4 2 2 2 2 6 3 2 2 2" xfId="31992" xr:uid="{00000000-0005-0000-0000-0000417C0000}"/>
    <cellStyle name="20% - Accent1 4 2 2 2 2 6 3 2 3" xfId="31993" xr:uid="{00000000-0005-0000-0000-0000427C0000}"/>
    <cellStyle name="20% - Accent1 4 2 2 2 2 6 3 3" xfId="31994" xr:uid="{00000000-0005-0000-0000-0000437C0000}"/>
    <cellStyle name="20% - Accent1 4 2 2 2 2 6 3 3 2" xfId="31995" xr:uid="{00000000-0005-0000-0000-0000447C0000}"/>
    <cellStyle name="20% - Accent1 4 2 2 2 2 6 3 4" xfId="31996" xr:uid="{00000000-0005-0000-0000-0000457C0000}"/>
    <cellStyle name="20% - Accent1 4 2 2 2 2 6 4" xfId="31997" xr:uid="{00000000-0005-0000-0000-0000467C0000}"/>
    <cellStyle name="20% - Accent1 4 2 2 2 2 6 4 2" xfId="31998" xr:uid="{00000000-0005-0000-0000-0000477C0000}"/>
    <cellStyle name="20% - Accent1 4 2 2 2 2 6 4 2 2" xfId="31999" xr:uid="{00000000-0005-0000-0000-0000487C0000}"/>
    <cellStyle name="20% - Accent1 4 2 2 2 2 6 4 2 2 2" xfId="32000" xr:uid="{00000000-0005-0000-0000-0000497C0000}"/>
    <cellStyle name="20% - Accent1 4 2 2 2 2 6 4 2 3" xfId="32001" xr:uid="{00000000-0005-0000-0000-00004A7C0000}"/>
    <cellStyle name="20% - Accent1 4 2 2 2 2 6 4 3" xfId="32002" xr:uid="{00000000-0005-0000-0000-00004B7C0000}"/>
    <cellStyle name="20% - Accent1 4 2 2 2 2 6 4 3 2" xfId="32003" xr:uid="{00000000-0005-0000-0000-00004C7C0000}"/>
    <cellStyle name="20% - Accent1 4 2 2 2 2 6 4 4" xfId="32004" xr:uid="{00000000-0005-0000-0000-00004D7C0000}"/>
    <cellStyle name="20% - Accent1 4 2 2 2 2 6 5" xfId="32005" xr:uid="{00000000-0005-0000-0000-00004E7C0000}"/>
    <cellStyle name="20% - Accent1 4 2 2 2 2 6 5 2" xfId="32006" xr:uid="{00000000-0005-0000-0000-00004F7C0000}"/>
    <cellStyle name="20% - Accent1 4 2 2 2 2 6 5 2 2" xfId="32007" xr:uid="{00000000-0005-0000-0000-0000507C0000}"/>
    <cellStyle name="20% - Accent1 4 2 2 2 2 6 5 3" xfId="32008" xr:uid="{00000000-0005-0000-0000-0000517C0000}"/>
    <cellStyle name="20% - Accent1 4 2 2 2 2 6 6" xfId="32009" xr:uid="{00000000-0005-0000-0000-0000527C0000}"/>
    <cellStyle name="20% - Accent1 4 2 2 2 2 6 6 2" xfId="32010" xr:uid="{00000000-0005-0000-0000-0000537C0000}"/>
    <cellStyle name="20% - Accent1 4 2 2 2 2 6 6 2 2" xfId="32011" xr:uid="{00000000-0005-0000-0000-0000547C0000}"/>
    <cellStyle name="20% - Accent1 4 2 2 2 2 6 6 3" xfId="32012" xr:uid="{00000000-0005-0000-0000-0000557C0000}"/>
    <cellStyle name="20% - Accent1 4 2 2 2 2 6 7" xfId="32013" xr:uid="{00000000-0005-0000-0000-0000567C0000}"/>
    <cellStyle name="20% - Accent1 4 2 2 2 2 6 7 2" xfId="32014" xr:uid="{00000000-0005-0000-0000-0000577C0000}"/>
    <cellStyle name="20% - Accent1 4 2 2 2 2 6 8" xfId="32015" xr:uid="{00000000-0005-0000-0000-0000587C0000}"/>
    <cellStyle name="20% - Accent1 4 2 2 2 2 6 8 2" xfId="32016" xr:uid="{00000000-0005-0000-0000-0000597C0000}"/>
    <cellStyle name="20% - Accent1 4 2 2 2 2 6 9" xfId="32017" xr:uid="{00000000-0005-0000-0000-00005A7C0000}"/>
    <cellStyle name="20% - Accent1 4 2 2 2 2 7" xfId="32018" xr:uid="{00000000-0005-0000-0000-00005B7C0000}"/>
    <cellStyle name="20% - Accent1 4 2 2 2 2 7 2" xfId="32019" xr:uid="{00000000-0005-0000-0000-00005C7C0000}"/>
    <cellStyle name="20% - Accent1 4 2 2 2 2 7 2 2" xfId="32020" xr:uid="{00000000-0005-0000-0000-00005D7C0000}"/>
    <cellStyle name="20% - Accent1 4 2 2 2 2 7 2 2 2" xfId="32021" xr:uid="{00000000-0005-0000-0000-00005E7C0000}"/>
    <cellStyle name="20% - Accent1 4 2 2 2 2 7 2 3" xfId="32022" xr:uid="{00000000-0005-0000-0000-00005F7C0000}"/>
    <cellStyle name="20% - Accent1 4 2 2 2 2 7 3" xfId="32023" xr:uid="{00000000-0005-0000-0000-0000607C0000}"/>
    <cellStyle name="20% - Accent1 4 2 2 2 2 7 3 2" xfId="32024" xr:uid="{00000000-0005-0000-0000-0000617C0000}"/>
    <cellStyle name="20% - Accent1 4 2 2 2 2 7 4" xfId="32025" xr:uid="{00000000-0005-0000-0000-0000627C0000}"/>
    <cellStyle name="20% - Accent1 4 2 2 2 2 8" xfId="32026" xr:uid="{00000000-0005-0000-0000-0000637C0000}"/>
    <cellStyle name="20% - Accent1 4 2 2 2 2 8 2" xfId="32027" xr:uid="{00000000-0005-0000-0000-0000647C0000}"/>
    <cellStyle name="20% - Accent1 4 2 2 2 2 8 2 2" xfId="32028" xr:uid="{00000000-0005-0000-0000-0000657C0000}"/>
    <cellStyle name="20% - Accent1 4 2 2 2 2 8 2 2 2" xfId="32029" xr:uid="{00000000-0005-0000-0000-0000667C0000}"/>
    <cellStyle name="20% - Accent1 4 2 2 2 2 8 2 3" xfId="32030" xr:uid="{00000000-0005-0000-0000-0000677C0000}"/>
    <cellStyle name="20% - Accent1 4 2 2 2 2 8 3" xfId="32031" xr:uid="{00000000-0005-0000-0000-0000687C0000}"/>
    <cellStyle name="20% - Accent1 4 2 2 2 2 8 3 2" xfId="32032" xr:uid="{00000000-0005-0000-0000-0000697C0000}"/>
    <cellStyle name="20% - Accent1 4 2 2 2 2 8 4" xfId="32033" xr:uid="{00000000-0005-0000-0000-00006A7C0000}"/>
    <cellStyle name="20% - Accent1 4 2 2 2 2 9" xfId="32034" xr:uid="{00000000-0005-0000-0000-00006B7C0000}"/>
    <cellStyle name="20% - Accent1 4 2 2 2 2 9 2" xfId="32035" xr:uid="{00000000-0005-0000-0000-00006C7C0000}"/>
    <cellStyle name="20% - Accent1 4 2 2 2 2 9 2 2" xfId="32036" xr:uid="{00000000-0005-0000-0000-00006D7C0000}"/>
    <cellStyle name="20% - Accent1 4 2 2 2 2 9 2 2 2" xfId="32037" xr:uid="{00000000-0005-0000-0000-00006E7C0000}"/>
    <cellStyle name="20% - Accent1 4 2 2 2 2 9 2 3" xfId="32038" xr:uid="{00000000-0005-0000-0000-00006F7C0000}"/>
    <cellStyle name="20% - Accent1 4 2 2 2 2 9 3" xfId="32039" xr:uid="{00000000-0005-0000-0000-0000707C0000}"/>
    <cellStyle name="20% - Accent1 4 2 2 2 2 9 3 2" xfId="32040" xr:uid="{00000000-0005-0000-0000-0000717C0000}"/>
    <cellStyle name="20% - Accent1 4 2 2 2 2 9 4" xfId="32041" xr:uid="{00000000-0005-0000-0000-0000727C0000}"/>
    <cellStyle name="20% - Accent1 4 2 2 2 3" xfId="32042" xr:uid="{00000000-0005-0000-0000-0000737C0000}"/>
    <cellStyle name="20% - Accent1 4 2 2 2 3 10" xfId="32043" xr:uid="{00000000-0005-0000-0000-0000747C0000}"/>
    <cellStyle name="20% - Accent1 4 2 2 2 3 10 2" xfId="32044" xr:uid="{00000000-0005-0000-0000-0000757C0000}"/>
    <cellStyle name="20% - Accent1 4 2 2 2 3 11" xfId="32045" xr:uid="{00000000-0005-0000-0000-0000767C0000}"/>
    <cellStyle name="20% - Accent1 4 2 2 2 3 2" xfId="32046" xr:uid="{00000000-0005-0000-0000-0000777C0000}"/>
    <cellStyle name="20% - Accent1 4 2 2 2 3 2 2" xfId="32047" xr:uid="{00000000-0005-0000-0000-0000787C0000}"/>
    <cellStyle name="20% - Accent1 4 2 2 2 3 2 2 2" xfId="32048" xr:uid="{00000000-0005-0000-0000-0000797C0000}"/>
    <cellStyle name="20% - Accent1 4 2 2 2 3 2 2 2 2" xfId="32049" xr:uid="{00000000-0005-0000-0000-00007A7C0000}"/>
    <cellStyle name="20% - Accent1 4 2 2 2 3 2 2 2 2 2" xfId="32050" xr:uid="{00000000-0005-0000-0000-00007B7C0000}"/>
    <cellStyle name="20% - Accent1 4 2 2 2 3 2 2 2 3" xfId="32051" xr:uid="{00000000-0005-0000-0000-00007C7C0000}"/>
    <cellStyle name="20% - Accent1 4 2 2 2 3 2 2 3" xfId="32052" xr:uid="{00000000-0005-0000-0000-00007D7C0000}"/>
    <cellStyle name="20% - Accent1 4 2 2 2 3 2 2 3 2" xfId="32053" xr:uid="{00000000-0005-0000-0000-00007E7C0000}"/>
    <cellStyle name="20% - Accent1 4 2 2 2 3 2 2 4" xfId="32054" xr:uid="{00000000-0005-0000-0000-00007F7C0000}"/>
    <cellStyle name="20% - Accent1 4 2 2 2 3 2 3" xfId="32055" xr:uid="{00000000-0005-0000-0000-0000807C0000}"/>
    <cellStyle name="20% - Accent1 4 2 2 2 3 2 3 2" xfId="32056" xr:uid="{00000000-0005-0000-0000-0000817C0000}"/>
    <cellStyle name="20% - Accent1 4 2 2 2 3 2 3 2 2" xfId="32057" xr:uid="{00000000-0005-0000-0000-0000827C0000}"/>
    <cellStyle name="20% - Accent1 4 2 2 2 3 2 3 2 2 2" xfId="32058" xr:uid="{00000000-0005-0000-0000-0000837C0000}"/>
    <cellStyle name="20% - Accent1 4 2 2 2 3 2 3 2 3" xfId="32059" xr:uid="{00000000-0005-0000-0000-0000847C0000}"/>
    <cellStyle name="20% - Accent1 4 2 2 2 3 2 3 3" xfId="32060" xr:uid="{00000000-0005-0000-0000-0000857C0000}"/>
    <cellStyle name="20% - Accent1 4 2 2 2 3 2 3 3 2" xfId="32061" xr:uid="{00000000-0005-0000-0000-0000867C0000}"/>
    <cellStyle name="20% - Accent1 4 2 2 2 3 2 3 4" xfId="32062" xr:uid="{00000000-0005-0000-0000-0000877C0000}"/>
    <cellStyle name="20% - Accent1 4 2 2 2 3 2 4" xfId="32063" xr:uid="{00000000-0005-0000-0000-0000887C0000}"/>
    <cellStyle name="20% - Accent1 4 2 2 2 3 2 4 2" xfId="32064" xr:uid="{00000000-0005-0000-0000-0000897C0000}"/>
    <cellStyle name="20% - Accent1 4 2 2 2 3 2 4 2 2" xfId="32065" xr:uid="{00000000-0005-0000-0000-00008A7C0000}"/>
    <cellStyle name="20% - Accent1 4 2 2 2 3 2 4 2 2 2" xfId="32066" xr:uid="{00000000-0005-0000-0000-00008B7C0000}"/>
    <cellStyle name="20% - Accent1 4 2 2 2 3 2 4 2 3" xfId="32067" xr:uid="{00000000-0005-0000-0000-00008C7C0000}"/>
    <cellStyle name="20% - Accent1 4 2 2 2 3 2 4 3" xfId="32068" xr:uid="{00000000-0005-0000-0000-00008D7C0000}"/>
    <cellStyle name="20% - Accent1 4 2 2 2 3 2 4 3 2" xfId="32069" xr:uid="{00000000-0005-0000-0000-00008E7C0000}"/>
    <cellStyle name="20% - Accent1 4 2 2 2 3 2 4 4" xfId="32070" xr:uid="{00000000-0005-0000-0000-00008F7C0000}"/>
    <cellStyle name="20% - Accent1 4 2 2 2 3 2 5" xfId="32071" xr:uid="{00000000-0005-0000-0000-0000907C0000}"/>
    <cellStyle name="20% - Accent1 4 2 2 2 3 2 5 2" xfId="32072" xr:uid="{00000000-0005-0000-0000-0000917C0000}"/>
    <cellStyle name="20% - Accent1 4 2 2 2 3 2 5 2 2" xfId="32073" xr:uid="{00000000-0005-0000-0000-0000927C0000}"/>
    <cellStyle name="20% - Accent1 4 2 2 2 3 2 5 3" xfId="32074" xr:uid="{00000000-0005-0000-0000-0000937C0000}"/>
    <cellStyle name="20% - Accent1 4 2 2 2 3 2 6" xfId="32075" xr:uid="{00000000-0005-0000-0000-0000947C0000}"/>
    <cellStyle name="20% - Accent1 4 2 2 2 3 2 6 2" xfId="32076" xr:uid="{00000000-0005-0000-0000-0000957C0000}"/>
    <cellStyle name="20% - Accent1 4 2 2 2 3 2 6 2 2" xfId="32077" xr:uid="{00000000-0005-0000-0000-0000967C0000}"/>
    <cellStyle name="20% - Accent1 4 2 2 2 3 2 6 3" xfId="32078" xr:uid="{00000000-0005-0000-0000-0000977C0000}"/>
    <cellStyle name="20% - Accent1 4 2 2 2 3 2 7" xfId="32079" xr:uid="{00000000-0005-0000-0000-0000987C0000}"/>
    <cellStyle name="20% - Accent1 4 2 2 2 3 2 7 2" xfId="32080" xr:uid="{00000000-0005-0000-0000-0000997C0000}"/>
    <cellStyle name="20% - Accent1 4 2 2 2 3 2 8" xfId="32081" xr:uid="{00000000-0005-0000-0000-00009A7C0000}"/>
    <cellStyle name="20% - Accent1 4 2 2 2 3 2 8 2" xfId="32082" xr:uid="{00000000-0005-0000-0000-00009B7C0000}"/>
    <cellStyle name="20% - Accent1 4 2 2 2 3 2 9" xfId="32083" xr:uid="{00000000-0005-0000-0000-00009C7C0000}"/>
    <cellStyle name="20% - Accent1 4 2 2 2 3 3" xfId="32084" xr:uid="{00000000-0005-0000-0000-00009D7C0000}"/>
    <cellStyle name="20% - Accent1 4 2 2 2 3 3 2" xfId="32085" xr:uid="{00000000-0005-0000-0000-00009E7C0000}"/>
    <cellStyle name="20% - Accent1 4 2 2 2 3 3 2 2" xfId="32086" xr:uid="{00000000-0005-0000-0000-00009F7C0000}"/>
    <cellStyle name="20% - Accent1 4 2 2 2 3 3 2 2 2" xfId="32087" xr:uid="{00000000-0005-0000-0000-0000A07C0000}"/>
    <cellStyle name="20% - Accent1 4 2 2 2 3 3 2 2 2 2" xfId="32088" xr:uid="{00000000-0005-0000-0000-0000A17C0000}"/>
    <cellStyle name="20% - Accent1 4 2 2 2 3 3 2 2 3" xfId="32089" xr:uid="{00000000-0005-0000-0000-0000A27C0000}"/>
    <cellStyle name="20% - Accent1 4 2 2 2 3 3 2 3" xfId="32090" xr:uid="{00000000-0005-0000-0000-0000A37C0000}"/>
    <cellStyle name="20% - Accent1 4 2 2 2 3 3 2 3 2" xfId="32091" xr:uid="{00000000-0005-0000-0000-0000A47C0000}"/>
    <cellStyle name="20% - Accent1 4 2 2 2 3 3 2 4" xfId="32092" xr:uid="{00000000-0005-0000-0000-0000A57C0000}"/>
    <cellStyle name="20% - Accent1 4 2 2 2 3 3 3" xfId="32093" xr:uid="{00000000-0005-0000-0000-0000A67C0000}"/>
    <cellStyle name="20% - Accent1 4 2 2 2 3 3 3 2" xfId="32094" xr:uid="{00000000-0005-0000-0000-0000A77C0000}"/>
    <cellStyle name="20% - Accent1 4 2 2 2 3 3 3 2 2" xfId="32095" xr:uid="{00000000-0005-0000-0000-0000A87C0000}"/>
    <cellStyle name="20% - Accent1 4 2 2 2 3 3 3 2 2 2" xfId="32096" xr:uid="{00000000-0005-0000-0000-0000A97C0000}"/>
    <cellStyle name="20% - Accent1 4 2 2 2 3 3 3 2 3" xfId="32097" xr:uid="{00000000-0005-0000-0000-0000AA7C0000}"/>
    <cellStyle name="20% - Accent1 4 2 2 2 3 3 3 3" xfId="32098" xr:uid="{00000000-0005-0000-0000-0000AB7C0000}"/>
    <cellStyle name="20% - Accent1 4 2 2 2 3 3 3 3 2" xfId="32099" xr:uid="{00000000-0005-0000-0000-0000AC7C0000}"/>
    <cellStyle name="20% - Accent1 4 2 2 2 3 3 3 4" xfId="32100" xr:uid="{00000000-0005-0000-0000-0000AD7C0000}"/>
    <cellStyle name="20% - Accent1 4 2 2 2 3 3 4" xfId="32101" xr:uid="{00000000-0005-0000-0000-0000AE7C0000}"/>
    <cellStyle name="20% - Accent1 4 2 2 2 3 3 4 2" xfId="32102" xr:uid="{00000000-0005-0000-0000-0000AF7C0000}"/>
    <cellStyle name="20% - Accent1 4 2 2 2 3 3 4 2 2" xfId="32103" xr:uid="{00000000-0005-0000-0000-0000B07C0000}"/>
    <cellStyle name="20% - Accent1 4 2 2 2 3 3 4 2 2 2" xfId="32104" xr:uid="{00000000-0005-0000-0000-0000B17C0000}"/>
    <cellStyle name="20% - Accent1 4 2 2 2 3 3 4 2 3" xfId="32105" xr:uid="{00000000-0005-0000-0000-0000B27C0000}"/>
    <cellStyle name="20% - Accent1 4 2 2 2 3 3 4 3" xfId="32106" xr:uid="{00000000-0005-0000-0000-0000B37C0000}"/>
    <cellStyle name="20% - Accent1 4 2 2 2 3 3 4 3 2" xfId="32107" xr:uid="{00000000-0005-0000-0000-0000B47C0000}"/>
    <cellStyle name="20% - Accent1 4 2 2 2 3 3 4 4" xfId="32108" xr:uid="{00000000-0005-0000-0000-0000B57C0000}"/>
    <cellStyle name="20% - Accent1 4 2 2 2 3 3 5" xfId="32109" xr:uid="{00000000-0005-0000-0000-0000B67C0000}"/>
    <cellStyle name="20% - Accent1 4 2 2 2 3 3 5 2" xfId="32110" xr:uid="{00000000-0005-0000-0000-0000B77C0000}"/>
    <cellStyle name="20% - Accent1 4 2 2 2 3 3 5 2 2" xfId="32111" xr:uid="{00000000-0005-0000-0000-0000B87C0000}"/>
    <cellStyle name="20% - Accent1 4 2 2 2 3 3 5 3" xfId="32112" xr:uid="{00000000-0005-0000-0000-0000B97C0000}"/>
    <cellStyle name="20% - Accent1 4 2 2 2 3 3 6" xfId="32113" xr:uid="{00000000-0005-0000-0000-0000BA7C0000}"/>
    <cellStyle name="20% - Accent1 4 2 2 2 3 3 6 2" xfId="32114" xr:uid="{00000000-0005-0000-0000-0000BB7C0000}"/>
    <cellStyle name="20% - Accent1 4 2 2 2 3 3 6 2 2" xfId="32115" xr:uid="{00000000-0005-0000-0000-0000BC7C0000}"/>
    <cellStyle name="20% - Accent1 4 2 2 2 3 3 6 3" xfId="32116" xr:uid="{00000000-0005-0000-0000-0000BD7C0000}"/>
    <cellStyle name="20% - Accent1 4 2 2 2 3 3 7" xfId="32117" xr:uid="{00000000-0005-0000-0000-0000BE7C0000}"/>
    <cellStyle name="20% - Accent1 4 2 2 2 3 3 7 2" xfId="32118" xr:uid="{00000000-0005-0000-0000-0000BF7C0000}"/>
    <cellStyle name="20% - Accent1 4 2 2 2 3 3 8" xfId="32119" xr:uid="{00000000-0005-0000-0000-0000C07C0000}"/>
    <cellStyle name="20% - Accent1 4 2 2 2 3 3 8 2" xfId="32120" xr:uid="{00000000-0005-0000-0000-0000C17C0000}"/>
    <cellStyle name="20% - Accent1 4 2 2 2 3 3 9" xfId="32121" xr:uid="{00000000-0005-0000-0000-0000C27C0000}"/>
    <cellStyle name="20% - Accent1 4 2 2 2 3 4" xfId="32122" xr:uid="{00000000-0005-0000-0000-0000C37C0000}"/>
    <cellStyle name="20% - Accent1 4 2 2 2 3 4 2" xfId="32123" xr:uid="{00000000-0005-0000-0000-0000C47C0000}"/>
    <cellStyle name="20% - Accent1 4 2 2 2 3 4 2 2" xfId="32124" xr:uid="{00000000-0005-0000-0000-0000C57C0000}"/>
    <cellStyle name="20% - Accent1 4 2 2 2 3 4 2 2 2" xfId="32125" xr:uid="{00000000-0005-0000-0000-0000C67C0000}"/>
    <cellStyle name="20% - Accent1 4 2 2 2 3 4 2 3" xfId="32126" xr:uid="{00000000-0005-0000-0000-0000C77C0000}"/>
    <cellStyle name="20% - Accent1 4 2 2 2 3 4 3" xfId="32127" xr:uid="{00000000-0005-0000-0000-0000C87C0000}"/>
    <cellStyle name="20% - Accent1 4 2 2 2 3 4 3 2" xfId="32128" xr:uid="{00000000-0005-0000-0000-0000C97C0000}"/>
    <cellStyle name="20% - Accent1 4 2 2 2 3 4 4" xfId="32129" xr:uid="{00000000-0005-0000-0000-0000CA7C0000}"/>
    <cellStyle name="20% - Accent1 4 2 2 2 3 5" xfId="32130" xr:uid="{00000000-0005-0000-0000-0000CB7C0000}"/>
    <cellStyle name="20% - Accent1 4 2 2 2 3 5 2" xfId="32131" xr:uid="{00000000-0005-0000-0000-0000CC7C0000}"/>
    <cellStyle name="20% - Accent1 4 2 2 2 3 5 2 2" xfId="32132" xr:uid="{00000000-0005-0000-0000-0000CD7C0000}"/>
    <cellStyle name="20% - Accent1 4 2 2 2 3 5 2 2 2" xfId="32133" xr:uid="{00000000-0005-0000-0000-0000CE7C0000}"/>
    <cellStyle name="20% - Accent1 4 2 2 2 3 5 2 3" xfId="32134" xr:uid="{00000000-0005-0000-0000-0000CF7C0000}"/>
    <cellStyle name="20% - Accent1 4 2 2 2 3 5 3" xfId="32135" xr:uid="{00000000-0005-0000-0000-0000D07C0000}"/>
    <cellStyle name="20% - Accent1 4 2 2 2 3 5 3 2" xfId="32136" xr:uid="{00000000-0005-0000-0000-0000D17C0000}"/>
    <cellStyle name="20% - Accent1 4 2 2 2 3 5 4" xfId="32137" xr:uid="{00000000-0005-0000-0000-0000D27C0000}"/>
    <cellStyle name="20% - Accent1 4 2 2 2 3 6" xfId="32138" xr:uid="{00000000-0005-0000-0000-0000D37C0000}"/>
    <cellStyle name="20% - Accent1 4 2 2 2 3 6 2" xfId="32139" xr:uid="{00000000-0005-0000-0000-0000D47C0000}"/>
    <cellStyle name="20% - Accent1 4 2 2 2 3 6 2 2" xfId="32140" xr:uid="{00000000-0005-0000-0000-0000D57C0000}"/>
    <cellStyle name="20% - Accent1 4 2 2 2 3 6 2 2 2" xfId="32141" xr:uid="{00000000-0005-0000-0000-0000D67C0000}"/>
    <cellStyle name="20% - Accent1 4 2 2 2 3 6 2 3" xfId="32142" xr:uid="{00000000-0005-0000-0000-0000D77C0000}"/>
    <cellStyle name="20% - Accent1 4 2 2 2 3 6 3" xfId="32143" xr:uid="{00000000-0005-0000-0000-0000D87C0000}"/>
    <cellStyle name="20% - Accent1 4 2 2 2 3 6 3 2" xfId="32144" xr:uid="{00000000-0005-0000-0000-0000D97C0000}"/>
    <cellStyle name="20% - Accent1 4 2 2 2 3 6 4" xfId="32145" xr:uid="{00000000-0005-0000-0000-0000DA7C0000}"/>
    <cellStyle name="20% - Accent1 4 2 2 2 3 7" xfId="32146" xr:uid="{00000000-0005-0000-0000-0000DB7C0000}"/>
    <cellStyle name="20% - Accent1 4 2 2 2 3 7 2" xfId="32147" xr:uid="{00000000-0005-0000-0000-0000DC7C0000}"/>
    <cellStyle name="20% - Accent1 4 2 2 2 3 7 2 2" xfId="32148" xr:uid="{00000000-0005-0000-0000-0000DD7C0000}"/>
    <cellStyle name="20% - Accent1 4 2 2 2 3 7 3" xfId="32149" xr:uid="{00000000-0005-0000-0000-0000DE7C0000}"/>
    <cellStyle name="20% - Accent1 4 2 2 2 3 8" xfId="32150" xr:uid="{00000000-0005-0000-0000-0000DF7C0000}"/>
    <cellStyle name="20% - Accent1 4 2 2 2 3 8 2" xfId="32151" xr:uid="{00000000-0005-0000-0000-0000E07C0000}"/>
    <cellStyle name="20% - Accent1 4 2 2 2 3 8 2 2" xfId="32152" xr:uid="{00000000-0005-0000-0000-0000E17C0000}"/>
    <cellStyle name="20% - Accent1 4 2 2 2 3 8 3" xfId="32153" xr:uid="{00000000-0005-0000-0000-0000E27C0000}"/>
    <cellStyle name="20% - Accent1 4 2 2 2 3 9" xfId="32154" xr:uid="{00000000-0005-0000-0000-0000E37C0000}"/>
    <cellStyle name="20% - Accent1 4 2 2 2 3 9 2" xfId="32155" xr:uid="{00000000-0005-0000-0000-0000E47C0000}"/>
    <cellStyle name="20% - Accent1 4 2 2 2 4" xfId="32156" xr:uid="{00000000-0005-0000-0000-0000E57C0000}"/>
    <cellStyle name="20% - Accent1 4 2 2 2 4 10" xfId="32157" xr:uid="{00000000-0005-0000-0000-0000E67C0000}"/>
    <cellStyle name="20% - Accent1 4 2 2 2 4 10 2" xfId="32158" xr:uid="{00000000-0005-0000-0000-0000E77C0000}"/>
    <cellStyle name="20% - Accent1 4 2 2 2 4 11" xfId="32159" xr:uid="{00000000-0005-0000-0000-0000E87C0000}"/>
    <cellStyle name="20% - Accent1 4 2 2 2 4 2" xfId="32160" xr:uid="{00000000-0005-0000-0000-0000E97C0000}"/>
    <cellStyle name="20% - Accent1 4 2 2 2 4 2 2" xfId="32161" xr:uid="{00000000-0005-0000-0000-0000EA7C0000}"/>
    <cellStyle name="20% - Accent1 4 2 2 2 4 2 2 2" xfId="32162" xr:uid="{00000000-0005-0000-0000-0000EB7C0000}"/>
    <cellStyle name="20% - Accent1 4 2 2 2 4 2 2 2 2" xfId="32163" xr:uid="{00000000-0005-0000-0000-0000EC7C0000}"/>
    <cellStyle name="20% - Accent1 4 2 2 2 4 2 2 2 2 2" xfId="32164" xr:uid="{00000000-0005-0000-0000-0000ED7C0000}"/>
    <cellStyle name="20% - Accent1 4 2 2 2 4 2 2 2 3" xfId="32165" xr:uid="{00000000-0005-0000-0000-0000EE7C0000}"/>
    <cellStyle name="20% - Accent1 4 2 2 2 4 2 2 3" xfId="32166" xr:uid="{00000000-0005-0000-0000-0000EF7C0000}"/>
    <cellStyle name="20% - Accent1 4 2 2 2 4 2 2 3 2" xfId="32167" xr:uid="{00000000-0005-0000-0000-0000F07C0000}"/>
    <cellStyle name="20% - Accent1 4 2 2 2 4 2 2 4" xfId="32168" xr:uid="{00000000-0005-0000-0000-0000F17C0000}"/>
    <cellStyle name="20% - Accent1 4 2 2 2 4 2 3" xfId="32169" xr:uid="{00000000-0005-0000-0000-0000F27C0000}"/>
    <cellStyle name="20% - Accent1 4 2 2 2 4 2 3 2" xfId="32170" xr:uid="{00000000-0005-0000-0000-0000F37C0000}"/>
    <cellStyle name="20% - Accent1 4 2 2 2 4 2 3 2 2" xfId="32171" xr:uid="{00000000-0005-0000-0000-0000F47C0000}"/>
    <cellStyle name="20% - Accent1 4 2 2 2 4 2 3 2 2 2" xfId="32172" xr:uid="{00000000-0005-0000-0000-0000F57C0000}"/>
    <cellStyle name="20% - Accent1 4 2 2 2 4 2 3 2 3" xfId="32173" xr:uid="{00000000-0005-0000-0000-0000F67C0000}"/>
    <cellStyle name="20% - Accent1 4 2 2 2 4 2 3 3" xfId="32174" xr:uid="{00000000-0005-0000-0000-0000F77C0000}"/>
    <cellStyle name="20% - Accent1 4 2 2 2 4 2 3 3 2" xfId="32175" xr:uid="{00000000-0005-0000-0000-0000F87C0000}"/>
    <cellStyle name="20% - Accent1 4 2 2 2 4 2 3 4" xfId="32176" xr:uid="{00000000-0005-0000-0000-0000F97C0000}"/>
    <cellStyle name="20% - Accent1 4 2 2 2 4 2 4" xfId="32177" xr:uid="{00000000-0005-0000-0000-0000FA7C0000}"/>
    <cellStyle name="20% - Accent1 4 2 2 2 4 2 4 2" xfId="32178" xr:uid="{00000000-0005-0000-0000-0000FB7C0000}"/>
    <cellStyle name="20% - Accent1 4 2 2 2 4 2 4 2 2" xfId="32179" xr:uid="{00000000-0005-0000-0000-0000FC7C0000}"/>
    <cellStyle name="20% - Accent1 4 2 2 2 4 2 4 2 2 2" xfId="32180" xr:uid="{00000000-0005-0000-0000-0000FD7C0000}"/>
    <cellStyle name="20% - Accent1 4 2 2 2 4 2 4 2 3" xfId="32181" xr:uid="{00000000-0005-0000-0000-0000FE7C0000}"/>
    <cellStyle name="20% - Accent1 4 2 2 2 4 2 4 3" xfId="32182" xr:uid="{00000000-0005-0000-0000-0000FF7C0000}"/>
    <cellStyle name="20% - Accent1 4 2 2 2 4 2 4 3 2" xfId="32183" xr:uid="{00000000-0005-0000-0000-0000007D0000}"/>
    <cellStyle name="20% - Accent1 4 2 2 2 4 2 4 4" xfId="32184" xr:uid="{00000000-0005-0000-0000-0000017D0000}"/>
    <cellStyle name="20% - Accent1 4 2 2 2 4 2 5" xfId="32185" xr:uid="{00000000-0005-0000-0000-0000027D0000}"/>
    <cellStyle name="20% - Accent1 4 2 2 2 4 2 5 2" xfId="32186" xr:uid="{00000000-0005-0000-0000-0000037D0000}"/>
    <cellStyle name="20% - Accent1 4 2 2 2 4 2 5 2 2" xfId="32187" xr:uid="{00000000-0005-0000-0000-0000047D0000}"/>
    <cellStyle name="20% - Accent1 4 2 2 2 4 2 5 3" xfId="32188" xr:uid="{00000000-0005-0000-0000-0000057D0000}"/>
    <cellStyle name="20% - Accent1 4 2 2 2 4 2 6" xfId="32189" xr:uid="{00000000-0005-0000-0000-0000067D0000}"/>
    <cellStyle name="20% - Accent1 4 2 2 2 4 2 6 2" xfId="32190" xr:uid="{00000000-0005-0000-0000-0000077D0000}"/>
    <cellStyle name="20% - Accent1 4 2 2 2 4 2 6 2 2" xfId="32191" xr:uid="{00000000-0005-0000-0000-0000087D0000}"/>
    <cellStyle name="20% - Accent1 4 2 2 2 4 2 6 3" xfId="32192" xr:uid="{00000000-0005-0000-0000-0000097D0000}"/>
    <cellStyle name="20% - Accent1 4 2 2 2 4 2 7" xfId="32193" xr:uid="{00000000-0005-0000-0000-00000A7D0000}"/>
    <cellStyle name="20% - Accent1 4 2 2 2 4 2 7 2" xfId="32194" xr:uid="{00000000-0005-0000-0000-00000B7D0000}"/>
    <cellStyle name="20% - Accent1 4 2 2 2 4 2 8" xfId="32195" xr:uid="{00000000-0005-0000-0000-00000C7D0000}"/>
    <cellStyle name="20% - Accent1 4 2 2 2 4 2 8 2" xfId="32196" xr:uid="{00000000-0005-0000-0000-00000D7D0000}"/>
    <cellStyle name="20% - Accent1 4 2 2 2 4 2 9" xfId="32197" xr:uid="{00000000-0005-0000-0000-00000E7D0000}"/>
    <cellStyle name="20% - Accent1 4 2 2 2 4 3" xfId="32198" xr:uid="{00000000-0005-0000-0000-00000F7D0000}"/>
    <cellStyle name="20% - Accent1 4 2 2 2 4 3 2" xfId="32199" xr:uid="{00000000-0005-0000-0000-0000107D0000}"/>
    <cellStyle name="20% - Accent1 4 2 2 2 4 3 2 2" xfId="32200" xr:uid="{00000000-0005-0000-0000-0000117D0000}"/>
    <cellStyle name="20% - Accent1 4 2 2 2 4 3 2 2 2" xfId="32201" xr:uid="{00000000-0005-0000-0000-0000127D0000}"/>
    <cellStyle name="20% - Accent1 4 2 2 2 4 3 2 2 2 2" xfId="32202" xr:uid="{00000000-0005-0000-0000-0000137D0000}"/>
    <cellStyle name="20% - Accent1 4 2 2 2 4 3 2 2 3" xfId="32203" xr:uid="{00000000-0005-0000-0000-0000147D0000}"/>
    <cellStyle name="20% - Accent1 4 2 2 2 4 3 2 3" xfId="32204" xr:uid="{00000000-0005-0000-0000-0000157D0000}"/>
    <cellStyle name="20% - Accent1 4 2 2 2 4 3 2 3 2" xfId="32205" xr:uid="{00000000-0005-0000-0000-0000167D0000}"/>
    <cellStyle name="20% - Accent1 4 2 2 2 4 3 2 4" xfId="32206" xr:uid="{00000000-0005-0000-0000-0000177D0000}"/>
    <cellStyle name="20% - Accent1 4 2 2 2 4 3 3" xfId="32207" xr:uid="{00000000-0005-0000-0000-0000187D0000}"/>
    <cellStyle name="20% - Accent1 4 2 2 2 4 3 3 2" xfId="32208" xr:uid="{00000000-0005-0000-0000-0000197D0000}"/>
    <cellStyle name="20% - Accent1 4 2 2 2 4 3 3 2 2" xfId="32209" xr:uid="{00000000-0005-0000-0000-00001A7D0000}"/>
    <cellStyle name="20% - Accent1 4 2 2 2 4 3 3 2 2 2" xfId="32210" xr:uid="{00000000-0005-0000-0000-00001B7D0000}"/>
    <cellStyle name="20% - Accent1 4 2 2 2 4 3 3 2 3" xfId="32211" xr:uid="{00000000-0005-0000-0000-00001C7D0000}"/>
    <cellStyle name="20% - Accent1 4 2 2 2 4 3 3 3" xfId="32212" xr:uid="{00000000-0005-0000-0000-00001D7D0000}"/>
    <cellStyle name="20% - Accent1 4 2 2 2 4 3 3 3 2" xfId="32213" xr:uid="{00000000-0005-0000-0000-00001E7D0000}"/>
    <cellStyle name="20% - Accent1 4 2 2 2 4 3 3 4" xfId="32214" xr:uid="{00000000-0005-0000-0000-00001F7D0000}"/>
    <cellStyle name="20% - Accent1 4 2 2 2 4 3 4" xfId="32215" xr:uid="{00000000-0005-0000-0000-0000207D0000}"/>
    <cellStyle name="20% - Accent1 4 2 2 2 4 3 4 2" xfId="32216" xr:uid="{00000000-0005-0000-0000-0000217D0000}"/>
    <cellStyle name="20% - Accent1 4 2 2 2 4 3 4 2 2" xfId="32217" xr:uid="{00000000-0005-0000-0000-0000227D0000}"/>
    <cellStyle name="20% - Accent1 4 2 2 2 4 3 4 2 2 2" xfId="32218" xr:uid="{00000000-0005-0000-0000-0000237D0000}"/>
    <cellStyle name="20% - Accent1 4 2 2 2 4 3 4 2 3" xfId="32219" xr:uid="{00000000-0005-0000-0000-0000247D0000}"/>
    <cellStyle name="20% - Accent1 4 2 2 2 4 3 4 3" xfId="32220" xr:uid="{00000000-0005-0000-0000-0000257D0000}"/>
    <cellStyle name="20% - Accent1 4 2 2 2 4 3 4 3 2" xfId="32221" xr:uid="{00000000-0005-0000-0000-0000267D0000}"/>
    <cellStyle name="20% - Accent1 4 2 2 2 4 3 4 4" xfId="32222" xr:uid="{00000000-0005-0000-0000-0000277D0000}"/>
    <cellStyle name="20% - Accent1 4 2 2 2 4 3 5" xfId="32223" xr:uid="{00000000-0005-0000-0000-0000287D0000}"/>
    <cellStyle name="20% - Accent1 4 2 2 2 4 3 5 2" xfId="32224" xr:uid="{00000000-0005-0000-0000-0000297D0000}"/>
    <cellStyle name="20% - Accent1 4 2 2 2 4 3 5 2 2" xfId="32225" xr:uid="{00000000-0005-0000-0000-00002A7D0000}"/>
    <cellStyle name="20% - Accent1 4 2 2 2 4 3 5 3" xfId="32226" xr:uid="{00000000-0005-0000-0000-00002B7D0000}"/>
    <cellStyle name="20% - Accent1 4 2 2 2 4 3 6" xfId="32227" xr:uid="{00000000-0005-0000-0000-00002C7D0000}"/>
    <cellStyle name="20% - Accent1 4 2 2 2 4 3 6 2" xfId="32228" xr:uid="{00000000-0005-0000-0000-00002D7D0000}"/>
    <cellStyle name="20% - Accent1 4 2 2 2 4 3 6 2 2" xfId="32229" xr:uid="{00000000-0005-0000-0000-00002E7D0000}"/>
    <cellStyle name="20% - Accent1 4 2 2 2 4 3 6 3" xfId="32230" xr:uid="{00000000-0005-0000-0000-00002F7D0000}"/>
    <cellStyle name="20% - Accent1 4 2 2 2 4 3 7" xfId="32231" xr:uid="{00000000-0005-0000-0000-0000307D0000}"/>
    <cellStyle name="20% - Accent1 4 2 2 2 4 3 7 2" xfId="32232" xr:uid="{00000000-0005-0000-0000-0000317D0000}"/>
    <cellStyle name="20% - Accent1 4 2 2 2 4 3 8" xfId="32233" xr:uid="{00000000-0005-0000-0000-0000327D0000}"/>
    <cellStyle name="20% - Accent1 4 2 2 2 4 3 8 2" xfId="32234" xr:uid="{00000000-0005-0000-0000-0000337D0000}"/>
    <cellStyle name="20% - Accent1 4 2 2 2 4 3 9" xfId="32235" xr:uid="{00000000-0005-0000-0000-0000347D0000}"/>
    <cellStyle name="20% - Accent1 4 2 2 2 4 4" xfId="32236" xr:uid="{00000000-0005-0000-0000-0000357D0000}"/>
    <cellStyle name="20% - Accent1 4 2 2 2 4 4 2" xfId="32237" xr:uid="{00000000-0005-0000-0000-0000367D0000}"/>
    <cellStyle name="20% - Accent1 4 2 2 2 4 4 2 2" xfId="32238" xr:uid="{00000000-0005-0000-0000-0000377D0000}"/>
    <cellStyle name="20% - Accent1 4 2 2 2 4 4 2 2 2" xfId="32239" xr:uid="{00000000-0005-0000-0000-0000387D0000}"/>
    <cellStyle name="20% - Accent1 4 2 2 2 4 4 2 3" xfId="32240" xr:uid="{00000000-0005-0000-0000-0000397D0000}"/>
    <cellStyle name="20% - Accent1 4 2 2 2 4 4 3" xfId="32241" xr:uid="{00000000-0005-0000-0000-00003A7D0000}"/>
    <cellStyle name="20% - Accent1 4 2 2 2 4 4 3 2" xfId="32242" xr:uid="{00000000-0005-0000-0000-00003B7D0000}"/>
    <cellStyle name="20% - Accent1 4 2 2 2 4 4 4" xfId="32243" xr:uid="{00000000-0005-0000-0000-00003C7D0000}"/>
    <cellStyle name="20% - Accent1 4 2 2 2 4 5" xfId="32244" xr:uid="{00000000-0005-0000-0000-00003D7D0000}"/>
    <cellStyle name="20% - Accent1 4 2 2 2 4 5 2" xfId="32245" xr:uid="{00000000-0005-0000-0000-00003E7D0000}"/>
    <cellStyle name="20% - Accent1 4 2 2 2 4 5 2 2" xfId="32246" xr:uid="{00000000-0005-0000-0000-00003F7D0000}"/>
    <cellStyle name="20% - Accent1 4 2 2 2 4 5 2 2 2" xfId="32247" xr:uid="{00000000-0005-0000-0000-0000407D0000}"/>
    <cellStyle name="20% - Accent1 4 2 2 2 4 5 2 3" xfId="32248" xr:uid="{00000000-0005-0000-0000-0000417D0000}"/>
    <cellStyle name="20% - Accent1 4 2 2 2 4 5 3" xfId="32249" xr:uid="{00000000-0005-0000-0000-0000427D0000}"/>
    <cellStyle name="20% - Accent1 4 2 2 2 4 5 3 2" xfId="32250" xr:uid="{00000000-0005-0000-0000-0000437D0000}"/>
    <cellStyle name="20% - Accent1 4 2 2 2 4 5 4" xfId="32251" xr:uid="{00000000-0005-0000-0000-0000447D0000}"/>
    <cellStyle name="20% - Accent1 4 2 2 2 4 6" xfId="32252" xr:uid="{00000000-0005-0000-0000-0000457D0000}"/>
    <cellStyle name="20% - Accent1 4 2 2 2 4 6 2" xfId="32253" xr:uid="{00000000-0005-0000-0000-0000467D0000}"/>
    <cellStyle name="20% - Accent1 4 2 2 2 4 6 2 2" xfId="32254" xr:uid="{00000000-0005-0000-0000-0000477D0000}"/>
    <cellStyle name="20% - Accent1 4 2 2 2 4 6 2 2 2" xfId="32255" xr:uid="{00000000-0005-0000-0000-0000487D0000}"/>
    <cellStyle name="20% - Accent1 4 2 2 2 4 6 2 3" xfId="32256" xr:uid="{00000000-0005-0000-0000-0000497D0000}"/>
    <cellStyle name="20% - Accent1 4 2 2 2 4 6 3" xfId="32257" xr:uid="{00000000-0005-0000-0000-00004A7D0000}"/>
    <cellStyle name="20% - Accent1 4 2 2 2 4 6 3 2" xfId="32258" xr:uid="{00000000-0005-0000-0000-00004B7D0000}"/>
    <cellStyle name="20% - Accent1 4 2 2 2 4 6 4" xfId="32259" xr:uid="{00000000-0005-0000-0000-00004C7D0000}"/>
    <cellStyle name="20% - Accent1 4 2 2 2 4 7" xfId="32260" xr:uid="{00000000-0005-0000-0000-00004D7D0000}"/>
    <cellStyle name="20% - Accent1 4 2 2 2 4 7 2" xfId="32261" xr:uid="{00000000-0005-0000-0000-00004E7D0000}"/>
    <cellStyle name="20% - Accent1 4 2 2 2 4 7 2 2" xfId="32262" xr:uid="{00000000-0005-0000-0000-00004F7D0000}"/>
    <cellStyle name="20% - Accent1 4 2 2 2 4 7 3" xfId="32263" xr:uid="{00000000-0005-0000-0000-0000507D0000}"/>
    <cellStyle name="20% - Accent1 4 2 2 2 4 8" xfId="32264" xr:uid="{00000000-0005-0000-0000-0000517D0000}"/>
    <cellStyle name="20% - Accent1 4 2 2 2 4 8 2" xfId="32265" xr:uid="{00000000-0005-0000-0000-0000527D0000}"/>
    <cellStyle name="20% - Accent1 4 2 2 2 4 8 2 2" xfId="32266" xr:uid="{00000000-0005-0000-0000-0000537D0000}"/>
    <cellStyle name="20% - Accent1 4 2 2 2 4 8 3" xfId="32267" xr:uid="{00000000-0005-0000-0000-0000547D0000}"/>
    <cellStyle name="20% - Accent1 4 2 2 2 4 9" xfId="32268" xr:uid="{00000000-0005-0000-0000-0000557D0000}"/>
    <cellStyle name="20% - Accent1 4 2 2 2 4 9 2" xfId="32269" xr:uid="{00000000-0005-0000-0000-0000567D0000}"/>
    <cellStyle name="20% - Accent1 4 2 2 2 5" xfId="32270" xr:uid="{00000000-0005-0000-0000-0000577D0000}"/>
    <cellStyle name="20% - Accent1 4 2 2 2 5 10" xfId="32271" xr:uid="{00000000-0005-0000-0000-0000587D0000}"/>
    <cellStyle name="20% - Accent1 4 2 2 2 5 10 2" xfId="32272" xr:uid="{00000000-0005-0000-0000-0000597D0000}"/>
    <cellStyle name="20% - Accent1 4 2 2 2 5 11" xfId="32273" xr:uid="{00000000-0005-0000-0000-00005A7D0000}"/>
    <cellStyle name="20% - Accent1 4 2 2 2 5 2" xfId="32274" xr:uid="{00000000-0005-0000-0000-00005B7D0000}"/>
    <cellStyle name="20% - Accent1 4 2 2 2 5 2 2" xfId="32275" xr:uid="{00000000-0005-0000-0000-00005C7D0000}"/>
    <cellStyle name="20% - Accent1 4 2 2 2 5 2 2 2" xfId="32276" xr:uid="{00000000-0005-0000-0000-00005D7D0000}"/>
    <cellStyle name="20% - Accent1 4 2 2 2 5 2 2 2 2" xfId="32277" xr:uid="{00000000-0005-0000-0000-00005E7D0000}"/>
    <cellStyle name="20% - Accent1 4 2 2 2 5 2 2 2 2 2" xfId="32278" xr:uid="{00000000-0005-0000-0000-00005F7D0000}"/>
    <cellStyle name="20% - Accent1 4 2 2 2 5 2 2 2 3" xfId="32279" xr:uid="{00000000-0005-0000-0000-0000607D0000}"/>
    <cellStyle name="20% - Accent1 4 2 2 2 5 2 2 3" xfId="32280" xr:uid="{00000000-0005-0000-0000-0000617D0000}"/>
    <cellStyle name="20% - Accent1 4 2 2 2 5 2 2 3 2" xfId="32281" xr:uid="{00000000-0005-0000-0000-0000627D0000}"/>
    <cellStyle name="20% - Accent1 4 2 2 2 5 2 2 4" xfId="32282" xr:uid="{00000000-0005-0000-0000-0000637D0000}"/>
    <cellStyle name="20% - Accent1 4 2 2 2 5 2 3" xfId="32283" xr:uid="{00000000-0005-0000-0000-0000647D0000}"/>
    <cellStyle name="20% - Accent1 4 2 2 2 5 2 3 2" xfId="32284" xr:uid="{00000000-0005-0000-0000-0000657D0000}"/>
    <cellStyle name="20% - Accent1 4 2 2 2 5 2 3 2 2" xfId="32285" xr:uid="{00000000-0005-0000-0000-0000667D0000}"/>
    <cellStyle name="20% - Accent1 4 2 2 2 5 2 3 2 2 2" xfId="32286" xr:uid="{00000000-0005-0000-0000-0000677D0000}"/>
    <cellStyle name="20% - Accent1 4 2 2 2 5 2 3 2 3" xfId="32287" xr:uid="{00000000-0005-0000-0000-0000687D0000}"/>
    <cellStyle name="20% - Accent1 4 2 2 2 5 2 3 3" xfId="32288" xr:uid="{00000000-0005-0000-0000-0000697D0000}"/>
    <cellStyle name="20% - Accent1 4 2 2 2 5 2 3 3 2" xfId="32289" xr:uid="{00000000-0005-0000-0000-00006A7D0000}"/>
    <cellStyle name="20% - Accent1 4 2 2 2 5 2 3 4" xfId="32290" xr:uid="{00000000-0005-0000-0000-00006B7D0000}"/>
    <cellStyle name="20% - Accent1 4 2 2 2 5 2 4" xfId="32291" xr:uid="{00000000-0005-0000-0000-00006C7D0000}"/>
    <cellStyle name="20% - Accent1 4 2 2 2 5 2 4 2" xfId="32292" xr:uid="{00000000-0005-0000-0000-00006D7D0000}"/>
    <cellStyle name="20% - Accent1 4 2 2 2 5 2 4 2 2" xfId="32293" xr:uid="{00000000-0005-0000-0000-00006E7D0000}"/>
    <cellStyle name="20% - Accent1 4 2 2 2 5 2 4 2 2 2" xfId="32294" xr:uid="{00000000-0005-0000-0000-00006F7D0000}"/>
    <cellStyle name="20% - Accent1 4 2 2 2 5 2 4 2 3" xfId="32295" xr:uid="{00000000-0005-0000-0000-0000707D0000}"/>
    <cellStyle name="20% - Accent1 4 2 2 2 5 2 4 3" xfId="32296" xr:uid="{00000000-0005-0000-0000-0000717D0000}"/>
    <cellStyle name="20% - Accent1 4 2 2 2 5 2 4 3 2" xfId="32297" xr:uid="{00000000-0005-0000-0000-0000727D0000}"/>
    <cellStyle name="20% - Accent1 4 2 2 2 5 2 4 4" xfId="32298" xr:uid="{00000000-0005-0000-0000-0000737D0000}"/>
    <cellStyle name="20% - Accent1 4 2 2 2 5 2 5" xfId="32299" xr:uid="{00000000-0005-0000-0000-0000747D0000}"/>
    <cellStyle name="20% - Accent1 4 2 2 2 5 2 5 2" xfId="32300" xr:uid="{00000000-0005-0000-0000-0000757D0000}"/>
    <cellStyle name="20% - Accent1 4 2 2 2 5 2 5 2 2" xfId="32301" xr:uid="{00000000-0005-0000-0000-0000767D0000}"/>
    <cellStyle name="20% - Accent1 4 2 2 2 5 2 5 3" xfId="32302" xr:uid="{00000000-0005-0000-0000-0000777D0000}"/>
    <cellStyle name="20% - Accent1 4 2 2 2 5 2 6" xfId="32303" xr:uid="{00000000-0005-0000-0000-0000787D0000}"/>
    <cellStyle name="20% - Accent1 4 2 2 2 5 2 6 2" xfId="32304" xr:uid="{00000000-0005-0000-0000-0000797D0000}"/>
    <cellStyle name="20% - Accent1 4 2 2 2 5 2 6 2 2" xfId="32305" xr:uid="{00000000-0005-0000-0000-00007A7D0000}"/>
    <cellStyle name="20% - Accent1 4 2 2 2 5 2 6 3" xfId="32306" xr:uid="{00000000-0005-0000-0000-00007B7D0000}"/>
    <cellStyle name="20% - Accent1 4 2 2 2 5 2 7" xfId="32307" xr:uid="{00000000-0005-0000-0000-00007C7D0000}"/>
    <cellStyle name="20% - Accent1 4 2 2 2 5 2 7 2" xfId="32308" xr:uid="{00000000-0005-0000-0000-00007D7D0000}"/>
    <cellStyle name="20% - Accent1 4 2 2 2 5 2 8" xfId="32309" xr:uid="{00000000-0005-0000-0000-00007E7D0000}"/>
    <cellStyle name="20% - Accent1 4 2 2 2 5 2 8 2" xfId="32310" xr:uid="{00000000-0005-0000-0000-00007F7D0000}"/>
    <cellStyle name="20% - Accent1 4 2 2 2 5 2 9" xfId="32311" xr:uid="{00000000-0005-0000-0000-0000807D0000}"/>
    <cellStyle name="20% - Accent1 4 2 2 2 5 3" xfId="32312" xr:uid="{00000000-0005-0000-0000-0000817D0000}"/>
    <cellStyle name="20% - Accent1 4 2 2 2 5 3 2" xfId="32313" xr:uid="{00000000-0005-0000-0000-0000827D0000}"/>
    <cellStyle name="20% - Accent1 4 2 2 2 5 3 2 2" xfId="32314" xr:uid="{00000000-0005-0000-0000-0000837D0000}"/>
    <cellStyle name="20% - Accent1 4 2 2 2 5 3 2 2 2" xfId="32315" xr:uid="{00000000-0005-0000-0000-0000847D0000}"/>
    <cellStyle name="20% - Accent1 4 2 2 2 5 3 2 2 2 2" xfId="32316" xr:uid="{00000000-0005-0000-0000-0000857D0000}"/>
    <cellStyle name="20% - Accent1 4 2 2 2 5 3 2 2 3" xfId="32317" xr:uid="{00000000-0005-0000-0000-0000867D0000}"/>
    <cellStyle name="20% - Accent1 4 2 2 2 5 3 2 3" xfId="32318" xr:uid="{00000000-0005-0000-0000-0000877D0000}"/>
    <cellStyle name="20% - Accent1 4 2 2 2 5 3 2 3 2" xfId="32319" xr:uid="{00000000-0005-0000-0000-0000887D0000}"/>
    <cellStyle name="20% - Accent1 4 2 2 2 5 3 2 4" xfId="32320" xr:uid="{00000000-0005-0000-0000-0000897D0000}"/>
    <cellStyle name="20% - Accent1 4 2 2 2 5 3 3" xfId="32321" xr:uid="{00000000-0005-0000-0000-00008A7D0000}"/>
    <cellStyle name="20% - Accent1 4 2 2 2 5 3 3 2" xfId="32322" xr:uid="{00000000-0005-0000-0000-00008B7D0000}"/>
    <cellStyle name="20% - Accent1 4 2 2 2 5 3 3 2 2" xfId="32323" xr:uid="{00000000-0005-0000-0000-00008C7D0000}"/>
    <cellStyle name="20% - Accent1 4 2 2 2 5 3 3 2 2 2" xfId="32324" xr:uid="{00000000-0005-0000-0000-00008D7D0000}"/>
    <cellStyle name="20% - Accent1 4 2 2 2 5 3 3 2 3" xfId="32325" xr:uid="{00000000-0005-0000-0000-00008E7D0000}"/>
    <cellStyle name="20% - Accent1 4 2 2 2 5 3 3 3" xfId="32326" xr:uid="{00000000-0005-0000-0000-00008F7D0000}"/>
    <cellStyle name="20% - Accent1 4 2 2 2 5 3 3 3 2" xfId="32327" xr:uid="{00000000-0005-0000-0000-0000907D0000}"/>
    <cellStyle name="20% - Accent1 4 2 2 2 5 3 3 4" xfId="32328" xr:uid="{00000000-0005-0000-0000-0000917D0000}"/>
    <cellStyle name="20% - Accent1 4 2 2 2 5 3 4" xfId="32329" xr:uid="{00000000-0005-0000-0000-0000927D0000}"/>
    <cellStyle name="20% - Accent1 4 2 2 2 5 3 4 2" xfId="32330" xr:uid="{00000000-0005-0000-0000-0000937D0000}"/>
    <cellStyle name="20% - Accent1 4 2 2 2 5 3 4 2 2" xfId="32331" xr:uid="{00000000-0005-0000-0000-0000947D0000}"/>
    <cellStyle name="20% - Accent1 4 2 2 2 5 3 4 2 2 2" xfId="32332" xr:uid="{00000000-0005-0000-0000-0000957D0000}"/>
    <cellStyle name="20% - Accent1 4 2 2 2 5 3 4 2 3" xfId="32333" xr:uid="{00000000-0005-0000-0000-0000967D0000}"/>
    <cellStyle name="20% - Accent1 4 2 2 2 5 3 4 3" xfId="32334" xr:uid="{00000000-0005-0000-0000-0000977D0000}"/>
    <cellStyle name="20% - Accent1 4 2 2 2 5 3 4 3 2" xfId="32335" xr:uid="{00000000-0005-0000-0000-0000987D0000}"/>
    <cellStyle name="20% - Accent1 4 2 2 2 5 3 4 4" xfId="32336" xr:uid="{00000000-0005-0000-0000-0000997D0000}"/>
    <cellStyle name="20% - Accent1 4 2 2 2 5 3 5" xfId="32337" xr:uid="{00000000-0005-0000-0000-00009A7D0000}"/>
    <cellStyle name="20% - Accent1 4 2 2 2 5 3 5 2" xfId="32338" xr:uid="{00000000-0005-0000-0000-00009B7D0000}"/>
    <cellStyle name="20% - Accent1 4 2 2 2 5 3 5 2 2" xfId="32339" xr:uid="{00000000-0005-0000-0000-00009C7D0000}"/>
    <cellStyle name="20% - Accent1 4 2 2 2 5 3 5 3" xfId="32340" xr:uid="{00000000-0005-0000-0000-00009D7D0000}"/>
    <cellStyle name="20% - Accent1 4 2 2 2 5 3 6" xfId="32341" xr:uid="{00000000-0005-0000-0000-00009E7D0000}"/>
    <cellStyle name="20% - Accent1 4 2 2 2 5 3 6 2" xfId="32342" xr:uid="{00000000-0005-0000-0000-00009F7D0000}"/>
    <cellStyle name="20% - Accent1 4 2 2 2 5 3 6 2 2" xfId="32343" xr:uid="{00000000-0005-0000-0000-0000A07D0000}"/>
    <cellStyle name="20% - Accent1 4 2 2 2 5 3 6 3" xfId="32344" xr:uid="{00000000-0005-0000-0000-0000A17D0000}"/>
    <cellStyle name="20% - Accent1 4 2 2 2 5 3 7" xfId="32345" xr:uid="{00000000-0005-0000-0000-0000A27D0000}"/>
    <cellStyle name="20% - Accent1 4 2 2 2 5 3 7 2" xfId="32346" xr:uid="{00000000-0005-0000-0000-0000A37D0000}"/>
    <cellStyle name="20% - Accent1 4 2 2 2 5 3 8" xfId="32347" xr:uid="{00000000-0005-0000-0000-0000A47D0000}"/>
    <cellStyle name="20% - Accent1 4 2 2 2 5 3 8 2" xfId="32348" xr:uid="{00000000-0005-0000-0000-0000A57D0000}"/>
    <cellStyle name="20% - Accent1 4 2 2 2 5 3 9" xfId="32349" xr:uid="{00000000-0005-0000-0000-0000A67D0000}"/>
    <cellStyle name="20% - Accent1 4 2 2 2 5 4" xfId="32350" xr:uid="{00000000-0005-0000-0000-0000A77D0000}"/>
    <cellStyle name="20% - Accent1 4 2 2 2 5 4 2" xfId="32351" xr:uid="{00000000-0005-0000-0000-0000A87D0000}"/>
    <cellStyle name="20% - Accent1 4 2 2 2 5 4 2 2" xfId="32352" xr:uid="{00000000-0005-0000-0000-0000A97D0000}"/>
    <cellStyle name="20% - Accent1 4 2 2 2 5 4 2 2 2" xfId="32353" xr:uid="{00000000-0005-0000-0000-0000AA7D0000}"/>
    <cellStyle name="20% - Accent1 4 2 2 2 5 4 2 3" xfId="32354" xr:uid="{00000000-0005-0000-0000-0000AB7D0000}"/>
    <cellStyle name="20% - Accent1 4 2 2 2 5 4 3" xfId="32355" xr:uid="{00000000-0005-0000-0000-0000AC7D0000}"/>
    <cellStyle name="20% - Accent1 4 2 2 2 5 4 3 2" xfId="32356" xr:uid="{00000000-0005-0000-0000-0000AD7D0000}"/>
    <cellStyle name="20% - Accent1 4 2 2 2 5 4 4" xfId="32357" xr:uid="{00000000-0005-0000-0000-0000AE7D0000}"/>
    <cellStyle name="20% - Accent1 4 2 2 2 5 5" xfId="32358" xr:uid="{00000000-0005-0000-0000-0000AF7D0000}"/>
    <cellStyle name="20% - Accent1 4 2 2 2 5 5 2" xfId="32359" xr:uid="{00000000-0005-0000-0000-0000B07D0000}"/>
    <cellStyle name="20% - Accent1 4 2 2 2 5 5 2 2" xfId="32360" xr:uid="{00000000-0005-0000-0000-0000B17D0000}"/>
    <cellStyle name="20% - Accent1 4 2 2 2 5 5 2 2 2" xfId="32361" xr:uid="{00000000-0005-0000-0000-0000B27D0000}"/>
    <cellStyle name="20% - Accent1 4 2 2 2 5 5 2 3" xfId="32362" xr:uid="{00000000-0005-0000-0000-0000B37D0000}"/>
    <cellStyle name="20% - Accent1 4 2 2 2 5 5 3" xfId="32363" xr:uid="{00000000-0005-0000-0000-0000B47D0000}"/>
    <cellStyle name="20% - Accent1 4 2 2 2 5 5 3 2" xfId="32364" xr:uid="{00000000-0005-0000-0000-0000B57D0000}"/>
    <cellStyle name="20% - Accent1 4 2 2 2 5 5 4" xfId="32365" xr:uid="{00000000-0005-0000-0000-0000B67D0000}"/>
    <cellStyle name="20% - Accent1 4 2 2 2 5 6" xfId="32366" xr:uid="{00000000-0005-0000-0000-0000B77D0000}"/>
    <cellStyle name="20% - Accent1 4 2 2 2 5 6 2" xfId="32367" xr:uid="{00000000-0005-0000-0000-0000B87D0000}"/>
    <cellStyle name="20% - Accent1 4 2 2 2 5 6 2 2" xfId="32368" xr:uid="{00000000-0005-0000-0000-0000B97D0000}"/>
    <cellStyle name="20% - Accent1 4 2 2 2 5 6 2 2 2" xfId="32369" xr:uid="{00000000-0005-0000-0000-0000BA7D0000}"/>
    <cellStyle name="20% - Accent1 4 2 2 2 5 6 2 3" xfId="32370" xr:uid="{00000000-0005-0000-0000-0000BB7D0000}"/>
    <cellStyle name="20% - Accent1 4 2 2 2 5 6 3" xfId="32371" xr:uid="{00000000-0005-0000-0000-0000BC7D0000}"/>
    <cellStyle name="20% - Accent1 4 2 2 2 5 6 3 2" xfId="32372" xr:uid="{00000000-0005-0000-0000-0000BD7D0000}"/>
    <cellStyle name="20% - Accent1 4 2 2 2 5 6 4" xfId="32373" xr:uid="{00000000-0005-0000-0000-0000BE7D0000}"/>
    <cellStyle name="20% - Accent1 4 2 2 2 5 7" xfId="32374" xr:uid="{00000000-0005-0000-0000-0000BF7D0000}"/>
    <cellStyle name="20% - Accent1 4 2 2 2 5 7 2" xfId="32375" xr:uid="{00000000-0005-0000-0000-0000C07D0000}"/>
    <cellStyle name="20% - Accent1 4 2 2 2 5 7 2 2" xfId="32376" xr:uid="{00000000-0005-0000-0000-0000C17D0000}"/>
    <cellStyle name="20% - Accent1 4 2 2 2 5 7 3" xfId="32377" xr:uid="{00000000-0005-0000-0000-0000C27D0000}"/>
    <cellStyle name="20% - Accent1 4 2 2 2 5 8" xfId="32378" xr:uid="{00000000-0005-0000-0000-0000C37D0000}"/>
    <cellStyle name="20% - Accent1 4 2 2 2 5 8 2" xfId="32379" xr:uid="{00000000-0005-0000-0000-0000C47D0000}"/>
    <cellStyle name="20% - Accent1 4 2 2 2 5 8 2 2" xfId="32380" xr:uid="{00000000-0005-0000-0000-0000C57D0000}"/>
    <cellStyle name="20% - Accent1 4 2 2 2 5 8 3" xfId="32381" xr:uid="{00000000-0005-0000-0000-0000C67D0000}"/>
    <cellStyle name="20% - Accent1 4 2 2 2 5 9" xfId="32382" xr:uid="{00000000-0005-0000-0000-0000C77D0000}"/>
    <cellStyle name="20% - Accent1 4 2 2 2 5 9 2" xfId="32383" xr:uid="{00000000-0005-0000-0000-0000C87D0000}"/>
    <cellStyle name="20% - Accent1 4 2 2 2 6" xfId="32384" xr:uid="{00000000-0005-0000-0000-0000C97D0000}"/>
    <cellStyle name="20% - Accent1 4 2 2 2 6 2" xfId="32385" xr:uid="{00000000-0005-0000-0000-0000CA7D0000}"/>
    <cellStyle name="20% - Accent1 4 2 2 2 6 2 2" xfId="32386" xr:uid="{00000000-0005-0000-0000-0000CB7D0000}"/>
    <cellStyle name="20% - Accent1 4 2 2 2 6 2 2 2" xfId="32387" xr:uid="{00000000-0005-0000-0000-0000CC7D0000}"/>
    <cellStyle name="20% - Accent1 4 2 2 2 6 2 2 2 2" xfId="32388" xr:uid="{00000000-0005-0000-0000-0000CD7D0000}"/>
    <cellStyle name="20% - Accent1 4 2 2 2 6 2 2 3" xfId="32389" xr:uid="{00000000-0005-0000-0000-0000CE7D0000}"/>
    <cellStyle name="20% - Accent1 4 2 2 2 6 2 3" xfId="32390" xr:uid="{00000000-0005-0000-0000-0000CF7D0000}"/>
    <cellStyle name="20% - Accent1 4 2 2 2 6 2 3 2" xfId="32391" xr:uid="{00000000-0005-0000-0000-0000D07D0000}"/>
    <cellStyle name="20% - Accent1 4 2 2 2 6 2 4" xfId="32392" xr:uid="{00000000-0005-0000-0000-0000D17D0000}"/>
    <cellStyle name="20% - Accent1 4 2 2 2 6 3" xfId="32393" xr:uid="{00000000-0005-0000-0000-0000D27D0000}"/>
    <cellStyle name="20% - Accent1 4 2 2 2 6 3 2" xfId="32394" xr:uid="{00000000-0005-0000-0000-0000D37D0000}"/>
    <cellStyle name="20% - Accent1 4 2 2 2 6 3 2 2" xfId="32395" xr:uid="{00000000-0005-0000-0000-0000D47D0000}"/>
    <cellStyle name="20% - Accent1 4 2 2 2 6 3 2 2 2" xfId="32396" xr:uid="{00000000-0005-0000-0000-0000D57D0000}"/>
    <cellStyle name="20% - Accent1 4 2 2 2 6 3 2 3" xfId="32397" xr:uid="{00000000-0005-0000-0000-0000D67D0000}"/>
    <cellStyle name="20% - Accent1 4 2 2 2 6 3 3" xfId="32398" xr:uid="{00000000-0005-0000-0000-0000D77D0000}"/>
    <cellStyle name="20% - Accent1 4 2 2 2 6 3 3 2" xfId="32399" xr:uid="{00000000-0005-0000-0000-0000D87D0000}"/>
    <cellStyle name="20% - Accent1 4 2 2 2 6 3 4" xfId="32400" xr:uid="{00000000-0005-0000-0000-0000D97D0000}"/>
    <cellStyle name="20% - Accent1 4 2 2 2 6 4" xfId="32401" xr:uid="{00000000-0005-0000-0000-0000DA7D0000}"/>
    <cellStyle name="20% - Accent1 4 2 2 2 6 4 2" xfId="32402" xr:uid="{00000000-0005-0000-0000-0000DB7D0000}"/>
    <cellStyle name="20% - Accent1 4 2 2 2 6 4 2 2" xfId="32403" xr:uid="{00000000-0005-0000-0000-0000DC7D0000}"/>
    <cellStyle name="20% - Accent1 4 2 2 2 6 4 2 2 2" xfId="32404" xr:uid="{00000000-0005-0000-0000-0000DD7D0000}"/>
    <cellStyle name="20% - Accent1 4 2 2 2 6 4 2 3" xfId="32405" xr:uid="{00000000-0005-0000-0000-0000DE7D0000}"/>
    <cellStyle name="20% - Accent1 4 2 2 2 6 4 3" xfId="32406" xr:uid="{00000000-0005-0000-0000-0000DF7D0000}"/>
    <cellStyle name="20% - Accent1 4 2 2 2 6 4 3 2" xfId="32407" xr:uid="{00000000-0005-0000-0000-0000E07D0000}"/>
    <cellStyle name="20% - Accent1 4 2 2 2 6 4 4" xfId="32408" xr:uid="{00000000-0005-0000-0000-0000E17D0000}"/>
    <cellStyle name="20% - Accent1 4 2 2 2 6 5" xfId="32409" xr:uid="{00000000-0005-0000-0000-0000E27D0000}"/>
    <cellStyle name="20% - Accent1 4 2 2 2 6 5 2" xfId="32410" xr:uid="{00000000-0005-0000-0000-0000E37D0000}"/>
    <cellStyle name="20% - Accent1 4 2 2 2 6 5 2 2" xfId="32411" xr:uid="{00000000-0005-0000-0000-0000E47D0000}"/>
    <cellStyle name="20% - Accent1 4 2 2 2 6 5 3" xfId="32412" xr:uid="{00000000-0005-0000-0000-0000E57D0000}"/>
    <cellStyle name="20% - Accent1 4 2 2 2 6 6" xfId="32413" xr:uid="{00000000-0005-0000-0000-0000E67D0000}"/>
    <cellStyle name="20% - Accent1 4 2 2 2 6 6 2" xfId="32414" xr:uid="{00000000-0005-0000-0000-0000E77D0000}"/>
    <cellStyle name="20% - Accent1 4 2 2 2 6 6 2 2" xfId="32415" xr:uid="{00000000-0005-0000-0000-0000E87D0000}"/>
    <cellStyle name="20% - Accent1 4 2 2 2 6 6 3" xfId="32416" xr:uid="{00000000-0005-0000-0000-0000E97D0000}"/>
    <cellStyle name="20% - Accent1 4 2 2 2 6 7" xfId="32417" xr:uid="{00000000-0005-0000-0000-0000EA7D0000}"/>
    <cellStyle name="20% - Accent1 4 2 2 2 6 7 2" xfId="32418" xr:uid="{00000000-0005-0000-0000-0000EB7D0000}"/>
    <cellStyle name="20% - Accent1 4 2 2 2 6 8" xfId="32419" xr:uid="{00000000-0005-0000-0000-0000EC7D0000}"/>
    <cellStyle name="20% - Accent1 4 2 2 2 6 8 2" xfId="32420" xr:uid="{00000000-0005-0000-0000-0000ED7D0000}"/>
    <cellStyle name="20% - Accent1 4 2 2 2 6 9" xfId="32421" xr:uid="{00000000-0005-0000-0000-0000EE7D0000}"/>
    <cellStyle name="20% - Accent1 4 2 2 2 7" xfId="32422" xr:uid="{00000000-0005-0000-0000-0000EF7D0000}"/>
    <cellStyle name="20% - Accent1 4 2 2 2 7 2" xfId="32423" xr:uid="{00000000-0005-0000-0000-0000F07D0000}"/>
    <cellStyle name="20% - Accent1 4 2 2 2 7 2 2" xfId="32424" xr:uid="{00000000-0005-0000-0000-0000F17D0000}"/>
    <cellStyle name="20% - Accent1 4 2 2 2 7 2 2 2" xfId="32425" xr:uid="{00000000-0005-0000-0000-0000F27D0000}"/>
    <cellStyle name="20% - Accent1 4 2 2 2 7 2 2 2 2" xfId="32426" xr:uid="{00000000-0005-0000-0000-0000F37D0000}"/>
    <cellStyle name="20% - Accent1 4 2 2 2 7 2 2 3" xfId="32427" xr:uid="{00000000-0005-0000-0000-0000F47D0000}"/>
    <cellStyle name="20% - Accent1 4 2 2 2 7 2 3" xfId="32428" xr:uid="{00000000-0005-0000-0000-0000F57D0000}"/>
    <cellStyle name="20% - Accent1 4 2 2 2 7 2 3 2" xfId="32429" xr:uid="{00000000-0005-0000-0000-0000F67D0000}"/>
    <cellStyle name="20% - Accent1 4 2 2 2 7 2 4" xfId="32430" xr:uid="{00000000-0005-0000-0000-0000F77D0000}"/>
    <cellStyle name="20% - Accent1 4 2 2 2 7 3" xfId="32431" xr:uid="{00000000-0005-0000-0000-0000F87D0000}"/>
    <cellStyle name="20% - Accent1 4 2 2 2 7 3 2" xfId="32432" xr:uid="{00000000-0005-0000-0000-0000F97D0000}"/>
    <cellStyle name="20% - Accent1 4 2 2 2 7 3 2 2" xfId="32433" xr:uid="{00000000-0005-0000-0000-0000FA7D0000}"/>
    <cellStyle name="20% - Accent1 4 2 2 2 7 3 2 2 2" xfId="32434" xr:uid="{00000000-0005-0000-0000-0000FB7D0000}"/>
    <cellStyle name="20% - Accent1 4 2 2 2 7 3 2 3" xfId="32435" xr:uid="{00000000-0005-0000-0000-0000FC7D0000}"/>
    <cellStyle name="20% - Accent1 4 2 2 2 7 3 3" xfId="32436" xr:uid="{00000000-0005-0000-0000-0000FD7D0000}"/>
    <cellStyle name="20% - Accent1 4 2 2 2 7 3 3 2" xfId="32437" xr:uid="{00000000-0005-0000-0000-0000FE7D0000}"/>
    <cellStyle name="20% - Accent1 4 2 2 2 7 3 4" xfId="32438" xr:uid="{00000000-0005-0000-0000-0000FF7D0000}"/>
    <cellStyle name="20% - Accent1 4 2 2 2 7 4" xfId="32439" xr:uid="{00000000-0005-0000-0000-0000007E0000}"/>
    <cellStyle name="20% - Accent1 4 2 2 2 7 4 2" xfId="32440" xr:uid="{00000000-0005-0000-0000-0000017E0000}"/>
    <cellStyle name="20% - Accent1 4 2 2 2 7 4 2 2" xfId="32441" xr:uid="{00000000-0005-0000-0000-0000027E0000}"/>
    <cellStyle name="20% - Accent1 4 2 2 2 7 4 2 2 2" xfId="32442" xr:uid="{00000000-0005-0000-0000-0000037E0000}"/>
    <cellStyle name="20% - Accent1 4 2 2 2 7 4 2 3" xfId="32443" xr:uid="{00000000-0005-0000-0000-0000047E0000}"/>
    <cellStyle name="20% - Accent1 4 2 2 2 7 4 3" xfId="32444" xr:uid="{00000000-0005-0000-0000-0000057E0000}"/>
    <cellStyle name="20% - Accent1 4 2 2 2 7 4 3 2" xfId="32445" xr:uid="{00000000-0005-0000-0000-0000067E0000}"/>
    <cellStyle name="20% - Accent1 4 2 2 2 7 4 4" xfId="32446" xr:uid="{00000000-0005-0000-0000-0000077E0000}"/>
    <cellStyle name="20% - Accent1 4 2 2 2 7 5" xfId="32447" xr:uid="{00000000-0005-0000-0000-0000087E0000}"/>
    <cellStyle name="20% - Accent1 4 2 2 2 7 5 2" xfId="32448" xr:uid="{00000000-0005-0000-0000-0000097E0000}"/>
    <cellStyle name="20% - Accent1 4 2 2 2 7 5 2 2" xfId="32449" xr:uid="{00000000-0005-0000-0000-00000A7E0000}"/>
    <cellStyle name="20% - Accent1 4 2 2 2 7 5 3" xfId="32450" xr:uid="{00000000-0005-0000-0000-00000B7E0000}"/>
    <cellStyle name="20% - Accent1 4 2 2 2 7 6" xfId="32451" xr:uid="{00000000-0005-0000-0000-00000C7E0000}"/>
    <cellStyle name="20% - Accent1 4 2 2 2 7 6 2" xfId="32452" xr:uid="{00000000-0005-0000-0000-00000D7E0000}"/>
    <cellStyle name="20% - Accent1 4 2 2 2 7 6 2 2" xfId="32453" xr:uid="{00000000-0005-0000-0000-00000E7E0000}"/>
    <cellStyle name="20% - Accent1 4 2 2 2 7 6 3" xfId="32454" xr:uid="{00000000-0005-0000-0000-00000F7E0000}"/>
    <cellStyle name="20% - Accent1 4 2 2 2 7 7" xfId="32455" xr:uid="{00000000-0005-0000-0000-0000107E0000}"/>
    <cellStyle name="20% - Accent1 4 2 2 2 7 7 2" xfId="32456" xr:uid="{00000000-0005-0000-0000-0000117E0000}"/>
    <cellStyle name="20% - Accent1 4 2 2 2 7 8" xfId="32457" xr:uid="{00000000-0005-0000-0000-0000127E0000}"/>
    <cellStyle name="20% - Accent1 4 2 2 2 7 8 2" xfId="32458" xr:uid="{00000000-0005-0000-0000-0000137E0000}"/>
    <cellStyle name="20% - Accent1 4 2 2 2 7 9" xfId="32459" xr:uid="{00000000-0005-0000-0000-0000147E0000}"/>
    <cellStyle name="20% - Accent1 4 2 2 2 8" xfId="32460" xr:uid="{00000000-0005-0000-0000-0000157E0000}"/>
    <cellStyle name="20% - Accent1 4 2 2 2 8 2" xfId="32461" xr:uid="{00000000-0005-0000-0000-0000167E0000}"/>
    <cellStyle name="20% - Accent1 4 2 2 2 8 2 2" xfId="32462" xr:uid="{00000000-0005-0000-0000-0000177E0000}"/>
    <cellStyle name="20% - Accent1 4 2 2 2 8 2 2 2" xfId="32463" xr:uid="{00000000-0005-0000-0000-0000187E0000}"/>
    <cellStyle name="20% - Accent1 4 2 2 2 8 2 3" xfId="32464" xr:uid="{00000000-0005-0000-0000-0000197E0000}"/>
    <cellStyle name="20% - Accent1 4 2 2 2 8 3" xfId="32465" xr:uid="{00000000-0005-0000-0000-00001A7E0000}"/>
    <cellStyle name="20% - Accent1 4 2 2 2 8 3 2" xfId="32466" xr:uid="{00000000-0005-0000-0000-00001B7E0000}"/>
    <cellStyle name="20% - Accent1 4 2 2 2 8 4" xfId="32467" xr:uid="{00000000-0005-0000-0000-00001C7E0000}"/>
    <cellStyle name="20% - Accent1 4 2 2 2 9" xfId="32468" xr:uid="{00000000-0005-0000-0000-00001D7E0000}"/>
    <cellStyle name="20% - Accent1 4 2 2 2 9 2" xfId="32469" xr:uid="{00000000-0005-0000-0000-00001E7E0000}"/>
    <cellStyle name="20% - Accent1 4 2 2 2 9 2 2" xfId="32470" xr:uid="{00000000-0005-0000-0000-00001F7E0000}"/>
    <cellStyle name="20% - Accent1 4 2 2 2 9 2 2 2" xfId="32471" xr:uid="{00000000-0005-0000-0000-0000207E0000}"/>
    <cellStyle name="20% - Accent1 4 2 2 2 9 2 3" xfId="32472" xr:uid="{00000000-0005-0000-0000-0000217E0000}"/>
    <cellStyle name="20% - Accent1 4 2 2 2 9 3" xfId="32473" xr:uid="{00000000-0005-0000-0000-0000227E0000}"/>
    <cellStyle name="20% - Accent1 4 2 2 2 9 3 2" xfId="32474" xr:uid="{00000000-0005-0000-0000-0000237E0000}"/>
    <cellStyle name="20% - Accent1 4 2 2 2 9 4" xfId="32475" xr:uid="{00000000-0005-0000-0000-0000247E0000}"/>
    <cellStyle name="20% - Accent1 4 2 2 3" xfId="32476" xr:uid="{00000000-0005-0000-0000-0000257E0000}"/>
    <cellStyle name="20% - Accent1 4 2 2 3 10" xfId="32477" xr:uid="{00000000-0005-0000-0000-0000267E0000}"/>
    <cellStyle name="20% - Accent1 4 2 2 3 10 2" xfId="32478" xr:uid="{00000000-0005-0000-0000-0000277E0000}"/>
    <cellStyle name="20% - Accent1 4 2 2 3 10 2 2" xfId="32479" xr:uid="{00000000-0005-0000-0000-0000287E0000}"/>
    <cellStyle name="20% - Accent1 4 2 2 3 10 3" xfId="32480" xr:uid="{00000000-0005-0000-0000-0000297E0000}"/>
    <cellStyle name="20% - Accent1 4 2 2 3 11" xfId="32481" xr:uid="{00000000-0005-0000-0000-00002A7E0000}"/>
    <cellStyle name="20% - Accent1 4 2 2 3 11 2" xfId="32482" xr:uid="{00000000-0005-0000-0000-00002B7E0000}"/>
    <cellStyle name="20% - Accent1 4 2 2 3 11 2 2" xfId="32483" xr:uid="{00000000-0005-0000-0000-00002C7E0000}"/>
    <cellStyle name="20% - Accent1 4 2 2 3 11 3" xfId="32484" xr:uid="{00000000-0005-0000-0000-00002D7E0000}"/>
    <cellStyle name="20% - Accent1 4 2 2 3 12" xfId="32485" xr:uid="{00000000-0005-0000-0000-00002E7E0000}"/>
    <cellStyle name="20% - Accent1 4 2 2 3 12 2" xfId="32486" xr:uid="{00000000-0005-0000-0000-00002F7E0000}"/>
    <cellStyle name="20% - Accent1 4 2 2 3 13" xfId="32487" xr:uid="{00000000-0005-0000-0000-0000307E0000}"/>
    <cellStyle name="20% - Accent1 4 2 2 3 13 2" xfId="32488" xr:uid="{00000000-0005-0000-0000-0000317E0000}"/>
    <cellStyle name="20% - Accent1 4 2 2 3 14" xfId="32489" xr:uid="{00000000-0005-0000-0000-0000327E0000}"/>
    <cellStyle name="20% - Accent1 4 2 2 3 2" xfId="32490" xr:uid="{00000000-0005-0000-0000-0000337E0000}"/>
    <cellStyle name="20% - Accent1 4 2 2 3 2 10" xfId="32491" xr:uid="{00000000-0005-0000-0000-0000347E0000}"/>
    <cellStyle name="20% - Accent1 4 2 2 3 2 10 2" xfId="32492" xr:uid="{00000000-0005-0000-0000-0000357E0000}"/>
    <cellStyle name="20% - Accent1 4 2 2 3 2 11" xfId="32493" xr:uid="{00000000-0005-0000-0000-0000367E0000}"/>
    <cellStyle name="20% - Accent1 4 2 2 3 2 2" xfId="32494" xr:uid="{00000000-0005-0000-0000-0000377E0000}"/>
    <cellStyle name="20% - Accent1 4 2 2 3 2 2 2" xfId="32495" xr:uid="{00000000-0005-0000-0000-0000387E0000}"/>
    <cellStyle name="20% - Accent1 4 2 2 3 2 2 2 2" xfId="32496" xr:uid="{00000000-0005-0000-0000-0000397E0000}"/>
    <cellStyle name="20% - Accent1 4 2 2 3 2 2 2 2 2" xfId="32497" xr:uid="{00000000-0005-0000-0000-00003A7E0000}"/>
    <cellStyle name="20% - Accent1 4 2 2 3 2 2 2 2 2 2" xfId="32498" xr:uid="{00000000-0005-0000-0000-00003B7E0000}"/>
    <cellStyle name="20% - Accent1 4 2 2 3 2 2 2 2 3" xfId="32499" xr:uid="{00000000-0005-0000-0000-00003C7E0000}"/>
    <cellStyle name="20% - Accent1 4 2 2 3 2 2 2 3" xfId="32500" xr:uid="{00000000-0005-0000-0000-00003D7E0000}"/>
    <cellStyle name="20% - Accent1 4 2 2 3 2 2 2 3 2" xfId="32501" xr:uid="{00000000-0005-0000-0000-00003E7E0000}"/>
    <cellStyle name="20% - Accent1 4 2 2 3 2 2 2 4" xfId="32502" xr:uid="{00000000-0005-0000-0000-00003F7E0000}"/>
    <cellStyle name="20% - Accent1 4 2 2 3 2 2 3" xfId="32503" xr:uid="{00000000-0005-0000-0000-0000407E0000}"/>
    <cellStyle name="20% - Accent1 4 2 2 3 2 2 3 2" xfId="32504" xr:uid="{00000000-0005-0000-0000-0000417E0000}"/>
    <cellStyle name="20% - Accent1 4 2 2 3 2 2 3 2 2" xfId="32505" xr:uid="{00000000-0005-0000-0000-0000427E0000}"/>
    <cellStyle name="20% - Accent1 4 2 2 3 2 2 3 2 2 2" xfId="32506" xr:uid="{00000000-0005-0000-0000-0000437E0000}"/>
    <cellStyle name="20% - Accent1 4 2 2 3 2 2 3 2 3" xfId="32507" xr:uid="{00000000-0005-0000-0000-0000447E0000}"/>
    <cellStyle name="20% - Accent1 4 2 2 3 2 2 3 3" xfId="32508" xr:uid="{00000000-0005-0000-0000-0000457E0000}"/>
    <cellStyle name="20% - Accent1 4 2 2 3 2 2 3 3 2" xfId="32509" xr:uid="{00000000-0005-0000-0000-0000467E0000}"/>
    <cellStyle name="20% - Accent1 4 2 2 3 2 2 3 4" xfId="32510" xr:uid="{00000000-0005-0000-0000-0000477E0000}"/>
    <cellStyle name="20% - Accent1 4 2 2 3 2 2 4" xfId="32511" xr:uid="{00000000-0005-0000-0000-0000487E0000}"/>
    <cellStyle name="20% - Accent1 4 2 2 3 2 2 4 2" xfId="32512" xr:uid="{00000000-0005-0000-0000-0000497E0000}"/>
    <cellStyle name="20% - Accent1 4 2 2 3 2 2 4 2 2" xfId="32513" xr:uid="{00000000-0005-0000-0000-00004A7E0000}"/>
    <cellStyle name="20% - Accent1 4 2 2 3 2 2 4 2 2 2" xfId="32514" xr:uid="{00000000-0005-0000-0000-00004B7E0000}"/>
    <cellStyle name="20% - Accent1 4 2 2 3 2 2 4 2 3" xfId="32515" xr:uid="{00000000-0005-0000-0000-00004C7E0000}"/>
    <cellStyle name="20% - Accent1 4 2 2 3 2 2 4 3" xfId="32516" xr:uid="{00000000-0005-0000-0000-00004D7E0000}"/>
    <cellStyle name="20% - Accent1 4 2 2 3 2 2 4 3 2" xfId="32517" xr:uid="{00000000-0005-0000-0000-00004E7E0000}"/>
    <cellStyle name="20% - Accent1 4 2 2 3 2 2 4 4" xfId="32518" xr:uid="{00000000-0005-0000-0000-00004F7E0000}"/>
    <cellStyle name="20% - Accent1 4 2 2 3 2 2 5" xfId="32519" xr:uid="{00000000-0005-0000-0000-0000507E0000}"/>
    <cellStyle name="20% - Accent1 4 2 2 3 2 2 5 2" xfId="32520" xr:uid="{00000000-0005-0000-0000-0000517E0000}"/>
    <cellStyle name="20% - Accent1 4 2 2 3 2 2 5 2 2" xfId="32521" xr:uid="{00000000-0005-0000-0000-0000527E0000}"/>
    <cellStyle name="20% - Accent1 4 2 2 3 2 2 5 3" xfId="32522" xr:uid="{00000000-0005-0000-0000-0000537E0000}"/>
    <cellStyle name="20% - Accent1 4 2 2 3 2 2 6" xfId="32523" xr:uid="{00000000-0005-0000-0000-0000547E0000}"/>
    <cellStyle name="20% - Accent1 4 2 2 3 2 2 6 2" xfId="32524" xr:uid="{00000000-0005-0000-0000-0000557E0000}"/>
    <cellStyle name="20% - Accent1 4 2 2 3 2 2 6 2 2" xfId="32525" xr:uid="{00000000-0005-0000-0000-0000567E0000}"/>
    <cellStyle name="20% - Accent1 4 2 2 3 2 2 6 3" xfId="32526" xr:uid="{00000000-0005-0000-0000-0000577E0000}"/>
    <cellStyle name="20% - Accent1 4 2 2 3 2 2 7" xfId="32527" xr:uid="{00000000-0005-0000-0000-0000587E0000}"/>
    <cellStyle name="20% - Accent1 4 2 2 3 2 2 7 2" xfId="32528" xr:uid="{00000000-0005-0000-0000-0000597E0000}"/>
    <cellStyle name="20% - Accent1 4 2 2 3 2 2 8" xfId="32529" xr:uid="{00000000-0005-0000-0000-00005A7E0000}"/>
    <cellStyle name="20% - Accent1 4 2 2 3 2 2 8 2" xfId="32530" xr:uid="{00000000-0005-0000-0000-00005B7E0000}"/>
    <cellStyle name="20% - Accent1 4 2 2 3 2 2 9" xfId="32531" xr:uid="{00000000-0005-0000-0000-00005C7E0000}"/>
    <cellStyle name="20% - Accent1 4 2 2 3 2 3" xfId="32532" xr:uid="{00000000-0005-0000-0000-00005D7E0000}"/>
    <cellStyle name="20% - Accent1 4 2 2 3 2 3 2" xfId="32533" xr:uid="{00000000-0005-0000-0000-00005E7E0000}"/>
    <cellStyle name="20% - Accent1 4 2 2 3 2 3 2 2" xfId="32534" xr:uid="{00000000-0005-0000-0000-00005F7E0000}"/>
    <cellStyle name="20% - Accent1 4 2 2 3 2 3 2 2 2" xfId="32535" xr:uid="{00000000-0005-0000-0000-0000607E0000}"/>
    <cellStyle name="20% - Accent1 4 2 2 3 2 3 2 2 2 2" xfId="32536" xr:uid="{00000000-0005-0000-0000-0000617E0000}"/>
    <cellStyle name="20% - Accent1 4 2 2 3 2 3 2 2 3" xfId="32537" xr:uid="{00000000-0005-0000-0000-0000627E0000}"/>
    <cellStyle name="20% - Accent1 4 2 2 3 2 3 2 3" xfId="32538" xr:uid="{00000000-0005-0000-0000-0000637E0000}"/>
    <cellStyle name="20% - Accent1 4 2 2 3 2 3 2 3 2" xfId="32539" xr:uid="{00000000-0005-0000-0000-0000647E0000}"/>
    <cellStyle name="20% - Accent1 4 2 2 3 2 3 2 4" xfId="32540" xr:uid="{00000000-0005-0000-0000-0000657E0000}"/>
    <cellStyle name="20% - Accent1 4 2 2 3 2 3 3" xfId="32541" xr:uid="{00000000-0005-0000-0000-0000667E0000}"/>
    <cellStyle name="20% - Accent1 4 2 2 3 2 3 3 2" xfId="32542" xr:uid="{00000000-0005-0000-0000-0000677E0000}"/>
    <cellStyle name="20% - Accent1 4 2 2 3 2 3 3 2 2" xfId="32543" xr:uid="{00000000-0005-0000-0000-0000687E0000}"/>
    <cellStyle name="20% - Accent1 4 2 2 3 2 3 3 2 2 2" xfId="32544" xr:uid="{00000000-0005-0000-0000-0000697E0000}"/>
    <cellStyle name="20% - Accent1 4 2 2 3 2 3 3 2 3" xfId="32545" xr:uid="{00000000-0005-0000-0000-00006A7E0000}"/>
    <cellStyle name="20% - Accent1 4 2 2 3 2 3 3 3" xfId="32546" xr:uid="{00000000-0005-0000-0000-00006B7E0000}"/>
    <cellStyle name="20% - Accent1 4 2 2 3 2 3 3 3 2" xfId="32547" xr:uid="{00000000-0005-0000-0000-00006C7E0000}"/>
    <cellStyle name="20% - Accent1 4 2 2 3 2 3 3 4" xfId="32548" xr:uid="{00000000-0005-0000-0000-00006D7E0000}"/>
    <cellStyle name="20% - Accent1 4 2 2 3 2 3 4" xfId="32549" xr:uid="{00000000-0005-0000-0000-00006E7E0000}"/>
    <cellStyle name="20% - Accent1 4 2 2 3 2 3 4 2" xfId="32550" xr:uid="{00000000-0005-0000-0000-00006F7E0000}"/>
    <cellStyle name="20% - Accent1 4 2 2 3 2 3 4 2 2" xfId="32551" xr:uid="{00000000-0005-0000-0000-0000707E0000}"/>
    <cellStyle name="20% - Accent1 4 2 2 3 2 3 4 2 2 2" xfId="32552" xr:uid="{00000000-0005-0000-0000-0000717E0000}"/>
    <cellStyle name="20% - Accent1 4 2 2 3 2 3 4 2 3" xfId="32553" xr:uid="{00000000-0005-0000-0000-0000727E0000}"/>
    <cellStyle name="20% - Accent1 4 2 2 3 2 3 4 3" xfId="32554" xr:uid="{00000000-0005-0000-0000-0000737E0000}"/>
    <cellStyle name="20% - Accent1 4 2 2 3 2 3 4 3 2" xfId="32555" xr:uid="{00000000-0005-0000-0000-0000747E0000}"/>
    <cellStyle name="20% - Accent1 4 2 2 3 2 3 4 4" xfId="32556" xr:uid="{00000000-0005-0000-0000-0000757E0000}"/>
    <cellStyle name="20% - Accent1 4 2 2 3 2 3 5" xfId="32557" xr:uid="{00000000-0005-0000-0000-0000767E0000}"/>
    <cellStyle name="20% - Accent1 4 2 2 3 2 3 5 2" xfId="32558" xr:uid="{00000000-0005-0000-0000-0000777E0000}"/>
    <cellStyle name="20% - Accent1 4 2 2 3 2 3 5 2 2" xfId="32559" xr:uid="{00000000-0005-0000-0000-0000787E0000}"/>
    <cellStyle name="20% - Accent1 4 2 2 3 2 3 5 3" xfId="32560" xr:uid="{00000000-0005-0000-0000-0000797E0000}"/>
    <cellStyle name="20% - Accent1 4 2 2 3 2 3 6" xfId="32561" xr:uid="{00000000-0005-0000-0000-00007A7E0000}"/>
    <cellStyle name="20% - Accent1 4 2 2 3 2 3 6 2" xfId="32562" xr:uid="{00000000-0005-0000-0000-00007B7E0000}"/>
    <cellStyle name="20% - Accent1 4 2 2 3 2 3 6 2 2" xfId="32563" xr:uid="{00000000-0005-0000-0000-00007C7E0000}"/>
    <cellStyle name="20% - Accent1 4 2 2 3 2 3 6 3" xfId="32564" xr:uid="{00000000-0005-0000-0000-00007D7E0000}"/>
    <cellStyle name="20% - Accent1 4 2 2 3 2 3 7" xfId="32565" xr:uid="{00000000-0005-0000-0000-00007E7E0000}"/>
    <cellStyle name="20% - Accent1 4 2 2 3 2 3 7 2" xfId="32566" xr:uid="{00000000-0005-0000-0000-00007F7E0000}"/>
    <cellStyle name="20% - Accent1 4 2 2 3 2 3 8" xfId="32567" xr:uid="{00000000-0005-0000-0000-0000807E0000}"/>
    <cellStyle name="20% - Accent1 4 2 2 3 2 3 8 2" xfId="32568" xr:uid="{00000000-0005-0000-0000-0000817E0000}"/>
    <cellStyle name="20% - Accent1 4 2 2 3 2 3 9" xfId="32569" xr:uid="{00000000-0005-0000-0000-0000827E0000}"/>
    <cellStyle name="20% - Accent1 4 2 2 3 2 4" xfId="32570" xr:uid="{00000000-0005-0000-0000-0000837E0000}"/>
    <cellStyle name="20% - Accent1 4 2 2 3 2 4 2" xfId="32571" xr:uid="{00000000-0005-0000-0000-0000847E0000}"/>
    <cellStyle name="20% - Accent1 4 2 2 3 2 4 2 2" xfId="32572" xr:uid="{00000000-0005-0000-0000-0000857E0000}"/>
    <cellStyle name="20% - Accent1 4 2 2 3 2 4 2 2 2" xfId="32573" xr:uid="{00000000-0005-0000-0000-0000867E0000}"/>
    <cellStyle name="20% - Accent1 4 2 2 3 2 4 2 3" xfId="32574" xr:uid="{00000000-0005-0000-0000-0000877E0000}"/>
    <cellStyle name="20% - Accent1 4 2 2 3 2 4 3" xfId="32575" xr:uid="{00000000-0005-0000-0000-0000887E0000}"/>
    <cellStyle name="20% - Accent1 4 2 2 3 2 4 3 2" xfId="32576" xr:uid="{00000000-0005-0000-0000-0000897E0000}"/>
    <cellStyle name="20% - Accent1 4 2 2 3 2 4 4" xfId="32577" xr:uid="{00000000-0005-0000-0000-00008A7E0000}"/>
    <cellStyle name="20% - Accent1 4 2 2 3 2 5" xfId="32578" xr:uid="{00000000-0005-0000-0000-00008B7E0000}"/>
    <cellStyle name="20% - Accent1 4 2 2 3 2 5 2" xfId="32579" xr:uid="{00000000-0005-0000-0000-00008C7E0000}"/>
    <cellStyle name="20% - Accent1 4 2 2 3 2 5 2 2" xfId="32580" xr:uid="{00000000-0005-0000-0000-00008D7E0000}"/>
    <cellStyle name="20% - Accent1 4 2 2 3 2 5 2 2 2" xfId="32581" xr:uid="{00000000-0005-0000-0000-00008E7E0000}"/>
    <cellStyle name="20% - Accent1 4 2 2 3 2 5 2 3" xfId="32582" xr:uid="{00000000-0005-0000-0000-00008F7E0000}"/>
    <cellStyle name="20% - Accent1 4 2 2 3 2 5 3" xfId="32583" xr:uid="{00000000-0005-0000-0000-0000907E0000}"/>
    <cellStyle name="20% - Accent1 4 2 2 3 2 5 3 2" xfId="32584" xr:uid="{00000000-0005-0000-0000-0000917E0000}"/>
    <cellStyle name="20% - Accent1 4 2 2 3 2 5 4" xfId="32585" xr:uid="{00000000-0005-0000-0000-0000927E0000}"/>
    <cellStyle name="20% - Accent1 4 2 2 3 2 6" xfId="32586" xr:uid="{00000000-0005-0000-0000-0000937E0000}"/>
    <cellStyle name="20% - Accent1 4 2 2 3 2 6 2" xfId="32587" xr:uid="{00000000-0005-0000-0000-0000947E0000}"/>
    <cellStyle name="20% - Accent1 4 2 2 3 2 6 2 2" xfId="32588" xr:uid="{00000000-0005-0000-0000-0000957E0000}"/>
    <cellStyle name="20% - Accent1 4 2 2 3 2 6 2 2 2" xfId="32589" xr:uid="{00000000-0005-0000-0000-0000967E0000}"/>
    <cellStyle name="20% - Accent1 4 2 2 3 2 6 2 3" xfId="32590" xr:uid="{00000000-0005-0000-0000-0000977E0000}"/>
    <cellStyle name="20% - Accent1 4 2 2 3 2 6 3" xfId="32591" xr:uid="{00000000-0005-0000-0000-0000987E0000}"/>
    <cellStyle name="20% - Accent1 4 2 2 3 2 6 3 2" xfId="32592" xr:uid="{00000000-0005-0000-0000-0000997E0000}"/>
    <cellStyle name="20% - Accent1 4 2 2 3 2 6 4" xfId="32593" xr:uid="{00000000-0005-0000-0000-00009A7E0000}"/>
    <cellStyle name="20% - Accent1 4 2 2 3 2 7" xfId="32594" xr:uid="{00000000-0005-0000-0000-00009B7E0000}"/>
    <cellStyle name="20% - Accent1 4 2 2 3 2 7 2" xfId="32595" xr:uid="{00000000-0005-0000-0000-00009C7E0000}"/>
    <cellStyle name="20% - Accent1 4 2 2 3 2 7 2 2" xfId="32596" xr:uid="{00000000-0005-0000-0000-00009D7E0000}"/>
    <cellStyle name="20% - Accent1 4 2 2 3 2 7 3" xfId="32597" xr:uid="{00000000-0005-0000-0000-00009E7E0000}"/>
    <cellStyle name="20% - Accent1 4 2 2 3 2 8" xfId="32598" xr:uid="{00000000-0005-0000-0000-00009F7E0000}"/>
    <cellStyle name="20% - Accent1 4 2 2 3 2 8 2" xfId="32599" xr:uid="{00000000-0005-0000-0000-0000A07E0000}"/>
    <cellStyle name="20% - Accent1 4 2 2 3 2 8 2 2" xfId="32600" xr:uid="{00000000-0005-0000-0000-0000A17E0000}"/>
    <cellStyle name="20% - Accent1 4 2 2 3 2 8 3" xfId="32601" xr:uid="{00000000-0005-0000-0000-0000A27E0000}"/>
    <cellStyle name="20% - Accent1 4 2 2 3 2 9" xfId="32602" xr:uid="{00000000-0005-0000-0000-0000A37E0000}"/>
    <cellStyle name="20% - Accent1 4 2 2 3 2 9 2" xfId="32603" xr:uid="{00000000-0005-0000-0000-0000A47E0000}"/>
    <cellStyle name="20% - Accent1 4 2 2 3 3" xfId="32604" xr:uid="{00000000-0005-0000-0000-0000A57E0000}"/>
    <cellStyle name="20% - Accent1 4 2 2 3 3 10" xfId="32605" xr:uid="{00000000-0005-0000-0000-0000A67E0000}"/>
    <cellStyle name="20% - Accent1 4 2 2 3 3 10 2" xfId="32606" xr:uid="{00000000-0005-0000-0000-0000A77E0000}"/>
    <cellStyle name="20% - Accent1 4 2 2 3 3 11" xfId="32607" xr:uid="{00000000-0005-0000-0000-0000A87E0000}"/>
    <cellStyle name="20% - Accent1 4 2 2 3 3 2" xfId="32608" xr:uid="{00000000-0005-0000-0000-0000A97E0000}"/>
    <cellStyle name="20% - Accent1 4 2 2 3 3 2 2" xfId="32609" xr:uid="{00000000-0005-0000-0000-0000AA7E0000}"/>
    <cellStyle name="20% - Accent1 4 2 2 3 3 2 2 2" xfId="32610" xr:uid="{00000000-0005-0000-0000-0000AB7E0000}"/>
    <cellStyle name="20% - Accent1 4 2 2 3 3 2 2 2 2" xfId="32611" xr:uid="{00000000-0005-0000-0000-0000AC7E0000}"/>
    <cellStyle name="20% - Accent1 4 2 2 3 3 2 2 2 2 2" xfId="32612" xr:uid="{00000000-0005-0000-0000-0000AD7E0000}"/>
    <cellStyle name="20% - Accent1 4 2 2 3 3 2 2 2 3" xfId="32613" xr:uid="{00000000-0005-0000-0000-0000AE7E0000}"/>
    <cellStyle name="20% - Accent1 4 2 2 3 3 2 2 3" xfId="32614" xr:uid="{00000000-0005-0000-0000-0000AF7E0000}"/>
    <cellStyle name="20% - Accent1 4 2 2 3 3 2 2 3 2" xfId="32615" xr:uid="{00000000-0005-0000-0000-0000B07E0000}"/>
    <cellStyle name="20% - Accent1 4 2 2 3 3 2 2 4" xfId="32616" xr:uid="{00000000-0005-0000-0000-0000B17E0000}"/>
    <cellStyle name="20% - Accent1 4 2 2 3 3 2 3" xfId="32617" xr:uid="{00000000-0005-0000-0000-0000B27E0000}"/>
    <cellStyle name="20% - Accent1 4 2 2 3 3 2 3 2" xfId="32618" xr:uid="{00000000-0005-0000-0000-0000B37E0000}"/>
    <cellStyle name="20% - Accent1 4 2 2 3 3 2 3 2 2" xfId="32619" xr:uid="{00000000-0005-0000-0000-0000B47E0000}"/>
    <cellStyle name="20% - Accent1 4 2 2 3 3 2 3 2 2 2" xfId="32620" xr:uid="{00000000-0005-0000-0000-0000B57E0000}"/>
    <cellStyle name="20% - Accent1 4 2 2 3 3 2 3 2 3" xfId="32621" xr:uid="{00000000-0005-0000-0000-0000B67E0000}"/>
    <cellStyle name="20% - Accent1 4 2 2 3 3 2 3 3" xfId="32622" xr:uid="{00000000-0005-0000-0000-0000B77E0000}"/>
    <cellStyle name="20% - Accent1 4 2 2 3 3 2 3 3 2" xfId="32623" xr:uid="{00000000-0005-0000-0000-0000B87E0000}"/>
    <cellStyle name="20% - Accent1 4 2 2 3 3 2 3 4" xfId="32624" xr:uid="{00000000-0005-0000-0000-0000B97E0000}"/>
    <cellStyle name="20% - Accent1 4 2 2 3 3 2 4" xfId="32625" xr:uid="{00000000-0005-0000-0000-0000BA7E0000}"/>
    <cellStyle name="20% - Accent1 4 2 2 3 3 2 4 2" xfId="32626" xr:uid="{00000000-0005-0000-0000-0000BB7E0000}"/>
    <cellStyle name="20% - Accent1 4 2 2 3 3 2 4 2 2" xfId="32627" xr:uid="{00000000-0005-0000-0000-0000BC7E0000}"/>
    <cellStyle name="20% - Accent1 4 2 2 3 3 2 4 2 2 2" xfId="32628" xr:uid="{00000000-0005-0000-0000-0000BD7E0000}"/>
    <cellStyle name="20% - Accent1 4 2 2 3 3 2 4 2 3" xfId="32629" xr:uid="{00000000-0005-0000-0000-0000BE7E0000}"/>
    <cellStyle name="20% - Accent1 4 2 2 3 3 2 4 3" xfId="32630" xr:uid="{00000000-0005-0000-0000-0000BF7E0000}"/>
    <cellStyle name="20% - Accent1 4 2 2 3 3 2 4 3 2" xfId="32631" xr:uid="{00000000-0005-0000-0000-0000C07E0000}"/>
    <cellStyle name="20% - Accent1 4 2 2 3 3 2 4 4" xfId="32632" xr:uid="{00000000-0005-0000-0000-0000C17E0000}"/>
    <cellStyle name="20% - Accent1 4 2 2 3 3 2 5" xfId="32633" xr:uid="{00000000-0005-0000-0000-0000C27E0000}"/>
    <cellStyle name="20% - Accent1 4 2 2 3 3 2 5 2" xfId="32634" xr:uid="{00000000-0005-0000-0000-0000C37E0000}"/>
    <cellStyle name="20% - Accent1 4 2 2 3 3 2 5 2 2" xfId="32635" xr:uid="{00000000-0005-0000-0000-0000C47E0000}"/>
    <cellStyle name="20% - Accent1 4 2 2 3 3 2 5 3" xfId="32636" xr:uid="{00000000-0005-0000-0000-0000C57E0000}"/>
    <cellStyle name="20% - Accent1 4 2 2 3 3 2 6" xfId="32637" xr:uid="{00000000-0005-0000-0000-0000C67E0000}"/>
    <cellStyle name="20% - Accent1 4 2 2 3 3 2 6 2" xfId="32638" xr:uid="{00000000-0005-0000-0000-0000C77E0000}"/>
    <cellStyle name="20% - Accent1 4 2 2 3 3 2 6 2 2" xfId="32639" xr:uid="{00000000-0005-0000-0000-0000C87E0000}"/>
    <cellStyle name="20% - Accent1 4 2 2 3 3 2 6 3" xfId="32640" xr:uid="{00000000-0005-0000-0000-0000C97E0000}"/>
    <cellStyle name="20% - Accent1 4 2 2 3 3 2 7" xfId="32641" xr:uid="{00000000-0005-0000-0000-0000CA7E0000}"/>
    <cellStyle name="20% - Accent1 4 2 2 3 3 2 7 2" xfId="32642" xr:uid="{00000000-0005-0000-0000-0000CB7E0000}"/>
    <cellStyle name="20% - Accent1 4 2 2 3 3 2 8" xfId="32643" xr:uid="{00000000-0005-0000-0000-0000CC7E0000}"/>
    <cellStyle name="20% - Accent1 4 2 2 3 3 2 8 2" xfId="32644" xr:uid="{00000000-0005-0000-0000-0000CD7E0000}"/>
    <cellStyle name="20% - Accent1 4 2 2 3 3 2 9" xfId="32645" xr:uid="{00000000-0005-0000-0000-0000CE7E0000}"/>
    <cellStyle name="20% - Accent1 4 2 2 3 3 3" xfId="32646" xr:uid="{00000000-0005-0000-0000-0000CF7E0000}"/>
    <cellStyle name="20% - Accent1 4 2 2 3 3 3 2" xfId="32647" xr:uid="{00000000-0005-0000-0000-0000D07E0000}"/>
    <cellStyle name="20% - Accent1 4 2 2 3 3 3 2 2" xfId="32648" xr:uid="{00000000-0005-0000-0000-0000D17E0000}"/>
    <cellStyle name="20% - Accent1 4 2 2 3 3 3 2 2 2" xfId="32649" xr:uid="{00000000-0005-0000-0000-0000D27E0000}"/>
    <cellStyle name="20% - Accent1 4 2 2 3 3 3 2 2 2 2" xfId="32650" xr:uid="{00000000-0005-0000-0000-0000D37E0000}"/>
    <cellStyle name="20% - Accent1 4 2 2 3 3 3 2 2 3" xfId="32651" xr:uid="{00000000-0005-0000-0000-0000D47E0000}"/>
    <cellStyle name="20% - Accent1 4 2 2 3 3 3 2 3" xfId="32652" xr:uid="{00000000-0005-0000-0000-0000D57E0000}"/>
    <cellStyle name="20% - Accent1 4 2 2 3 3 3 2 3 2" xfId="32653" xr:uid="{00000000-0005-0000-0000-0000D67E0000}"/>
    <cellStyle name="20% - Accent1 4 2 2 3 3 3 2 4" xfId="32654" xr:uid="{00000000-0005-0000-0000-0000D77E0000}"/>
    <cellStyle name="20% - Accent1 4 2 2 3 3 3 3" xfId="32655" xr:uid="{00000000-0005-0000-0000-0000D87E0000}"/>
    <cellStyle name="20% - Accent1 4 2 2 3 3 3 3 2" xfId="32656" xr:uid="{00000000-0005-0000-0000-0000D97E0000}"/>
    <cellStyle name="20% - Accent1 4 2 2 3 3 3 3 2 2" xfId="32657" xr:uid="{00000000-0005-0000-0000-0000DA7E0000}"/>
    <cellStyle name="20% - Accent1 4 2 2 3 3 3 3 2 2 2" xfId="32658" xr:uid="{00000000-0005-0000-0000-0000DB7E0000}"/>
    <cellStyle name="20% - Accent1 4 2 2 3 3 3 3 2 3" xfId="32659" xr:uid="{00000000-0005-0000-0000-0000DC7E0000}"/>
    <cellStyle name="20% - Accent1 4 2 2 3 3 3 3 3" xfId="32660" xr:uid="{00000000-0005-0000-0000-0000DD7E0000}"/>
    <cellStyle name="20% - Accent1 4 2 2 3 3 3 3 3 2" xfId="32661" xr:uid="{00000000-0005-0000-0000-0000DE7E0000}"/>
    <cellStyle name="20% - Accent1 4 2 2 3 3 3 3 4" xfId="32662" xr:uid="{00000000-0005-0000-0000-0000DF7E0000}"/>
    <cellStyle name="20% - Accent1 4 2 2 3 3 3 4" xfId="32663" xr:uid="{00000000-0005-0000-0000-0000E07E0000}"/>
    <cellStyle name="20% - Accent1 4 2 2 3 3 3 4 2" xfId="32664" xr:uid="{00000000-0005-0000-0000-0000E17E0000}"/>
    <cellStyle name="20% - Accent1 4 2 2 3 3 3 4 2 2" xfId="32665" xr:uid="{00000000-0005-0000-0000-0000E27E0000}"/>
    <cellStyle name="20% - Accent1 4 2 2 3 3 3 4 2 2 2" xfId="32666" xr:uid="{00000000-0005-0000-0000-0000E37E0000}"/>
    <cellStyle name="20% - Accent1 4 2 2 3 3 3 4 2 3" xfId="32667" xr:uid="{00000000-0005-0000-0000-0000E47E0000}"/>
    <cellStyle name="20% - Accent1 4 2 2 3 3 3 4 3" xfId="32668" xr:uid="{00000000-0005-0000-0000-0000E57E0000}"/>
    <cellStyle name="20% - Accent1 4 2 2 3 3 3 4 3 2" xfId="32669" xr:uid="{00000000-0005-0000-0000-0000E67E0000}"/>
    <cellStyle name="20% - Accent1 4 2 2 3 3 3 4 4" xfId="32670" xr:uid="{00000000-0005-0000-0000-0000E77E0000}"/>
    <cellStyle name="20% - Accent1 4 2 2 3 3 3 5" xfId="32671" xr:uid="{00000000-0005-0000-0000-0000E87E0000}"/>
    <cellStyle name="20% - Accent1 4 2 2 3 3 3 5 2" xfId="32672" xr:uid="{00000000-0005-0000-0000-0000E97E0000}"/>
    <cellStyle name="20% - Accent1 4 2 2 3 3 3 5 2 2" xfId="32673" xr:uid="{00000000-0005-0000-0000-0000EA7E0000}"/>
    <cellStyle name="20% - Accent1 4 2 2 3 3 3 5 3" xfId="32674" xr:uid="{00000000-0005-0000-0000-0000EB7E0000}"/>
    <cellStyle name="20% - Accent1 4 2 2 3 3 3 6" xfId="32675" xr:uid="{00000000-0005-0000-0000-0000EC7E0000}"/>
    <cellStyle name="20% - Accent1 4 2 2 3 3 3 6 2" xfId="32676" xr:uid="{00000000-0005-0000-0000-0000ED7E0000}"/>
    <cellStyle name="20% - Accent1 4 2 2 3 3 3 6 2 2" xfId="32677" xr:uid="{00000000-0005-0000-0000-0000EE7E0000}"/>
    <cellStyle name="20% - Accent1 4 2 2 3 3 3 6 3" xfId="32678" xr:uid="{00000000-0005-0000-0000-0000EF7E0000}"/>
    <cellStyle name="20% - Accent1 4 2 2 3 3 3 7" xfId="32679" xr:uid="{00000000-0005-0000-0000-0000F07E0000}"/>
    <cellStyle name="20% - Accent1 4 2 2 3 3 3 7 2" xfId="32680" xr:uid="{00000000-0005-0000-0000-0000F17E0000}"/>
    <cellStyle name="20% - Accent1 4 2 2 3 3 3 8" xfId="32681" xr:uid="{00000000-0005-0000-0000-0000F27E0000}"/>
    <cellStyle name="20% - Accent1 4 2 2 3 3 3 8 2" xfId="32682" xr:uid="{00000000-0005-0000-0000-0000F37E0000}"/>
    <cellStyle name="20% - Accent1 4 2 2 3 3 3 9" xfId="32683" xr:uid="{00000000-0005-0000-0000-0000F47E0000}"/>
    <cellStyle name="20% - Accent1 4 2 2 3 3 4" xfId="32684" xr:uid="{00000000-0005-0000-0000-0000F57E0000}"/>
    <cellStyle name="20% - Accent1 4 2 2 3 3 4 2" xfId="32685" xr:uid="{00000000-0005-0000-0000-0000F67E0000}"/>
    <cellStyle name="20% - Accent1 4 2 2 3 3 4 2 2" xfId="32686" xr:uid="{00000000-0005-0000-0000-0000F77E0000}"/>
    <cellStyle name="20% - Accent1 4 2 2 3 3 4 2 2 2" xfId="32687" xr:uid="{00000000-0005-0000-0000-0000F87E0000}"/>
    <cellStyle name="20% - Accent1 4 2 2 3 3 4 2 3" xfId="32688" xr:uid="{00000000-0005-0000-0000-0000F97E0000}"/>
    <cellStyle name="20% - Accent1 4 2 2 3 3 4 3" xfId="32689" xr:uid="{00000000-0005-0000-0000-0000FA7E0000}"/>
    <cellStyle name="20% - Accent1 4 2 2 3 3 4 3 2" xfId="32690" xr:uid="{00000000-0005-0000-0000-0000FB7E0000}"/>
    <cellStyle name="20% - Accent1 4 2 2 3 3 4 4" xfId="32691" xr:uid="{00000000-0005-0000-0000-0000FC7E0000}"/>
    <cellStyle name="20% - Accent1 4 2 2 3 3 5" xfId="32692" xr:uid="{00000000-0005-0000-0000-0000FD7E0000}"/>
    <cellStyle name="20% - Accent1 4 2 2 3 3 5 2" xfId="32693" xr:uid="{00000000-0005-0000-0000-0000FE7E0000}"/>
    <cellStyle name="20% - Accent1 4 2 2 3 3 5 2 2" xfId="32694" xr:uid="{00000000-0005-0000-0000-0000FF7E0000}"/>
    <cellStyle name="20% - Accent1 4 2 2 3 3 5 2 2 2" xfId="32695" xr:uid="{00000000-0005-0000-0000-0000007F0000}"/>
    <cellStyle name="20% - Accent1 4 2 2 3 3 5 2 3" xfId="32696" xr:uid="{00000000-0005-0000-0000-0000017F0000}"/>
    <cellStyle name="20% - Accent1 4 2 2 3 3 5 3" xfId="32697" xr:uid="{00000000-0005-0000-0000-0000027F0000}"/>
    <cellStyle name="20% - Accent1 4 2 2 3 3 5 3 2" xfId="32698" xr:uid="{00000000-0005-0000-0000-0000037F0000}"/>
    <cellStyle name="20% - Accent1 4 2 2 3 3 5 4" xfId="32699" xr:uid="{00000000-0005-0000-0000-0000047F0000}"/>
    <cellStyle name="20% - Accent1 4 2 2 3 3 6" xfId="32700" xr:uid="{00000000-0005-0000-0000-0000057F0000}"/>
    <cellStyle name="20% - Accent1 4 2 2 3 3 6 2" xfId="32701" xr:uid="{00000000-0005-0000-0000-0000067F0000}"/>
    <cellStyle name="20% - Accent1 4 2 2 3 3 6 2 2" xfId="32702" xr:uid="{00000000-0005-0000-0000-0000077F0000}"/>
    <cellStyle name="20% - Accent1 4 2 2 3 3 6 2 2 2" xfId="32703" xr:uid="{00000000-0005-0000-0000-0000087F0000}"/>
    <cellStyle name="20% - Accent1 4 2 2 3 3 6 2 3" xfId="32704" xr:uid="{00000000-0005-0000-0000-0000097F0000}"/>
    <cellStyle name="20% - Accent1 4 2 2 3 3 6 3" xfId="32705" xr:uid="{00000000-0005-0000-0000-00000A7F0000}"/>
    <cellStyle name="20% - Accent1 4 2 2 3 3 6 3 2" xfId="32706" xr:uid="{00000000-0005-0000-0000-00000B7F0000}"/>
    <cellStyle name="20% - Accent1 4 2 2 3 3 6 4" xfId="32707" xr:uid="{00000000-0005-0000-0000-00000C7F0000}"/>
    <cellStyle name="20% - Accent1 4 2 2 3 3 7" xfId="32708" xr:uid="{00000000-0005-0000-0000-00000D7F0000}"/>
    <cellStyle name="20% - Accent1 4 2 2 3 3 7 2" xfId="32709" xr:uid="{00000000-0005-0000-0000-00000E7F0000}"/>
    <cellStyle name="20% - Accent1 4 2 2 3 3 7 2 2" xfId="32710" xr:uid="{00000000-0005-0000-0000-00000F7F0000}"/>
    <cellStyle name="20% - Accent1 4 2 2 3 3 7 3" xfId="32711" xr:uid="{00000000-0005-0000-0000-0000107F0000}"/>
    <cellStyle name="20% - Accent1 4 2 2 3 3 8" xfId="32712" xr:uid="{00000000-0005-0000-0000-0000117F0000}"/>
    <cellStyle name="20% - Accent1 4 2 2 3 3 8 2" xfId="32713" xr:uid="{00000000-0005-0000-0000-0000127F0000}"/>
    <cellStyle name="20% - Accent1 4 2 2 3 3 8 2 2" xfId="32714" xr:uid="{00000000-0005-0000-0000-0000137F0000}"/>
    <cellStyle name="20% - Accent1 4 2 2 3 3 8 3" xfId="32715" xr:uid="{00000000-0005-0000-0000-0000147F0000}"/>
    <cellStyle name="20% - Accent1 4 2 2 3 3 9" xfId="32716" xr:uid="{00000000-0005-0000-0000-0000157F0000}"/>
    <cellStyle name="20% - Accent1 4 2 2 3 3 9 2" xfId="32717" xr:uid="{00000000-0005-0000-0000-0000167F0000}"/>
    <cellStyle name="20% - Accent1 4 2 2 3 4" xfId="32718" xr:uid="{00000000-0005-0000-0000-0000177F0000}"/>
    <cellStyle name="20% - Accent1 4 2 2 3 4 10" xfId="32719" xr:uid="{00000000-0005-0000-0000-0000187F0000}"/>
    <cellStyle name="20% - Accent1 4 2 2 3 4 10 2" xfId="32720" xr:uid="{00000000-0005-0000-0000-0000197F0000}"/>
    <cellStyle name="20% - Accent1 4 2 2 3 4 11" xfId="32721" xr:uid="{00000000-0005-0000-0000-00001A7F0000}"/>
    <cellStyle name="20% - Accent1 4 2 2 3 4 2" xfId="32722" xr:uid="{00000000-0005-0000-0000-00001B7F0000}"/>
    <cellStyle name="20% - Accent1 4 2 2 3 4 2 2" xfId="32723" xr:uid="{00000000-0005-0000-0000-00001C7F0000}"/>
    <cellStyle name="20% - Accent1 4 2 2 3 4 2 2 2" xfId="32724" xr:uid="{00000000-0005-0000-0000-00001D7F0000}"/>
    <cellStyle name="20% - Accent1 4 2 2 3 4 2 2 2 2" xfId="32725" xr:uid="{00000000-0005-0000-0000-00001E7F0000}"/>
    <cellStyle name="20% - Accent1 4 2 2 3 4 2 2 2 2 2" xfId="32726" xr:uid="{00000000-0005-0000-0000-00001F7F0000}"/>
    <cellStyle name="20% - Accent1 4 2 2 3 4 2 2 2 3" xfId="32727" xr:uid="{00000000-0005-0000-0000-0000207F0000}"/>
    <cellStyle name="20% - Accent1 4 2 2 3 4 2 2 3" xfId="32728" xr:uid="{00000000-0005-0000-0000-0000217F0000}"/>
    <cellStyle name="20% - Accent1 4 2 2 3 4 2 2 3 2" xfId="32729" xr:uid="{00000000-0005-0000-0000-0000227F0000}"/>
    <cellStyle name="20% - Accent1 4 2 2 3 4 2 2 4" xfId="32730" xr:uid="{00000000-0005-0000-0000-0000237F0000}"/>
    <cellStyle name="20% - Accent1 4 2 2 3 4 2 3" xfId="32731" xr:uid="{00000000-0005-0000-0000-0000247F0000}"/>
    <cellStyle name="20% - Accent1 4 2 2 3 4 2 3 2" xfId="32732" xr:uid="{00000000-0005-0000-0000-0000257F0000}"/>
    <cellStyle name="20% - Accent1 4 2 2 3 4 2 3 2 2" xfId="32733" xr:uid="{00000000-0005-0000-0000-0000267F0000}"/>
    <cellStyle name="20% - Accent1 4 2 2 3 4 2 3 2 2 2" xfId="32734" xr:uid="{00000000-0005-0000-0000-0000277F0000}"/>
    <cellStyle name="20% - Accent1 4 2 2 3 4 2 3 2 3" xfId="32735" xr:uid="{00000000-0005-0000-0000-0000287F0000}"/>
    <cellStyle name="20% - Accent1 4 2 2 3 4 2 3 3" xfId="32736" xr:uid="{00000000-0005-0000-0000-0000297F0000}"/>
    <cellStyle name="20% - Accent1 4 2 2 3 4 2 3 3 2" xfId="32737" xr:uid="{00000000-0005-0000-0000-00002A7F0000}"/>
    <cellStyle name="20% - Accent1 4 2 2 3 4 2 3 4" xfId="32738" xr:uid="{00000000-0005-0000-0000-00002B7F0000}"/>
    <cellStyle name="20% - Accent1 4 2 2 3 4 2 4" xfId="32739" xr:uid="{00000000-0005-0000-0000-00002C7F0000}"/>
    <cellStyle name="20% - Accent1 4 2 2 3 4 2 4 2" xfId="32740" xr:uid="{00000000-0005-0000-0000-00002D7F0000}"/>
    <cellStyle name="20% - Accent1 4 2 2 3 4 2 4 2 2" xfId="32741" xr:uid="{00000000-0005-0000-0000-00002E7F0000}"/>
    <cellStyle name="20% - Accent1 4 2 2 3 4 2 4 2 2 2" xfId="32742" xr:uid="{00000000-0005-0000-0000-00002F7F0000}"/>
    <cellStyle name="20% - Accent1 4 2 2 3 4 2 4 2 3" xfId="32743" xr:uid="{00000000-0005-0000-0000-0000307F0000}"/>
    <cellStyle name="20% - Accent1 4 2 2 3 4 2 4 3" xfId="32744" xr:uid="{00000000-0005-0000-0000-0000317F0000}"/>
    <cellStyle name="20% - Accent1 4 2 2 3 4 2 4 3 2" xfId="32745" xr:uid="{00000000-0005-0000-0000-0000327F0000}"/>
    <cellStyle name="20% - Accent1 4 2 2 3 4 2 4 4" xfId="32746" xr:uid="{00000000-0005-0000-0000-0000337F0000}"/>
    <cellStyle name="20% - Accent1 4 2 2 3 4 2 5" xfId="32747" xr:uid="{00000000-0005-0000-0000-0000347F0000}"/>
    <cellStyle name="20% - Accent1 4 2 2 3 4 2 5 2" xfId="32748" xr:uid="{00000000-0005-0000-0000-0000357F0000}"/>
    <cellStyle name="20% - Accent1 4 2 2 3 4 2 5 2 2" xfId="32749" xr:uid="{00000000-0005-0000-0000-0000367F0000}"/>
    <cellStyle name="20% - Accent1 4 2 2 3 4 2 5 3" xfId="32750" xr:uid="{00000000-0005-0000-0000-0000377F0000}"/>
    <cellStyle name="20% - Accent1 4 2 2 3 4 2 6" xfId="32751" xr:uid="{00000000-0005-0000-0000-0000387F0000}"/>
    <cellStyle name="20% - Accent1 4 2 2 3 4 2 6 2" xfId="32752" xr:uid="{00000000-0005-0000-0000-0000397F0000}"/>
    <cellStyle name="20% - Accent1 4 2 2 3 4 2 6 2 2" xfId="32753" xr:uid="{00000000-0005-0000-0000-00003A7F0000}"/>
    <cellStyle name="20% - Accent1 4 2 2 3 4 2 6 3" xfId="32754" xr:uid="{00000000-0005-0000-0000-00003B7F0000}"/>
    <cellStyle name="20% - Accent1 4 2 2 3 4 2 7" xfId="32755" xr:uid="{00000000-0005-0000-0000-00003C7F0000}"/>
    <cellStyle name="20% - Accent1 4 2 2 3 4 2 7 2" xfId="32756" xr:uid="{00000000-0005-0000-0000-00003D7F0000}"/>
    <cellStyle name="20% - Accent1 4 2 2 3 4 2 8" xfId="32757" xr:uid="{00000000-0005-0000-0000-00003E7F0000}"/>
    <cellStyle name="20% - Accent1 4 2 2 3 4 2 8 2" xfId="32758" xr:uid="{00000000-0005-0000-0000-00003F7F0000}"/>
    <cellStyle name="20% - Accent1 4 2 2 3 4 2 9" xfId="32759" xr:uid="{00000000-0005-0000-0000-0000407F0000}"/>
    <cellStyle name="20% - Accent1 4 2 2 3 4 3" xfId="32760" xr:uid="{00000000-0005-0000-0000-0000417F0000}"/>
    <cellStyle name="20% - Accent1 4 2 2 3 4 3 2" xfId="32761" xr:uid="{00000000-0005-0000-0000-0000427F0000}"/>
    <cellStyle name="20% - Accent1 4 2 2 3 4 3 2 2" xfId="32762" xr:uid="{00000000-0005-0000-0000-0000437F0000}"/>
    <cellStyle name="20% - Accent1 4 2 2 3 4 3 2 2 2" xfId="32763" xr:uid="{00000000-0005-0000-0000-0000447F0000}"/>
    <cellStyle name="20% - Accent1 4 2 2 3 4 3 2 2 2 2" xfId="32764" xr:uid="{00000000-0005-0000-0000-0000457F0000}"/>
    <cellStyle name="20% - Accent1 4 2 2 3 4 3 2 2 3" xfId="32765" xr:uid="{00000000-0005-0000-0000-0000467F0000}"/>
    <cellStyle name="20% - Accent1 4 2 2 3 4 3 2 3" xfId="32766" xr:uid="{00000000-0005-0000-0000-0000477F0000}"/>
    <cellStyle name="20% - Accent1 4 2 2 3 4 3 2 3 2" xfId="32767" xr:uid="{00000000-0005-0000-0000-0000487F0000}"/>
    <cellStyle name="20% - Accent1 4 2 2 3 4 3 2 4" xfId="32768" xr:uid="{00000000-0005-0000-0000-0000497F0000}"/>
    <cellStyle name="20% - Accent1 4 2 2 3 4 3 3" xfId="32769" xr:uid="{00000000-0005-0000-0000-00004A7F0000}"/>
    <cellStyle name="20% - Accent1 4 2 2 3 4 3 3 2" xfId="32770" xr:uid="{00000000-0005-0000-0000-00004B7F0000}"/>
    <cellStyle name="20% - Accent1 4 2 2 3 4 3 3 2 2" xfId="32771" xr:uid="{00000000-0005-0000-0000-00004C7F0000}"/>
    <cellStyle name="20% - Accent1 4 2 2 3 4 3 3 2 2 2" xfId="32772" xr:uid="{00000000-0005-0000-0000-00004D7F0000}"/>
    <cellStyle name="20% - Accent1 4 2 2 3 4 3 3 2 3" xfId="32773" xr:uid="{00000000-0005-0000-0000-00004E7F0000}"/>
    <cellStyle name="20% - Accent1 4 2 2 3 4 3 3 3" xfId="32774" xr:uid="{00000000-0005-0000-0000-00004F7F0000}"/>
    <cellStyle name="20% - Accent1 4 2 2 3 4 3 3 3 2" xfId="32775" xr:uid="{00000000-0005-0000-0000-0000507F0000}"/>
    <cellStyle name="20% - Accent1 4 2 2 3 4 3 3 4" xfId="32776" xr:uid="{00000000-0005-0000-0000-0000517F0000}"/>
    <cellStyle name="20% - Accent1 4 2 2 3 4 3 4" xfId="32777" xr:uid="{00000000-0005-0000-0000-0000527F0000}"/>
    <cellStyle name="20% - Accent1 4 2 2 3 4 3 4 2" xfId="32778" xr:uid="{00000000-0005-0000-0000-0000537F0000}"/>
    <cellStyle name="20% - Accent1 4 2 2 3 4 3 4 2 2" xfId="32779" xr:uid="{00000000-0005-0000-0000-0000547F0000}"/>
    <cellStyle name="20% - Accent1 4 2 2 3 4 3 4 2 2 2" xfId="32780" xr:uid="{00000000-0005-0000-0000-0000557F0000}"/>
    <cellStyle name="20% - Accent1 4 2 2 3 4 3 4 2 3" xfId="32781" xr:uid="{00000000-0005-0000-0000-0000567F0000}"/>
    <cellStyle name="20% - Accent1 4 2 2 3 4 3 4 3" xfId="32782" xr:uid="{00000000-0005-0000-0000-0000577F0000}"/>
    <cellStyle name="20% - Accent1 4 2 2 3 4 3 4 3 2" xfId="32783" xr:uid="{00000000-0005-0000-0000-0000587F0000}"/>
    <cellStyle name="20% - Accent1 4 2 2 3 4 3 4 4" xfId="32784" xr:uid="{00000000-0005-0000-0000-0000597F0000}"/>
    <cellStyle name="20% - Accent1 4 2 2 3 4 3 5" xfId="32785" xr:uid="{00000000-0005-0000-0000-00005A7F0000}"/>
    <cellStyle name="20% - Accent1 4 2 2 3 4 3 5 2" xfId="32786" xr:uid="{00000000-0005-0000-0000-00005B7F0000}"/>
    <cellStyle name="20% - Accent1 4 2 2 3 4 3 5 2 2" xfId="32787" xr:uid="{00000000-0005-0000-0000-00005C7F0000}"/>
    <cellStyle name="20% - Accent1 4 2 2 3 4 3 5 3" xfId="32788" xr:uid="{00000000-0005-0000-0000-00005D7F0000}"/>
    <cellStyle name="20% - Accent1 4 2 2 3 4 3 6" xfId="32789" xr:uid="{00000000-0005-0000-0000-00005E7F0000}"/>
    <cellStyle name="20% - Accent1 4 2 2 3 4 3 6 2" xfId="32790" xr:uid="{00000000-0005-0000-0000-00005F7F0000}"/>
    <cellStyle name="20% - Accent1 4 2 2 3 4 3 6 2 2" xfId="32791" xr:uid="{00000000-0005-0000-0000-0000607F0000}"/>
    <cellStyle name="20% - Accent1 4 2 2 3 4 3 6 3" xfId="32792" xr:uid="{00000000-0005-0000-0000-0000617F0000}"/>
    <cellStyle name="20% - Accent1 4 2 2 3 4 3 7" xfId="32793" xr:uid="{00000000-0005-0000-0000-0000627F0000}"/>
    <cellStyle name="20% - Accent1 4 2 2 3 4 3 7 2" xfId="32794" xr:uid="{00000000-0005-0000-0000-0000637F0000}"/>
    <cellStyle name="20% - Accent1 4 2 2 3 4 3 8" xfId="32795" xr:uid="{00000000-0005-0000-0000-0000647F0000}"/>
    <cellStyle name="20% - Accent1 4 2 2 3 4 3 8 2" xfId="32796" xr:uid="{00000000-0005-0000-0000-0000657F0000}"/>
    <cellStyle name="20% - Accent1 4 2 2 3 4 3 9" xfId="32797" xr:uid="{00000000-0005-0000-0000-0000667F0000}"/>
    <cellStyle name="20% - Accent1 4 2 2 3 4 4" xfId="32798" xr:uid="{00000000-0005-0000-0000-0000677F0000}"/>
    <cellStyle name="20% - Accent1 4 2 2 3 4 4 2" xfId="32799" xr:uid="{00000000-0005-0000-0000-0000687F0000}"/>
    <cellStyle name="20% - Accent1 4 2 2 3 4 4 2 2" xfId="32800" xr:uid="{00000000-0005-0000-0000-0000697F0000}"/>
    <cellStyle name="20% - Accent1 4 2 2 3 4 4 2 2 2" xfId="32801" xr:uid="{00000000-0005-0000-0000-00006A7F0000}"/>
    <cellStyle name="20% - Accent1 4 2 2 3 4 4 2 3" xfId="32802" xr:uid="{00000000-0005-0000-0000-00006B7F0000}"/>
    <cellStyle name="20% - Accent1 4 2 2 3 4 4 3" xfId="32803" xr:uid="{00000000-0005-0000-0000-00006C7F0000}"/>
    <cellStyle name="20% - Accent1 4 2 2 3 4 4 3 2" xfId="32804" xr:uid="{00000000-0005-0000-0000-00006D7F0000}"/>
    <cellStyle name="20% - Accent1 4 2 2 3 4 4 4" xfId="32805" xr:uid="{00000000-0005-0000-0000-00006E7F0000}"/>
    <cellStyle name="20% - Accent1 4 2 2 3 4 5" xfId="32806" xr:uid="{00000000-0005-0000-0000-00006F7F0000}"/>
    <cellStyle name="20% - Accent1 4 2 2 3 4 5 2" xfId="32807" xr:uid="{00000000-0005-0000-0000-0000707F0000}"/>
    <cellStyle name="20% - Accent1 4 2 2 3 4 5 2 2" xfId="32808" xr:uid="{00000000-0005-0000-0000-0000717F0000}"/>
    <cellStyle name="20% - Accent1 4 2 2 3 4 5 2 2 2" xfId="32809" xr:uid="{00000000-0005-0000-0000-0000727F0000}"/>
    <cellStyle name="20% - Accent1 4 2 2 3 4 5 2 3" xfId="32810" xr:uid="{00000000-0005-0000-0000-0000737F0000}"/>
    <cellStyle name="20% - Accent1 4 2 2 3 4 5 3" xfId="32811" xr:uid="{00000000-0005-0000-0000-0000747F0000}"/>
    <cellStyle name="20% - Accent1 4 2 2 3 4 5 3 2" xfId="32812" xr:uid="{00000000-0005-0000-0000-0000757F0000}"/>
    <cellStyle name="20% - Accent1 4 2 2 3 4 5 4" xfId="32813" xr:uid="{00000000-0005-0000-0000-0000767F0000}"/>
    <cellStyle name="20% - Accent1 4 2 2 3 4 6" xfId="32814" xr:uid="{00000000-0005-0000-0000-0000777F0000}"/>
    <cellStyle name="20% - Accent1 4 2 2 3 4 6 2" xfId="32815" xr:uid="{00000000-0005-0000-0000-0000787F0000}"/>
    <cellStyle name="20% - Accent1 4 2 2 3 4 6 2 2" xfId="32816" xr:uid="{00000000-0005-0000-0000-0000797F0000}"/>
    <cellStyle name="20% - Accent1 4 2 2 3 4 6 2 2 2" xfId="32817" xr:uid="{00000000-0005-0000-0000-00007A7F0000}"/>
    <cellStyle name="20% - Accent1 4 2 2 3 4 6 2 3" xfId="32818" xr:uid="{00000000-0005-0000-0000-00007B7F0000}"/>
    <cellStyle name="20% - Accent1 4 2 2 3 4 6 3" xfId="32819" xr:uid="{00000000-0005-0000-0000-00007C7F0000}"/>
    <cellStyle name="20% - Accent1 4 2 2 3 4 6 3 2" xfId="32820" xr:uid="{00000000-0005-0000-0000-00007D7F0000}"/>
    <cellStyle name="20% - Accent1 4 2 2 3 4 6 4" xfId="32821" xr:uid="{00000000-0005-0000-0000-00007E7F0000}"/>
    <cellStyle name="20% - Accent1 4 2 2 3 4 7" xfId="32822" xr:uid="{00000000-0005-0000-0000-00007F7F0000}"/>
    <cellStyle name="20% - Accent1 4 2 2 3 4 7 2" xfId="32823" xr:uid="{00000000-0005-0000-0000-0000807F0000}"/>
    <cellStyle name="20% - Accent1 4 2 2 3 4 7 2 2" xfId="32824" xr:uid="{00000000-0005-0000-0000-0000817F0000}"/>
    <cellStyle name="20% - Accent1 4 2 2 3 4 7 3" xfId="32825" xr:uid="{00000000-0005-0000-0000-0000827F0000}"/>
    <cellStyle name="20% - Accent1 4 2 2 3 4 8" xfId="32826" xr:uid="{00000000-0005-0000-0000-0000837F0000}"/>
    <cellStyle name="20% - Accent1 4 2 2 3 4 8 2" xfId="32827" xr:uid="{00000000-0005-0000-0000-0000847F0000}"/>
    <cellStyle name="20% - Accent1 4 2 2 3 4 8 2 2" xfId="32828" xr:uid="{00000000-0005-0000-0000-0000857F0000}"/>
    <cellStyle name="20% - Accent1 4 2 2 3 4 8 3" xfId="32829" xr:uid="{00000000-0005-0000-0000-0000867F0000}"/>
    <cellStyle name="20% - Accent1 4 2 2 3 4 9" xfId="32830" xr:uid="{00000000-0005-0000-0000-0000877F0000}"/>
    <cellStyle name="20% - Accent1 4 2 2 3 4 9 2" xfId="32831" xr:uid="{00000000-0005-0000-0000-0000887F0000}"/>
    <cellStyle name="20% - Accent1 4 2 2 3 5" xfId="32832" xr:uid="{00000000-0005-0000-0000-0000897F0000}"/>
    <cellStyle name="20% - Accent1 4 2 2 3 5 2" xfId="32833" xr:uid="{00000000-0005-0000-0000-00008A7F0000}"/>
    <cellStyle name="20% - Accent1 4 2 2 3 5 2 2" xfId="32834" xr:uid="{00000000-0005-0000-0000-00008B7F0000}"/>
    <cellStyle name="20% - Accent1 4 2 2 3 5 2 2 2" xfId="32835" xr:uid="{00000000-0005-0000-0000-00008C7F0000}"/>
    <cellStyle name="20% - Accent1 4 2 2 3 5 2 2 2 2" xfId="32836" xr:uid="{00000000-0005-0000-0000-00008D7F0000}"/>
    <cellStyle name="20% - Accent1 4 2 2 3 5 2 2 3" xfId="32837" xr:uid="{00000000-0005-0000-0000-00008E7F0000}"/>
    <cellStyle name="20% - Accent1 4 2 2 3 5 2 3" xfId="32838" xr:uid="{00000000-0005-0000-0000-00008F7F0000}"/>
    <cellStyle name="20% - Accent1 4 2 2 3 5 2 3 2" xfId="32839" xr:uid="{00000000-0005-0000-0000-0000907F0000}"/>
    <cellStyle name="20% - Accent1 4 2 2 3 5 2 4" xfId="32840" xr:uid="{00000000-0005-0000-0000-0000917F0000}"/>
    <cellStyle name="20% - Accent1 4 2 2 3 5 3" xfId="32841" xr:uid="{00000000-0005-0000-0000-0000927F0000}"/>
    <cellStyle name="20% - Accent1 4 2 2 3 5 3 2" xfId="32842" xr:uid="{00000000-0005-0000-0000-0000937F0000}"/>
    <cellStyle name="20% - Accent1 4 2 2 3 5 3 2 2" xfId="32843" xr:uid="{00000000-0005-0000-0000-0000947F0000}"/>
    <cellStyle name="20% - Accent1 4 2 2 3 5 3 2 2 2" xfId="32844" xr:uid="{00000000-0005-0000-0000-0000957F0000}"/>
    <cellStyle name="20% - Accent1 4 2 2 3 5 3 2 3" xfId="32845" xr:uid="{00000000-0005-0000-0000-0000967F0000}"/>
    <cellStyle name="20% - Accent1 4 2 2 3 5 3 3" xfId="32846" xr:uid="{00000000-0005-0000-0000-0000977F0000}"/>
    <cellStyle name="20% - Accent1 4 2 2 3 5 3 3 2" xfId="32847" xr:uid="{00000000-0005-0000-0000-0000987F0000}"/>
    <cellStyle name="20% - Accent1 4 2 2 3 5 3 4" xfId="32848" xr:uid="{00000000-0005-0000-0000-0000997F0000}"/>
    <cellStyle name="20% - Accent1 4 2 2 3 5 4" xfId="32849" xr:uid="{00000000-0005-0000-0000-00009A7F0000}"/>
    <cellStyle name="20% - Accent1 4 2 2 3 5 4 2" xfId="32850" xr:uid="{00000000-0005-0000-0000-00009B7F0000}"/>
    <cellStyle name="20% - Accent1 4 2 2 3 5 4 2 2" xfId="32851" xr:uid="{00000000-0005-0000-0000-00009C7F0000}"/>
    <cellStyle name="20% - Accent1 4 2 2 3 5 4 2 2 2" xfId="32852" xr:uid="{00000000-0005-0000-0000-00009D7F0000}"/>
    <cellStyle name="20% - Accent1 4 2 2 3 5 4 2 3" xfId="32853" xr:uid="{00000000-0005-0000-0000-00009E7F0000}"/>
    <cellStyle name="20% - Accent1 4 2 2 3 5 4 3" xfId="32854" xr:uid="{00000000-0005-0000-0000-00009F7F0000}"/>
    <cellStyle name="20% - Accent1 4 2 2 3 5 4 3 2" xfId="32855" xr:uid="{00000000-0005-0000-0000-0000A07F0000}"/>
    <cellStyle name="20% - Accent1 4 2 2 3 5 4 4" xfId="32856" xr:uid="{00000000-0005-0000-0000-0000A17F0000}"/>
    <cellStyle name="20% - Accent1 4 2 2 3 5 5" xfId="32857" xr:uid="{00000000-0005-0000-0000-0000A27F0000}"/>
    <cellStyle name="20% - Accent1 4 2 2 3 5 5 2" xfId="32858" xr:uid="{00000000-0005-0000-0000-0000A37F0000}"/>
    <cellStyle name="20% - Accent1 4 2 2 3 5 5 2 2" xfId="32859" xr:uid="{00000000-0005-0000-0000-0000A47F0000}"/>
    <cellStyle name="20% - Accent1 4 2 2 3 5 5 3" xfId="32860" xr:uid="{00000000-0005-0000-0000-0000A57F0000}"/>
    <cellStyle name="20% - Accent1 4 2 2 3 5 6" xfId="32861" xr:uid="{00000000-0005-0000-0000-0000A67F0000}"/>
    <cellStyle name="20% - Accent1 4 2 2 3 5 6 2" xfId="32862" xr:uid="{00000000-0005-0000-0000-0000A77F0000}"/>
    <cellStyle name="20% - Accent1 4 2 2 3 5 6 2 2" xfId="32863" xr:uid="{00000000-0005-0000-0000-0000A87F0000}"/>
    <cellStyle name="20% - Accent1 4 2 2 3 5 6 3" xfId="32864" xr:uid="{00000000-0005-0000-0000-0000A97F0000}"/>
    <cellStyle name="20% - Accent1 4 2 2 3 5 7" xfId="32865" xr:uid="{00000000-0005-0000-0000-0000AA7F0000}"/>
    <cellStyle name="20% - Accent1 4 2 2 3 5 7 2" xfId="32866" xr:uid="{00000000-0005-0000-0000-0000AB7F0000}"/>
    <cellStyle name="20% - Accent1 4 2 2 3 5 8" xfId="32867" xr:uid="{00000000-0005-0000-0000-0000AC7F0000}"/>
    <cellStyle name="20% - Accent1 4 2 2 3 5 8 2" xfId="32868" xr:uid="{00000000-0005-0000-0000-0000AD7F0000}"/>
    <cellStyle name="20% - Accent1 4 2 2 3 5 9" xfId="32869" xr:uid="{00000000-0005-0000-0000-0000AE7F0000}"/>
    <cellStyle name="20% - Accent1 4 2 2 3 6" xfId="32870" xr:uid="{00000000-0005-0000-0000-0000AF7F0000}"/>
    <cellStyle name="20% - Accent1 4 2 2 3 6 2" xfId="32871" xr:uid="{00000000-0005-0000-0000-0000B07F0000}"/>
    <cellStyle name="20% - Accent1 4 2 2 3 6 2 2" xfId="32872" xr:uid="{00000000-0005-0000-0000-0000B17F0000}"/>
    <cellStyle name="20% - Accent1 4 2 2 3 6 2 2 2" xfId="32873" xr:uid="{00000000-0005-0000-0000-0000B27F0000}"/>
    <cellStyle name="20% - Accent1 4 2 2 3 6 2 2 2 2" xfId="32874" xr:uid="{00000000-0005-0000-0000-0000B37F0000}"/>
    <cellStyle name="20% - Accent1 4 2 2 3 6 2 2 3" xfId="32875" xr:uid="{00000000-0005-0000-0000-0000B47F0000}"/>
    <cellStyle name="20% - Accent1 4 2 2 3 6 2 3" xfId="32876" xr:uid="{00000000-0005-0000-0000-0000B57F0000}"/>
    <cellStyle name="20% - Accent1 4 2 2 3 6 2 3 2" xfId="32877" xr:uid="{00000000-0005-0000-0000-0000B67F0000}"/>
    <cellStyle name="20% - Accent1 4 2 2 3 6 2 4" xfId="32878" xr:uid="{00000000-0005-0000-0000-0000B77F0000}"/>
    <cellStyle name="20% - Accent1 4 2 2 3 6 3" xfId="32879" xr:uid="{00000000-0005-0000-0000-0000B87F0000}"/>
    <cellStyle name="20% - Accent1 4 2 2 3 6 3 2" xfId="32880" xr:uid="{00000000-0005-0000-0000-0000B97F0000}"/>
    <cellStyle name="20% - Accent1 4 2 2 3 6 3 2 2" xfId="32881" xr:uid="{00000000-0005-0000-0000-0000BA7F0000}"/>
    <cellStyle name="20% - Accent1 4 2 2 3 6 3 2 2 2" xfId="32882" xr:uid="{00000000-0005-0000-0000-0000BB7F0000}"/>
    <cellStyle name="20% - Accent1 4 2 2 3 6 3 2 3" xfId="32883" xr:uid="{00000000-0005-0000-0000-0000BC7F0000}"/>
    <cellStyle name="20% - Accent1 4 2 2 3 6 3 3" xfId="32884" xr:uid="{00000000-0005-0000-0000-0000BD7F0000}"/>
    <cellStyle name="20% - Accent1 4 2 2 3 6 3 3 2" xfId="32885" xr:uid="{00000000-0005-0000-0000-0000BE7F0000}"/>
    <cellStyle name="20% - Accent1 4 2 2 3 6 3 4" xfId="32886" xr:uid="{00000000-0005-0000-0000-0000BF7F0000}"/>
    <cellStyle name="20% - Accent1 4 2 2 3 6 4" xfId="32887" xr:uid="{00000000-0005-0000-0000-0000C07F0000}"/>
    <cellStyle name="20% - Accent1 4 2 2 3 6 4 2" xfId="32888" xr:uid="{00000000-0005-0000-0000-0000C17F0000}"/>
    <cellStyle name="20% - Accent1 4 2 2 3 6 4 2 2" xfId="32889" xr:uid="{00000000-0005-0000-0000-0000C27F0000}"/>
    <cellStyle name="20% - Accent1 4 2 2 3 6 4 2 2 2" xfId="32890" xr:uid="{00000000-0005-0000-0000-0000C37F0000}"/>
    <cellStyle name="20% - Accent1 4 2 2 3 6 4 2 3" xfId="32891" xr:uid="{00000000-0005-0000-0000-0000C47F0000}"/>
    <cellStyle name="20% - Accent1 4 2 2 3 6 4 3" xfId="32892" xr:uid="{00000000-0005-0000-0000-0000C57F0000}"/>
    <cellStyle name="20% - Accent1 4 2 2 3 6 4 3 2" xfId="32893" xr:uid="{00000000-0005-0000-0000-0000C67F0000}"/>
    <cellStyle name="20% - Accent1 4 2 2 3 6 4 4" xfId="32894" xr:uid="{00000000-0005-0000-0000-0000C77F0000}"/>
    <cellStyle name="20% - Accent1 4 2 2 3 6 5" xfId="32895" xr:uid="{00000000-0005-0000-0000-0000C87F0000}"/>
    <cellStyle name="20% - Accent1 4 2 2 3 6 5 2" xfId="32896" xr:uid="{00000000-0005-0000-0000-0000C97F0000}"/>
    <cellStyle name="20% - Accent1 4 2 2 3 6 5 2 2" xfId="32897" xr:uid="{00000000-0005-0000-0000-0000CA7F0000}"/>
    <cellStyle name="20% - Accent1 4 2 2 3 6 5 3" xfId="32898" xr:uid="{00000000-0005-0000-0000-0000CB7F0000}"/>
    <cellStyle name="20% - Accent1 4 2 2 3 6 6" xfId="32899" xr:uid="{00000000-0005-0000-0000-0000CC7F0000}"/>
    <cellStyle name="20% - Accent1 4 2 2 3 6 6 2" xfId="32900" xr:uid="{00000000-0005-0000-0000-0000CD7F0000}"/>
    <cellStyle name="20% - Accent1 4 2 2 3 6 6 2 2" xfId="32901" xr:uid="{00000000-0005-0000-0000-0000CE7F0000}"/>
    <cellStyle name="20% - Accent1 4 2 2 3 6 6 3" xfId="32902" xr:uid="{00000000-0005-0000-0000-0000CF7F0000}"/>
    <cellStyle name="20% - Accent1 4 2 2 3 6 7" xfId="32903" xr:uid="{00000000-0005-0000-0000-0000D07F0000}"/>
    <cellStyle name="20% - Accent1 4 2 2 3 6 7 2" xfId="32904" xr:uid="{00000000-0005-0000-0000-0000D17F0000}"/>
    <cellStyle name="20% - Accent1 4 2 2 3 6 8" xfId="32905" xr:uid="{00000000-0005-0000-0000-0000D27F0000}"/>
    <cellStyle name="20% - Accent1 4 2 2 3 6 8 2" xfId="32906" xr:uid="{00000000-0005-0000-0000-0000D37F0000}"/>
    <cellStyle name="20% - Accent1 4 2 2 3 6 9" xfId="32907" xr:uid="{00000000-0005-0000-0000-0000D47F0000}"/>
    <cellStyle name="20% - Accent1 4 2 2 3 7" xfId="32908" xr:uid="{00000000-0005-0000-0000-0000D57F0000}"/>
    <cellStyle name="20% - Accent1 4 2 2 3 7 2" xfId="32909" xr:uid="{00000000-0005-0000-0000-0000D67F0000}"/>
    <cellStyle name="20% - Accent1 4 2 2 3 7 2 2" xfId="32910" xr:uid="{00000000-0005-0000-0000-0000D77F0000}"/>
    <cellStyle name="20% - Accent1 4 2 2 3 7 2 2 2" xfId="32911" xr:uid="{00000000-0005-0000-0000-0000D87F0000}"/>
    <cellStyle name="20% - Accent1 4 2 2 3 7 2 3" xfId="32912" xr:uid="{00000000-0005-0000-0000-0000D97F0000}"/>
    <cellStyle name="20% - Accent1 4 2 2 3 7 3" xfId="32913" xr:uid="{00000000-0005-0000-0000-0000DA7F0000}"/>
    <cellStyle name="20% - Accent1 4 2 2 3 7 3 2" xfId="32914" xr:uid="{00000000-0005-0000-0000-0000DB7F0000}"/>
    <cellStyle name="20% - Accent1 4 2 2 3 7 4" xfId="32915" xr:uid="{00000000-0005-0000-0000-0000DC7F0000}"/>
    <cellStyle name="20% - Accent1 4 2 2 3 8" xfId="32916" xr:uid="{00000000-0005-0000-0000-0000DD7F0000}"/>
    <cellStyle name="20% - Accent1 4 2 2 3 8 2" xfId="32917" xr:uid="{00000000-0005-0000-0000-0000DE7F0000}"/>
    <cellStyle name="20% - Accent1 4 2 2 3 8 2 2" xfId="32918" xr:uid="{00000000-0005-0000-0000-0000DF7F0000}"/>
    <cellStyle name="20% - Accent1 4 2 2 3 8 2 2 2" xfId="32919" xr:uid="{00000000-0005-0000-0000-0000E07F0000}"/>
    <cellStyle name="20% - Accent1 4 2 2 3 8 2 3" xfId="32920" xr:uid="{00000000-0005-0000-0000-0000E17F0000}"/>
    <cellStyle name="20% - Accent1 4 2 2 3 8 3" xfId="32921" xr:uid="{00000000-0005-0000-0000-0000E27F0000}"/>
    <cellStyle name="20% - Accent1 4 2 2 3 8 3 2" xfId="32922" xr:uid="{00000000-0005-0000-0000-0000E37F0000}"/>
    <cellStyle name="20% - Accent1 4 2 2 3 8 4" xfId="32923" xr:uid="{00000000-0005-0000-0000-0000E47F0000}"/>
    <cellStyle name="20% - Accent1 4 2 2 3 9" xfId="32924" xr:uid="{00000000-0005-0000-0000-0000E57F0000}"/>
    <cellStyle name="20% - Accent1 4 2 2 3 9 2" xfId="32925" xr:uid="{00000000-0005-0000-0000-0000E67F0000}"/>
    <cellStyle name="20% - Accent1 4 2 2 3 9 2 2" xfId="32926" xr:uid="{00000000-0005-0000-0000-0000E77F0000}"/>
    <cellStyle name="20% - Accent1 4 2 2 3 9 2 2 2" xfId="32927" xr:uid="{00000000-0005-0000-0000-0000E87F0000}"/>
    <cellStyle name="20% - Accent1 4 2 2 3 9 2 3" xfId="32928" xr:uid="{00000000-0005-0000-0000-0000E97F0000}"/>
    <cellStyle name="20% - Accent1 4 2 2 3 9 3" xfId="32929" xr:uid="{00000000-0005-0000-0000-0000EA7F0000}"/>
    <cellStyle name="20% - Accent1 4 2 2 3 9 3 2" xfId="32930" xr:uid="{00000000-0005-0000-0000-0000EB7F0000}"/>
    <cellStyle name="20% - Accent1 4 2 2 3 9 4" xfId="32931" xr:uid="{00000000-0005-0000-0000-0000EC7F0000}"/>
    <cellStyle name="20% - Accent1 4 2 2 4" xfId="32932" xr:uid="{00000000-0005-0000-0000-0000ED7F0000}"/>
    <cellStyle name="20% - Accent1 4 2 2 4 10" xfId="32933" xr:uid="{00000000-0005-0000-0000-0000EE7F0000}"/>
    <cellStyle name="20% - Accent1 4 2 2 4 10 2" xfId="32934" xr:uid="{00000000-0005-0000-0000-0000EF7F0000}"/>
    <cellStyle name="20% - Accent1 4 2 2 4 11" xfId="32935" xr:uid="{00000000-0005-0000-0000-0000F07F0000}"/>
    <cellStyle name="20% - Accent1 4 2 2 4 2" xfId="32936" xr:uid="{00000000-0005-0000-0000-0000F17F0000}"/>
    <cellStyle name="20% - Accent1 4 2 2 4 2 2" xfId="32937" xr:uid="{00000000-0005-0000-0000-0000F27F0000}"/>
    <cellStyle name="20% - Accent1 4 2 2 4 2 2 2" xfId="32938" xr:uid="{00000000-0005-0000-0000-0000F37F0000}"/>
    <cellStyle name="20% - Accent1 4 2 2 4 2 2 2 2" xfId="32939" xr:uid="{00000000-0005-0000-0000-0000F47F0000}"/>
    <cellStyle name="20% - Accent1 4 2 2 4 2 2 2 2 2" xfId="32940" xr:uid="{00000000-0005-0000-0000-0000F57F0000}"/>
    <cellStyle name="20% - Accent1 4 2 2 4 2 2 2 3" xfId="32941" xr:uid="{00000000-0005-0000-0000-0000F67F0000}"/>
    <cellStyle name="20% - Accent1 4 2 2 4 2 2 3" xfId="32942" xr:uid="{00000000-0005-0000-0000-0000F77F0000}"/>
    <cellStyle name="20% - Accent1 4 2 2 4 2 2 3 2" xfId="32943" xr:uid="{00000000-0005-0000-0000-0000F87F0000}"/>
    <cellStyle name="20% - Accent1 4 2 2 4 2 2 4" xfId="32944" xr:uid="{00000000-0005-0000-0000-0000F97F0000}"/>
    <cellStyle name="20% - Accent1 4 2 2 4 2 3" xfId="32945" xr:uid="{00000000-0005-0000-0000-0000FA7F0000}"/>
    <cellStyle name="20% - Accent1 4 2 2 4 2 3 2" xfId="32946" xr:uid="{00000000-0005-0000-0000-0000FB7F0000}"/>
    <cellStyle name="20% - Accent1 4 2 2 4 2 3 2 2" xfId="32947" xr:uid="{00000000-0005-0000-0000-0000FC7F0000}"/>
    <cellStyle name="20% - Accent1 4 2 2 4 2 3 2 2 2" xfId="32948" xr:uid="{00000000-0005-0000-0000-0000FD7F0000}"/>
    <cellStyle name="20% - Accent1 4 2 2 4 2 3 2 3" xfId="32949" xr:uid="{00000000-0005-0000-0000-0000FE7F0000}"/>
    <cellStyle name="20% - Accent1 4 2 2 4 2 3 3" xfId="32950" xr:uid="{00000000-0005-0000-0000-0000FF7F0000}"/>
    <cellStyle name="20% - Accent1 4 2 2 4 2 3 3 2" xfId="32951" xr:uid="{00000000-0005-0000-0000-000000800000}"/>
    <cellStyle name="20% - Accent1 4 2 2 4 2 3 4" xfId="32952" xr:uid="{00000000-0005-0000-0000-000001800000}"/>
    <cellStyle name="20% - Accent1 4 2 2 4 2 4" xfId="32953" xr:uid="{00000000-0005-0000-0000-000002800000}"/>
    <cellStyle name="20% - Accent1 4 2 2 4 2 4 2" xfId="32954" xr:uid="{00000000-0005-0000-0000-000003800000}"/>
    <cellStyle name="20% - Accent1 4 2 2 4 2 4 2 2" xfId="32955" xr:uid="{00000000-0005-0000-0000-000004800000}"/>
    <cellStyle name="20% - Accent1 4 2 2 4 2 4 2 2 2" xfId="32956" xr:uid="{00000000-0005-0000-0000-000005800000}"/>
    <cellStyle name="20% - Accent1 4 2 2 4 2 4 2 3" xfId="32957" xr:uid="{00000000-0005-0000-0000-000006800000}"/>
    <cellStyle name="20% - Accent1 4 2 2 4 2 4 3" xfId="32958" xr:uid="{00000000-0005-0000-0000-000007800000}"/>
    <cellStyle name="20% - Accent1 4 2 2 4 2 4 3 2" xfId="32959" xr:uid="{00000000-0005-0000-0000-000008800000}"/>
    <cellStyle name="20% - Accent1 4 2 2 4 2 4 4" xfId="32960" xr:uid="{00000000-0005-0000-0000-000009800000}"/>
    <cellStyle name="20% - Accent1 4 2 2 4 2 5" xfId="32961" xr:uid="{00000000-0005-0000-0000-00000A800000}"/>
    <cellStyle name="20% - Accent1 4 2 2 4 2 5 2" xfId="32962" xr:uid="{00000000-0005-0000-0000-00000B800000}"/>
    <cellStyle name="20% - Accent1 4 2 2 4 2 5 2 2" xfId="32963" xr:uid="{00000000-0005-0000-0000-00000C800000}"/>
    <cellStyle name="20% - Accent1 4 2 2 4 2 5 3" xfId="32964" xr:uid="{00000000-0005-0000-0000-00000D800000}"/>
    <cellStyle name="20% - Accent1 4 2 2 4 2 6" xfId="32965" xr:uid="{00000000-0005-0000-0000-00000E800000}"/>
    <cellStyle name="20% - Accent1 4 2 2 4 2 6 2" xfId="32966" xr:uid="{00000000-0005-0000-0000-00000F800000}"/>
    <cellStyle name="20% - Accent1 4 2 2 4 2 6 2 2" xfId="32967" xr:uid="{00000000-0005-0000-0000-000010800000}"/>
    <cellStyle name="20% - Accent1 4 2 2 4 2 6 3" xfId="32968" xr:uid="{00000000-0005-0000-0000-000011800000}"/>
    <cellStyle name="20% - Accent1 4 2 2 4 2 7" xfId="32969" xr:uid="{00000000-0005-0000-0000-000012800000}"/>
    <cellStyle name="20% - Accent1 4 2 2 4 2 7 2" xfId="32970" xr:uid="{00000000-0005-0000-0000-000013800000}"/>
    <cellStyle name="20% - Accent1 4 2 2 4 2 8" xfId="32971" xr:uid="{00000000-0005-0000-0000-000014800000}"/>
    <cellStyle name="20% - Accent1 4 2 2 4 2 8 2" xfId="32972" xr:uid="{00000000-0005-0000-0000-000015800000}"/>
    <cellStyle name="20% - Accent1 4 2 2 4 2 9" xfId="32973" xr:uid="{00000000-0005-0000-0000-000016800000}"/>
    <cellStyle name="20% - Accent1 4 2 2 4 3" xfId="32974" xr:uid="{00000000-0005-0000-0000-000017800000}"/>
    <cellStyle name="20% - Accent1 4 2 2 4 3 2" xfId="32975" xr:uid="{00000000-0005-0000-0000-000018800000}"/>
    <cellStyle name="20% - Accent1 4 2 2 4 3 2 2" xfId="32976" xr:uid="{00000000-0005-0000-0000-000019800000}"/>
    <cellStyle name="20% - Accent1 4 2 2 4 3 2 2 2" xfId="32977" xr:uid="{00000000-0005-0000-0000-00001A800000}"/>
    <cellStyle name="20% - Accent1 4 2 2 4 3 2 2 2 2" xfId="32978" xr:uid="{00000000-0005-0000-0000-00001B800000}"/>
    <cellStyle name="20% - Accent1 4 2 2 4 3 2 2 3" xfId="32979" xr:uid="{00000000-0005-0000-0000-00001C800000}"/>
    <cellStyle name="20% - Accent1 4 2 2 4 3 2 3" xfId="32980" xr:uid="{00000000-0005-0000-0000-00001D800000}"/>
    <cellStyle name="20% - Accent1 4 2 2 4 3 2 3 2" xfId="32981" xr:uid="{00000000-0005-0000-0000-00001E800000}"/>
    <cellStyle name="20% - Accent1 4 2 2 4 3 2 4" xfId="32982" xr:uid="{00000000-0005-0000-0000-00001F800000}"/>
    <cellStyle name="20% - Accent1 4 2 2 4 3 3" xfId="32983" xr:uid="{00000000-0005-0000-0000-000020800000}"/>
    <cellStyle name="20% - Accent1 4 2 2 4 3 3 2" xfId="32984" xr:uid="{00000000-0005-0000-0000-000021800000}"/>
    <cellStyle name="20% - Accent1 4 2 2 4 3 3 2 2" xfId="32985" xr:uid="{00000000-0005-0000-0000-000022800000}"/>
    <cellStyle name="20% - Accent1 4 2 2 4 3 3 2 2 2" xfId="32986" xr:uid="{00000000-0005-0000-0000-000023800000}"/>
    <cellStyle name="20% - Accent1 4 2 2 4 3 3 2 3" xfId="32987" xr:uid="{00000000-0005-0000-0000-000024800000}"/>
    <cellStyle name="20% - Accent1 4 2 2 4 3 3 3" xfId="32988" xr:uid="{00000000-0005-0000-0000-000025800000}"/>
    <cellStyle name="20% - Accent1 4 2 2 4 3 3 3 2" xfId="32989" xr:uid="{00000000-0005-0000-0000-000026800000}"/>
    <cellStyle name="20% - Accent1 4 2 2 4 3 3 4" xfId="32990" xr:uid="{00000000-0005-0000-0000-000027800000}"/>
    <cellStyle name="20% - Accent1 4 2 2 4 3 4" xfId="32991" xr:uid="{00000000-0005-0000-0000-000028800000}"/>
    <cellStyle name="20% - Accent1 4 2 2 4 3 4 2" xfId="32992" xr:uid="{00000000-0005-0000-0000-000029800000}"/>
    <cellStyle name="20% - Accent1 4 2 2 4 3 4 2 2" xfId="32993" xr:uid="{00000000-0005-0000-0000-00002A800000}"/>
    <cellStyle name="20% - Accent1 4 2 2 4 3 4 2 2 2" xfId="32994" xr:uid="{00000000-0005-0000-0000-00002B800000}"/>
    <cellStyle name="20% - Accent1 4 2 2 4 3 4 2 3" xfId="32995" xr:uid="{00000000-0005-0000-0000-00002C800000}"/>
    <cellStyle name="20% - Accent1 4 2 2 4 3 4 3" xfId="32996" xr:uid="{00000000-0005-0000-0000-00002D800000}"/>
    <cellStyle name="20% - Accent1 4 2 2 4 3 4 3 2" xfId="32997" xr:uid="{00000000-0005-0000-0000-00002E800000}"/>
    <cellStyle name="20% - Accent1 4 2 2 4 3 4 4" xfId="32998" xr:uid="{00000000-0005-0000-0000-00002F800000}"/>
    <cellStyle name="20% - Accent1 4 2 2 4 3 5" xfId="32999" xr:uid="{00000000-0005-0000-0000-000030800000}"/>
    <cellStyle name="20% - Accent1 4 2 2 4 3 5 2" xfId="33000" xr:uid="{00000000-0005-0000-0000-000031800000}"/>
    <cellStyle name="20% - Accent1 4 2 2 4 3 5 2 2" xfId="33001" xr:uid="{00000000-0005-0000-0000-000032800000}"/>
    <cellStyle name="20% - Accent1 4 2 2 4 3 5 3" xfId="33002" xr:uid="{00000000-0005-0000-0000-000033800000}"/>
    <cellStyle name="20% - Accent1 4 2 2 4 3 6" xfId="33003" xr:uid="{00000000-0005-0000-0000-000034800000}"/>
    <cellStyle name="20% - Accent1 4 2 2 4 3 6 2" xfId="33004" xr:uid="{00000000-0005-0000-0000-000035800000}"/>
    <cellStyle name="20% - Accent1 4 2 2 4 3 6 2 2" xfId="33005" xr:uid="{00000000-0005-0000-0000-000036800000}"/>
    <cellStyle name="20% - Accent1 4 2 2 4 3 6 3" xfId="33006" xr:uid="{00000000-0005-0000-0000-000037800000}"/>
    <cellStyle name="20% - Accent1 4 2 2 4 3 7" xfId="33007" xr:uid="{00000000-0005-0000-0000-000038800000}"/>
    <cellStyle name="20% - Accent1 4 2 2 4 3 7 2" xfId="33008" xr:uid="{00000000-0005-0000-0000-000039800000}"/>
    <cellStyle name="20% - Accent1 4 2 2 4 3 8" xfId="33009" xr:uid="{00000000-0005-0000-0000-00003A800000}"/>
    <cellStyle name="20% - Accent1 4 2 2 4 3 8 2" xfId="33010" xr:uid="{00000000-0005-0000-0000-00003B800000}"/>
    <cellStyle name="20% - Accent1 4 2 2 4 3 9" xfId="33011" xr:uid="{00000000-0005-0000-0000-00003C800000}"/>
    <cellStyle name="20% - Accent1 4 2 2 4 4" xfId="33012" xr:uid="{00000000-0005-0000-0000-00003D800000}"/>
    <cellStyle name="20% - Accent1 4 2 2 4 4 2" xfId="33013" xr:uid="{00000000-0005-0000-0000-00003E800000}"/>
    <cellStyle name="20% - Accent1 4 2 2 4 4 2 2" xfId="33014" xr:uid="{00000000-0005-0000-0000-00003F800000}"/>
    <cellStyle name="20% - Accent1 4 2 2 4 4 2 2 2" xfId="33015" xr:uid="{00000000-0005-0000-0000-000040800000}"/>
    <cellStyle name="20% - Accent1 4 2 2 4 4 2 3" xfId="33016" xr:uid="{00000000-0005-0000-0000-000041800000}"/>
    <cellStyle name="20% - Accent1 4 2 2 4 4 3" xfId="33017" xr:uid="{00000000-0005-0000-0000-000042800000}"/>
    <cellStyle name="20% - Accent1 4 2 2 4 4 3 2" xfId="33018" xr:uid="{00000000-0005-0000-0000-000043800000}"/>
    <cellStyle name="20% - Accent1 4 2 2 4 4 4" xfId="33019" xr:uid="{00000000-0005-0000-0000-000044800000}"/>
    <cellStyle name="20% - Accent1 4 2 2 4 5" xfId="33020" xr:uid="{00000000-0005-0000-0000-000045800000}"/>
    <cellStyle name="20% - Accent1 4 2 2 4 5 2" xfId="33021" xr:uid="{00000000-0005-0000-0000-000046800000}"/>
    <cellStyle name="20% - Accent1 4 2 2 4 5 2 2" xfId="33022" xr:uid="{00000000-0005-0000-0000-000047800000}"/>
    <cellStyle name="20% - Accent1 4 2 2 4 5 2 2 2" xfId="33023" xr:uid="{00000000-0005-0000-0000-000048800000}"/>
    <cellStyle name="20% - Accent1 4 2 2 4 5 2 3" xfId="33024" xr:uid="{00000000-0005-0000-0000-000049800000}"/>
    <cellStyle name="20% - Accent1 4 2 2 4 5 3" xfId="33025" xr:uid="{00000000-0005-0000-0000-00004A800000}"/>
    <cellStyle name="20% - Accent1 4 2 2 4 5 3 2" xfId="33026" xr:uid="{00000000-0005-0000-0000-00004B800000}"/>
    <cellStyle name="20% - Accent1 4 2 2 4 5 4" xfId="33027" xr:uid="{00000000-0005-0000-0000-00004C800000}"/>
    <cellStyle name="20% - Accent1 4 2 2 4 6" xfId="33028" xr:uid="{00000000-0005-0000-0000-00004D800000}"/>
    <cellStyle name="20% - Accent1 4 2 2 4 6 2" xfId="33029" xr:uid="{00000000-0005-0000-0000-00004E800000}"/>
    <cellStyle name="20% - Accent1 4 2 2 4 6 2 2" xfId="33030" xr:uid="{00000000-0005-0000-0000-00004F800000}"/>
    <cellStyle name="20% - Accent1 4 2 2 4 6 2 2 2" xfId="33031" xr:uid="{00000000-0005-0000-0000-000050800000}"/>
    <cellStyle name="20% - Accent1 4 2 2 4 6 2 3" xfId="33032" xr:uid="{00000000-0005-0000-0000-000051800000}"/>
    <cellStyle name="20% - Accent1 4 2 2 4 6 3" xfId="33033" xr:uid="{00000000-0005-0000-0000-000052800000}"/>
    <cellStyle name="20% - Accent1 4 2 2 4 6 3 2" xfId="33034" xr:uid="{00000000-0005-0000-0000-000053800000}"/>
    <cellStyle name="20% - Accent1 4 2 2 4 6 4" xfId="33035" xr:uid="{00000000-0005-0000-0000-000054800000}"/>
    <cellStyle name="20% - Accent1 4 2 2 4 7" xfId="33036" xr:uid="{00000000-0005-0000-0000-000055800000}"/>
    <cellStyle name="20% - Accent1 4 2 2 4 7 2" xfId="33037" xr:uid="{00000000-0005-0000-0000-000056800000}"/>
    <cellStyle name="20% - Accent1 4 2 2 4 7 2 2" xfId="33038" xr:uid="{00000000-0005-0000-0000-000057800000}"/>
    <cellStyle name="20% - Accent1 4 2 2 4 7 3" xfId="33039" xr:uid="{00000000-0005-0000-0000-000058800000}"/>
    <cellStyle name="20% - Accent1 4 2 2 4 8" xfId="33040" xr:uid="{00000000-0005-0000-0000-000059800000}"/>
    <cellStyle name="20% - Accent1 4 2 2 4 8 2" xfId="33041" xr:uid="{00000000-0005-0000-0000-00005A800000}"/>
    <cellStyle name="20% - Accent1 4 2 2 4 8 2 2" xfId="33042" xr:uid="{00000000-0005-0000-0000-00005B800000}"/>
    <cellStyle name="20% - Accent1 4 2 2 4 8 3" xfId="33043" xr:uid="{00000000-0005-0000-0000-00005C800000}"/>
    <cellStyle name="20% - Accent1 4 2 2 4 9" xfId="33044" xr:uid="{00000000-0005-0000-0000-00005D800000}"/>
    <cellStyle name="20% - Accent1 4 2 2 4 9 2" xfId="33045" xr:uid="{00000000-0005-0000-0000-00005E800000}"/>
    <cellStyle name="20% - Accent1 4 2 2 5" xfId="33046" xr:uid="{00000000-0005-0000-0000-00005F800000}"/>
    <cellStyle name="20% - Accent1 4 2 2 5 10" xfId="33047" xr:uid="{00000000-0005-0000-0000-000060800000}"/>
    <cellStyle name="20% - Accent1 4 2 2 5 10 2" xfId="33048" xr:uid="{00000000-0005-0000-0000-000061800000}"/>
    <cellStyle name="20% - Accent1 4 2 2 5 11" xfId="33049" xr:uid="{00000000-0005-0000-0000-000062800000}"/>
    <cellStyle name="20% - Accent1 4 2 2 5 2" xfId="33050" xr:uid="{00000000-0005-0000-0000-000063800000}"/>
    <cellStyle name="20% - Accent1 4 2 2 5 2 2" xfId="33051" xr:uid="{00000000-0005-0000-0000-000064800000}"/>
    <cellStyle name="20% - Accent1 4 2 2 5 2 2 2" xfId="33052" xr:uid="{00000000-0005-0000-0000-000065800000}"/>
    <cellStyle name="20% - Accent1 4 2 2 5 2 2 2 2" xfId="33053" xr:uid="{00000000-0005-0000-0000-000066800000}"/>
    <cellStyle name="20% - Accent1 4 2 2 5 2 2 2 2 2" xfId="33054" xr:uid="{00000000-0005-0000-0000-000067800000}"/>
    <cellStyle name="20% - Accent1 4 2 2 5 2 2 2 3" xfId="33055" xr:uid="{00000000-0005-0000-0000-000068800000}"/>
    <cellStyle name="20% - Accent1 4 2 2 5 2 2 3" xfId="33056" xr:uid="{00000000-0005-0000-0000-000069800000}"/>
    <cellStyle name="20% - Accent1 4 2 2 5 2 2 3 2" xfId="33057" xr:uid="{00000000-0005-0000-0000-00006A800000}"/>
    <cellStyle name="20% - Accent1 4 2 2 5 2 2 4" xfId="33058" xr:uid="{00000000-0005-0000-0000-00006B800000}"/>
    <cellStyle name="20% - Accent1 4 2 2 5 2 3" xfId="33059" xr:uid="{00000000-0005-0000-0000-00006C800000}"/>
    <cellStyle name="20% - Accent1 4 2 2 5 2 3 2" xfId="33060" xr:uid="{00000000-0005-0000-0000-00006D800000}"/>
    <cellStyle name="20% - Accent1 4 2 2 5 2 3 2 2" xfId="33061" xr:uid="{00000000-0005-0000-0000-00006E800000}"/>
    <cellStyle name="20% - Accent1 4 2 2 5 2 3 2 2 2" xfId="33062" xr:uid="{00000000-0005-0000-0000-00006F800000}"/>
    <cellStyle name="20% - Accent1 4 2 2 5 2 3 2 3" xfId="33063" xr:uid="{00000000-0005-0000-0000-000070800000}"/>
    <cellStyle name="20% - Accent1 4 2 2 5 2 3 3" xfId="33064" xr:uid="{00000000-0005-0000-0000-000071800000}"/>
    <cellStyle name="20% - Accent1 4 2 2 5 2 3 3 2" xfId="33065" xr:uid="{00000000-0005-0000-0000-000072800000}"/>
    <cellStyle name="20% - Accent1 4 2 2 5 2 3 4" xfId="33066" xr:uid="{00000000-0005-0000-0000-000073800000}"/>
    <cellStyle name="20% - Accent1 4 2 2 5 2 4" xfId="33067" xr:uid="{00000000-0005-0000-0000-000074800000}"/>
    <cellStyle name="20% - Accent1 4 2 2 5 2 4 2" xfId="33068" xr:uid="{00000000-0005-0000-0000-000075800000}"/>
    <cellStyle name="20% - Accent1 4 2 2 5 2 4 2 2" xfId="33069" xr:uid="{00000000-0005-0000-0000-000076800000}"/>
    <cellStyle name="20% - Accent1 4 2 2 5 2 4 2 2 2" xfId="33070" xr:uid="{00000000-0005-0000-0000-000077800000}"/>
    <cellStyle name="20% - Accent1 4 2 2 5 2 4 2 3" xfId="33071" xr:uid="{00000000-0005-0000-0000-000078800000}"/>
    <cellStyle name="20% - Accent1 4 2 2 5 2 4 3" xfId="33072" xr:uid="{00000000-0005-0000-0000-000079800000}"/>
    <cellStyle name="20% - Accent1 4 2 2 5 2 4 3 2" xfId="33073" xr:uid="{00000000-0005-0000-0000-00007A800000}"/>
    <cellStyle name="20% - Accent1 4 2 2 5 2 4 4" xfId="33074" xr:uid="{00000000-0005-0000-0000-00007B800000}"/>
    <cellStyle name="20% - Accent1 4 2 2 5 2 5" xfId="33075" xr:uid="{00000000-0005-0000-0000-00007C800000}"/>
    <cellStyle name="20% - Accent1 4 2 2 5 2 5 2" xfId="33076" xr:uid="{00000000-0005-0000-0000-00007D800000}"/>
    <cellStyle name="20% - Accent1 4 2 2 5 2 5 2 2" xfId="33077" xr:uid="{00000000-0005-0000-0000-00007E800000}"/>
    <cellStyle name="20% - Accent1 4 2 2 5 2 5 3" xfId="33078" xr:uid="{00000000-0005-0000-0000-00007F800000}"/>
    <cellStyle name="20% - Accent1 4 2 2 5 2 6" xfId="33079" xr:uid="{00000000-0005-0000-0000-000080800000}"/>
    <cellStyle name="20% - Accent1 4 2 2 5 2 6 2" xfId="33080" xr:uid="{00000000-0005-0000-0000-000081800000}"/>
    <cellStyle name="20% - Accent1 4 2 2 5 2 6 2 2" xfId="33081" xr:uid="{00000000-0005-0000-0000-000082800000}"/>
    <cellStyle name="20% - Accent1 4 2 2 5 2 6 3" xfId="33082" xr:uid="{00000000-0005-0000-0000-000083800000}"/>
    <cellStyle name="20% - Accent1 4 2 2 5 2 7" xfId="33083" xr:uid="{00000000-0005-0000-0000-000084800000}"/>
    <cellStyle name="20% - Accent1 4 2 2 5 2 7 2" xfId="33084" xr:uid="{00000000-0005-0000-0000-000085800000}"/>
    <cellStyle name="20% - Accent1 4 2 2 5 2 8" xfId="33085" xr:uid="{00000000-0005-0000-0000-000086800000}"/>
    <cellStyle name="20% - Accent1 4 2 2 5 2 8 2" xfId="33086" xr:uid="{00000000-0005-0000-0000-000087800000}"/>
    <cellStyle name="20% - Accent1 4 2 2 5 2 9" xfId="33087" xr:uid="{00000000-0005-0000-0000-000088800000}"/>
    <cellStyle name="20% - Accent1 4 2 2 5 3" xfId="33088" xr:uid="{00000000-0005-0000-0000-000089800000}"/>
    <cellStyle name="20% - Accent1 4 2 2 5 3 2" xfId="33089" xr:uid="{00000000-0005-0000-0000-00008A800000}"/>
    <cellStyle name="20% - Accent1 4 2 2 5 3 2 2" xfId="33090" xr:uid="{00000000-0005-0000-0000-00008B800000}"/>
    <cellStyle name="20% - Accent1 4 2 2 5 3 2 2 2" xfId="33091" xr:uid="{00000000-0005-0000-0000-00008C800000}"/>
    <cellStyle name="20% - Accent1 4 2 2 5 3 2 2 2 2" xfId="33092" xr:uid="{00000000-0005-0000-0000-00008D800000}"/>
    <cellStyle name="20% - Accent1 4 2 2 5 3 2 2 3" xfId="33093" xr:uid="{00000000-0005-0000-0000-00008E800000}"/>
    <cellStyle name="20% - Accent1 4 2 2 5 3 2 3" xfId="33094" xr:uid="{00000000-0005-0000-0000-00008F800000}"/>
    <cellStyle name="20% - Accent1 4 2 2 5 3 2 3 2" xfId="33095" xr:uid="{00000000-0005-0000-0000-000090800000}"/>
    <cellStyle name="20% - Accent1 4 2 2 5 3 2 4" xfId="33096" xr:uid="{00000000-0005-0000-0000-000091800000}"/>
    <cellStyle name="20% - Accent1 4 2 2 5 3 3" xfId="33097" xr:uid="{00000000-0005-0000-0000-000092800000}"/>
    <cellStyle name="20% - Accent1 4 2 2 5 3 3 2" xfId="33098" xr:uid="{00000000-0005-0000-0000-000093800000}"/>
    <cellStyle name="20% - Accent1 4 2 2 5 3 3 2 2" xfId="33099" xr:uid="{00000000-0005-0000-0000-000094800000}"/>
    <cellStyle name="20% - Accent1 4 2 2 5 3 3 2 2 2" xfId="33100" xr:uid="{00000000-0005-0000-0000-000095800000}"/>
    <cellStyle name="20% - Accent1 4 2 2 5 3 3 2 3" xfId="33101" xr:uid="{00000000-0005-0000-0000-000096800000}"/>
    <cellStyle name="20% - Accent1 4 2 2 5 3 3 3" xfId="33102" xr:uid="{00000000-0005-0000-0000-000097800000}"/>
    <cellStyle name="20% - Accent1 4 2 2 5 3 3 3 2" xfId="33103" xr:uid="{00000000-0005-0000-0000-000098800000}"/>
    <cellStyle name="20% - Accent1 4 2 2 5 3 3 4" xfId="33104" xr:uid="{00000000-0005-0000-0000-000099800000}"/>
    <cellStyle name="20% - Accent1 4 2 2 5 3 4" xfId="33105" xr:uid="{00000000-0005-0000-0000-00009A800000}"/>
    <cellStyle name="20% - Accent1 4 2 2 5 3 4 2" xfId="33106" xr:uid="{00000000-0005-0000-0000-00009B800000}"/>
    <cellStyle name="20% - Accent1 4 2 2 5 3 4 2 2" xfId="33107" xr:uid="{00000000-0005-0000-0000-00009C800000}"/>
    <cellStyle name="20% - Accent1 4 2 2 5 3 4 2 2 2" xfId="33108" xr:uid="{00000000-0005-0000-0000-00009D800000}"/>
    <cellStyle name="20% - Accent1 4 2 2 5 3 4 2 3" xfId="33109" xr:uid="{00000000-0005-0000-0000-00009E800000}"/>
    <cellStyle name="20% - Accent1 4 2 2 5 3 4 3" xfId="33110" xr:uid="{00000000-0005-0000-0000-00009F800000}"/>
    <cellStyle name="20% - Accent1 4 2 2 5 3 4 3 2" xfId="33111" xr:uid="{00000000-0005-0000-0000-0000A0800000}"/>
    <cellStyle name="20% - Accent1 4 2 2 5 3 4 4" xfId="33112" xr:uid="{00000000-0005-0000-0000-0000A1800000}"/>
    <cellStyle name="20% - Accent1 4 2 2 5 3 5" xfId="33113" xr:uid="{00000000-0005-0000-0000-0000A2800000}"/>
    <cellStyle name="20% - Accent1 4 2 2 5 3 5 2" xfId="33114" xr:uid="{00000000-0005-0000-0000-0000A3800000}"/>
    <cellStyle name="20% - Accent1 4 2 2 5 3 5 2 2" xfId="33115" xr:uid="{00000000-0005-0000-0000-0000A4800000}"/>
    <cellStyle name="20% - Accent1 4 2 2 5 3 5 3" xfId="33116" xr:uid="{00000000-0005-0000-0000-0000A5800000}"/>
    <cellStyle name="20% - Accent1 4 2 2 5 3 6" xfId="33117" xr:uid="{00000000-0005-0000-0000-0000A6800000}"/>
    <cellStyle name="20% - Accent1 4 2 2 5 3 6 2" xfId="33118" xr:uid="{00000000-0005-0000-0000-0000A7800000}"/>
    <cellStyle name="20% - Accent1 4 2 2 5 3 6 2 2" xfId="33119" xr:uid="{00000000-0005-0000-0000-0000A8800000}"/>
    <cellStyle name="20% - Accent1 4 2 2 5 3 6 3" xfId="33120" xr:uid="{00000000-0005-0000-0000-0000A9800000}"/>
    <cellStyle name="20% - Accent1 4 2 2 5 3 7" xfId="33121" xr:uid="{00000000-0005-0000-0000-0000AA800000}"/>
    <cellStyle name="20% - Accent1 4 2 2 5 3 7 2" xfId="33122" xr:uid="{00000000-0005-0000-0000-0000AB800000}"/>
    <cellStyle name="20% - Accent1 4 2 2 5 3 8" xfId="33123" xr:uid="{00000000-0005-0000-0000-0000AC800000}"/>
    <cellStyle name="20% - Accent1 4 2 2 5 3 8 2" xfId="33124" xr:uid="{00000000-0005-0000-0000-0000AD800000}"/>
    <cellStyle name="20% - Accent1 4 2 2 5 3 9" xfId="33125" xr:uid="{00000000-0005-0000-0000-0000AE800000}"/>
    <cellStyle name="20% - Accent1 4 2 2 5 4" xfId="33126" xr:uid="{00000000-0005-0000-0000-0000AF800000}"/>
    <cellStyle name="20% - Accent1 4 2 2 5 4 2" xfId="33127" xr:uid="{00000000-0005-0000-0000-0000B0800000}"/>
    <cellStyle name="20% - Accent1 4 2 2 5 4 2 2" xfId="33128" xr:uid="{00000000-0005-0000-0000-0000B1800000}"/>
    <cellStyle name="20% - Accent1 4 2 2 5 4 2 2 2" xfId="33129" xr:uid="{00000000-0005-0000-0000-0000B2800000}"/>
    <cellStyle name="20% - Accent1 4 2 2 5 4 2 3" xfId="33130" xr:uid="{00000000-0005-0000-0000-0000B3800000}"/>
    <cellStyle name="20% - Accent1 4 2 2 5 4 3" xfId="33131" xr:uid="{00000000-0005-0000-0000-0000B4800000}"/>
    <cellStyle name="20% - Accent1 4 2 2 5 4 3 2" xfId="33132" xr:uid="{00000000-0005-0000-0000-0000B5800000}"/>
    <cellStyle name="20% - Accent1 4 2 2 5 4 4" xfId="33133" xr:uid="{00000000-0005-0000-0000-0000B6800000}"/>
    <cellStyle name="20% - Accent1 4 2 2 5 5" xfId="33134" xr:uid="{00000000-0005-0000-0000-0000B7800000}"/>
    <cellStyle name="20% - Accent1 4 2 2 5 5 2" xfId="33135" xr:uid="{00000000-0005-0000-0000-0000B8800000}"/>
    <cellStyle name="20% - Accent1 4 2 2 5 5 2 2" xfId="33136" xr:uid="{00000000-0005-0000-0000-0000B9800000}"/>
    <cellStyle name="20% - Accent1 4 2 2 5 5 2 2 2" xfId="33137" xr:uid="{00000000-0005-0000-0000-0000BA800000}"/>
    <cellStyle name="20% - Accent1 4 2 2 5 5 2 3" xfId="33138" xr:uid="{00000000-0005-0000-0000-0000BB800000}"/>
    <cellStyle name="20% - Accent1 4 2 2 5 5 3" xfId="33139" xr:uid="{00000000-0005-0000-0000-0000BC800000}"/>
    <cellStyle name="20% - Accent1 4 2 2 5 5 3 2" xfId="33140" xr:uid="{00000000-0005-0000-0000-0000BD800000}"/>
    <cellStyle name="20% - Accent1 4 2 2 5 5 4" xfId="33141" xr:uid="{00000000-0005-0000-0000-0000BE800000}"/>
    <cellStyle name="20% - Accent1 4 2 2 5 6" xfId="33142" xr:uid="{00000000-0005-0000-0000-0000BF800000}"/>
    <cellStyle name="20% - Accent1 4 2 2 5 6 2" xfId="33143" xr:uid="{00000000-0005-0000-0000-0000C0800000}"/>
    <cellStyle name="20% - Accent1 4 2 2 5 6 2 2" xfId="33144" xr:uid="{00000000-0005-0000-0000-0000C1800000}"/>
    <cellStyle name="20% - Accent1 4 2 2 5 6 2 2 2" xfId="33145" xr:uid="{00000000-0005-0000-0000-0000C2800000}"/>
    <cellStyle name="20% - Accent1 4 2 2 5 6 2 3" xfId="33146" xr:uid="{00000000-0005-0000-0000-0000C3800000}"/>
    <cellStyle name="20% - Accent1 4 2 2 5 6 3" xfId="33147" xr:uid="{00000000-0005-0000-0000-0000C4800000}"/>
    <cellStyle name="20% - Accent1 4 2 2 5 6 3 2" xfId="33148" xr:uid="{00000000-0005-0000-0000-0000C5800000}"/>
    <cellStyle name="20% - Accent1 4 2 2 5 6 4" xfId="33149" xr:uid="{00000000-0005-0000-0000-0000C6800000}"/>
    <cellStyle name="20% - Accent1 4 2 2 5 7" xfId="33150" xr:uid="{00000000-0005-0000-0000-0000C7800000}"/>
    <cellStyle name="20% - Accent1 4 2 2 5 7 2" xfId="33151" xr:uid="{00000000-0005-0000-0000-0000C8800000}"/>
    <cellStyle name="20% - Accent1 4 2 2 5 7 2 2" xfId="33152" xr:uid="{00000000-0005-0000-0000-0000C9800000}"/>
    <cellStyle name="20% - Accent1 4 2 2 5 7 3" xfId="33153" xr:uid="{00000000-0005-0000-0000-0000CA800000}"/>
    <cellStyle name="20% - Accent1 4 2 2 5 8" xfId="33154" xr:uid="{00000000-0005-0000-0000-0000CB800000}"/>
    <cellStyle name="20% - Accent1 4 2 2 5 8 2" xfId="33155" xr:uid="{00000000-0005-0000-0000-0000CC800000}"/>
    <cellStyle name="20% - Accent1 4 2 2 5 8 2 2" xfId="33156" xr:uid="{00000000-0005-0000-0000-0000CD800000}"/>
    <cellStyle name="20% - Accent1 4 2 2 5 8 3" xfId="33157" xr:uid="{00000000-0005-0000-0000-0000CE800000}"/>
    <cellStyle name="20% - Accent1 4 2 2 5 9" xfId="33158" xr:uid="{00000000-0005-0000-0000-0000CF800000}"/>
    <cellStyle name="20% - Accent1 4 2 2 5 9 2" xfId="33159" xr:uid="{00000000-0005-0000-0000-0000D0800000}"/>
    <cellStyle name="20% - Accent1 4 2 2 6" xfId="33160" xr:uid="{00000000-0005-0000-0000-0000D1800000}"/>
    <cellStyle name="20% - Accent1 4 2 2 6 10" xfId="33161" xr:uid="{00000000-0005-0000-0000-0000D2800000}"/>
    <cellStyle name="20% - Accent1 4 2 2 6 10 2" xfId="33162" xr:uid="{00000000-0005-0000-0000-0000D3800000}"/>
    <cellStyle name="20% - Accent1 4 2 2 6 11" xfId="33163" xr:uid="{00000000-0005-0000-0000-0000D4800000}"/>
    <cellStyle name="20% - Accent1 4 2 2 6 2" xfId="33164" xr:uid="{00000000-0005-0000-0000-0000D5800000}"/>
    <cellStyle name="20% - Accent1 4 2 2 6 2 2" xfId="33165" xr:uid="{00000000-0005-0000-0000-0000D6800000}"/>
    <cellStyle name="20% - Accent1 4 2 2 6 2 2 2" xfId="33166" xr:uid="{00000000-0005-0000-0000-0000D7800000}"/>
    <cellStyle name="20% - Accent1 4 2 2 6 2 2 2 2" xfId="33167" xr:uid="{00000000-0005-0000-0000-0000D8800000}"/>
    <cellStyle name="20% - Accent1 4 2 2 6 2 2 2 2 2" xfId="33168" xr:uid="{00000000-0005-0000-0000-0000D9800000}"/>
    <cellStyle name="20% - Accent1 4 2 2 6 2 2 2 3" xfId="33169" xr:uid="{00000000-0005-0000-0000-0000DA800000}"/>
    <cellStyle name="20% - Accent1 4 2 2 6 2 2 3" xfId="33170" xr:uid="{00000000-0005-0000-0000-0000DB800000}"/>
    <cellStyle name="20% - Accent1 4 2 2 6 2 2 3 2" xfId="33171" xr:uid="{00000000-0005-0000-0000-0000DC800000}"/>
    <cellStyle name="20% - Accent1 4 2 2 6 2 2 4" xfId="33172" xr:uid="{00000000-0005-0000-0000-0000DD800000}"/>
    <cellStyle name="20% - Accent1 4 2 2 6 2 3" xfId="33173" xr:uid="{00000000-0005-0000-0000-0000DE800000}"/>
    <cellStyle name="20% - Accent1 4 2 2 6 2 3 2" xfId="33174" xr:uid="{00000000-0005-0000-0000-0000DF800000}"/>
    <cellStyle name="20% - Accent1 4 2 2 6 2 3 2 2" xfId="33175" xr:uid="{00000000-0005-0000-0000-0000E0800000}"/>
    <cellStyle name="20% - Accent1 4 2 2 6 2 3 2 2 2" xfId="33176" xr:uid="{00000000-0005-0000-0000-0000E1800000}"/>
    <cellStyle name="20% - Accent1 4 2 2 6 2 3 2 3" xfId="33177" xr:uid="{00000000-0005-0000-0000-0000E2800000}"/>
    <cellStyle name="20% - Accent1 4 2 2 6 2 3 3" xfId="33178" xr:uid="{00000000-0005-0000-0000-0000E3800000}"/>
    <cellStyle name="20% - Accent1 4 2 2 6 2 3 3 2" xfId="33179" xr:uid="{00000000-0005-0000-0000-0000E4800000}"/>
    <cellStyle name="20% - Accent1 4 2 2 6 2 3 4" xfId="33180" xr:uid="{00000000-0005-0000-0000-0000E5800000}"/>
    <cellStyle name="20% - Accent1 4 2 2 6 2 4" xfId="33181" xr:uid="{00000000-0005-0000-0000-0000E6800000}"/>
    <cellStyle name="20% - Accent1 4 2 2 6 2 4 2" xfId="33182" xr:uid="{00000000-0005-0000-0000-0000E7800000}"/>
    <cellStyle name="20% - Accent1 4 2 2 6 2 4 2 2" xfId="33183" xr:uid="{00000000-0005-0000-0000-0000E8800000}"/>
    <cellStyle name="20% - Accent1 4 2 2 6 2 4 2 2 2" xfId="33184" xr:uid="{00000000-0005-0000-0000-0000E9800000}"/>
    <cellStyle name="20% - Accent1 4 2 2 6 2 4 2 3" xfId="33185" xr:uid="{00000000-0005-0000-0000-0000EA800000}"/>
    <cellStyle name="20% - Accent1 4 2 2 6 2 4 3" xfId="33186" xr:uid="{00000000-0005-0000-0000-0000EB800000}"/>
    <cellStyle name="20% - Accent1 4 2 2 6 2 4 3 2" xfId="33187" xr:uid="{00000000-0005-0000-0000-0000EC800000}"/>
    <cellStyle name="20% - Accent1 4 2 2 6 2 4 4" xfId="33188" xr:uid="{00000000-0005-0000-0000-0000ED800000}"/>
    <cellStyle name="20% - Accent1 4 2 2 6 2 5" xfId="33189" xr:uid="{00000000-0005-0000-0000-0000EE800000}"/>
    <cellStyle name="20% - Accent1 4 2 2 6 2 5 2" xfId="33190" xr:uid="{00000000-0005-0000-0000-0000EF800000}"/>
    <cellStyle name="20% - Accent1 4 2 2 6 2 5 2 2" xfId="33191" xr:uid="{00000000-0005-0000-0000-0000F0800000}"/>
    <cellStyle name="20% - Accent1 4 2 2 6 2 5 3" xfId="33192" xr:uid="{00000000-0005-0000-0000-0000F1800000}"/>
    <cellStyle name="20% - Accent1 4 2 2 6 2 6" xfId="33193" xr:uid="{00000000-0005-0000-0000-0000F2800000}"/>
    <cellStyle name="20% - Accent1 4 2 2 6 2 6 2" xfId="33194" xr:uid="{00000000-0005-0000-0000-0000F3800000}"/>
    <cellStyle name="20% - Accent1 4 2 2 6 2 6 2 2" xfId="33195" xr:uid="{00000000-0005-0000-0000-0000F4800000}"/>
    <cellStyle name="20% - Accent1 4 2 2 6 2 6 3" xfId="33196" xr:uid="{00000000-0005-0000-0000-0000F5800000}"/>
    <cellStyle name="20% - Accent1 4 2 2 6 2 7" xfId="33197" xr:uid="{00000000-0005-0000-0000-0000F6800000}"/>
    <cellStyle name="20% - Accent1 4 2 2 6 2 7 2" xfId="33198" xr:uid="{00000000-0005-0000-0000-0000F7800000}"/>
    <cellStyle name="20% - Accent1 4 2 2 6 2 8" xfId="33199" xr:uid="{00000000-0005-0000-0000-0000F8800000}"/>
    <cellStyle name="20% - Accent1 4 2 2 6 2 8 2" xfId="33200" xr:uid="{00000000-0005-0000-0000-0000F9800000}"/>
    <cellStyle name="20% - Accent1 4 2 2 6 2 9" xfId="33201" xr:uid="{00000000-0005-0000-0000-0000FA800000}"/>
    <cellStyle name="20% - Accent1 4 2 2 6 3" xfId="33202" xr:uid="{00000000-0005-0000-0000-0000FB800000}"/>
    <cellStyle name="20% - Accent1 4 2 2 6 3 2" xfId="33203" xr:uid="{00000000-0005-0000-0000-0000FC800000}"/>
    <cellStyle name="20% - Accent1 4 2 2 6 3 2 2" xfId="33204" xr:uid="{00000000-0005-0000-0000-0000FD800000}"/>
    <cellStyle name="20% - Accent1 4 2 2 6 3 2 2 2" xfId="33205" xr:uid="{00000000-0005-0000-0000-0000FE800000}"/>
    <cellStyle name="20% - Accent1 4 2 2 6 3 2 2 2 2" xfId="33206" xr:uid="{00000000-0005-0000-0000-0000FF800000}"/>
    <cellStyle name="20% - Accent1 4 2 2 6 3 2 2 3" xfId="33207" xr:uid="{00000000-0005-0000-0000-000000810000}"/>
    <cellStyle name="20% - Accent1 4 2 2 6 3 2 3" xfId="33208" xr:uid="{00000000-0005-0000-0000-000001810000}"/>
    <cellStyle name="20% - Accent1 4 2 2 6 3 2 3 2" xfId="33209" xr:uid="{00000000-0005-0000-0000-000002810000}"/>
    <cellStyle name="20% - Accent1 4 2 2 6 3 2 4" xfId="33210" xr:uid="{00000000-0005-0000-0000-000003810000}"/>
    <cellStyle name="20% - Accent1 4 2 2 6 3 3" xfId="33211" xr:uid="{00000000-0005-0000-0000-000004810000}"/>
    <cellStyle name="20% - Accent1 4 2 2 6 3 3 2" xfId="33212" xr:uid="{00000000-0005-0000-0000-000005810000}"/>
    <cellStyle name="20% - Accent1 4 2 2 6 3 3 2 2" xfId="33213" xr:uid="{00000000-0005-0000-0000-000006810000}"/>
    <cellStyle name="20% - Accent1 4 2 2 6 3 3 2 2 2" xfId="33214" xr:uid="{00000000-0005-0000-0000-000007810000}"/>
    <cellStyle name="20% - Accent1 4 2 2 6 3 3 2 3" xfId="33215" xr:uid="{00000000-0005-0000-0000-000008810000}"/>
    <cellStyle name="20% - Accent1 4 2 2 6 3 3 3" xfId="33216" xr:uid="{00000000-0005-0000-0000-000009810000}"/>
    <cellStyle name="20% - Accent1 4 2 2 6 3 3 3 2" xfId="33217" xr:uid="{00000000-0005-0000-0000-00000A810000}"/>
    <cellStyle name="20% - Accent1 4 2 2 6 3 3 4" xfId="33218" xr:uid="{00000000-0005-0000-0000-00000B810000}"/>
    <cellStyle name="20% - Accent1 4 2 2 6 3 4" xfId="33219" xr:uid="{00000000-0005-0000-0000-00000C810000}"/>
    <cellStyle name="20% - Accent1 4 2 2 6 3 4 2" xfId="33220" xr:uid="{00000000-0005-0000-0000-00000D810000}"/>
    <cellStyle name="20% - Accent1 4 2 2 6 3 4 2 2" xfId="33221" xr:uid="{00000000-0005-0000-0000-00000E810000}"/>
    <cellStyle name="20% - Accent1 4 2 2 6 3 4 2 2 2" xfId="33222" xr:uid="{00000000-0005-0000-0000-00000F810000}"/>
    <cellStyle name="20% - Accent1 4 2 2 6 3 4 2 3" xfId="33223" xr:uid="{00000000-0005-0000-0000-000010810000}"/>
    <cellStyle name="20% - Accent1 4 2 2 6 3 4 3" xfId="33224" xr:uid="{00000000-0005-0000-0000-000011810000}"/>
    <cellStyle name="20% - Accent1 4 2 2 6 3 4 3 2" xfId="33225" xr:uid="{00000000-0005-0000-0000-000012810000}"/>
    <cellStyle name="20% - Accent1 4 2 2 6 3 4 4" xfId="33226" xr:uid="{00000000-0005-0000-0000-000013810000}"/>
    <cellStyle name="20% - Accent1 4 2 2 6 3 5" xfId="33227" xr:uid="{00000000-0005-0000-0000-000014810000}"/>
    <cellStyle name="20% - Accent1 4 2 2 6 3 5 2" xfId="33228" xr:uid="{00000000-0005-0000-0000-000015810000}"/>
    <cellStyle name="20% - Accent1 4 2 2 6 3 5 2 2" xfId="33229" xr:uid="{00000000-0005-0000-0000-000016810000}"/>
    <cellStyle name="20% - Accent1 4 2 2 6 3 5 3" xfId="33230" xr:uid="{00000000-0005-0000-0000-000017810000}"/>
    <cellStyle name="20% - Accent1 4 2 2 6 3 6" xfId="33231" xr:uid="{00000000-0005-0000-0000-000018810000}"/>
    <cellStyle name="20% - Accent1 4 2 2 6 3 6 2" xfId="33232" xr:uid="{00000000-0005-0000-0000-000019810000}"/>
    <cellStyle name="20% - Accent1 4 2 2 6 3 6 2 2" xfId="33233" xr:uid="{00000000-0005-0000-0000-00001A810000}"/>
    <cellStyle name="20% - Accent1 4 2 2 6 3 6 3" xfId="33234" xr:uid="{00000000-0005-0000-0000-00001B810000}"/>
    <cellStyle name="20% - Accent1 4 2 2 6 3 7" xfId="33235" xr:uid="{00000000-0005-0000-0000-00001C810000}"/>
    <cellStyle name="20% - Accent1 4 2 2 6 3 7 2" xfId="33236" xr:uid="{00000000-0005-0000-0000-00001D810000}"/>
    <cellStyle name="20% - Accent1 4 2 2 6 3 8" xfId="33237" xr:uid="{00000000-0005-0000-0000-00001E810000}"/>
    <cellStyle name="20% - Accent1 4 2 2 6 3 8 2" xfId="33238" xr:uid="{00000000-0005-0000-0000-00001F810000}"/>
    <cellStyle name="20% - Accent1 4 2 2 6 3 9" xfId="33239" xr:uid="{00000000-0005-0000-0000-000020810000}"/>
    <cellStyle name="20% - Accent1 4 2 2 6 4" xfId="33240" xr:uid="{00000000-0005-0000-0000-000021810000}"/>
    <cellStyle name="20% - Accent1 4 2 2 6 4 2" xfId="33241" xr:uid="{00000000-0005-0000-0000-000022810000}"/>
    <cellStyle name="20% - Accent1 4 2 2 6 4 2 2" xfId="33242" xr:uid="{00000000-0005-0000-0000-000023810000}"/>
    <cellStyle name="20% - Accent1 4 2 2 6 4 2 2 2" xfId="33243" xr:uid="{00000000-0005-0000-0000-000024810000}"/>
    <cellStyle name="20% - Accent1 4 2 2 6 4 2 3" xfId="33244" xr:uid="{00000000-0005-0000-0000-000025810000}"/>
    <cellStyle name="20% - Accent1 4 2 2 6 4 3" xfId="33245" xr:uid="{00000000-0005-0000-0000-000026810000}"/>
    <cellStyle name="20% - Accent1 4 2 2 6 4 3 2" xfId="33246" xr:uid="{00000000-0005-0000-0000-000027810000}"/>
    <cellStyle name="20% - Accent1 4 2 2 6 4 4" xfId="33247" xr:uid="{00000000-0005-0000-0000-000028810000}"/>
    <cellStyle name="20% - Accent1 4 2 2 6 5" xfId="33248" xr:uid="{00000000-0005-0000-0000-000029810000}"/>
    <cellStyle name="20% - Accent1 4 2 2 6 5 2" xfId="33249" xr:uid="{00000000-0005-0000-0000-00002A810000}"/>
    <cellStyle name="20% - Accent1 4 2 2 6 5 2 2" xfId="33250" xr:uid="{00000000-0005-0000-0000-00002B810000}"/>
    <cellStyle name="20% - Accent1 4 2 2 6 5 2 2 2" xfId="33251" xr:uid="{00000000-0005-0000-0000-00002C810000}"/>
    <cellStyle name="20% - Accent1 4 2 2 6 5 2 3" xfId="33252" xr:uid="{00000000-0005-0000-0000-00002D810000}"/>
    <cellStyle name="20% - Accent1 4 2 2 6 5 3" xfId="33253" xr:uid="{00000000-0005-0000-0000-00002E810000}"/>
    <cellStyle name="20% - Accent1 4 2 2 6 5 3 2" xfId="33254" xr:uid="{00000000-0005-0000-0000-00002F810000}"/>
    <cellStyle name="20% - Accent1 4 2 2 6 5 4" xfId="33255" xr:uid="{00000000-0005-0000-0000-000030810000}"/>
    <cellStyle name="20% - Accent1 4 2 2 6 6" xfId="33256" xr:uid="{00000000-0005-0000-0000-000031810000}"/>
    <cellStyle name="20% - Accent1 4 2 2 6 6 2" xfId="33257" xr:uid="{00000000-0005-0000-0000-000032810000}"/>
    <cellStyle name="20% - Accent1 4 2 2 6 6 2 2" xfId="33258" xr:uid="{00000000-0005-0000-0000-000033810000}"/>
    <cellStyle name="20% - Accent1 4 2 2 6 6 2 2 2" xfId="33259" xr:uid="{00000000-0005-0000-0000-000034810000}"/>
    <cellStyle name="20% - Accent1 4 2 2 6 6 2 3" xfId="33260" xr:uid="{00000000-0005-0000-0000-000035810000}"/>
    <cellStyle name="20% - Accent1 4 2 2 6 6 3" xfId="33261" xr:uid="{00000000-0005-0000-0000-000036810000}"/>
    <cellStyle name="20% - Accent1 4 2 2 6 6 3 2" xfId="33262" xr:uid="{00000000-0005-0000-0000-000037810000}"/>
    <cellStyle name="20% - Accent1 4 2 2 6 6 4" xfId="33263" xr:uid="{00000000-0005-0000-0000-000038810000}"/>
    <cellStyle name="20% - Accent1 4 2 2 6 7" xfId="33264" xr:uid="{00000000-0005-0000-0000-000039810000}"/>
    <cellStyle name="20% - Accent1 4 2 2 6 7 2" xfId="33265" xr:uid="{00000000-0005-0000-0000-00003A810000}"/>
    <cellStyle name="20% - Accent1 4 2 2 6 7 2 2" xfId="33266" xr:uid="{00000000-0005-0000-0000-00003B810000}"/>
    <cellStyle name="20% - Accent1 4 2 2 6 7 3" xfId="33267" xr:uid="{00000000-0005-0000-0000-00003C810000}"/>
    <cellStyle name="20% - Accent1 4 2 2 6 8" xfId="33268" xr:uid="{00000000-0005-0000-0000-00003D810000}"/>
    <cellStyle name="20% - Accent1 4 2 2 6 8 2" xfId="33269" xr:uid="{00000000-0005-0000-0000-00003E810000}"/>
    <cellStyle name="20% - Accent1 4 2 2 6 8 2 2" xfId="33270" xr:uid="{00000000-0005-0000-0000-00003F810000}"/>
    <cellStyle name="20% - Accent1 4 2 2 6 8 3" xfId="33271" xr:uid="{00000000-0005-0000-0000-000040810000}"/>
    <cellStyle name="20% - Accent1 4 2 2 6 9" xfId="33272" xr:uid="{00000000-0005-0000-0000-000041810000}"/>
    <cellStyle name="20% - Accent1 4 2 2 6 9 2" xfId="33273" xr:uid="{00000000-0005-0000-0000-000042810000}"/>
    <cellStyle name="20% - Accent1 4 2 2 7" xfId="33274" xr:uid="{00000000-0005-0000-0000-000043810000}"/>
    <cellStyle name="20% - Accent1 4 2 2 7 2" xfId="33275" xr:uid="{00000000-0005-0000-0000-000044810000}"/>
    <cellStyle name="20% - Accent1 4 2 2 7 2 2" xfId="33276" xr:uid="{00000000-0005-0000-0000-000045810000}"/>
    <cellStyle name="20% - Accent1 4 2 2 7 2 2 2" xfId="33277" xr:uid="{00000000-0005-0000-0000-000046810000}"/>
    <cellStyle name="20% - Accent1 4 2 2 7 2 2 2 2" xfId="33278" xr:uid="{00000000-0005-0000-0000-000047810000}"/>
    <cellStyle name="20% - Accent1 4 2 2 7 2 2 3" xfId="33279" xr:uid="{00000000-0005-0000-0000-000048810000}"/>
    <cellStyle name="20% - Accent1 4 2 2 7 2 3" xfId="33280" xr:uid="{00000000-0005-0000-0000-000049810000}"/>
    <cellStyle name="20% - Accent1 4 2 2 7 2 3 2" xfId="33281" xr:uid="{00000000-0005-0000-0000-00004A810000}"/>
    <cellStyle name="20% - Accent1 4 2 2 7 2 4" xfId="33282" xr:uid="{00000000-0005-0000-0000-00004B810000}"/>
    <cellStyle name="20% - Accent1 4 2 2 7 3" xfId="33283" xr:uid="{00000000-0005-0000-0000-00004C810000}"/>
    <cellStyle name="20% - Accent1 4 2 2 7 3 2" xfId="33284" xr:uid="{00000000-0005-0000-0000-00004D810000}"/>
    <cellStyle name="20% - Accent1 4 2 2 7 3 2 2" xfId="33285" xr:uid="{00000000-0005-0000-0000-00004E810000}"/>
    <cellStyle name="20% - Accent1 4 2 2 7 3 2 2 2" xfId="33286" xr:uid="{00000000-0005-0000-0000-00004F810000}"/>
    <cellStyle name="20% - Accent1 4 2 2 7 3 2 3" xfId="33287" xr:uid="{00000000-0005-0000-0000-000050810000}"/>
    <cellStyle name="20% - Accent1 4 2 2 7 3 3" xfId="33288" xr:uid="{00000000-0005-0000-0000-000051810000}"/>
    <cellStyle name="20% - Accent1 4 2 2 7 3 3 2" xfId="33289" xr:uid="{00000000-0005-0000-0000-000052810000}"/>
    <cellStyle name="20% - Accent1 4 2 2 7 3 4" xfId="33290" xr:uid="{00000000-0005-0000-0000-000053810000}"/>
    <cellStyle name="20% - Accent1 4 2 2 7 4" xfId="33291" xr:uid="{00000000-0005-0000-0000-000054810000}"/>
    <cellStyle name="20% - Accent1 4 2 2 7 4 2" xfId="33292" xr:uid="{00000000-0005-0000-0000-000055810000}"/>
    <cellStyle name="20% - Accent1 4 2 2 7 4 2 2" xfId="33293" xr:uid="{00000000-0005-0000-0000-000056810000}"/>
    <cellStyle name="20% - Accent1 4 2 2 7 4 2 2 2" xfId="33294" xr:uid="{00000000-0005-0000-0000-000057810000}"/>
    <cellStyle name="20% - Accent1 4 2 2 7 4 2 3" xfId="33295" xr:uid="{00000000-0005-0000-0000-000058810000}"/>
    <cellStyle name="20% - Accent1 4 2 2 7 4 3" xfId="33296" xr:uid="{00000000-0005-0000-0000-000059810000}"/>
    <cellStyle name="20% - Accent1 4 2 2 7 4 3 2" xfId="33297" xr:uid="{00000000-0005-0000-0000-00005A810000}"/>
    <cellStyle name="20% - Accent1 4 2 2 7 4 4" xfId="33298" xr:uid="{00000000-0005-0000-0000-00005B810000}"/>
    <cellStyle name="20% - Accent1 4 2 2 7 5" xfId="33299" xr:uid="{00000000-0005-0000-0000-00005C810000}"/>
    <cellStyle name="20% - Accent1 4 2 2 7 5 2" xfId="33300" xr:uid="{00000000-0005-0000-0000-00005D810000}"/>
    <cellStyle name="20% - Accent1 4 2 2 7 5 2 2" xfId="33301" xr:uid="{00000000-0005-0000-0000-00005E810000}"/>
    <cellStyle name="20% - Accent1 4 2 2 7 5 3" xfId="33302" xr:uid="{00000000-0005-0000-0000-00005F810000}"/>
    <cellStyle name="20% - Accent1 4 2 2 7 6" xfId="33303" xr:uid="{00000000-0005-0000-0000-000060810000}"/>
    <cellStyle name="20% - Accent1 4 2 2 7 6 2" xfId="33304" xr:uid="{00000000-0005-0000-0000-000061810000}"/>
    <cellStyle name="20% - Accent1 4 2 2 7 6 2 2" xfId="33305" xr:uid="{00000000-0005-0000-0000-000062810000}"/>
    <cellStyle name="20% - Accent1 4 2 2 7 6 3" xfId="33306" xr:uid="{00000000-0005-0000-0000-000063810000}"/>
    <cellStyle name="20% - Accent1 4 2 2 7 7" xfId="33307" xr:uid="{00000000-0005-0000-0000-000064810000}"/>
    <cellStyle name="20% - Accent1 4 2 2 7 7 2" xfId="33308" xr:uid="{00000000-0005-0000-0000-000065810000}"/>
    <cellStyle name="20% - Accent1 4 2 2 7 8" xfId="33309" xr:uid="{00000000-0005-0000-0000-000066810000}"/>
    <cellStyle name="20% - Accent1 4 2 2 7 8 2" xfId="33310" xr:uid="{00000000-0005-0000-0000-000067810000}"/>
    <cellStyle name="20% - Accent1 4 2 2 7 9" xfId="33311" xr:uid="{00000000-0005-0000-0000-000068810000}"/>
    <cellStyle name="20% - Accent1 4 2 2 8" xfId="33312" xr:uid="{00000000-0005-0000-0000-000069810000}"/>
    <cellStyle name="20% - Accent1 4 2 2 8 2" xfId="33313" xr:uid="{00000000-0005-0000-0000-00006A810000}"/>
    <cellStyle name="20% - Accent1 4 2 2 8 2 2" xfId="33314" xr:uid="{00000000-0005-0000-0000-00006B810000}"/>
    <cellStyle name="20% - Accent1 4 2 2 8 2 2 2" xfId="33315" xr:uid="{00000000-0005-0000-0000-00006C810000}"/>
    <cellStyle name="20% - Accent1 4 2 2 8 2 2 2 2" xfId="33316" xr:uid="{00000000-0005-0000-0000-00006D810000}"/>
    <cellStyle name="20% - Accent1 4 2 2 8 2 2 3" xfId="33317" xr:uid="{00000000-0005-0000-0000-00006E810000}"/>
    <cellStyle name="20% - Accent1 4 2 2 8 2 3" xfId="33318" xr:uid="{00000000-0005-0000-0000-00006F810000}"/>
    <cellStyle name="20% - Accent1 4 2 2 8 2 3 2" xfId="33319" xr:uid="{00000000-0005-0000-0000-000070810000}"/>
    <cellStyle name="20% - Accent1 4 2 2 8 2 4" xfId="33320" xr:uid="{00000000-0005-0000-0000-000071810000}"/>
    <cellStyle name="20% - Accent1 4 2 2 8 3" xfId="33321" xr:uid="{00000000-0005-0000-0000-000072810000}"/>
    <cellStyle name="20% - Accent1 4 2 2 8 3 2" xfId="33322" xr:uid="{00000000-0005-0000-0000-000073810000}"/>
    <cellStyle name="20% - Accent1 4 2 2 8 3 2 2" xfId="33323" xr:uid="{00000000-0005-0000-0000-000074810000}"/>
    <cellStyle name="20% - Accent1 4 2 2 8 3 2 2 2" xfId="33324" xr:uid="{00000000-0005-0000-0000-000075810000}"/>
    <cellStyle name="20% - Accent1 4 2 2 8 3 2 3" xfId="33325" xr:uid="{00000000-0005-0000-0000-000076810000}"/>
    <cellStyle name="20% - Accent1 4 2 2 8 3 3" xfId="33326" xr:uid="{00000000-0005-0000-0000-000077810000}"/>
    <cellStyle name="20% - Accent1 4 2 2 8 3 3 2" xfId="33327" xr:uid="{00000000-0005-0000-0000-000078810000}"/>
    <cellStyle name="20% - Accent1 4 2 2 8 3 4" xfId="33328" xr:uid="{00000000-0005-0000-0000-000079810000}"/>
    <cellStyle name="20% - Accent1 4 2 2 8 4" xfId="33329" xr:uid="{00000000-0005-0000-0000-00007A810000}"/>
    <cellStyle name="20% - Accent1 4 2 2 8 4 2" xfId="33330" xr:uid="{00000000-0005-0000-0000-00007B810000}"/>
    <cellStyle name="20% - Accent1 4 2 2 8 4 2 2" xfId="33331" xr:uid="{00000000-0005-0000-0000-00007C810000}"/>
    <cellStyle name="20% - Accent1 4 2 2 8 4 2 2 2" xfId="33332" xr:uid="{00000000-0005-0000-0000-00007D810000}"/>
    <cellStyle name="20% - Accent1 4 2 2 8 4 2 3" xfId="33333" xr:uid="{00000000-0005-0000-0000-00007E810000}"/>
    <cellStyle name="20% - Accent1 4 2 2 8 4 3" xfId="33334" xr:uid="{00000000-0005-0000-0000-00007F810000}"/>
    <cellStyle name="20% - Accent1 4 2 2 8 4 3 2" xfId="33335" xr:uid="{00000000-0005-0000-0000-000080810000}"/>
    <cellStyle name="20% - Accent1 4 2 2 8 4 4" xfId="33336" xr:uid="{00000000-0005-0000-0000-000081810000}"/>
    <cellStyle name="20% - Accent1 4 2 2 8 5" xfId="33337" xr:uid="{00000000-0005-0000-0000-000082810000}"/>
    <cellStyle name="20% - Accent1 4 2 2 8 5 2" xfId="33338" xr:uid="{00000000-0005-0000-0000-000083810000}"/>
    <cellStyle name="20% - Accent1 4 2 2 8 5 2 2" xfId="33339" xr:uid="{00000000-0005-0000-0000-000084810000}"/>
    <cellStyle name="20% - Accent1 4 2 2 8 5 3" xfId="33340" xr:uid="{00000000-0005-0000-0000-000085810000}"/>
    <cellStyle name="20% - Accent1 4 2 2 8 6" xfId="33341" xr:uid="{00000000-0005-0000-0000-000086810000}"/>
    <cellStyle name="20% - Accent1 4 2 2 8 6 2" xfId="33342" xr:uid="{00000000-0005-0000-0000-000087810000}"/>
    <cellStyle name="20% - Accent1 4 2 2 8 6 2 2" xfId="33343" xr:uid="{00000000-0005-0000-0000-000088810000}"/>
    <cellStyle name="20% - Accent1 4 2 2 8 6 3" xfId="33344" xr:uid="{00000000-0005-0000-0000-000089810000}"/>
    <cellStyle name="20% - Accent1 4 2 2 8 7" xfId="33345" xr:uid="{00000000-0005-0000-0000-00008A810000}"/>
    <cellStyle name="20% - Accent1 4 2 2 8 7 2" xfId="33346" xr:uid="{00000000-0005-0000-0000-00008B810000}"/>
    <cellStyle name="20% - Accent1 4 2 2 8 8" xfId="33347" xr:uid="{00000000-0005-0000-0000-00008C810000}"/>
    <cellStyle name="20% - Accent1 4 2 2 8 8 2" xfId="33348" xr:uid="{00000000-0005-0000-0000-00008D810000}"/>
    <cellStyle name="20% - Accent1 4 2 2 8 9" xfId="33349" xr:uid="{00000000-0005-0000-0000-00008E810000}"/>
    <cellStyle name="20% - Accent1 4 2 2 9" xfId="33350" xr:uid="{00000000-0005-0000-0000-00008F810000}"/>
    <cellStyle name="20% - Accent1 4 2 2 9 2" xfId="33351" xr:uid="{00000000-0005-0000-0000-000090810000}"/>
    <cellStyle name="20% - Accent1 4 2 2 9 2 2" xfId="33352" xr:uid="{00000000-0005-0000-0000-000091810000}"/>
    <cellStyle name="20% - Accent1 4 2 2 9 2 2 2" xfId="33353" xr:uid="{00000000-0005-0000-0000-000092810000}"/>
    <cellStyle name="20% - Accent1 4 2 2 9 2 3" xfId="33354" xr:uid="{00000000-0005-0000-0000-000093810000}"/>
    <cellStyle name="20% - Accent1 4 2 2 9 3" xfId="33355" xr:uid="{00000000-0005-0000-0000-000094810000}"/>
    <cellStyle name="20% - Accent1 4 2 2 9 3 2" xfId="33356" xr:uid="{00000000-0005-0000-0000-000095810000}"/>
    <cellStyle name="20% - Accent1 4 2 2 9 4" xfId="33357" xr:uid="{00000000-0005-0000-0000-000096810000}"/>
    <cellStyle name="20% - Accent1 4 2 20" xfId="33358" xr:uid="{00000000-0005-0000-0000-000097810000}"/>
    <cellStyle name="20% - Accent1 4 2 3" xfId="33359" xr:uid="{00000000-0005-0000-0000-000098810000}"/>
    <cellStyle name="20% - Accent1 4 2 3 10" xfId="33360" xr:uid="{00000000-0005-0000-0000-000099810000}"/>
    <cellStyle name="20% - Accent1 4 2 3 10 2" xfId="33361" xr:uid="{00000000-0005-0000-0000-00009A810000}"/>
    <cellStyle name="20% - Accent1 4 2 3 10 2 2" xfId="33362" xr:uid="{00000000-0005-0000-0000-00009B810000}"/>
    <cellStyle name="20% - Accent1 4 2 3 10 2 2 2" xfId="33363" xr:uid="{00000000-0005-0000-0000-00009C810000}"/>
    <cellStyle name="20% - Accent1 4 2 3 10 2 3" xfId="33364" xr:uid="{00000000-0005-0000-0000-00009D810000}"/>
    <cellStyle name="20% - Accent1 4 2 3 10 3" xfId="33365" xr:uid="{00000000-0005-0000-0000-00009E810000}"/>
    <cellStyle name="20% - Accent1 4 2 3 10 3 2" xfId="33366" xr:uid="{00000000-0005-0000-0000-00009F810000}"/>
    <cellStyle name="20% - Accent1 4 2 3 10 4" xfId="33367" xr:uid="{00000000-0005-0000-0000-0000A0810000}"/>
    <cellStyle name="20% - Accent1 4 2 3 11" xfId="33368" xr:uid="{00000000-0005-0000-0000-0000A1810000}"/>
    <cellStyle name="20% - Accent1 4 2 3 11 2" xfId="33369" xr:uid="{00000000-0005-0000-0000-0000A2810000}"/>
    <cellStyle name="20% - Accent1 4 2 3 11 2 2" xfId="33370" xr:uid="{00000000-0005-0000-0000-0000A3810000}"/>
    <cellStyle name="20% - Accent1 4 2 3 11 2 2 2" xfId="33371" xr:uid="{00000000-0005-0000-0000-0000A4810000}"/>
    <cellStyle name="20% - Accent1 4 2 3 11 2 3" xfId="33372" xr:uid="{00000000-0005-0000-0000-0000A5810000}"/>
    <cellStyle name="20% - Accent1 4 2 3 11 3" xfId="33373" xr:uid="{00000000-0005-0000-0000-0000A6810000}"/>
    <cellStyle name="20% - Accent1 4 2 3 11 3 2" xfId="33374" xr:uid="{00000000-0005-0000-0000-0000A7810000}"/>
    <cellStyle name="20% - Accent1 4 2 3 11 4" xfId="33375" xr:uid="{00000000-0005-0000-0000-0000A8810000}"/>
    <cellStyle name="20% - Accent1 4 2 3 12" xfId="33376" xr:uid="{00000000-0005-0000-0000-0000A9810000}"/>
    <cellStyle name="20% - Accent1 4 2 3 12 2" xfId="33377" xr:uid="{00000000-0005-0000-0000-0000AA810000}"/>
    <cellStyle name="20% - Accent1 4 2 3 12 2 2" xfId="33378" xr:uid="{00000000-0005-0000-0000-0000AB810000}"/>
    <cellStyle name="20% - Accent1 4 2 3 12 3" xfId="33379" xr:uid="{00000000-0005-0000-0000-0000AC810000}"/>
    <cellStyle name="20% - Accent1 4 2 3 13" xfId="33380" xr:uid="{00000000-0005-0000-0000-0000AD810000}"/>
    <cellStyle name="20% - Accent1 4 2 3 13 2" xfId="33381" xr:uid="{00000000-0005-0000-0000-0000AE810000}"/>
    <cellStyle name="20% - Accent1 4 2 3 13 2 2" xfId="33382" xr:uid="{00000000-0005-0000-0000-0000AF810000}"/>
    <cellStyle name="20% - Accent1 4 2 3 13 3" xfId="33383" xr:uid="{00000000-0005-0000-0000-0000B0810000}"/>
    <cellStyle name="20% - Accent1 4 2 3 14" xfId="33384" xr:uid="{00000000-0005-0000-0000-0000B1810000}"/>
    <cellStyle name="20% - Accent1 4 2 3 14 2" xfId="33385" xr:uid="{00000000-0005-0000-0000-0000B2810000}"/>
    <cellStyle name="20% - Accent1 4 2 3 15" xfId="33386" xr:uid="{00000000-0005-0000-0000-0000B3810000}"/>
    <cellStyle name="20% - Accent1 4 2 3 15 2" xfId="33387" xr:uid="{00000000-0005-0000-0000-0000B4810000}"/>
    <cellStyle name="20% - Accent1 4 2 3 16" xfId="33388" xr:uid="{00000000-0005-0000-0000-0000B5810000}"/>
    <cellStyle name="20% - Accent1 4 2 3 2" xfId="33389" xr:uid="{00000000-0005-0000-0000-0000B6810000}"/>
    <cellStyle name="20% - Accent1 4 2 3 2 10" xfId="33390" xr:uid="{00000000-0005-0000-0000-0000B7810000}"/>
    <cellStyle name="20% - Accent1 4 2 3 2 10 2" xfId="33391" xr:uid="{00000000-0005-0000-0000-0000B8810000}"/>
    <cellStyle name="20% - Accent1 4 2 3 2 10 2 2" xfId="33392" xr:uid="{00000000-0005-0000-0000-0000B9810000}"/>
    <cellStyle name="20% - Accent1 4 2 3 2 10 2 2 2" xfId="33393" xr:uid="{00000000-0005-0000-0000-0000BA810000}"/>
    <cellStyle name="20% - Accent1 4 2 3 2 10 2 3" xfId="33394" xr:uid="{00000000-0005-0000-0000-0000BB810000}"/>
    <cellStyle name="20% - Accent1 4 2 3 2 10 3" xfId="33395" xr:uid="{00000000-0005-0000-0000-0000BC810000}"/>
    <cellStyle name="20% - Accent1 4 2 3 2 10 3 2" xfId="33396" xr:uid="{00000000-0005-0000-0000-0000BD810000}"/>
    <cellStyle name="20% - Accent1 4 2 3 2 10 4" xfId="33397" xr:uid="{00000000-0005-0000-0000-0000BE810000}"/>
    <cellStyle name="20% - Accent1 4 2 3 2 11" xfId="33398" xr:uid="{00000000-0005-0000-0000-0000BF810000}"/>
    <cellStyle name="20% - Accent1 4 2 3 2 11 2" xfId="33399" xr:uid="{00000000-0005-0000-0000-0000C0810000}"/>
    <cellStyle name="20% - Accent1 4 2 3 2 11 2 2" xfId="33400" xr:uid="{00000000-0005-0000-0000-0000C1810000}"/>
    <cellStyle name="20% - Accent1 4 2 3 2 11 3" xfId="33401" xr:uid="{00000000-0005-0000-0000-0000C2810000}"/>
    <cellStyle name="20% - Accent1 4 2 3 2 12" xfId="33402" xr:uid="{00000000-0005-0000-0000-0000C3810000}"/>
    <cellStyle name="20% - Accent1 4 2 3 2 12 2" xfId="33403" xr:uid="{00000000-0005-0000-0000-0000C4810000}"/>
    <cellStyle name="20% - Accent1 4 2 3 2 12 2 2" xfId="33404" xr:uid="{00000000-0005-0000-0000-0000C5810000}"/>
    <cellStyle name="20% - Accent1 4 2 3 2 12 3" xfId="33405" xr:uid="{00000000-0005-0000-0000-0000C6810000}"/>
    <cellStyle name="20% - Accent1 4 2 3 2 13" xfId="33406" xr:uid="{00000000-0005-0000-0000-0000C7810000}"/>
    <cellStyle name="20% - Accent1 4 2 3 2 13 2" xfId="33407" xr:uid="{00000000-0005-0000-0000-0000C8810000}"/>
    <cellStyle name="20% - Accent1 4 2 3 2 14" xfId="33408" xr:uid="{00000000-0005-0000-0000-0000C9810000}"/>
    <cellStyle name="20% - Accent1 4 2 3 2 14 2" xfId="33409" xr:uid="{00000000-0005-0000-0000-0000CA810000}"/>
    <cellStyle name="20% - Accent1 4 2 3 2 15" xfId="33410" xr:uid="{00000000-0005-0000-0000-0000CB810000}"/>
    <cellStyle name="20% - Accent1 4 2 3 2 2" xfId="33411" xr:uid="{00000000-0005-0000-0000-0000CC810000}"/>
    <cellStyle name="20% - Accent1 4 2 3 2 2 10" xfId="33412" xr:uid="{00000000-0005-0000-0000-0000CD810000}"/>
    <cellStyle name="20% - Accent1 4 2 3 2 2 10 2" xfId="33413" xr:uid="{00000000-0005-0000-0000-0000CE810000}"/>
    <cellStyle name="20% - Accent1 4 2 3 2 2 10 2 2" xfId="33414" xr:uid="{00000000-0005-0000-0000-0000CF810000}"/>
    <cellStyle name="20% - Accent1 4 2 3 2 2 10 3" xfId="33415" xr:uid="{00000000-0005-0000-0000-0000D0810000}"/>
    <cellStyle name="20% - Accent1 4 2 3 2 2 11" xfId="33416" xr:uid="{00000000-0005-0000-0000-0000D1810000}"/>
    <cellStyle name="20% - Accent1 4 2 3 2 2 11 2" xfId="33417" xr:uid="{00000000-0005-0000-0000-0000D2810000}"/>
    <cellStyle name="20% - Accent1 4 2 3 2 2 11 2 2" xfId="33418" xr:uid="{00000000-0005-0000-0000-0000D3810000}"/>
    <cellStyle name="20% - Accent1 4 2 3 2 2 11 3" xfId="33419" xr:uid="{00000000-0005-0000-0000-0000D4810000}"/>
    <cellStyle name="20% - Accent1 4 2 3 2 2 12" xfId="33420" xr:uid="{00000000-0005-0000-0000-0000D5810000}"/>
    <cellStyle name="20% - Accent1 4 2 3 2 2 12 2" xfId="33421" xr:uid="{00000000-0005-0000-0000-0000D6810000}"/>
    <cellStyle name="20% - Accent1 4 2 3 2 2 13" xfId="33422" xr:uid="{00000000-0005-0000-0000-0000D7810000}"/>
    <cellStyle name="20% - Accent1 4 2 3 2 2 13 2" xfId="33423" xr:uid="{00000000-0005-0000-0000-0000D8810000}"/>
    <cellStyle name="20% - Accent1 4 2 3 2 2 14" xfId="33424" xr:uid="{00000000-0005-0000-0000-0000D9810000}"/>
    <cellStyle name="20% - Accent1 4 2 3 2 2 2" xfId="33425" xr:uid="{00000000-0005-0000-0000-0000DA810000}"/>
    <cellStyle name="20% - Accent1 4 2 3 2 2 2 10" xfId="33426" xr:uid="{00000000-0005-0000-0000-0000DB810000}"/>
    <cellStyle name="20% - Accent1 4 2 3 2 2 2 10 2" xfId="33427" xr:uid="{00000000-0005-0000-0000-0000DC810000}"/>
    <cellStyle name="20% - Accent1 4 2 3 2 2 2 11" xfId="33428" xr:uid="{00000000-0005-0000-0000-0000DD810000}"/>
    <cellStyle name="20% - Accent1 4 2 3 2 2 2 2" xfId="33429" xr:uid="{00000000-0005-0000-0000-0000DE810000}"/>
    <cellStyle name="20% - Accent1 4 2 3 2 2 2 2 2" xfId="33430" xr:uid="{00000000-0005-0000-0000-0000DF810000}"/>
    <cellStyle name="20% - Accent1 4 2 3 2 2 2 2 2 2" xfId="33431" xr:uid="{00000000-0005-0000-0000-0000E0810000}"/>
    <cellStyle name="20% - Accent1 4 2 3 2 2 2 2 2 2 2" xfId="33432" xr:uid="{00000000-0005-0000-0000-0000E1810000}"/>
    <cellStyle name="20% - Accent1 4 2 3 2 2 2 2 2 2 2 2" xfId="33433" xr:uid="{00000000-0005-0000-0000-0000E2810000}"/>
    <cellStyle name="20% - Accent1 4 2 3 2 2 2 2 2 2 3" xfId="33434" xr:uid="{00000000-0005-0000-0000-0000E3810000}"/>
    <cellStyle name="20% - Accent1 4 2 3 2 2 2 2 2 3" xfId="33435" xr:uid="{00000000-0005-0000-0000-0000E4810000}"/>
    <cellStyle name="20% - Accent1 4 2 3 2 2 2 2 2 3 2" xfId="33436" xr:uid="{00000000-0005-0000-0000-0000E5810000}"/>
    <cellStyle name="20% - Accent1 4 2 3 2 2 2 2 2 4" xfId="33437" xr:uid="{00000000-0005-0000-0000-0000E6810000}"/>
    <cellStyle name="20% - Accent1 4 2 3 2 2 2 2 3" xfId="33438" xr:uid="{00000000-0005-0000-0000-0000E7810000}"/>
    <cellStyle name="20% - Accent1 4 2 3 2 2 2 2 3 2" xfId="33439" xr:uid="{00000000-0005-0000-0000-0000E8810000}"/>
    <cellStyle name="20% - Accent1 4 2 3 2 2 2 2 3 2 2" xfId="33440" xr:uid="{00000000-0005-0000-0000-0000E9810000}"/>
    <cellStyle name="20% - Accent1 4 2 3 2 2 2 2 3 2 2 2" xfId="33441" xr:uid="{00000000-0005-0000-0000-0000EA810000}"/>
    <cellStyle name="20% - Accent1 4 2 3 2 2 2 2 3 2 3" xfId="33442" xr:uid="{00000000-0005-0000-0000-0000EB810000}"/>
    <cellStyle name="20% - Accent1 4 2 3 2 2 2 2 3 3" xfId="33443" xr:uid="{00000000-0005-0000-0000-0000EC810000}"/>
    <cellStyle name="20% - Accent1 4 2 3 2 2 2 2 3 3 2" xfId="33444" xr:uid="{00000000-0005-0000-0000-0000ED810000}"/>
    <cellStyle name="20% - Accent1 4 2 3 2 2 2 2 3 4" xfId="33445" xr:uid="{00000000-0005-0000-0000-0000EE810000}"/>
    <cellStyle name="20% - Accent1 4 2 3 2 2 2 2 4" xfId="33446" xr:uid="{00000000-0005-0000-0000-0000EF810000}"/>
    <cellStyle name="20% - Accent1 4 2 3 2 2 2 2 4 2" xfId="33447" xr:uid="{00000000-0005-0000-0000-0000F0810000}"/>
    <cellStyle name="20% - Accent1 4 2 3 2 2 2 2 4 2 2" xfId="33448" xr:uid="{00000000-0005-0000-0000-0000F1810000}"/>
    <cellStyle name="20% - Accent1 4 2 3 2 2 2 2 4 2 2 2" xfId="33449" xr:uid="{00000000-0005-0000-0000-0000F2810000}"/>
    <cellStyle name="20% - Accent1 4 2 3 2 2 2 2 4 2 3" xfId="33450" xr:uid="{00000000-0005-0000-0000-0000F3810000}"/>
    <cellStyle name="20% - Accent1 4 2 3 2 2 2 2 4 3" xfId="33451" xr:uid="{00000000-0005-0000-0000-0000F4810000}"/>
    <cellStyle name="20% - Accent1 4 2 3 2 2 2 2 4 3 2" xfId="33452" xr:uid="{00000000-0005-0000-0000-0000F5810000}"/>
    <cellStyle name="20% - Accent1 4 2 3 2 2 2 2 4 4" xfId="33453" xr:uid="{00000000-0005-0000-0000-0000F6810000}"/>
    <cellStyle name="20% - Accent1 4 2 3 2 2 2 2 5" xfId="33454" xr:uid="{00000000-0005-0000-0000-0000F7810000}"/>
    <cellStyle name="20% - Accent1 4 2 3 2 2 2 2 5 2" xfId="33455" xr:uid="{00000000-0005-0000-0000-0000F8810000}"/>
    <cellStyle name="20% - Accent1 4 2 3 2 2 2 2 5 2 2" xfId="33456" xr:uid="{00000000-0005-0000-0000-0000F9810000}"/>
    <cellStyle name="20% - Accent1 4 2 3 2 2 2 2 5 3" xfId="33457" xr:uid="{00000000-0005-0000-0000-0000FA810000}"/>
    <cellStyle name="20% - Accent1 4 2 3 2 2 2 2 6" xfId="33458" xr:uid="{00000000-0005-0000-0000-0000FB810000}"/>
    <cellStyle name="20% - Accent1 4 2 3 2 2 2 2 6 2" xfId="33459" xr:uid="{00000000-0005-0000-0000-0000FC810000}"/>
    <cellStyle name="20% - Accent1 4 2 3 2 2 2 2 6 2 2" xfId="33460" xr:uid="{00000000-0005-0000-0000-0000FD810000}"/>
    <cellStyle name="20% - Accent1 4 2 3 2 2 2 2 6 3" xfId="33461" xr:uid="{00000000-0005-0000-0000-0000FE810000}"/>
    <cellStyle name="20% - Accent1 4 2 3 2 2 2 2 7" xfId="33462" xr:uid="{00000000-0005-0000-0000-0000FF810000}"/>
    <cellStyle name="20% - Accent1 4 2 3 2 2 2 2 7 2" xfId="33463" xr:uid="{00000000-0005-0000-0000-000000820000}"/>
    <cellStyle name="20% - Accent1 4 2 3 2 2 2 2 8" xfId="33464" xr:uid="{00000000-0005-0000-0000-000001820000}"/>
    <cellStyle name="20% - Accent1 4 2 3 2 2 2 2 8 2" xfId="33465" xr:uid="{00000000-0005-0000-0000-000002820000}"/>
    <cellStyle name="20% - Accent1 4 2 3 2 2 2 2 9" xfId="33466" xr:uid="{00000000-0005-0000-0000-000003820000}"/>
    <cellStyle name="20% - Accent1 4 2 3 2 2 2 3" xfId="33467" xr:uid="{00000000-0005-0000-0000-000004820000}"/>
    <cellStyle name="20% - Accent1 4 2 3 2 2 2 3 2" xfId="33468" xr:uid="{00000000-0005-0000-0000-000005820000}"/>
    <cellStyle name="20% - Accent1 4 2 3 2 2 2 3 2 2" xfId="33469" xr:uid="{00000000-0005-0000-0000-000006820000}"/>
    <cellStyle name="20% - Accent1 4 2 3 2 2 2 3 2 2 2" xfId="33470" xr:uid="{00000000-0005-0000-0000-000007820000}"/>
    <cellStyle name="20% - Accent1 4 2 3 2 2 2 3 2 2 2 2" xfId="33471" xr:uid="{00000000-0005-0000-0000-000008820000}"/>
    <cellStyle name="20% - Accent1 4 2 3 2 2 2 3 2 2 3" xfId="33472" xr:uid="{00000000-0005-0000-0000-000009820000}"/>
    <cellStyle name="20% - Accent1 4 2 3 2 2 2 3 2 3" xfId="33473" xr:uid="{00000000-0005-0000-0000-00000A820000}"/>
    <cellStyle name="20% - Accent1 4 2 3 2 2 2 3 2 3 2" xfId="33474" xr:uid="{00000000-0005-0000-0000-00000B820000}"/>
    <cellStyle name="20% - Accent1 4 2 3 2 2 2 3 2 4" xfId="33475" xr:uid="{00000000-0005-0000-0000-00000C820000}"/>
    <cellStyle name="20% - Accent1 4 2 3 2 2 2 3 3" xfId="33476" xr:uid="{00000000-0005-0000-0000-00000D820000}"/>
    <cellStyle name="20% - Accent1 4 2 3 2 2 2 3 3 2" xfId="33477" xr:uid="{00000000-0005-0000-0000-00000E820000}"/>
    <cellStyle name="20% - Accent1 4 2 3 2 2 2 3 3 2 2" xfId="33478" xr:uid="{00000000-0005-0000-0000-00000F820000}"/>
    <cellStyle name="20% - Accent1 4 2 3 2 2 2 3 3 2 2 2" xfId="33479" xr:uid="{00000000-0005-0000-0000-000010820000}"/>
    <cellStyle name="20% - Accent1 4 2 3 2 2 2 3 3 2 3" xfId="33480" xr:uid="{00000000-0005-0000-0000-000011820000}"/>
    <cellStyle name="20% - Accent1 4 2 3 2 2 2 3 3 3" xfId="33481" xr:uid="{00000000-0005-0000-0000-000012820000}"/>
    <cellStyle name="20% - Accent1 4 2 3 2 2 2 3 3 3 2" xfId="33482" xr:uid="{00000000-0005-0000-0000-000013820000}"/>
    <cellStyle name="20% - Accent1 4 2 3 2 2 2 3 3 4" xfId="33483" xr:uid="{00000000-0005-0000-0000-000014820000}"/>
    <cellStyle name="20% - Accent1 4 2 3 2 2 2 3 4" xfId="33484" xr:uid="{00000000-0005-0000-0000-000015820000}"/>
    <cellStyle name="20% - Accent1 4 2 3 2 2 2 3 4 2" xfId="33485" xr:uid="{00000000-0005-0000-0000-000016820000}"/>
    <cellStyle name="20% - Accent1 4 2 3 2 2 2 3 4 2 2" xfId="33486" xr:uid="{00000000-0005-0000-0000-000017820000}"/>
    <cellStyle name="20% - Accent1 4 2 3 2 2 2 3 4 2 2 2" xfId="33487" xr:uid="{00000000-0005-0000-0000-000018820000}"/>
    <cellStyle name="20% - Accent1 4 2 3 2 2 2 3 4 2 3" xfId="33488" xr:uid="{00000000-0005-0000-0000-000019820000}"/>
    <cellStyle name="20% - Accent1 4 2 3 2 2 2 3 4 3" xfId="33489" xr:uid="{00000000-0005-0000-0000-00001A820000}"/>
    <cellStyle name="20% - Accent1 4 2 3 2 2 2 3 4 3 2" xfId="33490" xr:uid="{00000000-0005-0000-0000-00001B820000}"/>
    <cellStyle name="20% - Accent1 4 2 3 2 2 2 3 4 4" xfId="33491" xr:uid="{00000000-0005-0000-0000-00001C820000}"/>
    <cellStyle name="20% - Accent1 4 2 3 2 2 2 3 5" xfId="33492" xr:uid="{00000000-0005-0000-0000-00001D820000}"/>
    <cellStyle name="20% - Accent1 4 2 3 2 2 2 3 5 2" xfId="33493" xr:uid="{00000000-0005-0000-0000-00001E820000}"/>
    <cellStyle name="20% - Accent1 4 2 3 2 2 2 3 5 2 2" xfId="33494" xr:uid="{00000000-0005-0000-0000-00001F820000}"/>
    <cellStyle name="20% - Accent1 4 2 3 2 2 2 3 5 3" xfId="33495" xr:uid="{00000000-0005-0000-0000-000020820000}"/>
    <cellStyle name="20% - Accent1 4 2 3 2 2 2 3 6" xfId="33496" xr:uid="{00000000-0005-0000-0000-000021820000}"/>
    <cellStyle name="20% - Accent1 4 2 3 2 2 2 3 6 2" xfId="33497" xr:uid="{00000000-0005-0000-0000-000022820000}"/>
    <cellStyle name="20% - Accent1 4 2 3 2 2 2 3 6 2 2" xfId="33498" xr:uid="{00000000-0005-0000-0000-000023820000}"/>
    <cellStyle name="20% - Accent1 4 2 3 2 2 2 3 6 3" xfId="33499" xr:uid="{00000000-0005-0000-0000-000024820000}"/>
    <cellStyle name="20% - Accent1 4 2 3 2 2 2 3 7" xfId="33500" xr:uid="{00000000-0005-0000-0000-000025820000}"/>
    <cellStyle name="20% - Accent1 4 2 3 2 2 2 3 7 2" xfId="33501" xr:uid="{00000000-0005-0000-0000-000026820000}"/>
    <cellStyle name="20% - Accent1 4 2 3 2 2 2 3 8" xfId="33502" xr:uid="{00000000-0005-0000-0000-000027820000}"/>
    <cellStyle name="20% - Accent1 4 2 3 2 2 2 3 8 2" xfId="33503" xr:uid="{00000000-0005-0000-0000-000028820000}"/>
    <cellStyle name="20% - Accent1 4 2 3 2 2 2 3 9" xfId="33504" xr:uid="{00000000-0005-0000-0000-000029820000}"/>
    <cellStyle name="20% - Accent1 4 2 3 2 2 2 4" xfId="33505" xr:uid="{00000000-0005-0000-0000-00002A820000}"/>
    <cellStyle name="20% - Accent1 4 2 3 2 2 2 4 2" xfId="33506" xr:uid="{00000000-0005-0000-0000-00002B820000}"/>
    <cellStyle name="20% - Accent1 4 2 3 2 2 2 4 2 2" xfId="33507" xr:uid="{00000000-0005-0000-0000-00002C820000}"/>
    <cellStyle name="20% - Accent1 4 2 3 2 2 2 4 2 2 2" xfId="33508" xr:uid="{00000000-0005-0000-0000-00002D820000}"/>
    <cellStyle name="20% - Accent1 4 2 3 2 2 2 4 2 3" xfId="33509" xr:uid="{00000000-0005-0000-0000-00002E820000}"/>
    <cellStyle name="20% - Accent1 4 2 3 2 2 2 4 3" xfId="33510" xr:uid="{00000000-0005-0000-0000-00002F820000}"/>
    <cellStyle name="20% - Accent1 4 2 3 2 2 2 4 3 2" xfId="33511" xr:uid="{00000000-0005-0000-0000-000030820000}"/>
    <cellStyle name="20% - Accent1 4 2 3 2 2 2 4 4" xfId="33512" xr:uid="{00000000-0005-0000-0000-000031820000}"/>
    <cellStyle name="20% - Accent1 4 2 3 2 2 2 5" xfId="33513" xr:uid="{00000000-0005-0000-0000-000032820000}"/>
    <cellStyle name="20% - Accent1 4 2 3 2 2 2 5 2" xfId="33514" xr:uid="{00000000-0005-0000-0000-000033820000}"/>
    <cellStyle name="20% - Accent1 4 2 3 2 2 2 5 2 2" xfId="33515" xr:uid="{00000000-0005-0000-0000-000034820000}"/>
    <cellStyle name="20% - Accent1 4 2 3 2 2 2 5 2 2 2" xfId="33516" xr:uid="{00000000-0005-0000-0000-000035820000}"/>
    <cellStyle name="20% - Accent1 4 2 3 2 2 2 5 2 3" xfId="33517" xr:uid="{00000000-0005-0000-0000-000036820000}"/>
    <cellStyle name="20% - Accent1 4 2 3 2 2 2 5 3" xfId="33518" xr:uid="{00000000-0005-0000-0000-000037820000}"/>
    <cellStyle name="20% - Accent1 4 2 3 2 2 2 5 3 2" xfId="33519" xr:uid="{00000000-0005-0000-0000-000038820000}"/>
    <cellStyle name="20% - Accent1 4 2 3 2 2 2 5 4" xfId="33520" xr:uid="{00000000-0005-0000-0000-000039820000}"/>
    <cellStyle name="20% - Accent1 4 2 3 2 2 2 6" xfId="33521" xr:uid="{00000000-0005-0000-0000-00003A820000}"/>
    <cellStyle name="20% - Accent1 4 2 3 2 2 2 6 2" xfId="33522" xr:uid="{00000000-0005-0000-0000-00003B820000}"/>
    <cellStyle name="20% - Accent1 4 2 3 2 2 2 6 2 2" xfId="33523" xr:uid="{00000000-0005-0000-0000-00003C820000}"/>
    <cellStyle name="20% - Accent1 4 2 3 2 2 2 6 2 2 2" xfId="33524" xr:uid="{00000000-0005-0000-0000-00003D820000}"/>
    <cellStyle name="20% - Accent1 4 2 3 2 2 2 6 2 3" xfId="33525" xr:uid="{00000000-0005-0000-0000-00003E820000}"/>
    <cellStyle name="20% - Accent1 4 2 3 2 2 2 6 3" xfId="33526" xr:uid="{00000000-0005-0000-0000-00003F820000}"/>
    <cellStyle name="20% - Accent1 4 2 3 2 2 2 6 3 2" xfId="33527" xr:uid="{00000000-0005-0000-0000-000040820000}"/>
    <cellStyle name="20% - Accent1 4 2 3 2 2 2 6 4" xfId="33528" xr:uid="{00000000-0005-0000-0000-000041820000}"/>
    <cellStyle name="20% - Accent1 4 2 3 2 2 2 7" xfId="33529" xr:uid="{00000000-0005-0000-0000-000042820000}"/>
    <cellStyle name="20% - Accent1 4 2 3 2 2 2 7 2" xfId="33530" xr:uid="{00000000-0005-0000-0000-000043820000}"/>
    <cellStyle name="20% - Accent1 4 2 3 2 2 2 7 2 2" xfId="33531" xr:uid="{00000000-0005-0000-0000-000044820000}"/>
    <cellStyle name="20% - Accent1 4 2 3 2 2 2 7 3" xfId="33532" xr:uid="{00000000-0005-0000-0000-000045820000}"/>
    <cellStyle name="20% - Accent1 4 2 3 2 2 2 8" xfId="33533" xr:uid="{00000000-0005-0000-0000-000046820000}"/>
    <cellStyle name="20% - Accent1 4 2 3 2 2 2 8 2" xfId="33534" xr:uid="{00000000-0005-0000-0000-000047820000}"/>
    <cellStyle name="20% - Accent1 4 2 3 2 2 2 8 2 2" xfId="33535" xr:uid="{00000000-0005-0000-0000-000048820000}"/>
    <cellStyle name="20% - Accent1 4 2 3 2 2 2 8 3" xfId="33536" xr:uid="{00000000-0005-0000-0000-000049820000}"/>
    <cellStyle name="20% - Accent1 4 2 3 2 2 2 9" xfId="33537" xr:uid="{00000000-0005-0000-0000-00004A820000}"/>
    <cellStyle name="20% - Accent1 4 2 3 2 2 2 9 2" xfId="33538" xr:uid="{00000000-0005-0000-0000-00004B820000}"/>
    <cellStyle name="20% - Accent1 4 2 3 2 2 3" xfId="33539" xr:uid="{00000000-0005-0000-0000-00004C820000}"/>
    <cellStyle name="20% - Accent1 4 2 3 2 2 3 10" xfId="33540" xr:uid="{00000000-0005-0000-0000-00004D820000}"/>
    <cellStyle name="20% - Accent1 4 2 3 2 2 3 10 2" xfId="33541" xr:uid="{00000000-0005-0000-0000-00004E820000}"/>
    <cellStyle name="20% - Accent1 4 2 3 2 2 3 11" xfId="33542" xr:uid="{00000000-0005-0000-0000-00004F820000}"/>
    <cellStyle name="20% - Accent1 4 2 3 2 2 3 2" xfId="33543" xr:uid="{00000000-0005-0000-0000-000050820000}"/>
    <cellStyle name="20% - Accent1 4 2 3 2 2 3 2 2" xfId="33544" xr:uid="{00000000-0005-0000-0000-000051820000}"/>
    <cellStyle name="20% - Accent1 4 2 3 2 2 3 2 2 2" xfId="33545" xr:uid="{00000000-0005-0000-0000-000052820000}"/>
    <cellStyle name="20% - Accent1 4 2 3 2 2 3 2 2 2 2" xfId="33546" xr:uid="{00000000-0005-0000-0000-000053820000}"/>
    <cellStyle name="20% - Accent1 4 2 3 2 2 3 2 2 2 2 2" xfId="33547" xr:uid="{00000000-0005-0000-0000-000054820000}"/>
    <cellStyle name="20% - Accent1 4 2 3 2 2 3 2 2 2 3" xfId="33548" xr:uid="{00000000-0005-0000-0000-000055820000}"/>
    <cellStyle name="20% - Accent1 4 2 3 2 2 3 2 2 3" xfId="33549" xr:uid="{00000000-0005-0000-0000-000056820000}"/>
    <cellStyle name="20% - Accent1 4 2 3 2 2 3 2 2 3 2" xfId="33550" xr:uid="{00000000-0005-0000-0000-000057820000}"/>
    <cellStyle name="20% - Accent1 4 2 3 2 2 3 2 2 4" xfId="33551" xr:uid="{00000000-0005-0000-0000-000058820000}"/>
    <cellStyle name="20% - Accent1 4 2 3 2 2 3 2 3" xfId="33552" xr:uid="{00000000-0005-0000-0000-000059820000}"/>
    <cellStyle name="20% - Accent1 4 2 3 2 2 3 2 3 2" xfId="33553" xr:uid="{00000000-0005-0000-0000-00005A820000}"/>
    <cellStyle name="20% - Accent1 4 2 3 2 2 3 2 3 2 2" xfId="33554" xr:uid="{00000000-0005-0000-0000-00005B820000}"/>
    <cellStyle name="20% - Accent1 4 2 3 2 2 3 2 3 2 2 2" xfId="33555" xr:uid="{00000000-0005-0000-0000-00005C820000}"/>
    <cellStyle name="20% - Accent1 4 2 3 2 2 3 2 3 2 3" xfId="33556" xr:uid="{00000000-0005-0000-0000-00005D820000}"/>
    <cellStyle name="20% - Accent1 4 2 3 2 2 3 2 3 3" xfId="33557" xr:uid="{00000000-0005-0000-0000-00005E820000}"/>
    <cellStyle name="20% - Accent1 4 2 3 2 2 3 2 3 3 2" xfId="33558" xr:uid="{00000000-0005-0000-0000-00005F820000}"/>
    <cellStyle name="20% - Accent1 4 2 3 2 2 3 2 3 4" xfId="33559" xr:uid="{00000000-0005-0000-0000-000060820000}"/>
    <cellStyle name="20% - Accent1 4 2 3 2 2 3 2 4" xfId="33560" xr:uid="{00000000-0005-0000-0000-000061820000}"/>
    <cellStyle name="20% - Accent1 4 2 3 2 2 3 2 4 2" xfId="33561" xr:uid="{00000000-0005-0000-0000-000062820000}"/>
    <cellStyle name="20% - Accent1 4 2 3 2 2 3 2 4 2 2" xfId="33562" xr:uid="{00000000-0005-0000-0000-000063820000}"/>
    <cellStyle name="20% - Accent1 4 2 3 2 2 3 2 4 2 2 2" xfId="33563" xr:uid="{00000000-0005-0000-0000-000064820000}"/>
    <cellStyle name="20% - Accent1 4 2 3 2 2 3 2 4 2 3" xfId="33564" xr:uid="{00000000-0005-0000-0000-000065820000}"/>
    <cellStyle name="20% - Accent1 4 2 3 2 2 3 2 4 3" xfId="33565" xr:uid="{00000000-0005-0000-0000-000066820000}"/>
    <cellStyle name="20% - Accent1 4 2 3 2 2 3 2 4 3 2" xfId="33566" xr:uid="{00000000-0005-0000-0000-000067820000}"/>
    <cellStyle name="20% - Accent1 4 2 3 2 2 3 2 4 4" xfId="33567" xr:uid="{00000000-0005-0000-0000-000068820000}"/>
    <cellStyle name="20% - Accent1 4 2 3 2 2 3 2 5" xfId="33568" xr:uid="{00000000-0005-0000-0000-000069820000}"/>
    <cellStyle name="20% - Accent1 4 2 3 2 2 3 2 5 2" xfId="33569" xr:uid="{00000000-0005-0000-0000-00006A820000}"/>
    <cellStyle name="20% - Accent1 4 2 3 2 2 3 2 5 2 2" xfId="33570" xr:uid="{00000000-0005-0000-0000-00006B820000}"/>
    <cellStyle name="20% - Accent1 4 2 3 2 2 3 2 5 3" xfId="33571" xr:uid="{00000000-0005-0000-0000-00006C820000}"/>
    <cellStyle name="20% - Accent1 4 2 3 2 2 3 2 6" xfId="33572" xr:uid="{00000000-0005-0000-0000-00006D820000}"/>
    <cellStyle name="20% - Accent1 4 2 3 2 2 3 2 6 2" xfId="33573" xr:uid="{00000000-0005-0000-0000-00006E820000}"/>
    <cellStyle name="20% - Accent1 4 2 3 2 2 3 2 6 2 2" xfId="33574" xr:uid="{00000000-0005-0000-0000-00006F820000}"/>
    <cellStyle name="20% - Accent1 4 2 3 2 2 3 2 6 3" xfId="33575" xr:uid="{00000000-0005-0000-0000-000070820000}"/>
    <cellStyle name="20% - Accent1 4 2 3 2 2 3 2 7" xfId="33576" xr:uid="{00000000-0005-0000-0000-000071820000}"/>
    <cellStyle name="20% - Accent1 4 2 3 2 2 3 2 7 2" xfId="33577" xr:uid="{00000000-0005-0000-0000-000072820000}"/>
    <cellStyle name="20% - Accent1 4 2 3 2 2 3 2 8" xfId="33578" xr:uid="{00000000-0005-0000-0000-000073820000}"/>
    <cellStyle name="20% - Accent1 4 2 3 2 2 3 2 8 2" xfId="33579" xr:uid="{00000000-0005-0000-0000-000074820000}"/>
    <cellStyle name="20% - Accent1 4 2 3 2 2 3 2 9" xfId="33580" xr:uid="{00000000-0005-0000-0000-000075820000}"/>
    <cellStyle name="20% - Accent1 4 2 3 2 2 3 3" xfId="33581" xr:uid="{00000000-0005-0000-0000-000076820000}"/>
    <cellStyle name="20% - Accent1 4 2 3 2 2 3 3 2" xfId="33582" xr:uid="{00000000-0005-0000-0000-000077820000}"/>
    <cellStyle name="20% - Accent1 4 2 3 2 2 3 3 2 2" xfId="33583" xr:uid="{00000000-0005-0000-0000-000078820000}"/>
    <cellStyle name="20% - Accent1 4 2 3 2 2 3 3 2 2 2" xfId="33584" xr:uid="{00000000-0005-0000-0000-000079820000}"/>
    <cellStyle name="20% - Accent1 4 2 3 2 2 3 3 2 2 2 2" xfId="33585" xr:uid="{00000000-0005-0000-0000-00007A820000}"/>
    <cellStyle name="20% - Accent1 4 2 3 2 2 3 3 2 2 3" xfId="33586" xr:uid="{00000000-0005-0000-0000-00007B820000}"/>
    <cellStyle name="20% - Accent1 4 2 3 2 2 3 3 2 3" xfId="33587" xr:uid="{00000000-0005-0000-0000-00007C820000}"/>
    <cellStyle name="20% - Accent1 4 2 3 2 2 3 3 2 3 2" xfId="33588" xr:uid="{00000000-0005-0000-0000-00007D820000}"/>
    <cellStyle name="20% - Accent1 4 2 3 2 2 3 3 2 4" xfId="33589" xr:uid="{00000000-0005-0000-0000-00007E820000}"/>
    <cellStyle name="20% - Accent1 4 2 3 2 2 3 3 3" xfId="33590" xr:uid="{00000000-0005-0000-0000-00007F820000}"/>
    <cellStyle name="20% - Accent1 4 2 3 2 2 3 3 3 2" xfId="33591" xr:uid="{00000000-0005-0000-0000-000080820000}"/>
    <cellStyle name="20% - Accent1 4 2 3 2 2 3 3 3 2 2" xfId="33592" xr:uid="{00000000-0005-0000-0000-000081820000}"/>
    <cellStyle name="20% - Accent1 4 2 3 2 2 3 3 3 2 2 2" xfId="33593" xr:uid="{00000000-0005-0000-0000-000082820000}"/>
    <cellStyle name="20% - Accent1 4 2 3 2 2 3 3 3 2 3" xfId="33594" xr:uid="{00000000-0005-0000-0000-000083820000}"/>
    <cellStyle name="20% - Accent1 4 2 3 2 2 3 3 3 3" xfId="33595" xr:uid="{00000000-0005-0000-0000-000084820000}"/>
    <cellStyle name="20% - Accent1 4 2 3 2 2 3 3 3 3 2" xfId="33596" xr:uid="{00000000-0005-0000-0000-000085820000}"/>
    <cellStyle name="20% - Accent1 4 2 3 2 2 3 3 3 4" xfId="33597" xr:uid="{00000000-0005-0000-0000-000086820000}"/>
    <cellStyle name="20% - Accent1 4 2 3 2 2 3 3 4" xfId="33598" xr:uid="{00000000-0005-0000-0000-000087820000}"/>
    <cellStyle name="20% - Accent1 4 2 3 2 2 3 3 4 2" xfId="33599" xr:uid="{00000000-0005-0000-0000-000088820000}"/>
    <cellStyle name="20% - Accent1 4 2 3 2 2 3 3 4 2 2" xfId="33600" xr:uid="{00000000-0005-0000-0000-000089820000}"/>
    <cellStyle name="20% - Accent1 4 2 3 2 2 3 3 4 2 2 2" xfId="33601" xr:uid="{00000000-0005-0000-0000-00008A820000}"/>
    <cellStyle name="20% - Accent1 4 2 3 2 2 3 3 4 2 3" xfId="33602" xr:uid="{00000000-0005-0000-0000-00008B820000}"/>
    <cellStyle name="20% - Accent1 4 2 3 2 2 3 3 4 3" xfId="33603" xr:uid="{00000000-0005-0000-0000-00008C820000}"/>
    <cellStyle name="20% - Accent1 4 2 3 2 2 3 3 4 3 2" xfId="33604" xr:uid="{00000000-0005-0000-0000-00008D820000}"/>
    <cellStyle name="20% - Accent1 4 2 3 2 2 3 3 4 4" xfId="33605" xr:uid="{00000000-0005-0000-0000-00008E820000}"/>
    <cellStyle name="20% - Accent1 4 2 3 2 2 3 3 5" xfId="33606" xr:uid="{00000000-0005-0000-0000-00008F820000}"/>
    <cellStyle name="20% - Accent1 4 2 3 2 2 3 3 5 2" xfId="33607" xr:uid="{00000000-0005-0000-0000-000090820000}"/>
    <cellStyle name="20% - Accent1 4 2 3 2 2 3 3 5 2 2" xfId="33608" xr:uid="{00000000-0005-0000-0000-000091820000}"/>
    <cellStyle name="20% - Accent1 4 2 3 2 2 3 3 5 3" xfId="33609" xr:uid="{00000000-0005-0000-0000-000092820000}"/>
    <cellStyle name="20% - Accent1 4 2 3 2 2 3 3 6" xfId="33610" xr:uid="{00000000-0005-0000-0000-000093820000}"/>
    <cellStyle name="20% - Accent1 4 2 3 2 2 3 3 6 2" xfId="33611" xr:uid="{00000000-0005-0000-0000-000094820000}"/>
    <cellStyle name="20% - Accent1 4 2 3 2 2 3 3 6 2 2" xfId="33612" xr:uid="{00000000-0005-0000-0000-000095820000}"/>
    <cellStyle name="20% - Accent1 4 2 3 2 2 3 3 6 3" xfId="33613" xr:uid="{00000000-0005-0000-0000-000096820000}"/>
    <cellStyle name="20% - Accent1 4 2 3 2 2 3 3 7" xfId="33614" xr:uid="{00000000-0005-0000-0000-000097820000}"/>
    <cellStyle name="20% - Accent1 4 2 3 2 2 3 3 7 2" xfId="33615" xr:uid="{00000000-0005-0000-0000-000098820000}"/>
    <cellStyle name="20% - Accent1 4 2 3 2 2 3 3 8" xfId="33616" xr:uid="{00000000-0005-0000-0000-000099820000}"/>
    <cellStyle name="20% - Accent1 4 2 3 2 2 3 3 8 2" xfId="33617" xr:uid="{00000000-0005-0000-0000-00009A820000}"/>
    <cellStyle name="20% - Accent1 4 2 3 2 2 3 3 9" xfId="33618" xr:uid="{00000000-0005-0000-0000-00009B820000}"/>
    <cellStyle name="20% - Accent1 4 2 3 2 2 3 4" xfId="33619" xr:uid="{00000000-0005-0000-0000-00009C820000}"/>
    <cellStyle name="20% - Accent1 4 2 3 2 2 3 4 2" xfId="33620" xr:uid="{00000000-0005-0000-0000-00009D820000}"/>
    <cellStyle name="20% - Accent1 4 2 3 2 2 3 4 2 2" xfId="33621" xr:uid="{00000000-0005-0000-0000-00009E820000}"/>
    <cellStyle name="20% - Accent1 4 2 3 2 2 3 4 2 2 2" xfId="33622" xr:uid="{00000000-0005-0000-0000-00009F820000}"/>
    <cellStyle name="20% - Accent1 4 2 3 2 2 3 4 2 3" xfId="33623" xr:uid="{00000000-0005-0000-0000-0000A0820000}"/>
    <cellStyle name="20% - Accent1 4 2 3 2 2 3 4 3" xfId="33624" xr:uid="{00000000-0005-0000-0000-0000A1820000}"/>
    <cellStyle name="20% - Accent1 4 2 3 2 2 3 4 3 2" xfId="33625" xr:uid="{00000000-0005-0000-0000-0000A2820000}"/>
    <cellStyle name="20% - Accent1 4 2 3 2 2 3 4 4" xfId="33626" xr:uid="{00000000-0005-0000-0000-0000A3820000}"/>
    <cellStyle name="20% - Accent1 4 2 3 2 2 3 5" xfId="33627" xr:uid="{00000000-0005-0000-0000-0000A4820000}"/>
    <cellStyle name="20% - Accent1 4 2 3 2 2 3 5 2" xfId="33628" xr:uid="{00000000-0005-0000-0000-0000A5820000}"/>
    <cellStyle name="20% - Accent1 4 2 3 2 2 3 5 2 2" xfId="33629" xr:uid="{00000000-0005-0000-0000-0000A6820000}"/>
    <cellStyle name="20% - Accent1 4 2 3 2 2 3 5 2 2 2" xfId="33630" xr:uid="{00000000-0005-0000-0000-0000A7820000}"/>
    <cellStyle name="20% - Accent1 4 2 3 2 2 3 5 2 3" xfId="33631" xr:uid="{00000000-0005-0000-0000-0000A8820000}"/>
    <cellStyle name="20% - Accent1 4 2 3 2 2 3 5 3" xfId="33632" xr:uid="{00000000-0005-0000-0000-0000A9820000}"/>
    <cellStyle name="20% - Accent1 4 2 3 2 2 3 5 3 2" xfId="33633" xr:uid="{00000000-0005-0000-0000-0000AA820000}"/>
    <cellStyle name="20% - Accent1 4 2 3 2 2 3 5 4" xfId="33634" xr:uid="{00000000-0005-0000-0000-0000AB820000}"/>
    <cellStyle name="20% - Accent1 4 2 3 2 2 3 6" xfId="33635" xr:uid="{00000000-0005-0000-0000-0000AC820000}"/>
    <cellStyle name="20% - Accent1 4 2 3 2 2 3 6 2" xfId="33636" xr:uid="{00000000-0005-0000-0000-0000AD820000}"/>
    <cellStyle name="20% - Accent1 4 2 3 2 2 3 6 2 2" xfId="33637" xr:uid="{00000000-0005-0000-0000-0000AE820000}"/>
    <cellStyle name="20% - Accent1 4 2 3 2 2 3 6 2 2 2" xfId="33638" xr:uid="{00000000-0005-0000-0000-0000AF820000}"/>
    <cellStyle name="20% - Accent1 4 2 3 2 2 3 6 2 3" xfId="33639" xr:uid="{00000000-0005-0000-0000-0000B0820000}"/>
    <cellStyle name="20% - Accent1 4 2 3 2 2 3 6 3" xfId="33640" xr:uid="{00000000-0005-0000-0000-0000B1820000}"/>
    <cellStyle name="20% - Accent1 4 2 3 2 2 3 6 3 2" xfId="33641" xr:uid="{00000000-0005-0000-0000-0000B2820000}"/>
    <cellStyle name="20% - Accent1 4 2 3 2 2 3 6 4" xfId="33642" xr:uid="{00000000-0005-0000-0000-0000B3820000}"/>
    <cellStyle name="20% - Accent1 4 2 3 2 2 3 7" xfId="33643" xr:uid="{00000000-0005-0000-0000-0000B4820000}"/>
    <cellStyle name="20% - Accent1 4 2 3 2 2 3 7 2" xfId="33644" xr:uid="{00000000-0005-0000-0000-0000B5820000}"/>
    <cellStyle name="20% - Accent1 4 2 3 2 2 3 7 2 2" xfId="33645" xr:uid="{00000000-0005-0000-0000-0000B6820000}"/>
    <cellStyle name="20% - Accent1 4 2 3 2 2 3 7 3" xfId="33646" xr:uid="{00000000-0005-0000-0000-0000B7820000}"/>
    <cellStyle name="20% - Accent1 4 2 3 2 2 3 8" xfId="33647" xr:uid="{00000000-0005-0000-0000-0000B8820000}"/>
    <cellStyle name="20% - Accent1 4 2 3 2 2 3 8 2" xfId="33648" xr:uid="{00000000-0005-0000-0000-0000B9820000}"/>
    <cellStyle name="20% - Accent1 4 2 3 2 2 3 8 2 2" xfId="33649" xr:uid="{00000000-0005-0000-0000-0000BA820000}"/>
    <cellStyle name="20% - Accent1 4 2 3 2 2 3 8 3" xfId="33650" xr:uid="{00000000-0005-0000-0000-0000BB820000}"/>
    <cellStyle name="20% - Accent1 4 2 3 2 2 3 9" xfId="33651" xr:uid="{00000000-0005-0000-0000-0000BC820000}"/>
    <cellStyle name="20% - Accent1 4 2 3 2 2 3 9 2" xfId="33652" xr:uid="{00000000-0005-0000-0000-0000BD820000}"/>
    <cellStyle name="20% - Accent1 4 2 3 2 2 4" xfId="33653" xr:uid="{00000000-0005-0000-0000-0000BE820000}"/>
    <cellStyle name="20% - Accent1 4 2 3 2 2 4 10" xfId="33654" xr:uid="{00000000-0005-0000-0000-0000BF820000}"/>
    <cellStyle name="20% - Accent1 4 2 3 2 2 4 10 2" xfId="33655" xr:uid="{00000000-0005-0000-0000-0000C0820000}"/>
    <cellStyle name="20% - Accent1 4 2 3 2 2 4 11" xfId="33656" xr:uid="{00000000-0005-0000-0000-0000C1820000}"/>
    <cellStyle name="20% - Accent1 4 2 3 2 2 4 2" xfId="33657" xr:uid="{00000000-0005-0000-0000-0000C2820000}"/>
    <cellStyle name="20% - Accent1 4 2 3 2 2 4 2 2" xfId="33658" xr:uid="{00000000-0005-0000-0000-0000C3820000}"/>
    <cellStyle name="20% - Accent1 4 2 3 2 2 4 2 2 2" xfId="33659" xr:uid="{00000000-0005-0000-0000-0000C4820000}"/>
    <cellStyle name="20% - Accent1 4 2 3 2 2 4 2 2 2 2" xfId="33660" xr:uid="{00000000-0005-0000-0000-0000C5820000}"/>
    <cellStyle name="20% - Accent1 4 2 3 2 2 4 2 2 2 2 2" xfId="33661" xr:uid="{00000000-0005-0000-0000-0000C6820000}"/>
    <cellStyle name="20% - Accent1 4 2 3 2 2 4 2 2 2 3" xfId="33662" xr:uid="{00000000-0005-0000-0000-0000C7820000}"/>
    <cellStyle name="20% - Accent1 4 2 3 2 2 4 2 2 3" xfId="33663" xr:uid="{00000000-0005-0000-0000-0000C8820000}"/>
    <cellStyle name="20% - Accent1 4 2 3 2 2 4 2 2 3 2" xfId="33664" xr:uid="{00000000-0005-0000-0000-0000C9820000}"/>
    <cellStyle name="20% - Accent1 4 2 3 2 2 4 2 2 4" xfId="33665" xr:uid="{00000000-0005-0000-0000-0000CA820000}"/>
    <cellStyle name="20% - Accent1 4 2 3 2 2 4 2 3" xfId="33666" xr:uid="{00000000-0005-0000-0000-0000CB820000}"/>
    <cellStyle name="20% - Accent1 4 2 3 2 2 4 2 3 2" xfId="33667" xr:uid="{00000000-0005-0000-0000-0000CC820000}"/>
    <cellStyle name="20% - Accent1 4 2 3 2 2 4 2 3 2 2" xfId="33668" xr:uid="{00000000-0005-0000-0000-0000CD820000}"/>
    <cellStyle name="20% - Accent1 4 2 3 2 2 4 2 3 2 2 2" xfId="33669" xr:uid="{00000000-0005-0000-0000-0000CE820000}"/>
    <cellStyle name="20% - Accent1 4 2 3 2 2 4 2 3 2 3" xfId="33670" xr:uid="{00000000-0005-0000-0000-0000CF820000}"/>
    <cellStyle name="20% - Accent1 4 2 3 2 2 4 2 3 3" xfId="33671" xr:uid="{00000000-0005-0000-0000-0000D0820000}"/>
    <cellStyle name="20% - Accent1 4 2 3 2 2 4 2 3 3 2" xfId="33672" xr:uid="{00000000-0005-0000-0000-0000D1820000}"/>
    <cellStyle name="20% - Accent1 4 2 3 2 2 4 2 3 4" xfId="33673" xr:uid="{00000000-0005-0000-0000-0000D2820000}"/>
    <cellStyle name="20% - Accent1 4 2 3 2 2 4 2 4" xfId="33674" xr:uid="{00000000-0005-0000-0000-0000D3820000}"/>
    <cellStyle name="20% - Accent1 4 2 3 2 2 4 2 4 2" xfId="33675" xr:uid="{00000000-0005-0000-0000-0000D4820000}"/>
    <cellStyle name="20% - Accent1 4 2 3 2 2 4 2 4 2 2" xfId="33676" xr:uid="{00000000-0005-0000-0000-0000D5820000}"/>
    <cellStyle name="20% - Accent1 4 2 3 2 2 4 2 4 2 2 2" xfId="33677" xr:uid="{00000000-0005-0000-0000-0000D6820000}"/>
    <cellStyle name="20% - Accent1 4 2 3 2 2 4 2 4 2 3" xfId="33678" xr:uid="{00000000-0005-0000-0000-0000D7820000}"/>
    <cellStyle name="20% - Accent1 4 2 3 2 2 4 2 4 3" xfId="33679" xr:uid="{00000000-0005-0000-0000-0000D8820000}"/>
    <cellStyle name="20% - Accent1 4 2 3 2 2 4 2 4 3 2" xfId="33680" xr:uid="{00000000-0005-0000-0000-0000D9820000}"/>
    <cellStyle name="20% - Accent1 4 2 3 2 2 4 2 4 4" xfId="33681" xr:uid="{00000000-0005-0000-0000-0000DA820000}"/>
    <cellStyle name="20% - Accent1 4 2 3 2 2 4 2 5" xfId="33682" xr:uid="{00000000-0005-0000-0000-0000DB820000}"/>
    <cellStyle name="20% - Accent1 4 2 3 2 2 4 2 5 2" xfId="33683" xr:uid="{00000000-0005-0000-0000-0000DC820000}"/>
    <cellStyle name="20% - Accent1 4 2 3 2 2 4 2 5 2 2" xfId="33684" xr:uid="{00000000-0005-0000-0000-0000DD820000}"/>
    <cellStyle name="20% - Accent1 4 2 3 2 2 4 2 5 3" xfId="33685" xr:uid="{00000000-0005-0000-0000-0000DE820000}"/>
    <cellStyle name="20% - Accent1 4 2 3 2 2 4 2 6" xfId="33686" xr:uid="{00000000-0005-0000-0000-0000DF820000}"/>
    <cellStyle name="20% - Accent1 4 2 3 2 2 4 2 6 2" xfId="33687" xr:uid="{00000000-0005-0000-0000-0000E0820000}"/>
    <cellStyle name="20% - Accent1 4 2 3 2 2 4 2 6 2 2" xfId="33688" xr:uid="{00000000-0005-0000-0000-0000E1820000}"/>
    <cellStyle name="20% - Accent1 4 2 3 2 2 4 2 6 3" xfId="33689" xr:uid="{00000000-0005-0000-0000-0000E2820000}"/>
    <cellStyle name="20% - Accent1 4 2 3 2 2 4 2 7" xfId="33690" xr:uid="{00000000-0005-0000-0000-0000E3820000}"/>
    <cellStyle name="20% - Accent1 4 2 3 2 2 4 2 7 2" xfId="33691" xr:uid="{00000000-0005-0000-0000-0000E4820000}"/>
    <cellStyle name="20% - Accent1 4 2 3 2 2 4 2 8" xfId="33692" xr:uid="{00000000-0005-0000-0000-0000E5820000}"/>
    <cellStyle name="20% - Accent1 4 2 3 2 2 4 2 8 2" xfId="33693" xr:uid="{00000000-0005-0000-0000-0000E6820000}"/>
    <cellStyle name="20% - Accent1 4 2 3 2 2 4 2 9" xfId="33694" xr:uid="{00000000-0005-0000-0000-0000E7820000}"/>
    <cellStyle name="20% - Accent1 4 2 3 2 2 4 3" xfId="33695" xr:uid="{00000000-0005-0000-0000-0000E8820000}"/>
    <cellStyle name="20% - Accent1 4 2 3 2 2 4 3 2" xfId="33696" xr:uid="{00000000-0005-0000-0000-0000E9820000}"/>
    <cellStyle name="20% - Accent1 4 2 3 2 2 4 3 2 2" xfId="33697" xr:uid="{00000000-0005-0000-0000-0000EA820000}"/>
    <cellStyle name="20% - Accent1 4 2 3 2 2 4 3 2 2 2" xfId="33698" xr:uid="{00000000-0005-0000-0000-0000EB820000}"/>
    <cellStyle name="20% - Accent1 4 2 3 2 2 4 3 2 2 2 2" xfId="33699" xr:uid="{00000000-0005-0000-0000-0000EC820000}"/>
    <cellStyle name="20% - Accent1 4 2 3 2 2 4 3 2 2 3" xfId="33700" xr:uid="{00000000-0005-0000-0000-0000ED820000}"/>
    <cellStyle name="20% - Accent1 4 2 3 2 2 4 3 2 3" xfId="33701" xr:uid="{00000000-0005-0000-0000-0000EE820000}"/>
    <cellStyle name="20% - Accent1 4 2 3 2 2 4 3 2 3 2" xfId="33702" xr:uid="{00000000-0005-0000-0000-0000EF820000}"/>
    <cellStyle name="20% - Accent1 4 2 3 2 2 4 3 2 4" xfId="33703" xr:uid="{00000000-0005-0000-0000-0000F0820000}"/>
    <cellStyle name="20% - Accent1 4 2 3 2 2 4 3 3" xfId="33704" xr:uid="{00000000-0005-0000-0000-0000F1820000}"/>
    <cellStyle name="20% - Accent1 4 2 3 2 2 4 3 3 2" xfId="33705" xr:uid="{00000000-0005-0000-0000-0000F2820000}"/>
    <cellStyle name="20% - Accent1 4 2 3 2 2 4 3 3 2 2" xfId="33706" xr:uid="{00000000-0005-0000-0000-0000F3820000}"/>
    <cellStyle name="20% - Accent1 4 2 3 2 2 4 3 3 2 2 2" xfId="33707" xr:uid="{00000000-0005-0000-0000-0000F4820000}"/>
    <cellStyle name="20% - Accent1 4 2 3 2 2 4 3 3 2 3" xfId="33708" xr:uid="{00000000-0005-0000-0000-0000F5820000}"/>
    <cellStyle name="20% - Accent1 4 2 3 2 2 4 3 3 3" xfId="33709" xr:uid="{00000000-0005-0000-0000-0000F6820000}"/>
    <cellStyle name="20% - Accent1 4 2 3 2 2 4 3 3 3 2" xfId="33710" xr:uid="{00000000-0005-0000-0000-0000F7820000}"/>
    <cellStyle name="20% - Accent1 4 2 3 2 2 4 3 3 4" xfId="33711" xr:uid="{00000000-0005-0000-0000-0000F8820000}"/>
    <cellStyle name="20% - Accent1 4 2 3 2 2 4 3 4" xfId="33712" xr:uid="{00000000-0005-0000-0000-0000F9820000}"/>
    <cellStyle name="20% - Accent1 4 2 3 2 2 4 3 4 2" xfId="33713" xr:uid="{00000000-0005-0000-0000-0000FA820000}"/>
    <cellStyle name="20% - Accent1 4 2 3 2 2 4 3 4 2 2" xfId="33714" xr:uid="{00000000-0005-0000-0000-0000FB820000}"/>
    <cellStyle name="20% - Accent1 4 2 3 2 2 4 3 4 2 2 2" xfId="33715" xr:uid="{00000000-0005-0000-0000-0000FC820000}"/>
    <cellStyle name="20% - Accent1 4 2 3 2 2 4 3 4 2 3" xfId="33716" xr:uid="{00000000-0005-0000-0000-0000FD820000}"/>
    <cellStyle name="20% - Accent1 4 2 3 2 2 4 3 4 3" xfId="33717" xr:uid="{00000000-0005-0000-0000-0000FE820000}"/>
    <cellStyle name="20% - Accent1 4 2 3 2 2 4 3 4 3 2" xfId="33718" xr:uid="{00000000-0005-0000-0000-0000FF820000}"/>
    <cellStyle name="20% - Accent1 4 2 3 2 2 4 3 4 4" xfId="33719" xr:uid="{00000000-0005-0000-0000-000000830000}"/>
    <cellStyle name="20% - Accent1 4 2 3 2 2 4 3 5" xfId="33720" xr:uid="{00000000-0005-0000-0000-000001830000}"/>
    <cellStyle name="20% - Accent1 4 2 3 2 2 4 3 5 2" xfId="33721" xr:uid="{00000000-0005-0000-0000-000002830000}"/>
    <cellStyle name="20% - Accent1 4 2 3 2 2 4 3 5 2 2" xfId="33722" xr:uid="{00000000-0005-0000-0000-000003830000}"/>
    <cellStyle name="20% - Accent1 4 2 3 2 2 4 3 5 3" xfId="33723" xr:uid="{00000000-0005-0000-0000-000004830000}"/>
    <cellStyle name="20% - Accent1 4 2 3 2 2 4 3 6" xfId="33724" xr:uid="{00000000-0005-0000-0000-000005830000}"/>
    <cellStyle name="20% - Accent1 4 2 3 2 2 4 3 6 2" xfId="33725" xr:uid="{00000000-0005-0000-0000-000006830000}"/>
    <cellStyle name="20% - Accent1 4 2 3 2 2 4 3 6 2 2" xfId="33726" xr:uid="{00000000-0005-0000-0000-000007830000}"/>
    <cellStyle name="20% - Accent1 4 2 3 2 2 4 3 6 3" xfId="33727" xr:uid="{00000000-0005-0000-0000-000008830000}"/>
    <cellStyle name="20% - Accent1 4 2 3 2 2 4 3 7" xfId="33728" xr:uid="{00000000-0005-0000-0000-000009830000}"/>
    <cellStyle name="20% - Accent1 4 2 3 2 2 4 3 7 2" xfId="33729" xr:uid="{00000000-0005-0000-0000-00000A830000}"/>
    <cellStyle name="20% - Accent1 4 2 3 2 2 4 3 8" xfId="33730" xr:uid="{00000000-0005-0000-0000-00000B830000}"/>
    <cellStyle name="20% - Accent1 4 2 3 2 2 4 3 8 2" xfId="33731" xr:uid="{00000000-0005-0000-0000-00000C830000}"/>
    <cellStyle name="20% - Accent1 4 2 3 2 2 4 3 9" xfId="33732" xr:uid="{00000000-0005-0000-0000-00000D830000}"/>
    <cellStyle name="20% - Accent1 4 2 3 2 2 4 4" xfId="33733" xr:uid="{00000000-0005-0000-0000-00000E830000}"/>
    <cellStyle name="20% - Accent1 4 2 3 2 2 4 4 2" xfId="33734" xr:uid="{00000000-0005-0000-0000-00000F830000}"/>
    <cellStyle name="20% - Accent1 4 2 3 2 2 4 4 2 2" xfId="33735" xr:uid="{00000000-0005-0000-0000-000010830000}"/>
    <cellStyle name="20% - Accent1 4 2 3 2 2 4 4 2 2 2" xfId="33736" xr:uid="{00000000-0005-0000-0000-000011830000}"/>
    <cellStyle name="20% - Accent1 4 2 3 2 2 4 4 2 3" xfId="33737" xr:uid="{00000000-0005-0000-0000-000012830000}"/>
    <cellStyle name="20% - Accent1 4 2 3 2 2 4 4 3" xfId="33738" xr:uid="{00000000-0005-0000-0000-000013830000}"/>
    <cellStyle name="20% - Accent1 4 2 3 2 2 4 4 3 2" xfId="33739" xr:uid="{00000000-0005-0000-0000-000014830000}"/>
    <cellStyle name="20% - Accent1 4 2 3 2 2 4 4 4" xfId="33740" xr:uid="{00000000-0005-0000-0000-000015830000}"/>
    <cellStyle name="20% - Accent1 4 2 3 2 2 4 5" xfId="33741" xr:uid="{00000000-0005-0000-0000-000016830000}"/>
    <cellStyle name="20% - Accent1 4 2 3 2 2 4 5 2" xfId="33742" xr:uid="{00000000-0005-0000-0000-000017830000}"/>
    <cellStyle name="20% - Accent1 4 2 3 2 2 4 5 2 2" xfId="33743" xr:uid="{00000000-0005-0000-0000-000018830000}"/>
    <cellStyle name="20% - Accent1 4 2 3 2 2 4 5 2 2 2" xfId="33744" xr:uid="{00000000-0005-0000-0000-000019830000}"/>
    <cellStyle name="20% - Accent1 4 2 3 2 2 4 5 2 3" xfId="33745" xr:uid="{00000000-0005-0000-0000-00001A830000}"/>
    <cellStyle name="20% - Accent1 4 2 3 2 2 4 5 3" xfId="33746" xr:uid="{00000000-0005-0000-0000-00001B830000}"/>
    <cellStyle name="20% - Accent1 4 2 3 2 2 4 5 3 2" xfId="33747" xr:uid="{00000000-0005-0000-0000-00001C830000}"/>
    <cellStyle name="20% - Accent1 4 2 3 2 2 4 5 4" xfId="33748" xr:uid="{00000000-0005-0000-0000-00001D830000}"/>
    <cellStyle name="20% - Accent1 4 2 3 2 2 4 6" xfId="33749" xr:uid="{00000000-0005-0000-0000-00001E830000}"/>
    <cellStyle name="20% - Accent1 4 2 3 2 2 4 6 2" xfId="33750" xr:uid="{00000000-0005-0000-0000-00001F830000}"/>
    <cellStyle name="20% - Accent1 4 2 3 2 2 4 6 2 2" xfId="33751" xr:uid="{00000000-0005-0000-0000-000020830000}"/>
    <cellStyle name="20% - Accent1 4 2 3 2 2 4 6 2 2 2" xfId="33752" xr:uid="{00000000-0005-0000-0000-000021830000}"/>
    <cellStyle name="20% - Accent1 4 2 3 2 2 4 6 2 3" xfId="33753" xr:uid="{00000000-0005-0000-0000-000022830000}"/>
    <cellStyle name="20% - Accent1 4 2 3 2 2 4 6 3" xfId="33754" xr:uid="{00000000-0005-0000-0000-000023830000}"/>
    <cellStyle name="20% - Accent1 4 2 3 2 2 4 6 3 2" xfId="33755" xr:uid="{00000000-0005-0000-0000-000024830000}"/>
    <cellStyle name="20% - Accent1 4 2 3 2 2 4 6 4" xfId="33756" xr:uid="{00000000-0005-0000-0000-000025830000}"/>
    <cellStyle name="20% - Accent1 4 2 3 2 2 4 7" xfId="33757" xr:uid="{00000000-0005-0000-0000-000026830000}"/>
    <cellStyle name="20% - Accent1 4 2 3 2 2 4 7 2" xfId="33758" xr:uid="{00000000-0005-0000-0000-000027830000}"/>
    <cellStyle name="20% - Accent1 4 2 3 2 2 4 7 2 2" xfId="33759" xr:uid="{00000000-0005-0000-0000-000028830000}"/>
    <cellStyle name="20% - Accent1 4 2 3 2 2 4 7 3" xfId="33760" xr:uid="{00000000-0005-0000-0000-000029830000}"/>
    <cellStyle name="20% - Accent1 4 2 3 2 2 4 8" xfId="33761" xr:uid="{00000000-0005-0000-0000-00002A830000}"/>
    <cellStyle name="20% - Accent1 4 2 3 2 2 4 8 2" xfId="33762" xr:uid="{00000000-0005-0000-0000-00002B830000}"/>
    <cellStyle name="20% - Accent1 4 2 3 2 2 4 8 2 2" xfId="33763" xr:uid="{00000000-0005-0000-0000-00002C830000}"/>
    <cellStyle name="20% - Accent1 4 2 3 2 2 4 8 3" xfId="33764" xr:uid="{00000000-0005-0000-0000-00002D830000}"/>
    <cellStyle name="20% - Accent1 4 2 3 2 2 4 9" xfId="33765" xr:uid="{00000000-0005-0000-0000-00002E830000}"/>
    <cellStyle name="20% - Accent1 4 2 3 2 2 4 9 2" xfId="33766" xr:uid="{00000000-0005-0000-0000-00002F830000}"/>
    <cellStyle name="20% - Accent1 4 2 3 2 2 5" xfId="33767" xr:uid="{00000000-0005-0000-0000-000030830000}"/>
    <cellStyle name="20% - Accent1 4 2 3 2 2 5 2" xfId="33768" xr:uid="{00000000-0005-0000-0000-000031830000}"/>
    <cellStyle name="20% - Accent1 4 2 3 2 2 5 2 2" xfId="33769" xr:uid="{00000000-0005-0000-0000-000032830000}"/>
    <cellStyle name="20% - Accent1 4 2 3 2 2 5 2 2 2" xfId="33770" xr:uid="{00000000-0005-0000-0000-000033830000}"/>
    <cellStyle name="20% - Accent1 4 2 3 2 2 5 2 2 2 2" xfId="33771" xr:uid="{00000000-0005-0000-0000-000034830000}"/>
    <cellStyle name="20% - Accent1 4 2 3 2 2 5 2 2 3" xfId="33772" xr:uid="{00000000-0005-0000-0000-000035830000}"/>
    <cellStyle name="20% - Accent1 4 2 3 2 2 5 2 3" xfId="33773" xr:uid="{00000000-0005-0000-0000-000036830000}"/>
    <cellStyle name="20% - Accent1 4 2 3 2 2 5 2 3 2" xfId="33774" xr:uid="{00000000-0005-0000-0000-000037830000}"/>
    <cellStyle name="20% - Accent1 4 2 3 2 2 5 2 4" xfId="33775" xr:uid="{00000000-0005-0000-0000-000038830000}"/>
    <cellStyle name="20% - Accent1 4 2 3 2 2 5 3" xfId="33776" xr:uid="{00000000-0005-0000-0000-000039830000}"/>
    <cellStyle name="20% - Accent1 4 2 3 2 2 5 3 2" xfId="33777" xr:uid="{00000000-0005-0000-0000-00003A830000}"/>
    <cellStyle name="20% - Accent1 4 2 3 2 2 5 3 2 2" xfId="33778" xr:uid="{00000000-0005-0000-0000-00003B830000}"/>
    <cellStyle name="20% - Accent1 4 2 3 2 2 5 3 2 2 2" xfId="33779" xr:uid="{00000000-0005-0000-0000-00003C830000}"/>
    <cellStyle name="20% - Accent1 4 2 3 2 2 5 3 2 3" xfId="33780" xr:uid="{00000000-0005-0000-0000-00003D830000}"/>
    <cellStyle name="20% - Accent1 4 2 3 2 2 5 3 3" xfId="33781" xr:uid="{00000000-0005-0000-0000-00003E830000}"/>
    <cellStyle name="20% - Accent1 4 2 3 2 2 5 3 3 2" xfId="33782" xr:uid="{00000000-0005-0000-0000-00003F830000}"/>
    <cellStyle name="20% - Accent1 4 2 3 2 2 5 3 4" xfId="33783" xr:uid="{00000000-0005-0000-0000-000040830000}"/>
    <cellStyle name="20% - Accent1 4 2 3 2 2 5 4" xfId="33784" xr:uid="{00000000-0005-0000-0000-000041830000}"/>
    <cellStyle name="20% - Accent1 4 2 3 2 2 5 4 2" xfId="33785" xr:uid="{00000000-0005-0000-0000-000042830000}"/>
    <cellStyle name="20% - Accent1 4 2 3 2 2 5 4 2 2" xfId="33786" xr:uid="{00000000-0005-0000-0000-000043830000}"/>
    <cellStyle name="20% - Accent1 4 2 3 2 2 5 4 2 2 2" xfId="33787" xr:uid="{00000000-0005-0000-0000-000044830000}"/>
    <cellStyle name="20% - Accent1 4 2 3 2 2 5 4 2 3" xfId="33788" xr:uid="{00000000-0005-0000-0000-000045830000}"/>
    <cellStyle name="20% - Accent1 4 2 3 2 2 5 4 3" xfId="33789" xr:uid="{00000000-0005-0000-0000-000046830000}"/>
    <cellStyle name="20% - Accent1 4 2 3 2 2 5 4 3 2" xfId="33790" xr:uid="{00000000-0005-0000-0000-000047830000}"/>
    <cellStyle name="20% - Accent1 4 2 3 2 2 5 4 4" xfId="33791" xr:uid="{00000000-0005-0000-0000-000048830000}"/>
    <cellStyle name="20% - Accent1 4 2 3 2 2 5 5" xfId="33792" xr:uid="{00000000-0005-0000-0000-000049830000}"/>
    <cellStyle name="20% - Accent1 4 2 3 2 2 5 5 2" xfId="33793" xr:uid="{00000000-0005-0000-0000-00004A830000}"/>
    <cellStyle name="20% - Accent1 4 2 3 2 2 5 5 2 2" xfId="33794" xr:uid="{00000000-0005-0000-0000-00004B830000}"/>
    <cellStyle name="20% - Accent1 4 2 3 2 2 5 5 3" xfId="33795" xr:uid="{00000000-0005-0000-0000-00004C830000}"/>
    <cellStyle name="20% - Accent1 4 2 3 2 2 5 6" xfId="33796" xr:uid="{00000000-0005-0000-0000-00004D830000}"/>
    <cellStyle name="20% - Accent1 4 2 3 2 2 5 6 2" xfId="33797" xr:uid="{00000000-0005-0000-0000-00004E830000}"/>
    <cellStyle name="20% - Accent1 4 2 3 2 2 5 6 2 2" xfId="33798" xr:uid="{00000000-0005-0000-0000-00004F830000}"/>
    <cellStyle name="20% - Accent1 4 2 3 2 2 5 6 3" xfId="33799" xr:uid="{00000000-0005-0000-0000-000050830000}"/>
    <cellStyle name="20% - Accent1 4 2 3 2 2 5 7" xfId="33800" xr:uid="{00000000-0005-0000-0000-000051830000}"/>
    <cellStyle name="20% - Accent1 4 2 3 2 2 5 7 2" xfId="33801" xr:uid="{00000000-0005-0000-0000-000052830000}"/>
    <cellStyle name="20% - Accent1 4 2 3 2 2 5 8" xfId="33802" xr:uid="{00000000-0005-0000-0000-000053830000}"/>
    <cellStyle name="20% - Accent1 4 2 3 2 2 5 8 2" xfId="33803" xr:uid="{00000000-0005-0000-0000-000054830000}"/>
    <cellStyle name="20% - Accent1 4 2 3 2 2 5 9" xfId="33804" xr:uid="{00000000-0005-0000-0000-000055830000}"/>
    <cellStyle name="20% - Accent1 4 2 3 2 2 6" xfId="33805" xr:uid="{00000000-0005-0000-0000-000056830000}"/>
    <cellStyle name="20% - Accent1 4 2 3 2 2 6 2" xfId="33806" xr:uid="{00000000-0005-0000-0000-000057830000}"/>
    <cellStyle name="20% - Accent1 4 2 3 2 2 6 2 2" xfId="33807" xr:uid="{00000000-0005-0000-0000-000058830000}"/>
    <cellStyle name="20% - Accent1 4 2 3 2 2 6 2 2 2" xfId="33808" xr:uid="{00000000-0005-0000-0000-000059830000}"/>
    <cellStyle name="20% - Accent1 4 2 3 2 2 6 2 2 2 2" xfId="33809" xr:uid="{00000000-0005-0000-0000-00005A830000}"/>
    <cellStyle name="20% - Accent1 4 2 3 2 2 6 2 2 3" xfId="33810" xr:uid="{00000000-0005-0000-0000-00005B830000}"/>
    <cellStyle name="20% - Accent1 4 2 3 2 2 6 2 3" xfId="33811" xr:uid="{00000000-0005-0000-0000-00005C830000}"/>
    <cellStyle name="20% - Accent1 4 2 3 2 2 6 2 3 2" xfId="33812" xr:uid="{00000000-0005-0000-0000-00005D830000}"/>
    <cellStyle name="20% - Accent1 4 2 3 2 2 6 2 4" xfId="33813" xr:uid="{00000000-0005-0000-0000-00005E830000}"/>
    <cellStyle name="20% - Accent1 4 2 3 2 2 6 3" xfId="33814" xr:uid="{00000000-0005-0000-0000-00005F830000}"/>
    <cellStyle name="20% - Accent1 4 2 3 2 2 6 3 2" xfId="33815" xr:uid="{00000000-0005-0000-0000-000060830000}"/>
    <cellStyle name="20% - Accent1 4 2 3 2 2 6 3 2 2" xfId="33816" xr:uid="{00000000-0005-0000-0000-000061830000}"/>
    <cellStyle name="20% - Accent1 4 2 3 2 2 6 3 2 2 2" xfId="33817" xr:uid="{00000000-0005-0000-0000-000062830000}"/>
    <cellStyle name="20% - Accent1 4 2 3 2 2 6 3 2 3" xfId="33818" xr:uid="{00000000-0005-0000-0000-000063830000}"/>
    <cellStyle name="20% - Accent1 4 2 3 2 2 6 3 3" xfId="33819" xr:uid="{00000000-0005-0000-0000-000064830000}"/>
    <cellStyle name="20% - Accent1 4 2 3 2 2 6 3 3 2" xfId="33820" xr:uid="{00000000-0005-0000-0000-000065830000}"/>
    <cellStyle name="20% - Accent1 4 2 3 2 2 6 3 4" xfId="33821" xr:uid="{00000000-0005-0000-0000-000066830000}"/>
    <cellStyle name="20% - Accent1 4 2 3 2 2 6 4" xfId="33822" xr:uid="{00000000-0005-0000-0000-000067830000}"/>
    <cellStyle name="20% - Accent1 4 2 3 2 2 6 4 2" xfId="33823" xr:uid="{00000000-0005-0000-0000-000068830000}"/>
    <cellStyle name="20% - Accent1 4 2 3 2 2 6 4 2 2" xfId="33824" xr:uid="{00000000-0005-0000-0000-000069830000}"/>
    <cellStyle name="20% - Accent1 4 2 3 2 2 6 4 2 2 2" xfId="33825" xr:uid="{00000000-0005-0000-0000-00006A830000}"/>
    <cellStyle name="20% - Accent1 4 2 3 2 2 6 4 2 3" xfId="33826" xr:uid="{00000000-0005-0000-0000-00006B830000}"/>
    <cellStyle name="20% - Accent1 4 2 3 2 2 6 4 3" xfId="33827" xr:uid="{00000000-0005-0000-0000-00006C830000}"/>
    <cellStyle name="20% - Accent1 4 2 3 2 2 6 4 3 2" xfId="33828" xr:uid="{00000000-0005-0000-0000-00006D830000}"/>
    <cellStyle name="20% - Accent1 4 2 3 2 2 6 4 4" xfId="33829" xr:uid="{00000000-0005-0000-0000-00006E830000}"/>
    <cellStyle name="20% - Accent1 4 2 3 2 2 6 5" xfId="33830" xr:uid="{00000000-0005-0000-0000-00006F830000}"/>
    <cellStyle name="20% - Accent1 4 2 3 2 2 6 5 2" xfId="33831" xr:uid="{00000000-0005-0000-0000-000070830000}"/>
    <cellStyle name="20% - Accent1 4 2 3 2 2 6 5 2 2" xfId="33832" xr:uid="{00000000-0005-0000-0000-000071830000}"/>
    <cellStyle name="20% - Accent1 4 2 3 2 2 6 5 3" xfId="33833" xr:uid="{00000000-0005-0000-0000-000072830000}"/>
    <cellStyle name="20% - Accent1 4 2 3 2 2 6 6" xfId="33834" xr:uid="{00000000-0005-0000-0000-000073830000}"/>
    <cellStyle name="20% - Accent1 4 2 3 2 2 6 6 2" xfId="33835" xr:uid="{00000000-0005-0000-0000-000074830000}"/>
    <cellStyle name="20% - Accent1 4 2 3 2 2 6 6 2 2" xfId="33836" xr:uid="{00000000-0005-0000-0000-000075830000}"/>
    <cellStyle name="20% - Accent1 4 2 3 2 2 6 6 3" xfId="33837" xr:uid="{00000000-0005-0000-0000-000076830000}"/>
    <cellStyle name="20% - Accent1 4 2 3 2 2 6 7" xfId="33838" xr:uid="{00000000-0005-0000-0000-000077830000}"/>
    <cellStyle name="20% - Accent1 4 2 3 2 2 6 7 2" xfId="33839" xr:uid="{00000000-0005-0000-0000-000078830000}"/>
    <cellStyle name="20% - Accent1 4 2 3 2 2 6 8" xfId="33840" xr:uid="{00000000-0005-0000-0000-000079830000}"/>
    <cellStyle name="20% - Accent1 4 2 3 2 2 6 8 2" xfId="33841" xr:uid="{00000000-0005-0000-0000-00007A830000}"/>
    <cellStyle name="20% - Accent1 4 2 3 2 2 6 9" xfId="33842" xr:uid="{00000000-0005-0000-0000-00007B830000}"/>
    <cellStyle name="20% - Accent1 4 2 3 2 2 7" xfId="33843" xr:uid="{00000000-0005-0000-0000-00007C830000}"/>
    <cellStyle name="20% - Accent1 4 2 3 2 2 7 2" xfId="33844" xr:uid="{00000000-0005-0000-0000-00007D830000}"/>
    <cellStyle name="20% - Accent1 4 2 3 2 2 7 2 2" xfId="33845" xr:uid="{00000000-0005-0000-0000-00007E830000}"/>
    <cellStyle name="20% - Accent1 4 2 3 2 2 7 2 2 2" xfId="33846" xr:uid="{00000000-0005-0000-0000-00007F830000}"/>
    <cellStyle name="20% - Accent1 4 2 3 2 2 7 2 3" xfId="33847" xr:uid="{00000000-0005-0000-0000-000080830000}"/>
    <cellStyle name="20% - Accent1 4 2 3 2 2 7 3" xfId="33848" xr:uid="{00000000-0005-0000-0000-000081830000}"/>
    <cellStyle name="20% - Accent1 4 2 3 2 2 7 3 2" xfId="33849" xr:uid="{00000000-0005-0000-0000-000082830000}"/>
    <cellStyle name="20% - Accent1 4 2 3 2 2 7 4" xfId="33850" xr:uid="{00000000-0005-0000-0000-000083830000}"/>
    <cellStyle name="20% - Accent1 4 2 3 2 2 8" xfId="33851" xr:uid="{00000000-0005-0000-0000-000084830000}"/>
    <cellStyle name="20% - Accent1 4 2 3 2 2 8 2" xfId="33852" xr:uid="{00000000-0005-0000-0000-000085830000}"/>
    <cellStyle name="20% - Accent1 4 2 3 2 2 8 2 2" xfId="33853" xr:uid="{00000000-0005-0000-0000-000086830000}"/>
    <cellStyle name="20% - Accent1 4 2 3 2 2 8 2 2 2" xfId="33854" xr:uid="{00000000-0005-0000-0000-000087830000}"/>
    <cellStyle name="20% - Accent1 4 2 3 2 2 8 2 3" xfId="33855" xr:uid="{00000000-0005-0000-0000-000088830000}"/>
    <cellStyle name="20% - Accent1 4 2 3 2 2 8 3" xfId="33856" xr:uid="{00000000-0005-0000-0000-000089830000}"/>
    <cellStyle name="20% - Accent1 4 2 3 2 2 8 3 2" xfId="33857" xr:uid="{00000000-0005-0000-0000-00008A830000}"/>
    <cellStyle name="20% - Accent1 4 2 3 2 2 8 4" xfId="33858" xr:uid="{00000000-0005-0000-0000-00008B830000}"/>
    <cellStyle name="20% - Accent1 4 2 3 2 2 9" xfId="33859" xr:uid="{00000000-0005-0000-0000-00008C830000}"/>
    <cellStyle name="20% - Accent1 4 2 3 2 2 9 2" xfId="33860" xr:uid="{00000000-0005-0000-0000-00008D830000}"/>
    <cellStyle name="20% - Accent1 4 2 3 2 2 9 2 2" xfId="33861" xr:uid="{00000000-0005-0000-0000-00008E830000}"/>
    <cellStyle name="20% - Accent1 4 2 3 2 2 9 2 2 2" xfId="33862" xr:uid="{00000000-0005-0000-0000-00008F830000}"/>
    <cellStyle name="20% - Accent1 4 2 3 2 2 9 2 3" xfId="33863" xr:uid="{00000000-0005-0000-0000-000090830000}"/>
    <cellStyle name="20% - Accent1 4 2 3 2 2 9 3" xfId="33864" xr:uid="{00000000-0005-0000-0000-000091830000}"/>
    <cellStyle name="20% - Accent1 4 2 3 2 2 9 3 2" xfId="33865" xr:uid="{00000000-0005-0000-0000-000092830000}"/>
    <cellStyle name="20% - Accent1 4 2 3 2 2 9 4" xfId="33866" xr:uid="{00000000-0005-0000-0000-000093830000}"/>
    <cellStyle name="20% - Accent1 4 2 3 2 3" xfId="33867" xr:uid="{00000000-0005-0000-0000-000094830000}"/>
    <cellStyle name="20% - Accent1 4 2 3 2 3 10" xfId="33868" xr:uid="{00000000-0005-0000-0000-000095830000}"/>
    <cellStyle name="20% - Accent1 4 2 3 2 3 10 2" xfId="33869" xr:uid="{00000000-0005-0000-0000-000096830000}"/>
    <cellStyle name="20% - Accent1 4 2 3 2 3 11" xfId="33870" xr:uid="{00000000-0005-0000-0000-000097830000}"/>
    <cellStyle name="20% - Accent1 4 2 3 2 3 2" xfId="33871" xr:uid="{00000000-0005-0000-0000-000098830000}"/>
    <cellStyle name="20% - Accent1 4 2 3 2 3 2 2" xfId="33872" xr:uid="{00000000-0005-0000-0000-000099830000}"/>
    <cellStyle name="20% - Accent1 4 2 3 2 3 2 2 2" xfId="33873" xr:uid="{00000000-0005-0000-0000-00009A830000}"/>
    <cellStyle name="20% - Accent1 4 2 3 2 3 2 2 2 2" xfId="33874" xr:uid="{00000000-0005-0000-0000-00009B830000}"/>
    <cellStyle name="20% - Accent1 4 2 3 2 3 2 2 2 2 2" xfId="33875" xr:uid="{00000000-0005-0000-0000-00009C830000}"/>
    <cellStyle name="20% - Accent1 4 2 3 2 3 2 2 2 3" xfId="33876" xr:uid="{00000000-0005-0000-0000-00009D830000}"/>
    <cellStyle name="20% - Accent1 4 2 3 2 3 2 2 3" xfId="33877" xr:uid="{00000000-0005-0000-0000-00009E830000}"/>
    <cellStyle name="20% - Accent1 4 2 3 2 3 2 2 3 2" xfId="33878" xr:uid="{00000000-0005-0000-0000-00009F830000}"/>
    <cellStyle name="20% - Accent1 4 2 3 2 3 2 2 4" xfId="33879" xr:uid="{00000000-0005-0000-0000-0000A0830000}"/>
    <cellStyle name="20% - Accent1 4 2 3 2 3 2 3" xfId="33880" xr:uid="{00000000-0005-0000-0000-0000A1830000}"/>
    <cellStyle name="20% - Accent1 4 2 3 2 3 2 3 2" xfId="33881" xr:uid="{00000000-0005-0000-0000-0000A2830000}"/>
    <cellStyle name="20% - Accent1 4 2 3 2 3 2 3 2 2" xfId="33882" xr:uid="{00000000-0005-0000-0000-0000A3830000}"/>
    <cellStyle name="20% - Accent1 4 2 3 2 3 2 3 2 2 2" xfId="33883" xr:uid="{00000000-0005-0000-0000-0000A4830000}"/>
    <cellStyle name="20% - Accent1 4 2 3 2 3 2 3 2 3" xfId="33884" xr:uid="{00000000-0005-0000-0000-0000A5830000}"/>
    <cellStyle name="20% - Accent1 4 2 3 2 3 2 3 3" xfId="33885" xr:uid="{00000000-0005-0000-0000-0000A6830000}"/>
    <cellStyle name="20% - Accent1 4 2 3 2 3 2 3 3 2" xfId="33886" xr:uid="{00000000-0005-0000-0000-0000A7830000}"/>
    <cellStyle name="20% - Accent1 4 2 3 2 3 2 3 4" xfId="33887" xr:uid="{00000000-0005-0000-0000-0000A8830000}"/>
    <cellStyle name="20% - Accent1 4 2 3 2 3 2 4" xfId="33888" xr:uid="{00000000-0005-0000-0000-0000A9830000}"/>
    <cellStyle name="20% - Accent1 4 2 3 2 3 2 4 2" xfId="33889" xr:uid="{00000000-0005-0000-0000-0000AA830000}"/>
    <cellStyle name="20% - Accent1 4 2 3 2 3 2 4 2 2" xfId="33890" xr:uid="{00000000-0005-0000-0000-0000AB830000}"/>
    <cellStyle name="20% - Accent1 4 2 3 2 3 2 4 2 2 2" xfId="33891" xr:uid="{00000000-0005-0000-0000-0000AC830000}"/>
    <cellStyle name="20% - Accent1 4 2 3 2 3 2 4 2 3" xfId="33892" xr:uid="{00000000-0005-0000-0000-0000AD830000}"/>
    <cellStyle name="20% - Accent1 4 2 3 2 3 2 4 3" xfId="33893" xr:uid="{00000000-0005-0000-0000-0000AE830000}"/>
    <cellStyle name="20% - Accent1 4 2 3 2 3 2 4 3 2" xfId="33894" xr:uid="{00000000-0005-0000-0000-0000AF830000}"/>
    <cellStyle name="20% - Accent1 4 2 3 2 3 2 4 4" xfId="33895" xr:uid="{00000000-0005-0000-0000-0000B0830000}"/>
    <cellStyle name="20% - Accent1 4 2 3 2 3 2 5" xfId="33896" xr:uid="{00000000-0005-0000-0000-0000B1830000}"/>
    <cellStyle name="20% - Accent1 4 2 3 2 3 2 5 2" xfId="33897" xr:uid="{00000000-0005-0000-0000-0000B2830000}"/>
    <cellStyle name="20% - Accent1 4 2 3 2 3 2 5 2 2" xfId="33898" xr:uid="{00000000-0005-0000-0000-0000B3830000}"/>
    <cellStyle name="20% - Accent1 4 2 3 2 3 2 5 3" xfId="33899" xr:uid="{00000000-0005-0000-0000-0000B4830000}"/>
    <cellStyle name="20% - Accent1 4 2 3 2 3 2 6" xfId="33900" xr:uid="{00000000-0005-0000-0000-0000B5830000}"/>
    <cellStyle name="20% - Accent1 4 2 3 2 3 2 6 2" xfId="33901" xr:uid="{00000000-0005-0000-0000-0000B6830000}"/>
    <cellStyle name="20% - Accent1 4 2 3 2 3 2 6 2 2" xfId="33902" xr:uid="{00000000-0005-0000-0000-0000B7830000}"/>
    <cellStyle name="20% - Accent1 4 2 3 2 3 2 6 3" xfId="33903" xr:uid="{00000000-0005-0000-0000-0000B8830000}"/>
    <cellStyle name="20% - Accent1 4 2 3 2 3 2 7" xfId="33904" xr:uid="{00000000-0005-0000-0000-0000B9830000}"/>
    <cellStyle name="20% - Accent1 4 2 3 2 3 2 7 2" xfId="33905" xr:uid="{00000000-0005-0000-0000-0000BA830000}"/>
    <cellStyle name="20% - Accent1 4 2 3 2 3 2 8" xfId="33906" xr:uid="{00000000-0005-0000-0000-0000BB830000}"/>
    <cellStyle name="20% - Accent1 4 2 3 2 3 2 8 2" xfId="33907" xr:uid="{00000000-0005-0000-0000-0000BC830000}"/>
    <cellStyle name="20% - Accent1 4 2 3 2 3 2 9" xfId="33908" xr:uid="{00000000-0005-0000-0000-0000BD830000}"/>
    <cellStyle name="20% - Accent1 4 2 3 2 3 3" xfId="33909" xr:uid="{00000000-0005-0000-0000-0000BE830000}"/>
    <cellStyle name="20% - Accent1 4 2 3 2 3 3 2" xfId="33910" xr:uid="{00000000-0005-0000-0000-0000BF830000}"/>
    <cellStyle name="20% - Accent1 4 2 3 2 3 3 2 2" xfId="33911" xr:uid="{00000000-0005-0000-0000-0000C0830000}"/>
    <cellStyle name="20% - Accent1 4 2 3 2 3 3 2 2 2" xfId="33912" xr:uid="{00000000-0005-0000-0000-0000C1830000}"/>
    <cellStyle name="20% - Accent1 4 2 3 2 3 3 2 2 2 2" xfId="33913" xr:uid="{00000000-0005-0000-0000-0000C2830000}"/>
    <cellStyle name="20% - Accent1 4 2 3 2 3 3 2 2 3" xfId="33914" xr:uid="{00000000-0005-0000-0000-0000C3830000}"/>
    <cellStyle name="20% - Accent1 4 2 3 2 3 3 2 3" xfId="33915" xr:uid="{00000000-0005-0000-0000-0000C4830000}"/>
    <cellStyle name="20% - Accent1 4 2 3 2 3 3 2 3 2" xfId="33916" xr:uid="{00000000-0005-0000-0000-0000C5830000}"/>
    <cellStyle name="20% - Accent1 4 2 3 2 3 3 2 4" xfId="33917" xr:uid="{00000000-0005-0000-0000-0000C6830000}"/>
    <cellStyle name="20% - Accent1 4 2 3 2 3 3 3" xfId="33918" xr:uid="{00000000-0005-0000-0000-0000C7830000}"/>
    <cellStyle name="20% - Accent1 4 2 3 2 3 3 3 2" xfId="33919" xr:uid="{00000000-0005-0000-0000-0000C8830000}"/>
    <cellStyle name="20% - Accent1 4 2 3 2 3 3 3 2 2" xfId="33920" xr:uid="{00000000-0005-0000-0000-0000C9830000}"/>
    <cellStyle name="20% - Accent1 4 2 3 2 3 3 3 2 2 2" xfId="33921" xr:uid="{00000000-0005-0000-0000-0000CA830000}"/>
    <cellStyle name="20% - Accent1 4 2 3 2 3 3 3 2 3" xfId="33922" xr:uid="{00000000-0005-0000-0000-0000CB830000}"/>
    <cellStyle name="20% - Accent1 4 2 3 2 3 3 3 3" xfId="33923" xr:uid="{00000000-0005-0000-0000-0000CC830000}"/>
    <cellStyle name="20% - Accent1 4 2 3 2 3 3 3 3 2" xfId="33924" xr:uid="{00000000-0005-0000-0000-0000CD830000}"/>
    <cellStyle name="20% - Accent1 4 2 3 2 3 3 3 4" xfId="33925" xr:uid="{00000000-0005-0000-0000-0000CE830000}"/>
    <cellStyle name="20% - Accent1 4 2 3 2 3 3 4" xfId="33926" xr:uid="{00000000-0005-0000-0000-0000CF830000}"/>
    <cellStyle name="20% - Accent1 4 2 3 2 3 3 4 2" xfId="33927" xr:uid="{00000000-0005-0000-0000-0000D0830000}"/>
    <cellStyle name="20% - Accent1 4 2 3 2 3 3 4 2 2" xfId="33928" xr:uid="{00000000-0005-0000-0000-0000D1830000}"/>
    <cellStyle name="20% - Accent1 4 2 3 2 3 3 4 2 2 2" xfId="33929" xr:uid="{00000000-0005-0000-0000-0000D2830000}"/>
    <cellStyle name="20% - Accent1 4 2 3 2 3 3 4 2 3" xfId="33930" xr:uid="{00000000-0005-0000-0000-0000D3830000}"/>
    <cellStyle name="20% - Accent1 4 2 3 2 3 3 4 3" xfId="33931" xr:uid="{00000000-0005-0000-0000-0000D4830000}"/>
    <cellStyle name="20% - Accent1 4 2 3 2 3 3 4 3 2" xfId="33932" xr:uid="{00000000-0005-0000-0000-0000D5830000}"/>
    <cellStyle name="20% - Accent1 4 2 3 2 3 3 4 4" xfId="33933" xr:uid="{00000000-0005-0000-0000-0000D6830000}"/>
    <cellStyle name="20% - Accent1 4 2 3 2 3 3 5" xfId="33934" xr:uid="{00000000-0005-0000-0000-0000D7830000}"/>
    <cellStyle name="20% - Accent1 4 2 3 2 3 3 5 2" xfId="33935" xr:uid="{00000000-0005-0000-0000-0000D8830000}"/>
    <cellStyle name="20% - Accent1 4 2 3 2 3 3 5 2 2" xfId="33936" xr:uid="{00000000-0005-0000-0000-0000D9830000}"/>
    <cellStyle name="20% - Accent1 4 2 3 2 3 3 5 3" xfId="33937" xr:uid="{00000000-0005-0000-0000-0000DA830000}"/>
    <cellStyle name="20% - Accent1 4 2 3 2 3 3 6" xfId="33938" xr:uid="{00000000-0005-0000-0000-0000DB830000}"/>
    <cellStyle name="20% - Accent1 4 2 3 2 3 3 6 2" xfId="33939" xr:uid="{00000000-0005-0000-0000-0000DC830000}"/>
    <cellStyle name="20% - Accent1 4 2 3 2 3 3 6 2 2" xfId="33940" xr:uid="{00000000-0005-0000-0000-0000DD830000}"/>
    <cellStyle name="20% - Accent1 4 2 3 2 3 3 6 3" xfId="33941" xr:uid="{00000000-0005-0000-0000-0000DE830000}"/>
    <cellStyle name="20% - Accent1 4 2 3 2 3 3 7" xfId="33942" xr:uid="{00000000-0005-0000-0000-0000DF830000}"/>
    <cellStyle name="20% - Accent1 4 2 3 2 3 3 7 2" xfId="33943" xr:uid="{00000000-0005-0000-0000-0000E0830000}"/>
    <cellStyle name="20% - Accent1 4 2 3 2 3 3 8" xfId="33944" xr:uid="{00000000-0005-0000-0000-0000E1830000}"/>
    <cellStyle name="20% - Accent1 4 2 3 2 3 3 8 2" xfId="33945" xr:uid="{00000000-0005-0000-0000-0000E2830000}"/>
    <cellStyle name="20% - Accent1 4 2 3 2 3 3 9" xfId="33946" xr:uid="{00000000-0005-0000-0000-0000E3830000}"/>
    <cellStyle name="20% - Accent1 4 2 3 2 3 4" xfId="33947" xr:uid="{00000000-0005-0000-0000-0000E4830000}"/>
    <cellStyle name="20% - Accent1 4 2 3 2 3 4 2" xfId="33948" xr:uid="{00000000-0005-0000-0000-0000E5830000}"/>
    <cellStyle name="20% - Accent1 4 2 3 2 3 4 2 2" xfId="33949" xr:uid="{00000000-0005-0000-0000-0000E6830000}"/>
    <cellStyle name="20% - Accent1 4 2 3 2 3 4 2 2 2" xfId="33950" xr:uid="{00000000-0005-0000-0000-0000E7830000}"/>
    <cellStyle name="20% - Accent1 4 2 3 2 3 4 2 3" xfId="33951" xr:uid="{00000000-0005-0000-0000-0000E8830000}"/>
    <cellStyle name="20% - Accent1 4 2 3 2 3 4 3" xfId="33952" xr:uid="{00000000-0005-0000-0000-0000E9830000}"/>
    <cellStyle name="20% - Accent1 4 2 3 2 3 4 3 2" xfId="33953" xr:uid="{00000000-0005-0000-0000-0000EA830000}"/>
    <cellStyle name="20% - Accent1 4 2 3 2 3 4 4" xfId="33954" xr:uid="{00000000-0005-0000-0000-0000EB830000}"/>
    <cellStyle name="20% - Accent1 4 2 3 2 3 5" xfId="33955" xr:uid="{00000000-0005-0000-0000-0000EC830000}"/>
    <cellStyle name="20% - Accent1 4 2 3 2 3 5 2" xfId="33956" xr:uid="{00000000-0005-0000-0000-0000ED830000}"/>
    <cellStyle name="20% - Accent1 4 2 3 2 3 5 2 2" xfId="33957" xr:uid="{00000000-0005-0000-0000-0000EE830000}"/>
    <cellStyle name="20% - Accent1 4 2 3 2 3 5 2 2 2" xfId="33958" xr:uid="{00000000-0005-0000-0000-0000EF830000}"/>
    <cellStyle name="20% - Accent1 4 2 3 2 3 5 2 3" xfId="33959" xr:uid="{00000000-0005-0000-0000-0000F0830000}"/>
    <cellStyle name="20% - Accent1 4 2 3 2 3 5 3" xfId="33960" xr:uid="{00000000-0005-0000-0000-0000F1830000}"/>
    <cellStyle name="20% - Accent1 4 2 3 2 3 5 3 2" xfId="33961" xr:uid="{00000000-0005-0000-0000-0000F2830000}"/>
    <cellStyle name="20% - Accent1 4 2 3 2 3 5 4" xfId="33962" xr:uid="{00000000-0005-0000-0000-0000F3830000}"/>
    <cellStyle name="20% - Accent1 4 2 3 2 3 6" xfId="33963" xr:uid="{00000000-0005-0000-0000-0000F4830000}"/>
    <cellStyle name="20% - Accent1 4 2 3 2 3 6 2" xfId="33964" xr:uid="{00000000-0005-0000-0000-0000F5830000}"/>
    <cellStyle name="20% - Accent1 4 2 3 2 3 6 2 2" xfId="33965" xr:uid="{00000000-0005-0000-0000-0000F6830000}"/>
    <cellStyle name="20% - Accent1 4 2 3 2 3 6 2 2 2" xfId="33966" xr:uid="{00000000-0005-0000-0000-0000F7830000}"/>
    <cellStyle name="20% - Accent1 4 2 3 2 3 6 2 3" xfId="33967" xr:uid="{00000000-0005-0000-0000-0000F8830000}"/>
    <cellStyle name="20% - Accent1 4 2 3 2 3 6 3" xfId="33968" xr:uid="{00000000-0005-0000-0000-0000F9830000}"/>
    <cellStyle name="20% - Accent1 4 2 3 2 3 6 3 2" xfId="33969" xr:uid="{00000000-0005-0000-0000-0000FA830000}"/>
    <cellStyle name="20% - Accent1 4 2 3 2 3 6 4" xfId="33970" xr:uid="{00000000-0005-0000-0000-0000FB830000}"/>
    <cellStyle name="20% - Accent1 4 2 3 2 3 7" xfId="33971" xr:uid="{00000000-0005-0000-0000-0000FC830000}"/>
    <cellStyle name="20% - Accent1 4 2 3 2 3 7 2" xfId="33972" xr:uid="{00000000-0005-0000-0000-0000FD830000}"/>
    <cellStyle name="20% - Accent1 4 2 3 2 3 7 2 2" xfId="33973" xr:uid="{00000000-0005-0000-0000-0000FE830000}"/>
    <cellStyle name="20% - Accent1 4 2 3 2 3 7 3" xfId="33974" xr:uid="{00000000-0005-0000-0000-0000FF830000}"/>
    <cellStyle name="20% - Accent1 4 2 3 2 3 8" xfId="33975" xr:uid="{00000000-0005-0000-0000-000000840000}"/>
    <cellStyle name="20% - Accent1 4 2 3 2 3 8 2" xfId="33976" xr:uid="{00000000-0005-0000-0000-000001840000}"/>
    <cellStyle name="20% - Accent1 4 2 3 2 3 8 2 2" xfId="33977" xr:uid="{00000000-0005-0000-0000-000002840000}"/>
    <cellStyle name="20% - Accent1 4 2 3 2 3 8 3" xfId="33978" xr:uid="{00000000-0005-0000-0000-000003840000}"/>
    <cellStyle name="20% - Accent1 4 2 3 2 3 9" xfId="33979" xr:uid="{00000000-0005-0000-0000-000004840000}"/>
    <cellStyle name="20% - Accent1 4 2 3 2 3 9 2" xfId="33980" xr:uid="{00000000-0005-0000-0000-000005840000}"/>
    <cellStyle name="20% - Accent1 4 2 3 2 4" xfId="33981" xr:uid="{00000000-0005-0000-0000-000006840000}"/>
    <cellStyle name="20% - Accent1 4 2 3 2 4 10" xfId="33982" xr:uid="{00000000-0005-0000-0000-000007840000}"/>
    <cellStyle name="20% - Accent1 4 2 3 2 4 10 2" xfId="33983" xr:uid="{00000000-0005-0000-0000-000008840000}"/>
    <cellStyle name="20% - Accent1 4 2 3 2 4 11" xfId="33984" xr:uid="{00000000-0005-0000-0000-000009840000}"/>
    <cellStyle name="20% - Accent1 4 2 3 2 4 2" xfId="33985" xr:uid="{00000000-0005-0000-0000-00000A840000}"/>
    <cellStyle name="20% - Accent1 4 2 3 2 4 2 2" xfId="33986" xr:uid="{00000000-0005-0000-0000-00000B840000}"/>
    <cellStyle name="20% - Accent1 4 2 3 2 4 2 2 2" xfId="33987" xr:uid="{00000000-0005-0000-0000-00000C840000}"/>
    <cellStyle name="20% - Accent1 4 2 3 2 4 2 2 2 2" xfId="33988" xr:uid="{00000000-0005-0000-0000-00000D840000}"/>
    <cellStyle name="20% - Accent1 4 2 3 2 4 2 2 2 2 2" xfId="33989" xr:uid="{00000000-0005-0000-0000-00000E840000}"/>
    <cellStyle name="20% - Accent1 4 2 3 2 4 2 2 2 3" xfId="33990" xr:uid="{00000000-0005-0000-0000-00000F840000}"/>
    <cellStyle name="20% - Accent1 4 2 3 2 4 2 2 3" xfId="33991" xr:uid="{00000000-0005-0000-0000-000010840000}"/>
    <cellStyle name="20% - Accent1 4 2 3 2 4 2 2 3 2" xfId="33992" xr:uid="{00000000-0005-0000-0000-000011840000}"/>
    <cellStyle name="20% - Accent1 4 2 3 2 4 2 2 4" xfId="33993" xr:uid="{00000000-0005-0000-0000-000012840000}"/>
    <cellStyle name="20% - Accent1 4 2 3 2 4 2 3" xfId="33994" xr:uid="{00000000-0005-0000-0000-000013840000}"/>
    <cellStyle name="20% - Accent1 4 2 3 2 4 2 3 2" xfId="33995" xr:uid="{00000000-0005-0000-0000-000014840000}"/>
    <cellStyle name="20% - Accent1 4 2 3 2 4 2 3 2 2" xfId="33996" xr:uid="{00000000-0005-0000-0000-000015840000}"/>
    <cellStyle name="20% - Accent1 4 2 3 2 4 2 3 2 2 2" xfId="33997" xr:uid="{00000000-0005-0000-0000-000016840000}"/>
    <cellStyle name="20% - Accent1 4 2 3 2 4 2 3 2 3" xfId="33998" xr:uid="{00000000-0005-0000-0000-000017840000}"/>
    <cellStyle name="20% - Accent1 4 2 3 2 4 2 3 3" xfId="33999" xr:uid="{00000000-0005-0000-0000-000018840000}"/>
    <cellStyle name="20% - Accent1 4 2 3 2 4 2 3 3 2" xfId="34000" xr:uid="{00000000-0005-0000-0000-000019840000}"/>
    <cellStyle name="20% - Accent1 4 2 3 2 4 2 3 4" xfId="34001" xr:uid="{00000000-0005-0000-0000-00001A840000}"/>
    <cellStyle name="20% - Accent1 4 2 3 2 4 2 4" xfId="34002" xr:uid="{00000000-0005-0000-0000-00001B840000}"/>
    <cellStyle name="20% - Accent1 4 2 3 2 4 2 4 2" xfId="34003" xr:uid="{00000000-0005-0000-0000-00001C840000}"/>
    <cellStyle name="20% - Accent1 4 2 3 2 4 2 4 2 2" xfId="34004" xr:uid="{00000000-0005-0000-0000-00001D840000}"/>
    <cellStyle name="20% - Accent1 4 2 3 2 4 2 4 2 2 2" xfId="34005" xr:uid="{00000000-0005-0000-0000-00001E840000}"/>
    <cellStyle name="20% - Accent1 4 2 3 2 4 2 4 2 3" xfId="34006" xr:uid="{00000000-0005-0000-0000-00001F840000}"/>
    <cellStyle name="20% - Accent1 4 2 3 2 4 2 4 3" xfId="34007" xr:uid="{00000000-0005-0000-0000-000020840000}"/>
    <cellStyle name="20% - Accent1 4 2 3 2 4 2 4 3 2" xfId="34008" xr:uid="{00000000-0005-0000-0000-000021840000}"/>
    <cellStyle name="20% - Accent1 4 2 3 2 4 2 4 4" xfId="34009" xr:uid="{00000000-0005-0000-0000-000022840000}"/>
    <cellStyle name="20% - Accent1 4 2 3 2 4 2 5" xfId="34010" xr:uid="{00000000-0005-0000-0000-000023840000}"/>
    <cellStyle name="20% - Accent1 4 2 3 2 4 2 5 2" xfId="34011" xr:uid="{00000000-0005-0000-0000-000024840000}"/>
    <cellStyle name="20% - Accent1 4 2 3 2 4 2 5 2 2" xfId="34012" xr:uid="{00000000-0005-0000-0000-000025840000}"/>
    <cellStyle name="20% - Accent1 4 2 3 2 4 2 5 3" xfId="34013" xr:uid="{00000000-0005-0000-0000-000026840000}"/>
    <cellStyle name="20% - Accent1 4 2 3 2 4 2 6" xfId="34014" xr:uid="{00000000-0005-0000-0000-000027840000}"/>
    <cellStyle name="20% - Accent1 4 2 3 2 4 2 6 2" xfId="34015" xr:uid="{00000000-0005-0000-0000-000028840000}"/>
    <cellStyle name="20% - Accent1 4 2 3 2 4 2 6 2 2" xfId="34016" xr:uid="{00000000-0005-0000-0000-000029840000}"/>
    <cellStyle name="20% - Accent1 4 2 3 2 4 2 6 3" xfId="34017" xr:uid="{00000000-0005-0000-0000-00002A840000}"/>
    <cellStyle name="20% - Accent1 4 2 3 2 4 2 7" xfId="34018" xr:uid="{00000000-0005-0000-0000-00002B840000}"/>
    <cellStyle name="20% - Accent1 4 2 3 2 4 2 7 2" xfId="34019" xr:uid="{00000000-0005-0000-0000-00002C840000}"/>
    <cellStyle name="20% - Accent1 4 2 3 2 4 2 8" xfId="34020" xr:uid="{00000000-0005-0000-0000-00002D840000}"/>
    <cellStyle name="20% - Accent1 4 2 3 2 4 2 8 2" xfId="34021" xr:uid="{00000000-0005-0000-0000-00002E840000}"/>
    <cellStyle name="20% - Accent1 4 2 3 2 4 2 9" xfId="34022" xr:uid="{00000000-0005-0000-0000-00002F840000}"/>
    <cellStyle name="20% - Accent1 4 2 3 2 4 3" xfId="34023" xr:uid="{00000000-0005-0000-0000-000030840000}"/>
    <cellStyle name="20% - Accent1 4 2 3 2 4 3 2" xfId="34024" xr:uid="{00000000-0005-0000-0000-000031840000}"/>
    <cellStyle name="20% - Accent1 4 2 3 2 4 3 2 2" xfId="34025" xr:uid="{00000000-0005-0000-0000-000032840000}"/>
    <cellStyle name="20% - Accent1 4 2 3 2 4 3 2 2 2" xfId="34026" xr:uid="{00000000-0005-0000-0000-000033840000}"/>
    <cellStyle name="20% - Accent1 4 2 3 2 4 3 2 2 2 2" xfId="34027" xr:uid="{00000000-0005-0000-0000-000034840000}"/>
    <cellStyle name="20% - Accent1 4 2 3 2 4 3 2 2 3" xfId="34028" xr:uid="{00000000-0005-0000-0000-000035840000}"/>
    <cellStyle name="20% - Accent1 4 2 3 2 4 3 2 3" xfId="34029" xr:uid="{00000000-0005-0000-0000-000036840000}"/>
    <cellStyle name="20% - Accent1 4 2 3 2 4 3 2 3 2" xfId="34030" xr:uid="{00000000-0005-0000-0000-000037840000}"/>
    <cellStyle name="20% - Accent1 4 2 3 2 4 3 2 4" xfId="34031" xr:uid="{00000000-0005-0000-0000-000038840000}"/>
    <cellStyle name="20% - Accent1 4 2 3 2 4 3 3" xfId="34032" xr:uid="{00000000-0005-0000-0000-000039840000}"/>
    <cellStyle name="20% - Accent1 4 2 3 2 4 3 3 2" xfId="34033" xr:uid="{00000000-0005-0000-0000-00003A840000}"/>
    <cellStyle name="20% - Accent1 4 2 3 2 4 3 3 2 2" xfId="34034" xr:uid="{00000000-0005-0000-0000-00003B840000}"/>
    <cellStyle name="20% - Accent1 4 2 3 2 4 3 3 2 2 2" xfId="34035" xr:uid="{00000000-0005-0000-0000-00003C840000}"/>
    <cellStyle name="20% - Accent1 4 2 3 2 4 3 3 2 3" xfId="34036" xr:uid="{00000000-0005-0000-0000-00003D840000}"/>
    <cellStyle name="20% - Accent1 4 2 3 2 4 3 3 3" xfId="34037" xr:uid="{00000000-0005-0000-0000-00003E840000}"/>
    <cellStyle name="20% - Accent1 4 2 3 2 4 3 3 3 2" xfId="34038" xr:uid="{00000000-0005-0000-0000-00003F840000}"/>
    <cellStyle name="20% - Accent1 4 2 3 2 4 3 3 4" xfId="34039" xr:uid="{00000000-0005-0000-0000-000040840000}"/>
    <cellStyle name="20% - Accent1 4 2 3 2 4 3 4" xfId="34040" xr:uid="{00000000-0005-0000-0000-000041840000}"/>
    <cellStyle name="20% - Accent1 4 2 3 2 4 3 4 2" xfId="34041" xr:uid="{00000000-0005-0000-0000-000042840000}"/>
    <cellStyle name="20% - Accent1 4 2 3 2 4 3 4 2 2" xfId="34042" xr:uid="{00000000-0005-0000-0000-000043840000}"/>
    <cellStyle name="20% - Accent1 4 2 3 2 4 3 4 2 2 2" xfId="34043" xr:uid="{00000000-0005-0000-0000-000044840000}"/>
    <cellStyle name="20% - Accent1 4 2 3 2 4 3 4 2 3" xfId="34044" xr:uid="{00000000-0005-0000-0000-000045840000}"/>
    <cellStyle name="20% - Accent1 4 2 3 2 4 3 4 3" xfId="34045" xr:uid="{00000000-0005-0000-0000-000046840000}"/>
    <cellStyle name="20% - Accent1 4 2 3 2 4 3 4 3 2" xfId="34046" xr:uid="{00000000-0005-0000-0000-000047840000}"/>
    <cellStyle name="20% - Accent1 4 2 3 2 4 3 4 4" xfId="34047" xr:uid="{00000000-0005-0000-0000-000048840000}"/>
    <cellStyle name="20% - Accent1 4 2 3 2 4 3 5" xfId="34048" xr:uid="{00000000-0005-0000-0000-000049840000}"/>
    <cellStyle name="20% - Accent1 4 2 3 2 4 3 5 2" xfId="34049" xr:uid="{00000000-0005-0000-0000-00004A840000}"/>
    <cellStyle name="20% - Accent1 4 2 3 2 4 3 5 2 2" xfId="34050" xr:uid="{00000000-0005-0000-0000-00004B840000}"/>
    <cellStyle name="20% - Accent1 4 2 3 2 4 3 5 3" xfId="34051" xr:uid="{00000000-0005-0000-0000-00004C840000}"/>
    <cellStyle name="20% - Accent1 4 2 3 2 4 3 6" xfId="34052" xr:uid="{00000000-0005-0000-0000-00004D840000}"/>
    <cellStyle name="20% - Accent1 4 2 3 2 4 3 6 2" xfId="34053" xr:uid="{00000000-0005-0000-0000-00004E840000}"/>
    <cellStyle name="20% - Accent1 4 2 3 2 4 3 6 2 2" xfId="34054" xr:uid="{00000000-0005-0000-0000-00004F840000}"/>
    <cellStyle name="20% - Accent1 4 2 3 2 4 3 6 3" xfId="34055" xr:uid="{00000000-0005-0000-0000-000050840000}"/>
    <cellStyle name="20% - Accent1 4 2 3 2 4 3 7" xfId="34056" xr:uid="{00000000-0005-0000-0000-000051840000}"/>
    <cellStyle name="20% - Accent1 4 2 3 2 4 3 7 2" xfId="34057" xr:uid="{00000000-0005-0000-0000-000052840000}"/>
    <cellStyle name="20% - Accent1 4 2 3 2 4 3 8" xfId="34058" xr:uid="{00000000-0005-0000-0000-000053840000}"/>
    <cellStyle name="20% - Accent1 4 2 3 2 4 3 8 2" xfId="34059" xr:uid="{00000000-0005-0000-0000-000054840000}"/>
    <cellStyle name="20% - Accent1 4 2 3 2 4 3 9" xfId="34060" xr:uid="{00000000-0005-0000-0000-000055840000}"/>
    <cellStyle name="20% - Accent1 4 2 3 2 4 4" xfId="34061" xr:uid="{00000000-0005-0000-0000-000056840000}"/>
    <cellStyle name="20% - Accent1 4 2 3 2 4 4 2" xfId="34062" xr:uid="{00000000-0005-0000-0000-000057840000}"/>
    <cellStyle name="20% - Accent1 4 2 3 2 4 4 2 2" xfId="34063" xr:uid="{00000000-0005-0000-0000-000058840000}"/>
    <cellStyle name="20% - Accent1 4 2 3 2 4 4 2 2 2" xfId="34064" xr:uid="{00000000-0005-0000-0000-000059840000}"/>
    <cellStyle name="20% - Accent1 4 2 3 2 4 4 2 3" xfId="34065" xr:uid="{00000000-0005-0000-0000-00005A840000}"/>
    <cellStyle name="20% - Accent1 4 2 3 2 4 4 3" xfId="34066" xr:uid="{00000000-0005-0000-0000-00005B840000}"/>
    <cellStyle name="20% - Accent1 4 2 3 2 4 4 3 2" xfId="34067" xr:uid="{00000000-0005-0000-0000-00005C840000}"/>
    <cellStyle name="20% - Accent1 4 2 3 2 4 4 4" xfId="34068" xr:uid="{00000000-0005-0000-0000-00005D840000}"/>
    <cellStyle name="20% - Accent1 4 2 3 2 4 5" xfId="34069" xr:uid="{00000000-0005-0000-0000-00005E840000}"/>
    <cellStyle name="20% - Accent1 4 2 3 2 4 5 2" xfId="34070" xr:uid="{00000000-0005-0000-0000-00005F840000}"/>
    <cellStyle name="20% - Accent1 4 2 3 2 4 5 2 2" xfId="34071" xr:uid="{00000000-0005-0000-0000-000060840000}"/>
    <cellStyle name="20% - Accent1 4 2 3 2 4 5 2 2 2" xfId="34072" xr:uid="{00000000-0005-0000-0000-000061840000}"/>
    <cellStyle name="20% - Accent1 4 2 3 2 4 5 2 3" xfId="34073" xr:uid="{00000000-0005-0000-0000-000062840000}"/>
    <cellStyle name="20% - Accent1 4 2 3 2 4 5 3" xfId="34074" xr:uid="{00000000-0005-0000-0000-000063840000}"/>
    <cellStyle name="20% - Accent1 4 2 3 2 4 5 3 2" xfId="34075" xr:uid="{00000000-0005-0000-0000-000064840000}"/>
    <cellStyle name="20% - Accent1 4 2 3 2 4 5 4" xfId="34076" xr:uid="{00000000-0005-0000-0000-000065840000}"/>
    <cellStyle name="20% - Accent1 4 2 3 2 4 6" xfId="34077" xr:uid="{00000000-0005-0000-0000-000066840000}"/>
    <cellStyle name="20% - Accent1 4 2 3 2 4 6 2" xfId="34078" xr:uid="{00000000-0005-0000-0000-000067840000}"/>
    <cellStyle name="20% - Accent1 4 2 3 2 4 6 2 2" xfId="34079" xr:uid="{00000000-0005-0000-0000-000068840000}"/>
    <cellStyle name="20% - Accent1 4 2 3 2 4 6 2 2 2" xfId="34080" xr:uid="{00000000-0005-0000-0000-000069840000}"/>
    <cellStyle name="20% - Accent1 4 2 3 2 4 6 2 3" xfId="34081" xr:uid="{00000000-0005-0000-0000-00006A840000}"/>
    <cellStyle name="20% - Accent1 4 2 3 2 4 6 3" xfId="34082" xr:uid="{00000000-0005-0000-0000-00006B840000}"/>
    <cellStyle name="20% - Accent1 4 2 3 2 4 6 3 2" xfId="34083" xr:uid="{00000000-0005-0000-0000-00006C840000}"/>
    <cellStyle name="20% - Accent1 4 2 3 2 4 6 4" xfId="34084" xr:uid="{00000000-0005-0000-0000-00006D840000}"/>
    <cellStyle name="20% - Accent1 4 2 3 2 4 7" xfId="34085" xr:uid="{00000000-0005-0000-0000-00006E840000}"/>
    <cellStyle name="20% - Accent1 4 2 3 2 4 7 2" xfId="34086" xr:uid="{00000000-0005-0000-0000-00006F840000}"/>
    <cellStyle name="20% - Accent1 4 2 3 2 4 7 2 2" xfId="34087" xr:uid="{00000000-0005-0000-0000-000070840000}"/>
    <cellStyle name="20% - Accent1 4 2 3 2 4 7 3" xfId="34088" xr:uid="{00000000-0005-0000-0000-000071840000}"/>
    <cellStyle name="20% - Accent1 4 2 3 2 4 8" xfId="34089" xr:uid="{00000000-0005-0000-0000-000072840000}"/>
    <cellStyle name="20% - Accent1 4 2 3 2 4 8 2" xfId="34090" xr:uid="{00000000-0005-0000-0000-000073840000}"/>
    <cellStyle name="20% - Accent1 4 2 3 2 4 8 2 2" xfId="34091" xr:uid="{00000000-0005-0000-0000-000074840000}"/>
    <cellStyle name="20% - Accent1 4 2 3 2 4 8 3" xfId="34092" xr:uid="{00000000-0005-0000-0000-000075840000}"/>
    <cellStyle name="20% - Accent1 4 2 3 2 4 9" xfId="34093" xr:uid="{00000000-0005-0000-0000-000076840000}"/>
    <cellStyle name="20% - Accent1 4 2 3 2 4 9 2" xfId="34094" xr:uid="{00000000-0005-0000-0000-000077840000}"/>
    <cellStyle name="20% - Accent1 4 2 3 2 5" xfId="34095" xr:uid="{00000000-0005-0000-0000-000078840000}"/>
    <cellStyle name="20% - Accent1 4 2 3 2 5 10" xfId="34096" xr:uid="{00000000-0005-0000-0000-000079840000}"/>
    <cellStyle name="20% - Accent1 4 2 3 2 5 10 2" xfId="34097" xr:uid="{00000000-0005-0000-0000-00007A840000}"/>
    <cellStyle name="20% - Accent1 4 2 3 2 5 11" xfId="34098" xr:uid="{00000000-0005-0000-0000-00007B840000}"/>
    <cellStyle name="20% - Accent1 4 2 3 2 5 2" xfId="34099" xr:uid="{00000000-0005-0000-0000-00007C840000}"/>
    <cellStyle name="20% - Accent1 4 2 3 2 5 2 2" xfId="34100" xr:uid="{00000000-0005-0000-0000-00007D840000}"/>
    <cellStyle name="20% - Accent1 4 2 3 2 5 2 2 2" xfId="34101" xr:uid="{00000000-0005-0000-0000-00007E840000}"/>
    <cellStyle name="20% - Accent1 4 2 3 2 5 2 2 2 2" xfId="34102" xr:uid="{00000000-0005-0000-0000-00007F840000}"/>
    <cellStyle name="20% - Accent1 4 2 3 2 5 2 2 2 2 2" xfId="34103" xr:uid="{00000000-0005-0000-0000-000080840000}"/>
    <cellStyle name="20% - Accent1 4 2 3 2 5 2 2 2 3" xfId="34104" xr:uid="{00000000-0005-0000-0000-000081840000}"/>
    <cellStyle name="20% - Accent1 4 2 3 2 5 2 2 3" xfId="34105" xr:uid="{00000000-0005-0000-0000-000082840000}"/>
    <cellStyle name="20% - Accent1 4 2 3 2 5 2 2 3 2" xfId="34106" xr:uid="{00000000-0005-0000-0000-000083840000}"/>
    <cellStyle name="20% - Accent1 4 2 3 2 5 2 2 4" xfId="34107" xr:uid="{00000000-0005-0000-0000-000084840000}"/>
    <cellStyle name="20% - Accent1 4 2 3 2 5 2 3" xfId="34108" xr:uid="{00000000-0005-0000-0000-000085840000}"/>
    <cellStyle name="20% - Accent1 4 2 3 2 5 2 3 2" xfId="34109" xr:uid="{00000000-0005-0000-0000-000086840000}"/>
    <cellStyle name="20% - Accent1 4 2 3 2 5 2 3 2 2" xfId="34110" xr:uid="{00000000-0005-0000-0000-000087840000}"/>
    <cellStyle name="20% - Accent1 4 2 3 2 5 2 3 2 2 2" xfId="34111" xr:uid="{00000000-0005-0000-0000-000088840000}"/>
    <cellStyle name="20% - Accent1 4 2 3 2 5 2 3 2 3" xfId="34112" xr:uid="{00000000-0005-0000-0000-000089840000}"/>
    <cellStyle name="20% - Accent1 4 2 3 2 5 2 3 3" xfId="34113" xr:uid="{00000000-0005-0000-0000-00008A840000}"/>
    <cellStyle name="20% - Accent1 4 2 3 2 5 2 3 3 2" xfId="34114" xr:uid="{00000000-0005-0000-0000-00008B840000}"/>
    <cellStyle name="20% - Accent1 4 2 3 2 5 2 3 4" xfId="34115" xr:uid="{00000000-0005-0000-0000-00008C840000}"/>
    <cellStyle name="20% - Accent1 4 2 3 2 5 2 4" xfId="34116" xr:uid="{00000000-0005-0000-0000-00008D840000}"/>
    <cellStyle name="20% - Accent1 4 2 3 2 5 2 4 2" xfId="34117" xr:uid="{00000000-0005-0000-0000-00008E840000}"/>
    <cellStyle name="20% - Accent1 4 2 3 2 5 2 4 2 2" xfId="34118" xr:uid="{00000000-0005-0000-0000-00008F840000}"/>
    <cellStyle name="20% - Accent1 4 2 3 2 5 2 4 2 2 2" xfId="34119" xr:uid="{00000000-0005-0000-0000-000090840000}"/>
    <cellStyle name="20% - Accent1 4 2 3 2 5 2 4 2 3" xfId="34120" xr:uid="{00000000-0005-0000-0000-000091840000}"/>
    <cellStyle name="20% - Accent1 4 2 3 2 5 2 4 3" xfId="34121" xr:uid="{00000000-0005-0000-0000-000092840000}"/>
    <cellStyle name="20% - Accent1 4 2 3 2 5 2 4 3 2" xfId="34122" xr:uid="{00000000-0005-0000-0000-000093840000}"/>
    <cellStyle name="20% - Accent1 4 2 3 2 5 2 4 4" xfId="34123" xr:uid="{00000000-0005-0000-0000-000094840000}"/>
    <cellStyle name="20% - Accent1 4 2 3 2 5 2 5" xfId="34124" xr:uid="{00000000-0005-0000-0000-000095840000}"/>
    <cellStyle name="20% - Accent1 4 2 3 2 5 2 5 2" xfId="34125" xr:uid="{00000000-0005-0000-0000-000096840000}"/>
    <cellStyle name="20% - Accent1 4 2 3 2 5 2 5 2 2" xfId="34126" xr:uid="{00000000-0005-0000-0000-000097840000}"/>
    <cellStyle name="20% - Accent1 4 2 3 2 5 2 5 3" xfId="34127" xr:uid="{00000000-0005-0000-0000-000098840000}"/>
    <cellStyle name="20% - Accent1 4 2 3 2 5 2 6" xfId="34128" xr:uid="{00000000-0005-0000-0000-000099840000}"/>
    <cellStyle name="20% - Accent1 4 2 3 2 5 2 6 2" xfId="34129" xr:uid="{00000000-0005-0000-0000-00009A840000}"/>
    <cellStyle name="20% - Accent1 4 2 3 2 5 2 6 2 2" xfId="34130" xr:uid="{00000000-0005-0000-0000-00009B840000}"/>
    <cellStyle name="20% - Accent1 4 2 3 2 5 2 6 3" xfId="34131" xr:uid="{00000000-0005-0000-0000-00009C840000}"/>
    <cellStyle name="20% - Accent1 4 2 3 2 5 2 7" xfId="34132" xr:uid="{00000000-0005-0000-0000-00009D840000}"/>
    <cellStyle name="20% - Accent1 4 2 3 2 5 2 7 2" xfId="34133" xr:uid="{00000000-0005-0000-0000-00009E840000}"/>
    <cellStyle name="20% - Accent1 4 2 3 2 5 2 8" xfId="34134" xr:uid="{00000000-0005-0000-0000-00009F840000}"/>
    <cellStyle name="20% - Accent1 4 2 3 2 5 2 8 2" xfId="34135" xr:uid="{00000000-0005-0000-0000-0000A0840000}"/>
    <cellStyle name="20% - Accent1 4 2 3 2 5 2 9" xfId="34136" xr:uid="{00000000-0005-0000-0000-0000A1840000}"/>
    <cellStyle name="20% - Accent1 4 2 3 2 5 3" xfId="34137" xr:uid="{00000000-0005-0000-0000-0000A2840000}"/>
    <cellStyle name="20% - Accent1 4 2 3 2 5 3 2" xfId="34138" xr:uid="{00000000-0005-0000-0000-0000A3840000}"/>
    <cellStyle name="20% - Accent1 4 2 3 2 5 3 2 2" xfId="34139" xr:uid="{00000000-0005-0000-0000-0000A4840000}"/>
    <cellStyle name="20% - Accent1 4 2 3 2 5 3 2 2 2" xfId="34140" xr:uid="{00000000-0005-0000-0000-0000A5840000}"/>
    <cellStyle name="20% - Accent1 4 2 3 2 5 3 2 2 2 2" xfId="34141" xr:uid="{00000000-0005-0000-0000-0000A6840000}"/>
    <cellStyle name="20% - Accent1 4 2 3 2 5 3 2 2 3" xfId="34142" xr:uid="{00000000-0005-0000-0000-0000A7840000}"/>
    <cellStyle name="20% - Accent1 4 2 3 2 5 3 2 3" xfId="34143" xr:uid="{00000000-0005-0000-0000-0000A8840000}"/>
    <cellStyle name="20% - Accent1 4 2 3 2 5 3 2 3 2" xfId="34144" xr:uid="{00000000-0005-0000-0000-0000A9840000}"/>
    <cellStyle name="20% - Accent1 4 2 3 2 5 3 2 4" xfId="34145" xr:uid="{00000000-0005-0000-0000-0000AA840000}"/>
    <cellStyle name="20% - Accent1 4 2 3 2 5 3 3" xfId="34146" xr:uid="{00000000-0005-0000-0000-0000AB840000}"/>
    <cellStyle name="20% - Accent1 4 2 3 2 5 3 3 2" xfId="34147" xr:uid="{00000000-0005-0000-0000-0000AC840000}"/>
    <cellStyle name="20% - Accent1 4 2 3 2 5 3 3 2 2" xfId="34148" xr:uid="{00000000-0005-0000-0000-0000AD840000}"/>
    <cellStyle name="20% - Accent1 4 2 3 2 5 3 3 2 2 2" xfId="34149" xr:uid="{00000000-0005-0000-0000-0000AE840000}"/>
    <cellStyle name="20% - Accent1 4 2 3 2 5 3 3 2 3" xfId="34150" xr:uid="{00000000-0005-0000-0000-0000AF840000}"/>
    <cellStyle name="20% - Accent1 4 2 3 2 5 3 3 3" xfId="34151" xr:uid="{00000000-0005-0000-0000-0000B0840000}"/>
    <cellStyle name="20% - Accent1 4 2 3 2 5 3 3 3 2" xfId="34152" xr:uid="{00000000-0005-0000-0000-0000B1840000}"/>
    <cellStyle name="20% - Accent1 4 2 3 2 5 3 3 4" xfId="34153" xr:uid="{00000000-0005-0000-0000-0000B2840000}"/>
    <cellStyle name="20% - Accent1 4 2 3 2 5 3 4" xfId="34154" xr:uid="{00000000-0005-0000-0000-0000B3840000}"/>
    <cellStyle name="20% - Accent1 4 2 3 2 5 3 4 2" xfId="34155" xr:uid="{00000000-0005-0000-0000-0000B4840000}"/>
    <cellStyle name="20% - Accent1 4 2 3 2 5 3 4 2 2" xfId="34156" xr:uid="{00000000-0005-0000-0000-0000B5840000}"/>
    <cellStyle name="20% - Accent1 4 2 3 2 5 3 4 2 2 2" xfId="34157" xr:uid="{00000000-0005-0000-0000-0000B6840000}"/>
    <cellStyle name="20% - Accent1 4 2 3 2 5 3 4 2 3" xfId="34158" xr:uid="{00000000-0005-0000-0000-0000B7840000}"/>
    <cellStyle name="20% - Accent1 4 2 3 2 5 3 4 3" xfId="34159" xr:uid="{00000000-0005-0000-0000-0000B8840000}"/>
    <cellStyle name="20% - Accent1 4 2 3 2 5 3 4 3 2" xfId="34160" xr:uid="{00000000-0005-0000-0000-0000B9840000}"/>
    <cellStyle name="20% - Accent1 4 2 3 2 5 3 4 4" xfId="34161" xr:uid="{00000000-0005-0000-0000-0000BA840000}"/>
    <cellStyle name="20% - Accent1 4 2 3 2 5 3 5" xfId="34162" xr:uid="{00000000-0005-0000-0000-0000BB840000}"/>
    <cellStyle name="20% - Accent1 4 2 3 2 5 3 5 2" xfId="34163" xr:uid="{00000000-0005-0000-0000-0000BC840000}"/>
    <cellStyle name="20% - Accent1 4 2 3 2 5 3 5 2 2" xfId="34164" xr:uid="{00000000-0005-0000-0000-0000BD840000}"/>
    <cellStyle name="20% - Accent1 4 2 3 2 5 3 5 3" xfId="34165" xr:uid="{00000000-0005-0000-0000-0000BE840000}"/>
    <cellStyle name="20% - Accent1 4 2 3 2 5 3 6" xfId="34166" xr:uid="{00000000-0005-0000-0000-0000BF840000}"/>
    <cellStyle name="20% - Accent1 4 2 3 2 5 3 6 2" xfId="34167" xr:uid="{00000000-0005-0000-0000-0000C0840000}"/>
    <cellStyle name="20% - Accent1 4 2 3 2 5 3 6 2 2" xfId="34168" xr:uid="{00000000-0005-0000-0000-0000C1840000}"/>
    <cellStyle name="20% - Accent1 4 2 3 2 5 3 6 3" xfId="34169" xr:uid="{00000000-0005-0000-0000-0000C2840000}"/>
    <cellStyle name="20% - Accent1 4 2 3 2 5 3 7" xfId="34170" xr:uid="{00000000-0005-0000-0000-0000C3840000}"/>
    <cellStyle name="20% - Accent1 4 2 3 2 5 3 7 2" xfId="34171" xr:uid="{00000000-0005-0000-0000-0000C4840000}"/>
    <cellStyle name="20% - Accent1 4 2 3 2 5 3 8" xfId="34172" xr:uid="{00000000-0005-0000-0000-0000C5840000}"/>
    <cellStyle name="20% - Accent1 4 2 3 2 5 3 8 2" xfId="34173" xr:uid="{00000000-0005-0000-0000-0000C6840000}"/>
    <cellStyle name="20% - Accent1 4 2 3 2 5 3 9" xfId="34174" xr:uid="{00000000-0005-0000-0000-0000C7840000}"/>
    <cellStyle name="20% - Accent1 4 2 3 2 5 4" xfId="34175" xr:uid="{00000000-0005-0000-0000-0000C8840000}"/>
    <cellStyle name="20% - Accent1 4 2 3 2 5 4 2" xfId="34176" xr:uid="{00000000-0005-0000-0000-0000C9840000}"/>
    <cellStyle name="20% - Accent1 4 2 3 2 5 4 2 2" xfId="34177" xr:uid="{00000000-0005-0000-0000-0000CA840000}"/>
    <cellStyle name="20% - Accent1 4 2 3 2 5 4 2 2 2" xfId="34178" xr:uid="{00000000-0005-0000-0000-0000CB840000}"/>
    <cellStyle name="20% - Accent1 4 2 3 2 5 4 2 3" xfId="34179" xr:uid="{00000000-0005-0000-0000-0000CC840000}"/>
    <cellStyle name="20% - Accent1 4 2 3 2 5 4 3" xfId="34180" xr:uid="{00000000-0005-0000-0000-0000CD840000}"/>
    <cellStyle name="20% - Accent1 4 2 3 2 5 4 3 2" xfId="34181" xr:uid="{00000000-0005-0000-0000-0000CE840000}"/>
    <cellStyle name="20% - Accent1 4 2 3 2 5 4 4" xfId="34182" xr:uid="{00000000-0005-0000-0000-0000CF840000}"/>
    <cellStyle name="20% - Accent1 4 2 3 2 5 5" xfId="34183" xr:uid="{00000000-0005-0000-0000-0000D0840000}"/>
    <cellStyle name="20% - Accent1 4 2 3 2 5 5 2" xfId="34184" xr:uid="{00000000-0005-0000-0000-0000D1840000}"/>
    <cellStyle name="20% - Accent1 4 2 3 2 5 5 2 2" xfId="34185" xr:uid="{00000000-0005-0000-0000-0000D2840000}"/>
    <cellStyle name="20% - Accent1 4 2 3 2 5 5 2 2 2" xfId="34186" xr:uid="{00000000-0005-0000-0000-0000D3840000}"/>
    <cellStyle name="20% - Accent1 4 2 3 2 5 5 2 3" xfId="34187" xr:uid="{00000000-0005-0000-0000-0000D4840000}"/>
    <cellStyle name="20% - Accent1 4 2 3 2 5 5 3" xfId="34188" xr:uid="{00000000-0005-0000-0000-0000D5840000}"/>
    <cellStyle name="20% - Accent1 4 2 3 2 5 5 3 2" xfId="34189" xr:uid="{00000000-0005-0000-0000-0000D6840000}"/>
    <cellStyle name="20% - Accent1 4 2 3 2 5 5 4" xfId="34190" xr:uid="{00000000-0005-0000-0000-0000D7840000}"/>
    <cellStyle name="20% - Accent1 4 2 3 2 5 6" xfId="34191" xr:uid="{00000000-0005-0000-0000-0000D8840000}"/>
    <cellStyle name="20% - Accent1 4 2 3 2 5 6 2" xfId="34192" xr:uid="{00000000-0005-0000-0000-0000D9840000}"/>
    <cellStyle name="20% - Accent1 4 2 3 2 5 6 2 2" xfId="34193" xr:uid="{00000000-0005-0000-0000-0000DA840000}"/>
    <cellStyle name="20% - Accent1 4 2 3 2 5 6 2 2 2" xfId="34194" xr:uid="{00000000-0005-0000-0000-0000DB840000}"/>
    <cellStyle name="20% - Accent1 4 2 3 2 5 6 2 3" xfId="34195" xr:uid="{00000000-0005-0000-0000-0000DC840000}"/>
    <cellStyle name="20% - Accent1 4 2 3 2 5 6 3" xfId="34196" xr:uid="{00000000-0005-0000-0000-0000DD840000}"/>
    <cellStyle name="20% - Accent1 4 2 3 2 5 6 3 2" xfId="34197" xr:uid="{00000000-0005-0000-0000-0000DE840000}"/>
    <cellStyle name="20% - Accent1 4 2 3 2 5 6 4" xfId="34198" xr:uid="{00000000-0005-0000-0000-0000DF840000}"/>
    <cellStyle name="20% - Accent1 4 2 3 2 5 7" xfId="34199" xr:uid="{00000000-0005-0000-0000-0000E0840000}"/>
    <cellStyle name="20% - Accent1 4 2 3 2 5 7 2" xfId="34200" xr:uid="{00000000-0005-0000-0000-0000E1840000}"/>
    <cellStyle name="20% - Accent1 4 2 3 2 5 7 2 2" xfId="34201" xr:uid="{00000000-0005-0000-0000-0000E2840000}"/>
    <cellStyle name="20% - Accent1 4 2 3 2 5 7 3" xfId="34202" xr:uid="{00000000-0005-0000-0000-0000E3840000}"/>
    <cellStyle name="20% - Accent1 4 2 3 2 5 8" xfId="34203" xr:uid="{00000000-0005-0000-0000-0000E4840000}"/>
    <cellStyle name="20% - Accent1 4 2 3 2 5 8 2" xfId="34204" xr:uid="{00000000-0005-0000-0000-0000E5840000}"/>
    <cellStyle name="20% - Accent1 4 2 3 2 5 8 2 2" xfId="34205" xr:uid="{00000000-0005-0000-0000-0000E6840000}"/>
    <cellStyle name="20% - Accent1 4 2 3 2 5 8 3" xfId="34206" xr:uid="{00000000-0005-0000-0000-0000E7840000}"/>
    <cellStyle name="20% - Accent1 4 2 3 2 5 9" xfId="34207" xr:uid="{00000000-0005-0000-0000-0000E8840000}"/>
    <cellStyle name="20% - Accent1 4 2 3 2 5 9 2" xfId="34208" xr:uid="{00000000-0005-0000-0000-0000E9840000}"/>
    <cellStyle name="20% - Accent1 4 2 3 2 6" xfId="34209" xr:uid="{00000000-0005-0000-0000-0000EA840000}"/>
    <cellStyle name="20% - Accent1 4 2 3 2 6 2" xfId="34210" xr:uid="{00000000-0005-0000-0000-0000EB840000}"/>
    <cellStyle name="20% - Accent1 4 2 3 2 6 2 2" xfId="34211" xr:uid="{00000000-0005-0000-0000-0000EC840000}"/>
    <cellStyle name="20% - Accent1 4 2 3 2 6 2 2 2" xfId="34212" xr:uid="{00000000-0005-0000-0000-0000ED840000}"/>
    <cellStyle name="20% - Accent1 4 2 3 2 6 2 2 2 2" xfId="34213" xr:uid="{00000000-0005-0000-0000-0000EE840000}"/>
    <cellStyle name="20% - Accent1 4 2 3 2 6 2 2 3" xfId="34214" xr:uid="{00000000-0005-0000-0000-0000EF840000}"/>
    <cellStyle name="20% - Accent1 4 2 3 2 6 2 3" xfId="34215" xr:uid="{00000000-0005-0000-0000-0000F0840000}"/>
    <cellStyle name="20% - Accent1 4 2 3 2 6 2 3 2" xfId="34216" xr:uid="{00000000-0005-0000-0000-0000F1840000}"/>
    <cellStyle name="20% - Accent1 4 2 3 2 6 2 4" xfId="34217" xr:uid="{00000000-0005-0000-0000-0000F2840000}"/>
    <cellStyle name="20% - Accent1 4 2 3 2 6 3" xfId="34218" xr:uid="{00000000-0005-0000-0000-0000F3840000}"/>
    <cellStyle name="20% - Accent1 4 2 3 2 6 3 2" xfId="34219" xr:uid="{00000000-0005-0000-0000-0000F4840000}"/>
    <cellStyle name="20% - Accent1 4 2 3 2 6 3 2 2" xfId="34220" xr:uid="{00000000-0005-0000-0000-0000F5840000}"/>
    <cellStyle name="20% - Accent1 4 2 3 2 6 3 2 2 2" xfId="34221" xr:uid="{00000000-0005-0000-0000-0000F6840000}"/>
    <cellStyle name="20% - Accent1 4 2 3 2 6 3 2 3" xfId="34222" xr:uid="{00000000-0005-0000-0000-0000F7840000}"/>
    <cellStyle name="20% - Accent1 4 2 3 2 6 3 3" xfId="34223" xr:uid="{00000000-0005-0000-0000-0000F8840000}"/>
    <cellStyle name="20% - Accent1 4 2 3 2 6 3 3 2" xfId="34224" xr:uid="{00000000-0005-0000-0000-0000F9840000}"/>
    <cellStyle name="20% - Accent1 4 2 3 2 6 3 4" xfId="34225" xr:uid="{00000000-0005-0000-0000-0000FA840000}"/>
    <cellStyle name="20% - Accent1 4 2 3 2 6 4" xfId="34226" xr:uid="{00000000-0005-0000-0000-0000FB840000}"/>
    <cellStyle name="20% - Accent1 4 2 3 2 6 4 2" xfId="34227" xr:uid="{00000000-0005-0000-0000-0000FC840000}"/>
    <cellStyle name="20% - Accent1 4 2 3 2 6 4 2 2" xfId="34228" xr:uid="{00000000-0005-0000-0000-0000FD840000}"/>
    <cellStyle name="20% - Accent1 4 2 3 2 6 4 2 2 2" xfId="34229" xr:uid="{00000000-0005-0000-0000-0000FE840000}"/>
    <cellStyle name="20% - Accent1 4 2 3 2 6 4 2 3" xfId="34230" xr:uid="{00000000-0005-0000-0000-0000FF840000}"/>
    <cellStyle name="20% - Accent1 4 2 3 2 6 4 3" xfId="34231" xr:uid="{00000000-0005-0000-0000-000000850000}"/>
    <cellStyle name="20% - Accent1 4 2 3 2 6 4 3 2" xfId="34232" xr:uid="{00000000-0005-0000-0000-000001850000}"/>
    <cellStyle name="20% - Accent1 4 2 3 2 6 4 4" xfId="34233" xr:uid="{00000000-0005-0000-0000-000002850000}"/>
    <cellStyle name="20% - Accent1 4 2 3 2 6 5" xfId="34234" xr:uid="{00000000-0005-0000-0000-000003850000}"/>
    <cellStyle name="20% - Accent1 4 2 3 2 6 5 2" xfId="34235" xr:uid="{00000000-0005-0000-0000-000004850000}"/>
    <cellStyle name="20% - Accent1 4 2 3 2 6 5 2 2" xfId="34236" xr:uid="{00000000-0005-0000-0000-000005850000}"/>
    <cellStyle name="20% - Accent1 4 2 3 2 6 5 3" xfId="34237" xr:uid="{00000000-0005-0000-0000-000006850000}"/>
    <cellStyle name="20% - Accent1 4 2 3 2 6 6" xfId="34238" xr:uid="{00000000-0005-0000-0000-000007850000}"/>
    <cellStyle name="20% - Accent1 4 2 3 2 6 6 2" xfId="34239" xr:uid="{00000000-0005-0000-0000-000008850000}"/>
    <cellStyle name="20% - Accent1 4 2 3 2 6 6 2 2" xfId="34240" xr:uid="{00000000-0005-0000-0000-000009850000}"/>
    <cellStyle name="20% - Accent1 4 2 3 2 6 6 3" xfId="34241" xr:uid="{00000000-0005-0000-0000-00000A850000}"/>
    <cellStyle name="20% - Accent1 4 2 3 2 6 7" xfId="34242" xr:uid="{00000000-0005-0000-0000-00000B850000}"/>
    <cellStyle name="20% - Accent1 4 2 3 2 6 7 2" xfId="34243" xr:uid="{00000000-0005-0000-0000-00000C850000}"/>
    <cellStyle name="20% - Accent1 4 2 3 2 6 8" xfId="34244" xr:uid="{00000000-0005-0000-0000-00000D850000}"/>
    <cellStyle name="20% - Accent1 4 2 3 2 6 8 2" xfId="34245" xr:uid="{00000000-0005-0000-0000-00000E850000}"/>
    <cellStyle name="20% - Accent1 4 2 3 2 6 9" xfId="34246" xr:uid="{00000000-0005-0000-0000-00000F850000}"/>
    <cellStyle name="20% - Accent1 4 2 3 2 7" xfId="34247" xr:uid="{00000000-0005-0000-0000-000010850000}"/>
    <cellStyle name="20% - Accent1 4 2 3 2 7 2" xfId="34248" xr:uid="{00000000-0005-0000-0000-000011850000}"/>
    <cellStyle name="20% - Accent1 4 2 3 2 7 2 2" xfId="34249" xr:uid="{00000000-0005-0000-0000-000012850000}"/>
    <cellStyle name="20% - Accent1 4 2 3 2 7 2 2 2" xfId="34250" xr:uid="{00000000-0005-0000-0000-000013850000}"/>
    <cellStyle name="20% - Accent1 4 2 3 2 7 2 2 2 2" xfId="34251" xr:uid="{00000000-0005-0000-0000-000014850000}"/>
    <cellStyle name="20% - Accent1 4 2 3 2 7 2 2 3" xfId="34252" xr:uid="{00000000-0005-0000-0000-000015850000}"/>
    <cellStyle name="20% - Accent1 4 2 3 2 7 2 3" xfId="34253" xr:uid="{00000000-0005-0000-0000-000016850000}"/>
    <cellStyle name="20% - Accent1 4 2 3 2 7 2 3 2" xfId="34254" xr:uid="{00000000-0005-0000-0000-000017850000}"/>
    <cellStyle name="20% - Accent1 4 2 3 2 7 2 4" xfId="34255" xr:uid="{00000000-0005-0000-0000-000018850000}"/>
    <cellStyle name="20% - Accent1 4 2 3 2 7 3" xfId="34256" xr:uid="{00000000-0005-0000-0000-000019850000}"/>
    <cellStyle name="20% - Accent1 4 2 3 2 7 3 2" xfId="34257" xr:uid="{00000000-0005-0000-0000-00001A850000}"/>
    <cellStyle name="20% - Accent1 4 2 3 2 7 3 2 2" xfId="34258" xr:uid="{00000000-0005-0000-0000-00001B850000}"/>
    <cellStyle name="20% - Accent1 4 2 3 2 7 3 2 2 2" xfId="34259" xr:uid="{00000000-0005-0000-0000-00001C850000}"/>
    <cellStyle name="20% - Accent1 4 2 3 2 7 3 2 3" xfId="34260" xr:uid="{00000000-0005-0000-0000-00001D850000}"/>
    <cellStyle name="20% - Accent1 4 2 3 2 7 3 3" xfId="34261" xr:uid="{00000000-0005-0000-0000-00001E850000}"/>
    <cellStyle name="20% - Accent1 4 2 3 2 7 3 3 2" xfId="34262" xr:uid="{00000000-0005-0000-0000-00001F850000}"/>
    <cellStyle name="20% - Accent1 4 2 3 2 7 3 4" xfId="34263" xr:uid="{00000000-0005-0000-0000-000020850000}"/>
    <cellStyle name="20% - Accent1 4 2 3 2 7 4" xfId="34264" xr:uid="{00000000-0005-0000-0000-000021850000}"/>
    <cellStyle name="20% - Accent1 4 2 3 2 7 4 2" xfId="34265" xr:uid="{00000000-0005-0000-0000-000022850000}"/>
    <cellStyle name="20% - Accent1 4 2 3 2 7 4 2 2" xfId="34266" xr:uid="{00000000-0005-0000-0000-000023850000}"/>
    <cellStyle name="20% - Accent1 4 2 3 2 7 4 2 2 2" xfId="34267" xr:uid="{00000000-0005-0000-0000-000024850000}"/>
    <cellStyle name="20% - Accent1 4 2 3 2 7 4 2 3" xfId="34268" xr:uid="{00000000-0005-0000-0000-000025850000}"/>
    <cellStyle name="20% - Accent1 4 2 3 2 7 4 3" xfId="34269" xr:uid="{00000000-0005-0000-0000-000026850000}"/>
    <cellStyle name="20% - Accent1 4 2 3 2 7 4 3 2" xfId="34270" xr:uid="{00000000-0005-0000-0000-000027850000}"/>
    <cellStyle name="20% - Accent1 4 2 3 2 7 4 4" xfId="34271" xr:uid="{00000000-0005-0000-0000-000028850000}"/>
    <cellStyle name="20% - Accent1 4 2 3 2 7 5" xfId="34272" xr:uid="{00000000-0005-0000-0000-000029850000}"/>
    <cellStyle name="20% - Accent1 4 2 3 2 7 5 2" xfId="34273" xr:uid="{00000000-0005-0000-0000-00002A850000}"/>
    <cellStyle name="20% - Accent1 4 2 3 2 7 5 2 2" xfId="34274" xr:uid="{00000000-0005-0000-0000-00002B850000}"/>
    <cellStyle name="20% - Accent1 4 2 3 2 7 5 3" xfId="34275" xr:uid="{00000000-0005-0000-0000-00002C850000}"/>
    <cellStyle name="20% - Accent1 4 2 3 2 7 6" xfId="34276" xr:uid="{00000000-0005-0000-0000-00002D850000}"/>
    <cellStyle name="20% - Accent1 4 2 3 2 7 6 2" xfId="34277" xr:uid="{00000000-0005-0000-0000-00002E850000}"/>
    <cellStyle name="20% - Accent1 4 2 3 2 7 6 2 2" xfId="34278" xr:uid="{00000000-0005-0000-0000-00002F850000}"/>
    <cellStyle name="20% - Accent1 4 2 3 2 7 6 3" xfId="34279" xr:uid="{00000000-0005-0000-0000-000030850000}"/>
    <cellStyle name="20% - Accent1 4 2 3 2 7 7" xfId="34280" xr:uid="{00000000-0005-0000-0000-000031850000}"/>
    <cellStyle name="20% - Accent1 4 2 3 2 7 7 2" xfId="34281" xr:uid="{00000000-0005-0000-0000-000032850000}"/>
    <cellStyle name="20% - Accent1 4 2 3 2 7 8" xfId="34282" xr:uid="{00000000-0005-0000-0000-000033850000}"/>
    <cellStyle name="20% - Accent1 4 2 3 2 7 8 2" xfId="34283" xr:uid="{00000000-0005-0000-0000-000034850000}"/>
    <cellStyle name="20% - Accent1 4 2 3 2 7 9" xfId="34284" xr:uid="{00000000-0005-0000-0000-000035850000}"/>
    <cellStyle name="20% - Accent1 4 2 3 2 8" xfId="34285" xr:uid="{00000000-0005-0000-0000-000036850000}"/>
    <cellStyle name="20% - Accent1 4 2 3 2 8 2" xfId="34286" xr:uid="{00000000-0005-0000-0000-000037850000}"/>
    <cellStyle name="20% - Accent1 4 2 3 2 8 2 2" xfId="34287" xr:uid="{00000000-0005-0000-0000-000038850000}"/>
    <cellStyle name="20% - Accent1 4 2 3 2 8 2 2 2" xfId="34288" xr:uid="{00000000-0005-0000-0000-000039850000}"/>
    <cellStyle name="20% - Accent1 4 2 3 2 8 2 3" xfId="34289" xr:uid="{00000000-0005-0000-0000-00003A850000}"/>
    <cellStyle name="20% - Accent1 4 2 3 2 8 3" xfId="34290" xr:uid="{00000000-0005-0000-0000-00003B850000}"/>
    <cellStyle name="20% - Accent1 4 2 3 2 8 3 2" xfId="34291" xr:uid="{00000000-0005-0000-0000-00003C850000}"/>
    <cellStyle name="20% - Accent1 4 2 3 2 8 4" xfId="34292" xr:uid="{00000000-0005-0000-0000-00003D850000}"/>
    <cellStyle name="20% - Accent1 4 2 3 2 9" xfId="34293" xr:uid="{00000000-0005-0000-0000-00003E850000}"/>
    <cellStyle name="20% - Accent1 4 2 3 2 9 2" xfId="34294" xr:uid="{00000000-0005-0000-0000-00003F850000}"/>
    <cellStyle name="20% - Accent1 4 2 3 2 9 2 2" xfId="34295" xr:uid="{00000000-0005-0000-0000-000040850000}"/>
    <cellStyle name="20% - Accent1 4 2 3 2 9 2 2 2" xfId="34296" xr:uid="{00000000-0005-0000-0000-000041850000}"/>
    <cellStyle name="20% - Accent1 4 2 3 2 9 2 3" xfId="34297" xr:uid="{00000000-0005-0000-0000-000042850000}"/>
    <cellStyle name="20% - Accent1 4 2 3 2 9 3" xfId="34298" xr:uid="{00000000-0005-0000-0000-000043850000}"/>
    <cellStyle name="20% - Accent1 4 2 3 2 9 3 2" xfId="34299" xr:uid="{00000000-0005-0000-0000-000044850000}"/>
    <cellStyle name="20% - Accent1 4 2 3 2 9 4" xfId="34300" xr:uid="{00000000-0005-0000-0000-000045850000}"/>
    <cellStyle name="20% - Accent1 4 2 3 3" xfId="34301" xr:uid="{00000000-0005-0000-0000-000046850000}"/>
    <cellStyle name="20% - Accent1 4 2 3 3 10" xfId="34302" xr:uid="{00000000-0005-0000-0000-000047850000}"/>
    <cellStyle name="20% - Accent1 4 2 3 3 10 2" xfId="34303" xr:uid="{00000000-0005-0000-0000-000048850000}"/>
    <cellStyle name="20% - Accent1 4 2 3 3 10 2 2" xfId="34304" xr:uid="{00000000-0005-0000-0000-000049850000}"/>
    <cellStyle name="20% - Accent1 4 2 3 3 10 3" xfId="34305" xr:uid="{00000000-0005-0000-0000-00004A850000}"/>
    <cellStyle name="20% - Accent1 4 2 3 3 11" xfId="34306" xr:uid="{00000000-0005-0000-0000-00004B850000}"/>
    <cellStyle name="20% - Accent1 4 2 3 3 11 2" xfId="34307" xr:uid="{00000000-0005-0000-0000-00004C850000}"/>
    <cellStyle name="20% - Accent1 4 2 3 3 11 2 2" xfId="34308" xr:uid="{00000000-0005-0000-0000-00004D850000}"/>
    <cellStyle name="20% - Accent1 4 2 3 3 11 3" xfId="34309" xr:uid="{00000000-0005-0000-0000-00004E850000}"/>
    <cellStyle name="20% - Accent1 4 2 3 3 12" xfId="34310" xr:uid="{00000000-0005-0000-0000-00004F850000}"/>
    <cellStyle name="20% - Accent1 4 2 3 3 12 2" xfId="34311" xr:uid="{00000000-0005-0000-0000-000050850000}"/>
    <cellStyle name="20% - Accent1 4 2 3 3 13" xfId="34312" xr:uid="{00000000-0005-0000-0000-000051850000}"/>
    <cellStyle name="20% - Accent1 4 2 3 3 13 2" xfId="34313" xr:uid="{00000000-0005-0000-0000-000052850000}"/>
    <cellStyle name="20% - Accent1 4 2 3 3 14" xfId="34314" xr:uid="{00000000-0005-0000-0000-000053850000}"/>
    <cellStyle name="20% - Accent1 4 2 3 3 2" xfId="34315" xr:uid="{00000000-0005-0000-0000-000054850000}"/>
    <cellStyle name="20% - Accent1 4 2 3 3 2 10" xfId="34316" xr:uid="{00000000-0005-0000-0000-000055850000}"/>
    <cellStyle name="20% - Accent1 4 2 3 3 2 10 2" xfId="34317" xr:uid="{00000000-0005-0000-0000-000056850000}"/>
    <cellStyle name="20% - Accent1 4 2 3 3 2 11" xfId="34318" xr:uid="{00000000-0005-0000-0000-000057850000}"/>
    <cellStyle name="20% - Accent1 4 2 3 3 2 2" xfId="34319" xr:uid="{00000000-0005-0000-0000-000058850000}"/>
    <cellStyle name="20% - Accent1 4 2 3 3 2 2 2" xfId="34320" xr:uid="{00000000-0005-0000-0000-000059850000}"/>
    <cellStyle name="20% - Accent1 4 2 3 3 2 2 2 2" xfId="34321" xr:uid="{00000000-0005-0000-0000-00005A850000}"/>
    <cellStyle name="20% - Accent1 4 2 3 3 2 2 2 2 2" xfId="34322" xr:uid="{00000000-0005-0000-0000-00005B850000}"/>
    <cellStyle name="20% - Accent1 4 2 3 3 2 2 2 2 2 2" xfId="34323" xr:uid="{00000000-0005-0000-0000-00005C850000}"/>
    <cellStyle name="20% - Accent1 4 2 3 3 2 2 2 2 3" xfId="34324" xr:uid="{00000000-0005-0000-0000-00005D850000}"/>
    <cellStyle name="20% - Accent1 4 2 3 3 2 2 2 3" xfId="34325" xr:uid="{00000000-0005-0000-0000-00005E850000}"/>
    <cellStyle name="20% - Accent1 4 2 3 3 2 2 2 3 2" xfId="34326" xr:uid="{00000000-0005-0000-0000-00005F850000}"/>
    <cellStyle name="20% - Accent1 4 2 3 3 2 2 2 4" xfId="34327" xr:uid="{00000000-0005-0000-0000-000060850000}"/>
    <cellStyle name="20% - Accent1 4 2 3 3 2 2 3" xfId="34328" xr:uid="{00000000-0005-0000-0000-000061850000}"/>
    <cellStyle name="20% - Accent1 4 2 3 3 2 2 3 2" xfId="34329" xr:uid="{00000000-0005-0000-0000-000062850000}"/>
    <cellStyle name="20% - Accent1 4 2 3 3 2 2 3 2 2" xfId="34330" xr:uid="{00000000-0005-0000-0000-000063850000}"/>
    <cellStyle name="20% - Accent1 4 2 3 3 2 2 3 2 2 2" xfId="34331" xr:uid="{00000000-0005-0000-0000-000064850000}"/>
    <cellStyle name="20% - Accent1 4 2 3 3 2 2 3 2 3" xfId="34332" xr:uid="{00000000-0005-0000-0000-000065850000}"/>
    <cellStyle name="20% - Accent1 4 2 3 3 2 2 3 3" xfId="34333" xr:uid="{00000000-0005-0000-0000-000066850000}"/>
    <cellStyle name="20% - Accent1 4 2 3 3 2 2 3 3 2" xfId="34334" xr:uid="{00000000-0005-0000-0000-000067850000}"/>
    <cellStyle name="20% - Accent1 4 2 3 3 2 2 3 4" xfId="34335" xr:uid="{00000000-0005-0000-0000-000068850000}"/>
    <cellStyle name="20% - Accent1 4 2 3 3 2 2 4" xfId="34336" xr:uid="{00000000-0005-0000-0000-000069850000}"/>
    <cellStyle name="20% - Accent1 4 2 3 3 2 2 4 2" xfId="34337" xr:uid="{00000000-0005-0000-0000-00006A850000}"/>
    <cellStyle name="20% - Accent1 4 2 3 3 2 2 4 2 2" xfId="34338" xr:uid="{00000000-0005-0000-0000-00006B850000}"/>
    <cellStyle name="20% - Accent1 4 2 3 3 2 2 4 2 2 2" xfId="34339" xr:uid="{00000000-0005-0000-0000-00006C850000}"/>
    <cellStyle name="20% - Accent1 4 2 3 3 2 2 4 2 3" xfId="34340" xr:uid="{00000000-0005-0000-0000-00006D850000}"/>
    <cellStyle name="20% - Accent1 4 2 3 3 2 2 4 3" xfId="34341" xr:uid="{00000000-0005-0000-0000-00006E850000}"/>
    <cellStyle name="20% - Accent1 4 2 3 3 2 2 4 3 2" xfId="34342" xr:uid="{00000000-0005-0000-0000-00006F850000}"/>
    <cellStyle name="20% - Accent1 4 2 3 3 2 2 4 4" xfId="34343" xr:uid="{00000000-0005-0000-0000-000070850000}"/>
    <cellStyle name="20% - Accent1 4 2 3 3 2 2 5" xfId="34344" xr:uid="{00000000-0005-0000-0000-000071850000}"/>
    <cellStyle name="20% - Accent1 4 2 3 3 2 2 5 2" xfId="34345" xr:uid="{00000000-0005-0000-0000-000072850000}"/>
    <cellStyle name="20% - Accent1 4 2 3 3 2 2 5 2 2" xfId="34346" xr:uid="{00000000-0005-0000-0000-000073850000}"/>
    <cellStyle name="20% - Accent1 4 2 3 3 2 2 5 3" xfId="34347" xr:uid="{00000000-0005-0000-0000-000074850000}"/>
    <cellStyle name="20% - Accent1 4 2 3 3 2 2 6" xfId="34348" xr:uid="{00000000-0005-0000-0000-000075850000}"/>
    <cellStyle name="20% - Accent1 4 2 3 3 2 2 6 2" xfId="34349" xr:uid="{00000000-0005-0000-0000-000076850000}"/>
    <cellStyle name="20% - Accent1 4 2 3 3 2 2 6 2 2" xfId="34350" xr:uid="{00000000-0005-0000-0000-000077850000}"/>
    <cellStyle name="20% - Accent1 4 2 3 3 2 2 6 3" xfId="34351" xr:uid="{00000000-0005-0000-0000-000078850000}"/>
    <cellStyle name="20% - Accent1 4 2 3 3 2 2 7" xfId="34352" xr:uid="{00000000-0005-0000-0000-000079850000}"/>
    <cellStyle name="20% - Accent1 4 2 3 3 2 2 7 2" xfId="34353" xr:uid="{00000000-0005-0000-0000-00007A850000}"/>
    <cellStyle name="20% - Accent1 4 2 3 3 2 2 8" xfId="34354" xr:uid="{00000000-0005-0000-0000-00007B850000}"/>
    <cellStyle name="20% - Accent1 4 2 3 3 2 2 8 2" xfId="34355" xr:uid="{00000000-0005-0000-0000-00007C850000}"/>
    <cellStyle name="20% - Accent1 4 2 3 3 2 2 9" xfId="34356" xr:uid="{00000000-0005-0000-0000-00007D850000}"/>
    <cellStyle name="20% - Accent1 4 2 3 3 2 3" xfId="34357" xr:uid="{00000000-0005-0000-0000-00007E850000}"/>
    <cellStyle name="20% - Accent1 4 2 3 3 2 3 2" xfId="34358" xr:uid="{00000000-0005-0000-0000-00007F850000}"/>
    <cellStyle name="20% - Accent1 4 2 3 3 2 3 2 2" xfId="34359" xr:uid="{00000000-0005-0000-0000-000080850000}"/>
    <cellStyle name="20% - Accent1 4 2 3 3 2 3 2 2 2" xfId="34360" xr:uid="{00000000-0005-0000-0000-000081850000}"/>
    <cellStyle name="20% - Accent1 4 2 3 3 2 3 2 2 2 2" xfId="34361" xr:uid="{00000000-0005-0000-0000-000082850000}"/>
    <cellStyle name="20% - Accent1 4 2 3 3 2 3 2 2 3" xfId="34362" xr:uid="{00000000-0005-0000-0000-000083850000}"/>
    <cellStyle name="20% - Accent1 4 2 3 3 2 3 2 3" xfId="34363" xr:uid="{00000000-0005-0000-0000-000084850000}"/>
    <cellStyle name="20% - Accent1 4 2 3 3 2 3 2 3 2" xfId="34364" xr:uid="{00000000-0005-0000-0000-000085850000}"/>
    <cellStyle name="20% - Accent1 4 2 3 3 2 3 2 4" xfId="34365" xr:uid="{00000000-0005-0000-0000-000086850000}"/>
    <cellStyle name="20% - Accent1 4 2 3 3 2 3 3" xfId="34366" xr:uid="{00000000-0005-0000-0000-000087850000}"/>
    <cellStyle name="20% - Accent1 4 2 3 3 2 3 3 2" xfId="34367" xr:uid="{00000000-0005-0000-0000-000088850000}"/>
    <cellStyle name="20% - Accent1 4 2 3 3 2 3 3 2 2" xfId="34368" xr:uid="{00000000-0005-0000-0000-000089850000}"/>
    <cellStyle name="20% - Accent1 4 2 3 3 2 3 3 2 2 2" xfId="34369" xr:uid="{00000000-0005-0000-0000-00008A850000}"/>
    <cellStyle name="20% - Accent1 4 2 3 3 2 3 3 2 3" xfId="34370" xr:uid="{00000000-0005-0000-0000-00008B850000}"/>
    <cellStyle name="20% - Accent1 4 2 3 3 2 3 3 3" xfId="34371" xr:uid="{00000000-0005-0000-0000-00008C850000}"/>
    <cellStyle name="20% - Accent1 4 2 3 3 2 3 3 3 2" xfId="34372" xr:uid="{00000000-0005-0000-0000-00008D850000}"/>
    <cellStyle name="20% - Accent1 4 2 3 3 2 3 3 4" xfId="34373" xr:uid="{00000000-0005-0000-0000-00008E850000}"/>
    <cellStyle name="20% - Accent1 4 2 3 3 2 3 4" xfId="34374" xr:uid="{00000000-0005-0000-0000-00008F850000}"/>
    <cellStyle name="20% - Accent1 4 2 3 3 2 3 4 2" xfId="34375" xr:uid="{00000000-0005-0000-0000-000090850000}"/>
    <cellStyle name="20% - Accent1 4 2 3 3 2 3 4 2 2" xfId="34376" xr:uid="{00000000-0005-0000-0000-000091850000}"/>
    <cellStyle name="20% - Accent1 4 2 3 3 2 3 4 2 2 2" xfId="34377" xr:uid="{00000000-0005-0000-0000-000092850000}"/>
    <cellStyle name="20% - Accent1 4 2 3 3 2 3 4 2 3" xfId="34378" xr:uid="{00000000-0005-0000-0000-000093850000}"/>
    <cellStyle name="20% - Accent1 4 2 3 3 2 3 4 3" xfId="34379" xr:uid="{00000000-0005-0000-0000-000094850000}"/>
    <cellStyle name="20% - Accent1 4 2 3 3 2 3 4 3 2" xfId="34380" xr:uid="{00000000-0005-0000-0000-000095850000}"/>
    <cellStyle name="20% - Accent1 4 2 3 3 2 3 4 4" xfId="34381" xr:uid="{00000000-0005-0000-0000-000096850000}"/>
    <cellStyle name="20% - Accent1 4 2 3 3 2 3 5" xfId="34382" xr:uid="{00000000-0005-0000-0000-000097850000}"/>
    <cellStyle name="20% - Accent1 4 2 3 3 2 3 5 2" xfId="34383" xr:uid="{00000000-0005-0000-0000-000098850000}"/>
    <cellStyle name="20% - Accent1 4 2 3 3 2 3 5 2 2" xfId="34384" xr:uid="{00000000-0005-0000-0000-000099850000}"/>
    <cellStyle name="20% - Accent1 4 2 3 3 2 3 5 3" xfId="34385" xr:uid="{00000000-0005-0000-0000-00009A850000}"/>
    <cellStyle name="20% - Accent1 4 2 3 3 2 3 6" xfId="34386" xr:uid="{00000000-0005-0000-0000-00009B850000}"/>
    <cellStyle name="20% - Accent1 4 2 3 3 2 3 6 2" xfId="34387" xr:uid="{00000000-0005-0000-0000-00009C850000}"/>
    <cellStyle name="20% - Accent1 4 2 3 3 2 3 6 2 2" xfId="34388" xr:uid="{00000000-0005-0000-0000-00009D850000}"/>
    <cellStyle name="20% - Accent1 4 2 3 3 2 3 6 3" xfId="34389" xr:uid="{00000000-0005-0000-0000-00009E850000}"/>
    <cellStyle name="20% - Accent1 4 2 3 3 2 3 7" xfId="34390" xr:uid="{00000000-0005-0000-0000-00009F850000}"/>
    <cellStyle name="20% - Accent1 4 2 3 3 2 3 7 2" xfId="34391" xr:uid="{00000000-0005-0000-0000-0000A0850000}"/>
    <cellStyle name="20% - Accent1 4 2 3 3 2 3 8" xfId="34392" xr:uid="{00000000-0005-0000-0000-0000A1850000}"/>
    <cellStyle name="20% - Accent1 4 2 3 3 2 3 8 2" xfId="34393" xr:uid="{00000000-0005-0000-0000-0000A2850000}"/>
    <cellStyle name="20% - Accent1 4 2 3 3 2 3 9" xfId="34394" xr:uid="{00000000-0005-0000-0000-0000A3850000}"/>
    <cellStyle name="20% - Accent1 4 2 3 3 2 4" xfId="34395" xr:uid="{00000000-0005-0000-0000-0000A4850000}"/>
    <cellStyle name="20% - Accent1 4 2 3 3 2 4 2" xfId="34396" xr:uid="{00000000-0005-0000-0000-0000A5850000}"/>
    <cellStyle name="20% - Accent1 4 2 3 3 2 4 2 2" xfId="34397" xr:uid="{00000000-0005-0000-0000-0000A6850000}"/>
    <cellStyle name="20% - Accent1 4 2 3 3 2 4 2 2 2" xfId="34398" xr:uid="{00000000-0005-0000-0000-0000A7850000}"/>
    <cellStyle name="20% - Accent1 4 2 3 3 2 4 2 3" xfId="34399" xr:uid="{00000000-0005-0000-0000-0000A8850000}"/>
    <cellStyle name="20% - Accent1 4 2 3 3 2 4 3" xfId="34400" xr:uid="{00000000-0005-0000-0000-0000A9850000}"/>
    <cellStyle name="20% - Accent1 4 2 3 3 2 4 3 2" xfId="34401" xr:uid="{00000000-0005-0000-0000-0000AA850000}"/>
    <cellStyle name="20% - Accent1 4 2 3 3 2 4 4" xfId="34402" xr:uid="{00000000-0005-0000-0000-0000AB850000}"/>
    <cellStyle name="20% - Accent1 4 2 3 3 2 5" xfId="34403" xr:uid="{00000000-0005-0000-0000-0000AC850000}"/>
    <cellStyle name="20% - Accent1 4 2 3 3 2 5 2" xfId="34404" xr:uid="{00000000-0005-0000-0000-0000AD850000}"/>
    <cellStyle name="20% - Accent1 4 2 3 3 2 5 2 2" xfId="34405" xr:uid="{00000000-0005-0000-0000-0000AE850000}"/>
    <cellStyle name="20% - Accent1 4 2 3 3 2 5 2 2 2" xfId="34406" xr:uid="{00000000-0005-0000-0000-0000AF850000}"/>
    <cellStyle name="20% - Accent1 4 2 3 3 2 5 2 3" xfId="34407" xr:uid="{00000000-0005-0000-0000-0000B0850000}"/>
    <cellStyle name="20% - Accent1 4 2 3 3 2 5 3" xfId="34408" xr:uid="{00000000-0005-0000-0000-0000B1850000}"/>
    <cellStyle name="20% - Accent1 4 2 3 3 2 5 3 2" xfId="34409" xr:uid="{00000000-0005-0000-0000-0000B2850000}"/>
    <cellStyle name="20% - Accent1 4 2 3 3 2 5 4" xfId="34410" xr:uid="{00000000-0005-0000-0000-0000B3850000}"/>
    <cellStyle name="20% - Accent1 4 2 3 3 2 6" xfId="34411" xr:uid="{00000000-0005-0000-0000-0000B4850000}"/>
    <cellStyle name="20% - Accent1 4 2 3 3 2 6 2" xfId="34412" xr:uid="{00000000-0005-0000-0000-0000B5850000}"/>
    <cellStyle name="20% - Accent1 4 2 3 3 2 6 2 2" xfId="34413" xr:uid="{00000000-0005-0000-0000-0000B6850000}"/>
    <cellStyle name="20% - Accent1 4 2 3 3 2 6 2 2 2" xfId="34414" xr:uid="{00000000-0005-0000-0000-0000B7850000}"/>
    <cellStyle name="20% - Accent1 4 2 3 3 2 6 2 3" xfId="34415" xr:uid="{00000000-0005-0000-0000-0000B8850000}"/>
    <cellStyle name="20% - Accent1 4 2 3 3 2 6 3" xfId="34416" xr:uid="{00000000-0005-0000-0000-0000B9850000}"/>
    <cellStyle name="20% - Accent1 4 2 3 3 2 6 3 2" xfId="34417" xr:uid="{00000000-0005-0000-0000-0000BA850000}"/>
    <cellStyle name="20% - Accent1 4 2 3 3 2 6 4" xfId="34418" xr:uid="{00000000-0005-0000-0000-0000BB850000}"/>
    <cellStyle name="20% - Accent1 4 2 3 3 2 7" xfId="34419" xr:uid="{00000000-0005-0000-0000-0000BC850000}"/>
    <cellStyle name="20% - Accent1 4 2 3 3 2 7 2" xfId="34420" xr:uid="{00000000-0005-0000-0000-0000BD850000}"/>
    <cellStyle name="20% - Accent1 4 2 3 3 2 7 2 2" xfId="34421" xr:uid="{00000000-0005-0000-0000-0000BE850000}"/>
    <cellStyle name="20% - Accent1 4 2 3 3 2 7 3" xfId="34422" xr:uid="{00000000-0005-0000-0000-0000BF850000}"/>
    <cellStyle name="20% - Accent1 4 2 3 3 2 8" xfId="34423" xr:uid="{00000000-0005-0000-0000-0000C0850000}"/>
    <cellStyle name="20% - Accent1 4 2 3 3 2 8 2" xfId="34424" xr:uid="{00000000-0005-0000-0000-0000C1850000}"/>
    <cellStyle name="20% - Accent1 4 2 3 3 2 8 2 2" xfId="34425" xr:uid="{00000000-0005-0000-0000-0000C2850000}"/>
    <cellStyle name="20% - Accent1 4 2 3 3 2 8 3" xfId="34426" xr:uid="{00000000-0005-0000-0000-0000C3850000}"/>
    <cellStyle name="20% - Accent1 4 2 3 3 2 9" xfId="34427" xr:uid="{00000000-0005-0000-0000-0000C4850000}"/>
    <cellStyle name="20% - Accent1 4 2 3 3 2 9 2" xfId="34428" xr:uid="{00000000-0005-0000-0000-0000C5850000}"/>
    <cellStyle name="20% - Accent1 4 2 3 3 3" xfId="34429" xr:uid="{00000000-0005-0000-0000-0000C6850000}"/>
    <cellStyle name="20% - Accent1 4 2 3 3 3 10" xfId="34430" xr:uid="{00000000-0005-0000-0000-0000C7850000}"/>
    <cellStyle name="20% - Accent1 4 2 3 3 3 10 2" xfId="34431" xr:uid="{00000000-0005-0000-0000-0000C8850000}"/>
    <cellStyle name="20% - Accent1 4 2 3 3 3 11" xfId="34432" xr:uid="{00000000-0005-0000-0000-0000C9850000}"/>
    <cellStyle name="20% - Accent1 4 2 3 3 3 2" xfId="34433" xr:uid="{00000000-0005-0000-0000-0000CA850000}"/>
    <cellStyle name="20% - Accent1 4 2 3 3 3 2 2" xfId="34434" xr:uid="{00000000-0005-0000-0000-0000CB850000}"/>
    <cellStyle name="20% - Accent1 4 2 3 3 3 2 2 2" xfId="34435" xr:uid="{00000000-0005-0000-0000-0000CC850000}"/>
    <cellStyle name="20% - Accent1 4 2 3 3 3 2 2 2 2" xfId="34436" xr:uid="{00000000-0005-0000-0000-0000CD850000}"/>
    <cellStyle name="20% - Accent1 4 2 3 3 3 2 2 2 2 2" xfId="34437" xr:uid="{00000000-0005-0000-0000-0000CE850000}"/>
    <cellStyle name="20% - Accent1 4 2 3 3 3 2 2 2 3" xfId="34438" xr:uid="{00000000-0005-0000-0000-0000CF850000}"/>
    <cellStyle name="20% - Accent1 4 2 3 3 3 2 2 3" xfId="34439" xr:uid="{00000000-0005-0000-0000-0000D0850000}"/>
    <cellStyle name="20% - Accent1 4 2 3 3 3 2 2 3 2" xfId="34440" xr:uid="{00000000-0005-0000-0000-0000D1850000}"/>
    <cellStyle name="20% - Accent1 4 2 3 3 3 2 2 4" xfId="34441" xr:uid="{00000000-0005-0000-0000-0000D2850000}"/>
    <cellStyle name="20% - Accent1 4 2 3 3 3 2 3" xfId="34442" xr:uid="{00000000-0005-0000-0000-0000D3850000}"/>
    <cellStyle name="20% - Accent1 4 2 3 3 3 2 3 2" xfId="34443" xr:uid="{00000000-0005-0000-0000-0000D4850000}"/>
    <cellStyle name="20% - Accent1 4 2 3 3 3 2 3 2 2" xfId="34444" xr:uid="{00000000-0005-0000-0000-0000D5850000}"/>
    <cellStyle name="20% - Accent1 4 2 3 3 3 2 3 2 2 2" xfId="34445" xr:uid="{00000000-0005-0000-0000-0000D6850000}"/>
    <cellStyle name="20% - Accent1 4 2 3 3 3 2 3 2 3" xfId="34446" xr:uid="{00000000-0005-0000-0000-0000D7850000}"/>
    <cellStyle name="20% - Accent1 4 2 3 3 3 2 3 3" xfId="34447" xr:uid="{00000000-0005-0000-0000-0000D8850000}"/>
    <cellStyle name="20% - Accent1 4 2 3 3 3 2 3 3 2" xfId="34448" xr:uid="{00000000-0005-0000-0000-0000D9850000}"/>
    <cellStyle name="20% - Accent1 4 2 3 3 3 2 3 4" xfId="34449" xr:uid="{00000000-0005-0000-0000-0000DA850000}"/>
    <cellStyle name="20% - Accent1 4 2 3 3 3 2 4" xfId="34450" xr:uid="{00000000-0005-0000-0000-0000DB850000}"/>
    <cellStyle name="20% - Accent1 4 2 3 3 3 2 4 2" xfId="34451" xr:uid="{00000000-0005-0000-0000-0000DC850000}"/>
    <cellStyle name="20% - Accent1 4 2 3 3 3 2 4 2 2" xfId="34452" xr:uid="{00000000-0005-0000-0000-0000DD850000}"/>
    <cellStyle name="20% - Accent1 4 2 3 3 3 2 4 2 2 2" xfId="34453" xr:uid="{00000000-0005-0000-0000-0000DE850000}"/>
    <cellStyle name="20% - Accent1 4 2 3 3 3 2 4 2 3" xfId="34454" xr:uid="{00000000-0005-0000-0000-0000DF850000}"/>
    <cellStyle name="20% - Accent1 4 2 3 3 3 2 4 3" xfId="34455" xr:uid="{00000000-0005-0000-0000-0000E0850000}"/>
    <cellStyle name="20% - Accent1 4 2 3 3 3 2 4 3 2" xfId="34456" xr:uid="{00000000-0005-0000-0000-0000E1850000}"/>
    <cellStyle name="20% - Accent1 4 2 3 3 3 2 4 4" xfId="34457" xr:uid="{00000000-0005-0000-0000-0000E2850000}"/>
    <cellStyle name="20% - Accent1 4 2 3 3 3 2 5" xfId="34458" xr:uid="{00000000-0005-0000-0000-0000E3850000}"/>
    <cellStyle name="20% - Accent1 4 2 3 3 3 2 5 2" xfId="34459" xr:uid="{00000000-0005-0000-0000-0000E4850000}"/>
    <cellStyle name="20% - Accent1 4 2 3 3 3 2 5 2 2" xfId="34460" xr:uid="{00000000-0005-0000-0000-0000E5850000}"/>
    <cellStyle name="20% - Accent1 4 2 3 3 3 2 5 3" xfId="34461" xr:uid="{00000000-0005-0000-0000-0000E6850000}"/>
    <cellStyle name="20% - Accent1 4 2 3 3 3 2 6" xfId="34462" xr:uid="{00000000-0005-0000-0000-0000E7850000}"/>
    <cellStyle name="20% - Accent1 4 2 3 3 3 2 6 2" xfId="34463" xr:uid="{00000000-0005-0000-0000-0000E8850000}"/>
    <cellStyle name="20% - Accent1 4 2 3 3 3 2 6 2 2" xfId="34464" xr:uid="{00000000-0005-0000-0000-0000E9850000}"/>
    <cellStyle name="20% - Accent1 4 2 3 3 3 2 6 3" xfId="34465" xr:uid="{00000000-0005-0000-0000-0000EA850000}"/>
    <cellStyle name="20% - Accent1 4 2 3 3 3 2 7" xfId="34466" xr:uid="{00000000-0005-0000-0000-0000EB850000}"/>
    <cellStyle name="20% - Accent1 4 2 3 3 3 2 7 2" xfId="34467" xr:uid="{00000000-0005-0000-0000-0000EC850000}"/>
    <cellStyle name="20% - Accent1 4 2 3 3 3 2 8" xfId="34468" xr:uid="{00000000-0005-0000-0000-0000ED850000}"/>
    <cellStyle name="20% - Accent1 4 2 3 3 3 2 8 2" xfId="34469" xr:uid="{00000000-0005-0000-0000-0000EE850000}"/>
    <cellStyle name="20% - Accent1 4 2 3 3 3 2 9" xfId="34470" xr:uid="{00000000-0005-0000-0000-0000EF850000}"/>
    <cellStyle name="20% - Accent1 4 2 3 3 3 3" xfId="34471" xr:uid="{00000000-0005-0000-0000-0000F0850000}"/>
    <cellStyle name="20% - Accent1 4 2 3 3 3 3 2" xfId="34472" xr:uid="{00000000-0005-0000-0000-0000F1850000}"/>
    <cellStyle name="20% - Accent1 4 2 3 3 3 3 2 2" xfId="34473" xr:uid="{00000000-0005-0000-0000-0000F2850000}"/>
    <cellStyle name="20% - Accent1 4 2 3 3 3 3 2 2 2" xfId="34474" xr:uid="{00000000-0005-0000-0000-0000F3850000}"/>
    <cellStyle name="20% - Accent1 4 2 3 3 3 3 2 2 2 2" xfId="34475" xr:uid="{00000000-0005-0000-0000-0000F4850000}"/>
    <cellStyle name="20% - Accent1 4 2 3 3 3 3 2 2 3" xfId="34476" xr:uid="{00000000-0005-0000-0000-0000F5850000}"/>
    <cellStyle name="20% - Accent1 4 2 3 3 3 3 2 3" xfId="34477" xr:uid="{00000000-0005-0000-0000-0000F6850000}"/>
    <cellStyle name="20% - Accent1 4 2 3 3 3 3 2 3 2" xfId="34478" xr:uid="{00000000-0005-0000-0000-0000F7850000}"/>
    <cellStyle name="20% - Accent1 4 2 3 3 3 3 2 4" xfId="34479" xr:uid="{00000000-0005-0000-0000-0000F8850000}"/>
    <cellStyle name="20% - Accent1 4 2 3 3 3 3 3" xfId="34480" xr:uid="{00000000-0005-0000-0000-0000F9850000}"/>
    <cellStyle name="20% - Accent1 4 2 3 3 3 3 3 2" xfId="34481" xr:uid="{00000000-0005-0000-0000-0000FA850000}"/>
    <cellStyle name="20% - Accent1 4 2 3 3 3 3 3 2 2" xfId="34482" xr:uid="{00000000-0005-0000-0000-0000FB850000}"/>
    <cellStyle name="20% - Accent1 4 2 3 3 3 3 3 2 2 2" xfId="34483" xr:uid="{00000000-0005-0000-0000-0000FC850000}"/>
    <cellStyle name="20% - Accent1 4 2 3 3 3 3 3 2 3" xfId="34484" xr:uid="{00000000-0005-0000-0000-0000FD850000}"/>
    <cellStyle name="20% - Accent1 4 2 3 3 3 3 3 3" xfId="34485" xr:uid="{00000000-0005-0000-0000-0000FE850000}"/>
    <cellStyle name="20% - Accent1 4 2 3 3 3 3 3 3 2" xfId="34486" xr:uid="{00000000-0005-0000-0000-0000FF850000}"/>
    <cellStyle name="20% - Accent1 4 2 3 3 3 3 3 4" xfId="34487" xr:uid="{00000000-0005-0000-0000-000000860000}"/>
    <cellStyle name="20% - Accent1 4 2 3 3 3 3 4" xfId="34488" xr:uid="{00000000-0005-0000-0000-000001860000}"/>
    <cellStyle name="20% - Accent1 4 2 3 3 3 3 4 2" xfId="34489" xr:uid="{00000000-0005-0000-0000-000002860000}"/>
    <cellStyle name="20% - Accent1 4 2 3 3 3 3 4 2 2" xfId="34490" xr:uid="{00000000-0005-0000-0000-000003860000}"/>
    <cellStyle name="20% - Accent1 4 2 3 3 3 3 4 2 2 2" xfId="34491" xr:uid="{00000000-0005-0000-0000-000004860000}"/>
    <cellStyle name="20% - Accent1 4 2 3 3 3 3 4 2 3" xfId="34492" xr:uid="{00000000-0005-0000-0000-000005860000}"/>
    <cellStyle name="20% - Accent1 4 2 3 3 3 3 4 3" xfId="34493" xr:uid="{00000000-0005-0000-0000-000006860000}"/>
    <cellStyle name="20% - Accent1 4 2 3 3 3 3 4 3 2" xfId="34494" xr:uid="{00000000-0005-0000-0000-000007860000}"/>
    <cellStyle name="20% - Accent1 4 2 3 3 3 3 4 4" xfId="34495" xr:uid="{00000000-0005-0000-0000-000008860000}"/>
    <cellStyle name="20% - Accent1 4 2 3 3 3 3 5" xfId="34496" xr:uid="{00000000-0005-0000-0000-000009860000}"/>
    <cellStyle name="20% - Accent1 4 2 3 3 3 3 5 2" xfId="34497" xr:uid="{00000000-0005-0000-0000-00000A860000}"/>
    <cellStyle name="20% - Accent1 4 2 3 3 3 3 5 2 2" xfId="34498" xr:uid="{00000000-0005-0000-0000-00000B860000}"/>
    <cellStyle name="20% - Accent1 4 2 3 3 3 3 5 3" xfId="34499" xr:uid="{00000000-0005-0000-0000-00000C860000}"/>
    <cellStyle name="20% - Accent1 4 2 3 3 3 3 6" xfId="34500" xr:uid="{00000000-0005-0000-0000-00000D860000}"/>
    <cellStyle name="20% - Accent1 4 2 3 3 3 3 6 2" xfId="34501" xr:uid="{00000000-0005-0000-0000-00000E860000}"/>
    <cellStyle name="20% - Accent1 4 2 3 3 3 3 6 2 2" xfId="34502" xr:uid="{00000000-0005-0000-0000-00000F860000}"/>
    <cellStyle name="20% - Accent1 4 2 3 3 3 3 6 3" xfId="34503" xr:uid="{00000000-0005-0000-0000-000010860000}"/>
    <cellStyle name="20% - Accent1 4 2 3 3 3 3 7" xfId="34504" xr:uid="{00000000-0005-0000-0000-000011860000}"/>
    <cellStyle name="20% - Accent1 4 2 3 3 3 3 7 2" xfId="34505" xr:uid="{00000000-0005-0000-0000-000012860000}"/>
    <cellStyle name="20% - Accent1 4 2 3 3 3 3 8" xfId="34506" xr:uid="{00000000-0005-0000-0000-000013860000}"/>
    <cellStyle name="20% - Accent1 4 2 3 3 3 3 8 2" xfId="34507" xr:uid="{00000000-0005-0000-0000-000014860000}"/>
    <cellStyle name="20% - Accent1 4 2 3 3 3 3 9" xfId="34508" xr:uid="{00000000-0005-0000-0000-000015860000}"/>
    <cellStyle name="20% - Accent1 4 2 3 3 3 4" xfId="34509" xr:uid="{00000000-0005-0000-0000-000016860000}"/>
    <cellStyle name="20% - Accent1 4 2 3 3 3 4 2" xfId="34510" xr:uid="{00000000-0005-0000-0000-000017860000}"/>
    <cellStyle name="20% - Accent1 4 2 3 3 3 4 2 2" xfId="34511" xr:uid="{00000000-0005-0000-0000-000018860000}"/>
    <cellStyle name="20% - Accent1 4 2 3 3 3 4 2 2 2" xfId="34512" xr:uid="{00000000-0005-0000-0000-000019860000}"/>
    <cellStyle name="20% - Accent1 4 2 3 3 3 4 2 3" xfId="34513" xr:uid="{00000000-0005-0000-0000-00001A860000}"/>
    <cellStyle name="20% - Accent1 4 2 3 3 3 4 3" xfId="34514" xr:uid="{00000000-0005-0000-0000-00001B860000}"/>
    <cellStyle name="20% - Accent1 4 2 3 3 3 4 3 2" xfId="34515" xr:uid="{00000000-0005-0000-0000-00001C860000}"/>
    <cellStyle name="20% - Accent1 4 2 3 3 3 4 4" xfId="34516" xr:uid="{00000000-0005-0000-0000-00001D860000}"/>
    <cellStyle name="20% - Accent1 4 2 3 3 3 5" xfId="34517" xr:uid="{00000000-0005-0000-0000-00001E860000}"/>
    <cellStyle name="20% - Accent1 4 2 3 3 3 5 2" xfId="34518" xr:uid="{00000000-0005-0000-0000-00001F860000}"/>
    <cellStyle name="20% - Accent1 4 2 3 3 3 5 2 2" xfId="34519" xr:uid="{00000000-0005-0000-0000-000020860000}"/>
    <cellStyle name="20% - Accent1 4 2 3 3 3 5 2 2 2" xfId="34520" xr:uid="{00000000-0005-0000-0000-000021860000}"/>
    <cellStyle name="20% - Accent1 4 2 3 3 3 5 2 3" xfId="34521" xr:uid="{00000000-0005-0000-0000-000022860000}"/>
    <cellStyle name="20% - Accent1 4 2 3 3 3 5 3" xfId="34522" xr:uid="{00000000-0005-0000-0000-000023860000}"/>
    <cellStyle name="20% - Accent1 4 2 3 3 3 5 3 2" xfId="34523" xr:uid="{00000000-0005-0000-0000-000024860000}"/>
    <cellStyle name="20% - Accent1 4 2 3 3 3 5 4" xfId="34524" xr:uid="{00000000-0005-0000-0000-000025860000}"/>
    <cellStyle name="20% - Accent1 4 2 3 3 3 6" xfId="34525" xr:uid="{00000000-0005-0000-0000-000026860000}"/>
    <cellStyle name="20% - Accent1 4 2 3 3 3 6 2" xfId="34526" xr:uid="{00000000-0005-0000-0000-000027860000}"/>
    <cellStyle name="20% - Accent1 4 2 3 3 3 6 2 2" xfId="34527" xr:uid="{00000000-0005-0000-0000-000028860000}"/>
    <cellStyle name="20% - Accent1 4 2 3 3 3 6 2 2 2" xfId="34528" xr:uid="{00000000-0005-0000-0000-000029860000}"/>
    <cellStyle name="20% - Accent1 4 2 3 3 3 6 2 3" xfId="34529" xr:uid="{00000000-0005-0000-0000-00002A860000}"/>
    <cellStyle name="20% - Accent1 4 2 3 3 3 6 3" xfId="34530" xr:uid="{00000000-0005-0000-0000-00002B860000}"/>
    <cellStyle name="20% - Accent1 4 2 3 3 3 6 3 2" xfId="34531" xr:uid="{00000000-0005-0000-0000-00002C860000}"/>
    <cellStyle name="20% - Accent1 4 2 3 3 3 6 4" xfId="34532" xr:uid="{00000000-0005-0000-0000-00002D860000}"/>
    <cellStyle name="20% - Accent1 4 2 3 3 3 7" xfId="34533" xr:uid="{00000000-0005-0000-0000-00002E860000}"/>
    <cellStyle name="20% - Accent1 4 2 3 3 3 7 2" xfId="34534" xr:uid="{00000000-0005-0000-0000-00002F860000}"/>
    <cellStyle name="20% - Accent1 4 2 3 3 3 7 2 2" xfId="34535" xr:uid="{00000000-0005-0000-0000-000030860000}"/>
    <cellStyle name="20% - Accent1 4 2 3 3 3 7 3" xfId="34536" xr:uid="{00000000-0005-0000-0000-000031860000}"/>
    <cellStyle name="20% - Accent1 4 2 3 3 3 8" xfId="34537" xr:uid="{00000000-0005-0000-0000-000032860000}"/>
    <cellStyle name="20% - Accent1 4 2 3 3 3 8 2" xfId="34538" xr:uid="{00000000-0005-0000-0000-000033860000}"/>
    <cellStyle name="20% - Accent1 4 2 3 3 3 8 2 2" xfId="34539" xr:uid="{00000000-0005-0000-0000-000034860000}"/>
    <cellStyle name="20% - Accent1 4 2 3 3 3 8 3" xfId="34540" xr:uid="{00000000-0005-0000-0000-000035860000}"/>
    <cellStyle name="20% - Accent1 4 2 3 3 3 9" xfId="34541" xr:uid="{00000000-0005-0000-0000-000036860000}"/>
    <cellStyle name="20% - Accent1 4 2 3 3 3 9 2" xfId="34542" xr:uid="{00000000-0005-0000-0000-000037860000}"/>
    <cellStyle name="20% - Accent1 4 2 3 3 4" xfId="34543" xr:uid="{00000000-0005-0000-0000-000038860000}"/>
    <cellStyle name="20% - Accent1 4 2 3 3 4 10" xfId="34544" xr:uid="{00000000-0005-0000-0000-000039860000}"/>
    <cellStyle name="20% - Accent1 4 2 3 3 4 10 2" xfId="34545" xr:uid="{00000000-0005-0000-0000-00003A860000}"/>
    <cellStyle name="20% - Accent1 4 2 3 3 4 11" xfId="34546" xr:uid="{00000000-0005-0000-0000-00003B860000}"/>
    <cellStyle name="20% - Accent1 4 2 3 3 4 2" xfId="34547" xr:uid="{00000000-0005-0000-0000-00003C860000}"/>
    <cellStyle name="20% - Accent1 4 2 3 3 4 2 2" xfId="34548" xr:uid="{00000000-0005-0000-0000-00003D860000}"/>
    <cellStyle name="20% - Accent1 4 2 3 3 4 2 2 2" xfId="34549" xr:uid="{00000000-0005-0000-0000-00003E860000}"/>
    <cellStyle name="20% - Accent1 4 2 3 3 4 2 2 2 2" xfId="34550" xr:uid="{00000000-0005-0000-0000-00003F860000}"/>
    <cellStyle name="20% - Accent1 4 2 3 3 4 2 2 2 2 2" xfId="34551" xr:uid="{00000000-0005-0000-0000-000040860000}"/>
    <cellStyle name="20% - Accent1 4 2 3 3 4 2 2 2 3" xfId="34552" xr:uid="{00000000-0005-0000-0000-000041860000}"/>
    <cellStyle name="20% - Accent1 4 2 3 3 4 2 2 3" xfId="34553" xr:uid="{00000000-0005-0000-0000-000042860000}"/>
    <cellStyle name="20% - Accent1 4 2 3 3 4 2 2 3 2" xfId="34554" xr:uid="{00000000-0005-0000-0000-000043860000}"/>
    <cellStyle name="20% - Accent1 4 2 3 3 4 2 2 4" xfId="34555" xr:uid="{00000000-0005-0000-0000-000044860000}"/>
    <cellStyle name="20% - Accent1 4 2 3 3 4 2 3" xfId="34556" xr:uid="{00000000-0005-0000-0000-000045860000}"/>
    <cellStyle name="20% - Accent1 4 2 3 3 4 2 3 2" xfId="34557" xr:uid="{00000000-0005-0000-0000-000046860000}"/>
    <cellStyle name="20% - Accent1 4 2 3 3 4 2 3 2 2" xfId="34558" xr:uid="{00000000-0005-0000-0000-000047860000}"/>
    <cellStyle name="20% - Accent1 4 2 3 3 4 2 3 2 2 2" xfId="34559" xr:uid="{00000000-0005-0000-0000-000048860000}"/>
    <cellStyle name="20% - Accent1 4 2 3 3 4 2 3 2 3" xfId="34560" xr:uid="{00000000-0005-0000-0000-000049860000}"/>
    <cellStyle name="20% - Accent1 4 2 3 3 4 2 3 3" xfId="34561" xr:uid="{00000000-0005-0000-0000-00004A860000}"/>
    <cellStyle name="20% - Accent1 4 2 3 3 4 2 3 3 2" xfId="34562" xr:uid="{00000000-0005-0000-0000-00004B860000}"/>
    <cellStyle name="20% - Accent1 4 2 3 3 4 2 3 4" xfId="34563" xr:uid="{00000000-0005-0000-0000-00004C860000}"/>
    <cellStyle name="20% - Accent1 4 2 3 3 4 2 4" xfId="34564" xr:uid="{00000000-0005-0000-0000-00004D860000}"/>
    <cellStyle name="20% - Accent1 4 2 3 3 4 2 4 2" xfId="34565" xr:uid="{00000000-0005-0000-0000-00004E860000}"/>
    <cellStyle name="20% - Accent1 4 2 3 3 4 2 4 2 2" xfId="34566" xr:uid="{00000000-0005-0000-0000-00004F860000}"/>
    <cellStyle name="20% - Accent1 4 2 3 3 4 2 4 2 2 2" xfId="34567" xr:uid="{00000000-0005-0000-0000-000050860000}"/>
    <cellStyle name="20% - Accent1 4 2 3 3 4 2 4 2 3" xfId="34568" xr:uid="{00000000-0005-0000-0000-000051860000}"/>
    <cellStyle name="20% - Accent1 4 2 3 3 4 2 4 3" xfId="34569" xr:uid="{00000000-0005-0000-0000-000052860000}"/>
    <cellStyle name="20% - Accent1 4 2 3 3 4 2 4 3 2" xfId="34570" xr:uid="{00000000-0005-0000-0000-000053860000}"/>
    <cellStyle name="20% - Accent1 4 2 3 3 4 2 4 4" xfId="34571" xr:uid="{00000000-0005-0000-0000-000054860000}"/>
    <cellStyle name="20% - Accent1 4 2 3 3 4 2 5" xfId="34572" xr:uid="{00000000-0005-0000-0000-000055860000}"/>
    <cellStyle name="20% - Accent1 4 2 3 3 4 2 5 2" xfId="34573" xr:uid="{00000000-0005-0000-0000-000056860000}"/>
    <cellStyle name="20% - Accent1 4 2 3 3 4 2 5 2 2" xfId="34574" xr:uid="{00000000-0005-0000-0000-000057860000}"/>
    <cellStyle name="20% - Accent1 4 2 3 3 4 2 5 3" xfId="34575" xr:uid="{00000000-0005-0000-0000-000058860000}"/>
    <cellStyle name="20% - Accent1 4 2 3 3 4 2 6" xfId="34576" xr:uid="{00000000-0005-0000-0000-000059860000}"/>
    <cellStyle name="20% - Accent1 4 2 3 3 4 2 6 2" xfId="34577" xr:uid="{00000000-0005-0000-0000-00005A860000}"/>
    <cellStyle name="20% - Accent1 4 2 3 3 4 2 6 2 2" xfId="34578" xr:uid="{00000000-0005-0000-0000-00005B860000}"/>
    <cellStyle name="20% - Accent1 4 2 3 3 4 2 6 3" xfId="34579" xr:uid="{00000000-0005-0000-0000-00005C860000}"/>
    <cellStyle name="20% - Accent1 4 2 3 3 4 2 7" xfId="34580" xr:uid="{00000000-0005-0000-0000-00005D860000}"/>
    <cellStyle name="20% - Accent1 4 2 3 3 4 2 7 2" xfId="34581" xr:uid="{00000000-0005-0000-0000-00005E860000}"/>
    <cellStyle name="20% - Accent1 4 2 3 3 4 2 8" xfId="34582" xr:uid="{00000000-0005-0000-0000-00005F860000}"/>
    <cellStyle name="20% - Accent1 4 2 3 3 4 2 8 2" xfId="34583" xr:uid="{00000000-0005-0000-0000-000060860000}"/>
    <cellStyle name="20% - Accent1 4 2 3 3 4 2 9" xfId="34584" xr:uid="{00000000-0005-0000-0000-000061860000}"/>
    <cellStyle name="20% - Accent1 4 2 3 3 4 3" xfId="34585" xr:uid="{00000000-0005-0000-0000-000062860000}"/>
    <cellStyle name="20% - Accent1 4 2 3 3 4 3 2" xfId="34586" xr:uid="{00000000-0005-0000-0000-000063860000}"/>
    <cellStyle name="20% - Accent1 4 2 3 3 4 3 2 2" xfId="34587" xr:uid="{00000000-0005-0000-0000-000064860000}"/>
    <cellStyle name="20% - Accent1 4 2 3 3 4 3 2 2 2" xfId="34588" xr:uid="{00000000-0005-0000-0000-000065860000}"/>
    <cellStyle name="20% - Accent1 4 2 3 3 4 3 2 2 2 2" xfId="34589" xr:uid="{00000000-0005-0000-0000-000066860000}"/>
    <cellStyle name="20% - Accent1 4 2 3 3 4 3 2 2 3" xfId="34590" xr:uid="{00000000-0005-0000-0000-000067860000}"/>
    <cellStyle name="20% - Accent1 4 2 3 3 4 3 2 3" xfId="34591" xr:uid="{00000000-0005-0000-0000-000068860000}"/>
    <cellStyle name="20% - Accent1 4 2 3 3 4 3 2 3 2" xfId="34592" xr:uid="{00000000-0005-0000-0000-000069860000}"/>
    <cellStyle name="20% - Accent1 4 2 3 3 4 3 2 4" xfId="34593" xr:uid="{00000000-0005-0000-0000-00006A860000}"/>
    <cellStyle name="20% - Accent1 4 2 3 3 4 3 3" xfId="34594" xr:uid="{00000000-0005-0000-0000-00006B860000}"/>
    <cellStyle name="20% - Accent1 4 2 3 3 4 3 3 2" xfId="34595" xr:uid="{00000000-0005-0000-0000-00006C860000}"/>
    <cellStyle name="20% - Accent1 4 2 3 3 4 3 3 2 2" xfId="34596" xr:uid="{00000000-0005-0000-0000-00006D860000}"/>
    <cellStyle name="20% - Accent1 4 2 3 3 4 3 3 2 2 2" xfId="34597" xr:uid="{00000000-0005-0000-0000-00006E860000}"/>
    <cellStyle name="20% - Accent1 4 2 3 3 4 3 3 2 3" xfId="34598" xr:uid="{00000000-0005-0000-0000-00006F860000}"/>
    <cellStyle name="20% - Accent1 4 2 3 3 4 3 3 3" xfId="34599" xr:uid="{00000000-0005-0000-0000-000070860000}"/>
    <cellStyle name="20% - Accent1 4 2 3 3 4 3 3 3 2" xfId="34600" xr:uid="{00000000-0005-0000-0000-000071860000}"/>
    <cellStyle name="20% - Accent1 4 2 3 3 4 3 3 4" xfId="34601" xr:uid="{00000000-0005-0000-0000-000072860000}"/>
    <cellStyle name="20% - Accent1 4 2 3 3 4 3 4" xfId="34602" xr:uid="{00000000-0005-0000-0000-000073860000}"/>
    <cellStyle name="20% - Accent1 4 2 3 3 4 3 4 2" xfId="34603" xr:uid="{00000000-0005-0000-0000-000074860000}"/>
    <cellStyle name="20% - Accent1 4 2 3 3 4 3 4 2 2" xfId="34604" xr:uid="{00000000-0005-0000-0000-000075860000}"/>
    <cellStyle name="20% - Accent1 4 2 3 3 4 3 4 2 2 2" xfId="34605" xr:uid="{00000000-0005-0000-0000-000076860000}"/>
    <cellStyle name="20% - Accent1 4 2 3 3 4 3 4 2 3" xfId="34606" xr:uid="{00000000-0005-0000-0000-000077860000}"/>
    <cellStyle name="20% - Accent1 4 2 3 3 4 3 4 3" xfId="34607" xr:uid="{00000000-0005-0000-0000-000078860000}"/>
    <cellStyle name="20% - Accent1 4 2 3 3 4 3 4 3 2" xfId="34608" xr:uid="{00000000-0005-0000-0000-000079860000}"/>
    <cellStyle name="20% - Accent1 4 2 3 3 4 3 4 4" xfId="34609" xr:uid="{00000000-0005-0000-0000-00007A860000}"/>
    <cellStyle name="20% - Accent1 4 2 3 3 4 3 5" xfId="34610" xr:uid="{00000000-0005-0000-0000-00007B860000}"/>
    <cellStyle name="20% - Accent1 4 2 3 3 4 3 5 2" xfId="34611" xr:uid="{00000000-0005-0000-0000-00007C860000}"/>
    <cellStyle name="20% - Accent1 4 2 3 3 4 3 5 2 2" xfId="34612" xr:uid="{00000000-0005-0000-0000-00007D860000}"/>
    <cellStyle name="20% - Accent1 4 2 3 3 4 3 5 3" xfId="34613" xr:uid="{00000000-0005-0000-0000-00007E860000}"/>
    <cellStyle name="20% - Accent1 4 2 3 3 4 3 6" xfId="34614" xr:uid="{00000000-0005-0000-0000-00007F860000}"/>
    <cellStyle name="20% - Accent1 4 2 3 3 4 3 6 2" xfId="34615" xr:uid="{00000000-0005-0000-0000-000080860000}"/>
    <cellStyle name="20% - Accent1 4 2 3 3 4 3 6 2 2" xfId="34616" xr:uid="{00000000-0005-0000-0000-000081860000}"/>
    <cellStyle name="20% - Accent1 4 2 3 3 4 3 6 3" xfId="34617" xr:uid="{00000000-0005-0000-0000-000082860000}"/>
    <cellStyle name="20% - Accent1 4 2 3 3 4 3 7" xfId="34618" xr:uid="{00000000-0005-0000-0000-000083860000}"/>
    <cellStyle name="20% - Accent1 4 2 3 3 4 3 7 2" xfId="34619" xr:uid="{00000000-0005-0000-0000-000084860000}"/>
    <cellStyle name="20% - Accent1 4 2 3 3 4 3 8" xfId="34620" xr:uid="{00000000-0005-0000-0000-000085860000}"/>
    <cellStyle name="20% - Accent1 4 2 3 3 4 3 8 2" xfId="34621" xr:uid="{00000000-0005-0000-0000-000086860000}"/>
    <cellStyle name="20% - Accent1 4 2 3 3 4 3 9" xfId="34622" xr:uid="{00000000-0005-0000-0000-000087860000}"/>
    <cellStyle name="20% - Accent1 4 2 3 3 4 4" xfId="34623" xr:uid="{00000000-0005-0000-0000-000088860000}"/>
    <cellStyle name="20% - Accent1 4 2 3 3 4 4 2" xfId="34624" xr:uid="{00000000-0005-0000-0000-000089860000}"/>
    <cellStyle name="20% - Accent1 4 2 3 3 4 4 2 2" xfId="34625" xr:uid="{00000000-0005-0000-0000-00008A860000}"/>
    <cellStyle name="20% - Accent1 4 2 3 3 4 4 2 2 2" xfId="34626" xr:uid="{00000000-0005-0000-0000-00008B860000}"/>
    <cellStyle name="20% - Accent1 4 2 3 3 4 4 2 3" xfId="34627" xr:uid="{00000000-0005-0000-0000-00008C860000}"/>
    <cellStyle name="20% - Accent1 4 2 3 3 4 4 3" xfId="34628" xr:uid="{00000000-0005-0000-0000-00008D860000}"/>
    <cellStyle name="20% - Accent1 4 2 3 3 4 4 3 2" xfId="34629" xr:uid="{00000000-0005-0000-0000-00008E860000}"/>
    <cellStyle name="20% - Accent1 4 2 3 3 4 4 4" xfId="34630" xr:uid="{00000000-0005-0000-0000-00008F860000}"/>
    <cellStyle name="20% - Accent1 4 2 3 3 4 5" xfId="34631" xr:uid="{00000000-0005-0000-0000-000090860000}"/>
    <cellStyle name="20% - Accent1 4 2 3 3 4 5 2" xfId="34632" xr:uid="{00000000-0005-0000-0000-000091860000}"/>
    <cellStyle name="20% - Accent1 4 2 3 3 4 5 2 2" xfId="34633" xr:uid="{00000000-0005-0000-0000-000092860000}"/>
    <cellStyle name="20% - Accent1 4 2 3 3 4 5 2 2 2" xfId="34634" xr:uid="{00000000-0005-0000-0000-000093860000}"/>
    <cellStyle name="20% - Accent1 4 2 3 3 4 5 2 3" xfId="34635" xr:uid="{00000000-0005-0000-0000-000094860000}"/>
    <cellStyle name="20% - Accent1 4 2 3 3 4 5 3" xfId="34636" xr:uid="{00000000-0005-0000-0000-000095860000}"/>
    <cellStyle name="20% - Accent1 4 2 3 3 4 5 3 2" xfId="34637" xr:uid="{00000000-0005-0000-0000-000096860000}"/>
    <cellStyle name="20% - Accent1 4 2 3 3 4 5 4" xfId="34638" xr:uid="{00000000-0005-0000-0000-000097860000}"/>
    <cellStyle name="20% - Accent1 4 2 3 3 4 6" xfId="34639" xr:uid="{00000000-0005-0000-0000-000098860000}"/>
    <cellStyle name="20% - Accent1 4 2 3 3 4 6 2" xfId="34640" xr:uid="{00000000-0005-0000-0000-000099860000}"/>
    <cellStyle name="20% - Accent1 4 2 3 3 4 6 2 2" xfId="34641" xr:uid="{00000000-0005-0000-0000-00009A860000}"/>
    <cellStyle name="20% - Accent1 4 2 3 3 4 6 2 2 2" xfId="34642" xr:uid="{00000000-0005-0000-0000-00009B860000}"/>
    <cellStyle name="20% - Accent1 4 2 3 3 4 6 2 3" xfId="34643" xr:uid="{00000000-0005-0000-0000-00009C860000}"/>
    <cellStyle name="20% - Accent1 4 2 3 3 4 6 3" xfId="34644" xr:uid="{00000000-0005-0000-0000-00009D860000}"/>
    <cellStyle name="20% - Accent1 4 2 3 3 4 6 3 2" xfId="34645" xr:uid="{00000000-0005-0000-0000-00009E860000}"/>
    <cellStyle name="20% - Accent1 4 2 3 3 4 6 4" xfId="34646" xr:uid="{00000000-0005-0000-0000-00009F860000}"/>
    <cellStyle name="20% - Accent1 4 2 3 3 4 7" xfId="34647" xr:uid="{00000000-0005-0000-0000-0000A0860000}"/>
    <cellStyle name="20% - Accent1 4 2 3 3 4 7 2" xfId="34648" xr:uid="{00000000-0005-0000-0000-0000A1860000}"/>
    <cellStyle name="20% - Accent1 4 2 3 3 4 7 2 2" xfId="34649" xr:uid="{00000000-0005-0000-0000-0000A2860000}"/>
    <cellStyle name="20% - Accent1 4 2 3 3 4 7 3" xfId="34650" xr:uid="{00000000-0005-0000-0000-0000A3860000}"/>
    <cellStyle name="20% - Accent1 4 2 3 3 4 8" xfId="34651" xr:uid="{00000000-0005-0000-0000-0000A4860000}"/>
    <cellStyle name="20% - Accent1 4 2 3 3 4 8 2" xfId="34652" xr:uid="{00000000-0005-0000-0000-0000A5860000}"/>
    <cellStyle name="20% - Accent1 4 2 3 3 4 8 2 2" xfId="34653" xr:uid="{00000000-0005-0000-0000-0000A6860000}"/>
    <cellStyle name="20% - Accent1 4 2 3 3 4 8 3" xfId="34654" xr:uid="{00000000-0005-0000-0000-0000A7860000}"/>
    <cellStyle name="20% - Accent1 4 2 3 3 4 9" xfId="34655" xr:uid="{00000000-0005-0000-0000-0000A8860000}"/>
    <cellStyle name="20% - Accent1 4 2 3 3 4 9 2" xfId="34656" xr:uid="{00000000-0005-0000-0000-0000A9860000}"/>
    <cellStyle name="20% - Accent1 4 2 3 3 5" xfId="34657" xr:uid="{00000000-0005-0000-0000-0000AA860000}"/>
    <cellStyle name="20% - Accent1 4 2 3 3 5 2" xfId="34658" xr:uid="{00000000-0005-0000-0000-0000AB860000}"/>
    <cellStyle name="20% - Accent1 4 2 3 3 5 2 2" xfId="34659" xr:uid="{00000000-0005-0000-0000-0000AC860000}"/>
    <cellStyle name="20% - Accent1 4 2 3 3 5 2 2 2" xfId="34660" xr:uid="{00000000-0005-0000-0000-0000AD860000}"/>
    <cellStyle name="20% - Accent1 4 2 3 3 5 2 2 2 2" xfId="34661" xr:uid="{00000000-0005-0000-0000-0000AE860000}"/>
    <cellStyle name="20% - Accent1 4 2 3 3 5 2 2 3" xfId="34662" xr:uid="{00000000-0005-0000-0000-0000AF860000}"/>
    <cellStyle name="20% - Accent1 4 2 3 3 5 2 3" xfId="34663" xr:uid="{00000000-0005-0000-0000-0000B0860000}"/>
    <cellStyle name="20% - Accent1 4 2 3 3 5 2 3 2" xfId="34664" xr:uid="{00000000-0005-0000-0000-0000B1860000}"/>
    <cellStyle name="20% - Accent1 4 2 3 3 5 2 4" xfId="34665" xr:uid="{00000000-0005-0000-0000-0000B2860000}"/>
    <cellStyle name="20% - Accent1 4 2 3 3 5 3" xfId="34666" xr:uid="{00000000-0005-0000-0000-0000B3860000}"/>
    <cellStyle name="20% - Accent1 4 2 3 3 5 3 2" xfId="34667" xr:uid="{00000000-0005-0000-0000-0000B4860000}"/>
    <cellStyle name="20% - Accent1 4 2 3 3 5 3 2 2" xfId="34668" xr:uid="{00000000-0005-0000-0000-0000B5860000}"/>
    <cellStyle name="20% - Accent1 4 2 3 3 5 3 2 2 2" xfId="34669" xr:uid="{00000000-0005-0000-0000-0000B6860000}"/>
    <cellStyle name="20% - Accent1 4 2 3 3 5 3 2 3" xfId="34670" xr:uid="{00000000-0005-0000-0000-0000B7860000}"/>
    <cellStyle name="20% - Accent1 4 2 3 3 5 3 3" xfId="34671" xr:uid="{00000000-0005-0000-0000-0000B8860000}"/>
    <cellStyle name="20% - Accent1 4 2 3 3 5 3 3 2" xfId="34672" xr:uid="{00000000-0005-0000-0000-0000B9860000}"/>
    <cellStyle name="20% - Accent1 4 2 3 3 5 3 4" xfId="34673" xr:uid="{00000000-0005-0000-0000-0000BA860000}"/>
    <cellStyle name="20% - Accent1 4 2 3 3 5 4" xfId="34674" xr:uid="{00000000-0005-0000-0000-0000BB860000}"/>
    <cellStyle name="20% - Accent1 4 2 3 3 5 4 2" xfId="34675" xr:uid="{00000000-0005-0000-0000-0000BC860000}"/>
    <cellStyle name="20% - Accent1 4 2 3 3 5 4 2 2" xfId="34676" xr:uid="{00000000-0005-0000-0000-0000BD860000}"/>
    <cellStyle name="20% - Accent1 4 2 3 3 5 4 2 2 2" xfId="34677" xr:uid="{00000000-0005-0000-0000-0000BE860000}"/>
    <cellStyle name="20% - Accent1 4 2 3 3 5 4 2 3" xfId="34678" xr:uid="{00000000-0005-0000-0000-0000BF860000}"/>
    <cellStyle name="20% - Accent1 4 2 3 3 5 4 3" xfId="34679" xr:uid="{00000000-0005-0000-0000-0000C0860000}"/>
    <cellStyle name="20% - Accent1 4 2 3 3 5 4 3 2" xfId="34680" xr:uid="{00000000-0005-0000-0000-0000C1860000}"/>
    <cellStyle name="20% - Accent1 4 2 3 3 5 4 4" xfId="34681" xr:uid="{00000000-0005-0000-0000-0000C2860000}"/>
    <cellStyle name="20% - Accent1 4 2 3 3 5 5" xfId="34682" xr:uid="{00000000-0005-0000-0000-0000C3860000}"/>
    <cellStyle name="20% - Accent1 4 2 3 3 5 5 2" xfId="34683" xr:uid="{00000000-0005-0000-0000-0000C4860000}"/>
    <cellStyle name="20% - Accent1 4 2 3 3 5 5 2 2" xfId="34684" xr:uid="{00000000-0005-0000-0000-0000C5860000}"/>
    <cellStyle name="20% - Accent1 4 2 3 3 5 5 3" xfId="34685" xr:uid="{00000000-0005-0000-0000-0000C6860000}"/>
    <cellStyle name="20% - Accent1 4 2 3 3 5 6" xfId="34686" xr:uid="{00000000-0005-0000-0000-0000C7860000}"/>
    <cellStyle name="20% - Accent1 4 2 3 3 5 6 2" xfId="34687" xr:uid="{00000000-0005-0000-0000-0000C8860000}"/>
    <cellStyle name="20% - Accent1 4 2 3 3 5 6 2 2" xfId="34688" xr:uid="{00000000-0005-0000-0000-0000C9860000}"/>
    <cellStyle name="20% - Accent1 4 2 3 3 5 6 3" xfId="34689" xr:uid="{00000000-0005-0000-0000-0000CA860000}"/>
    <cellStyle name="20% - Accent1 4 2 3 3 5 7" xfId="34690" xr:uid="{00000000-0005-0000-0000-0000CB860000}"/>
    <cellStyle name="20% - Accent1 4 2 3 3 5 7 2" xfId="34691" xr:uid="{00000000-0005-0000-0000-0000CC860000}"/>
    <cellStyle name="20% - Accent1 4 2 3 3 5 8" xfId="34692" xr:uid="{00000000-0005-0000-0000-0000CD860000}"/>
    <cellStyle name="20% - Accent1 4 2 3 3 5 8 2" xfId="34693" xr:uid="{00000000-0005-0000-0000-0000CE860000}"/>
    <cellStyle name="20% - Accent1 4 2 3 3 5 9" xfId="34694" xr:uid="{00000000-0005-0000-0000-0000CF860000}"/>
    <cellStyle name="20% - Accent1 4 2 3 3 6" xfId="34695" xr:uid="{00000000-0005-0000-0000-0000D0860000}"/>
    <cellStyle name="20% - Accent1 4 2 3 3 6 2" xfId="34696" xr:uid="{00000000-0005-0000-0000-0000D1860000}"/>
    <cellStyle name="20% - Accent1 4 2 3 3 6 2 2" xfId="34697" xr:uid="{00000000-0005-0000-0000-0000D2860000}"/>
    <cellStyle name="20% - Accent1 4 2 3 3 6 2 2 2" xfId="34698" xr:uid="{00000000-0005-0000-0000-0000D3860000}"/>
    <cellStyle name="20% - Accent1 4 2 3 3 6 2 2 2 2" xfId="34699" xr:uid="{00000000-0005-0000-0000-0000D4860000}"/>
    <cellStyle name="20% - Accent1 4 2 3 3 6 2 2 3" xfId="34700" xr:uid="{00000000-0005-0000-0000-0000D5860000}"/>
    <cellStyle name="20% - Accent1 4 2 3 3 6 2 3" xfId="34701" xr:uid="{00000000-0005-0000-0000-0000D6860000}"/>
    <cellStyle name="20% - Accent1 4 2 3 3 6 2 3 2" xfId="34702" xr:uid="{00000000-0005-0000-0000-0000D7860000}"/>
    <cellStyle name="20% - Accent1 4 2 3 3 6 2 4" xfId="34703" xr:uid="{00000000-0005-0000-0000-0000D8860000}"/>
    <cellStyle name="20% - Accent1 4 2 3 3 6 3" xfId="34704" xr:uid="{00000000-0005-0000-0000-0000D9860000}"/>
    <cellStyle name="20% - Accent1 4 2 3 3 6 3 2" xfId="34705" xr:uid="{00000000-0005-0000-0000-0000DA860000}"/>
    <cellStyle name="20% - Accent1 4 2 3 3 6 3 2 2" xfId="34706" xr:uid="{00000000-0005-0000-0000-0000DB860000}"/>
    <cellStyle name="20% - Accent1 4 2 3 3 6 3 2 2 2" xfId="34707" xr:uid="{00000000-0005-0000-0000-0000DC860000}"/>
    <cellStyle name="20% - Accent1 4 2 3 3 6 3 2 3" xfId="34708" xr:uid="{00000000-0005-0000-0000-0000DD860000}"/>
    <cellStyle name="20% - Accent1 4 2 3 3 6 3 3" xfId="34709" xr:uid="{00000000-0005-0000-0000-0000DE860000}"/>
    <cellStyle name="20% - Accent1 4 2 3 3 6 3 3 2" xfId="34710" xr:uid="{00000000-0005-0000-0000-0000DF860000}"/>
    <cellStyle name="20% - Accent1 4 2 3 3 6 3 4" xfId="34711" xr:uid="{00000000-0005-0000-0000-0000E0860000}"/>
    <cellStyle name="20% - Accent1 4 2 3 3 6 4" xfId="34712" xr:uid="{00000000-0005-0000-0000-0000E1860000}"/>
    <cellStyle name="20% - Accent1 4 2 3 3 6 4 2" xfId="34713" xr:uid="{00000000-0005-0000-0000-0000E2860000}"/>
    <cellStyle name="20% - Accent1 4 2 3 3 6 4 2 2" xfId="34714" xr:uid="{00000000-0005-0000-0000-0000E3860000}"/>
    <cellStyle name="20% - Accent1 4 2 3 3 6 4 2 2 2" xfId="34715" xr:uid="{00000000-0005-0000-0000-0000E4860000}"/>
    <cellStyle name="20% - Accent1 4 2 3 3 6 4 2 3" xfId="34716" xr:uid="{00000000-0005-0000-0000-0000E5860000}"/>
    <cellStyle name="20% - Accent1 4 2 3 3 6 4 3" xfId="34717" xr:uid="{00000000-0005-0000-0000-0000E6860000}"/>
    <cellStyle name="20% - Accent1 4 2 3 3 6 4 3 2" xfId="34718" xr:uid="{00000000-0005-0000-0000-0000E7860000}"/>
    <cellStyle name="20% - Accent1 4 2 3 3 6 4 4" xfId="34719" xr:uid="{00000000-0005-0000-0000-0000E8860000}"/>
    <cellStyle name="20% - Accent1 4 2 3 3 6 5" xfId="34720" xr:uid="{00000000-0005-0000-0000-0000E9860000}"/>
    <cellStyle name="20% - Accent1 4 2 3 3 6 5 2" xfId="34721" xr:uid="{00000000-0005-0000-0000-0000EA860000}"/>
    <cellStyle name="20% - Accent1 4 2 3 3 6 5 2 2" xfId="34722" xr:uid="{00000000-0005-0000-0000-0000EB860000}"/>
    <cellStyle name="20% - Accent1 4 2 3 3 6 5 3" xfId="34723" xr:uid="{00000000-0005-0000-0000-0000EC860000}"/>
    <cellStyle name="20% - Accent1 4 2 3 3 6 6" xfId="34724" xr:uid="{00000000-0005-0000-0000-0000ED860000}"/>
    <cellStyle name="20% - Accent1 4 2 3 3 6 6 2" xfId="34725" xr:uid="{00000000-0005-0000-0000-0000EE860000}"/>
    <cellStyle name="20% - Accent1 4 2 3 3 6 6 2 2" xfId="34726" xr:uid="{00000000-0005-0000-0000-0000EF860000}"/>
    <cellStyle name="20% - Accent1 4 2 3 3 6 6 3" xfId="34727" xr:uid="{00000000-0005-0000-0000-0000F0860000}"/>
    <cellStyle name="20% - Accent1 4 2 3 3 6 7" xfId="34728" xr:uid="{00000000-0005-0000-0000-0000F1860000}"/>
    <cellStyle name="20% - Accent1 4 2 3 3 6 7 2" xfId="34729" xr:uid="{00000000-0005-0000-0000-0000F2860000}"/>
    <cellStyle name="20% - Accent1 4 2 3 3 6 8" xfId="34730" xr:uid="{00000000-0005-0000-0000-0000F3860000}"/>
    <cellStyle name="20% - Accent1 4 2 3 3 6 8 2" xfId="34731" xr:uid="{00000000-0005-0000-0000-0000F4860000}"/>
    <cellStyle name="20% - Accent1 4 2 3 3 6 9" xfId="34732" xr:uid="{00000000-0005-0000-0000-0000F5860000}"/>
    <cellStyle name="20% - Accent1 4 2 3 3 7" xfId="34733" xr:uid="{00000000-0005-0000-0000-0000F6860000}"/>
    <cellStyle name="20% - Accent1 4 2 3 3 7 2" xfId="34734" xr:uid="{00000000-0005-0000-0000-0000F7860000}"/>
    <cellStyle name="20% - Accent1 4 2 3 3 7 2 2" xfId="34735" xr:uid="{00000000-0005-0000-0000-0000F8860000}"/>
    <cellStyle name="20% - Accent1 4 2 3 3 7 2 2 2" xfId="34736" xr:uid="{00000000-0005-0000-0000-0000F9860000}"/>
    <cellStyle name="20% - Accent1 4 2 3 3 7 2 3" xfId="34737" xr:uid="{00000000-0005-0000-0000-0000FA860000}"/>
    <cellStyle name="20% - Accent1 4 2 3 3 7 3" xfId="34738" xr:uid="{00000000-0005-0000-0000-0000FB860000}"/>
    <cellStyle name="20% - Accent1 4 2 3 3 7 3 2" xfId="34739" xr:uid="{00000000-0005-0000-0000-0000FC860000}"/>
    <cellStyle name="20% - Accent1 4 2 3 3 7 4" xfId="34740" xr:uid="{00000000-0005-0000-0000-0000FD860000}"/>
    <cellStyle name="20% - Accent1 4 2 3 3 8" xfId="34741" xr:uid="{00000000-0005-0000-0000-0000FE860000}"/>
    <cellStyle name="20% - Accent1 4 2 3 3 8 2" xfId="34742" xr:uid="{00000000-0005-0000-0000-0000FF860000}"/>
    <cellStyle name="20% - Accent1 4 2 3 3 8 2 2" xfId="34743" xr:uid="{00000000-0005-0000-0000-000000870000}"/>
    <cellStyle name="20% - Accent1 4 2 3 3 8 2 2 2" xfId="34744" xr:uid="{00000000-0005-0000-0000-000001870000}"/>
    <cellStyle name="20% - Accent1 4 2 3 3 8 2 3" xfId="34745" xr:uid="{00000000-0005-0000-0000-000002870000}"/>
    <cellStyle name="20% - Accent1 4 2 3 3 8 3" xfId="34746" xr:uid="{00000000-0005-0000-0000-000003870000}"/>
    <cellStyle name="20% - Accent1 4 2 3 3 8 3 2" xfId="34747" xr:uid="{00000000-0005-0000-0000-000004870000}"/>
    <cellStyle name="20% - Accent1 4 2 3 3 8 4" xfId="34748" xr:uid="{00000000-0005-0000-0000-000005870000}"/>
    <cellStyle name="20% - Accent1 4 2 3 3 9" xfId="34749" xr:uid="{00000000-0005-0000-0000-000006870000}"/>
    <cellStyle name="20% - Accent1 4 2 3 3 9 2" xfId="34750" xr:uid="{00000000-0005-0000-0000-000007870000}"/>
    <cellStyle name="20% - Accent1 4 2 3 3 9 2 2" xfId="34751" xr:uid="{00000000-0005-0000-0000-000008870000}"/>
    <cellStyle name="20% - Accent1 4 2 3 3 9 2 2 2" xfId="34752" xr:uid="{00000000-0005-0000-0000-000009870000}"/>
    <cellStyle name="20% - Accent1 4 2 3 3 9 2 3" xfId="34753" xr:uid="{00000000-0005-0000-0000-00000A870000}"/>
    <cellStyle name="20% - Accent1 4 2 3 3 9 3" xfId="34754" xr:uid="{00000000-0005-0000-0000-00000B870000}"/>
    <cellStyle name="20% - Accent1 4 2 3 3 9 3 2" xfId="34755" xr:uid="{00000000-0005-0000-0000-00000C870000}"/>
    <cellStyle name="20% - Accent1 4 2 3 3 9 4" xfId="34756" xr:uid="{00000000-0005-0000-0000-00000D870000}"/>
    <cellStyle name="20% - Accent1 4 2 3 4" xfId="34757" xr:uid="{00000000-0005-0000-0000-00000E870000}"/>
    <cellStyle name="20% - Accent1 4 2 3 4 10" xfId="34758" xr:uid="{00000000-0005-0000-0000-00000F870000}"/>
    <cellStyle name="20% - Accent1 4 2 3 4 10 2" xfId="34759" xr:uid="{00000000-0005-0000-0000-000010870000}"/>
    <cellStyle name="20% - Accent1 4 2 3 4 11" xfId="34760" xr:uid="{00000000-0005-0000-0000-000011870000}"/>
    <cellStyle name="20% - Accent1 4 2 3 4 2" xfId="34761" xr:uid="{00000000-0005-0000-0000-000012870000}"/>
    <cellStyle name="20% - Accent1 4 2 3 4 2 2" xfId="34762" xr:uid="{00000000-0005-0000-0000-000013870000}"/>
    <cellStyle name="20% - Accent1 4 2 3 4 2 2 2" xfId="34763" xr:uid="{00000000-0005-0000-0000-000014870000}"/>
    <cellStyle name="20% - Accent1 4 2 3 4 2 2 2 2" xfId="34764" xr:uid="{00000000-0005-0000-0000-000015870000}"/>
    <cellStyle name="20% - Accent1 4 2 3 4 2 2 2 2 2" xfId="34765" xr:uid="{00000000-0005-0000-0000-000016870000}"/>
    <cellStyle name="20% - Accent1 4 2 3 4 2 2 2 3" xfId="34766" xr:uid="{00000000-0005-0000-0000-000017870000}"/>
    <cellStyle name="20% - Accent1 4 2 3 4 2 2 3" xfId="34767" xr:uid="{00000000-0005-0000-0000-000018870000}"/>
    <cellStyle name="20% - Accent1 4 2 3 4 2 2 3 2" xfId="34768" xr:uid="{00000000-0005-0000-0000-000019870000}"/>
    <cellStyle name="20% - Accent1 4 2 3 4 2 2 4" xfId="34769" xr:uid="{00000000-0005-0000-0000-00001A870000}"/>
    <cellStyle name="20% - Accent1 4 2 3 4 2 3" xfId="34770" xr:uid="{00000000-0005-0000-0000-00001B870000}"/>
    <cellStyle name="20% - Accent1 4 2 3 4 2 3 2" xfId="34771" xr:uid="{00000000-0005-0000-0000-00001C870000}"/>
    <cellStyle name="20% - Accent1 4 2 3 4 2 3 2 2" xfId="34772" xr:uid="{00000000-0005-0000-0000-00001D870000}"/>
    <cellStyle name="20% - Accent1 4 2 3 4 2 3 2 2 2" xfId="34773" xr:uid="{00000000-0005-0000-0000-00001E870000}"/>
    <cellStyle name="20% - Accent1 4 2 3 4 2 3 2 3" xfId="34774" xr:uid="{00000000-0005-0000-0000-00001F870000}"/>
    <cellStyle name="20% - Accent1 4 2 3 4 2 3 3" xfId="34775" xr:uid="{00000000-0005-0000-0000-000020870000}"/>
    <cellStyle name="20% - Accent1 4 2 3 4 2 3 3 2" xfId="34776" xr:uid="{00000000-0005-0000-0000-000021870000}"/>
    <cellStyle name="20% - Accent1 4 2 3 4 2 3 4" xfId="34777" xr:uid="{00000000-0005-0000-0000-000022870000}"/>
    <cellStyle name="20% - Accent1 4 2 3 4 2 4" xfId="34778" xr:uid="{00000000-0005-0000-0000-000023870000}"/>
    <cellStyle name="20% - Accent1 4 2 3 4 2 4 2" xfId="34779" xr:uid="{00000000-0005-0000-0000-000024870000}"/>
    <cellStyle name="20% - Accent1 4 2 3 4 2 4 2 2" xfId="34780" xr:uid="{00000000-0005-0000-0000-000025870000}"/>
    <cellStyle name="20% - Accent1 4 2 3 4 2 4 2 2 2" xfId="34781" xr:uid="{00000000-0005-0000-0000-000026870000}"/>
    <cellStyle name="20% - Accent1 4 2 3 4 2 4 2 3" xfId="34782" xr:uid="{00000000-0005-0000-0000-000027870000}"/>
    <cellStyle name="20% - Accent1 4 2 3 4 2 4 3" xfId="34783" xr:uid="{00000000-0005-0000-0000-000028870000}"/>
    <cellStyle name="20% - Accent1 4 2 3 4 2 4 3 2" xfId="34784" xr:uid="{00000000-0005-0000-0000-000029870000}"/>
    <cellStyle name="20% - Accent1 4 2 3 4 2 4 4" xfId="34785" xr:uid="{00000000-0005-0000-0000-00002A870000}"/>
    <cellStyle name="20% - Accent1 4 2 3 4 2 5" xfId="34786" xr:uid="{00000000-0005-0000-0000-00002B870000}"/>
    <cellStyle name="20% - Accent1 4 2 3 4 2 5 2" xfId="34787" xr:uid="{00000000-0005-0000-0000-00002C870000}"/>
    <cellStyle name="20% - Accent1 4 2 3 4 2 5 2 2" xfId="34788" xr:uid="{00000000-0005-0000-0000-00002D870000}"/>
    <cellStyle name="20% - Accent1 4 2 3 4 2 5 3" xfId="34789" xr:uid="{00000000-0005-0000-0000-00002E870000}"/>
    <cellStyle name="20% - Accent1 4 2 3 4 2 6" xfId="34790" xr:uid="{00000000-0005-0000-0000-00002F870000}"/>
    <cellStyle name="20% - Accent1 4 2 3 4 2 6 2" xfId="34791" xr:uid="{00000000-0005-0000-0000-000030870000}"/>
    <cellStyle name="20% - Accent1 4 2 3 4 2 6 2 2" xfId="34792" xr:uid="{00000000-0005-0000-0000-000031870000}"/>
    <cellStyle name="20% - Accent1 4 2 3 4 2 6 3" xfId="34793" xr:uid="{00000000-0005-0000-0000-000032870000}"/>
    <cellStyle name="20% - Accent1 4 2 3 4 2 7" xfId="34794" xr:uid="{00000000-0005-0000-0000-000033870000}"/>
    <cellStyle name="20% - Accent1 4 2 3 4 2 7 2" xfId="34795" xr:uid="{00000000-0005-0000-0000-000034870000}"/>
    <cellStyle name="20% - Accent1 4 2 3 4 2 8" xfId="34796" xr:uid="{00000000-0005-0000-0000-000035870000}"/>
    <cellStyle name="20% - Accent1 4 2 3 4 2 8 2" xfId="34797" xr:uid="{00000000-0005-0000-0000-000036870000}"/>
    <cellStyle name="20% - Accent1 4 2 3 4 2 9" xfId="34798" xr:uid="{00000000-0005-0000-0000-000037870000}"/>
    <cellStyle name="20% - Accent1 4 2 3 4 3" xfId="34799" xr:uid="{00000000-0005-0000-0000-000038870000}"/>
    <cellStyle name="20% - Accent1 4 2 3 4 3 2" xfId="34800" xr:uid="{00000000-0005-0000-0000-000039870000}"/>
    <cellStyle name="20% - Accent1 4 2 3 4 3 2 2" xfId="34801" xr:uid="{00000000-0005-0000-0000-00003A870000}"/>
    <cellStyle name="20% - Accent1 4 2 3 4 3 2 2 2" xfId="34802" xr:uid="{00000000-0005-0000-0000-00003B870000}"/>
    <cellStyle name="20% - Accent1 4 2 3 4 3 2 2 2 2" xfId="34803" xr:uid="{00000000-0005-0000-0000-00003C870000}"/>
    <cellStyle name="20% - Accent1 4 2 3 4 3 2 2 3" xfId="34804" xr:uid="{00000000-0005-0000-0000-00003D870000}"/>
    <cellStyle name="20% - Accent1 4 2 3 4 3 2 3" xfId="34805" xr:uid="{00000000-0005-0000-0000-00003E870000}"/>
    <cellStyle name="20% - Accent1 4 2 3 4 3 2 3 2" xfId="34806" xr:uid="{00000000-0005-0000-0000-00003F870000}"/>
    <cellStyle name="20% - Accent1 4 2 3 4 3 2 4" xfId="34807" xr:uid="{00000000-0005-0000-0000-000040870000}"/>
    <cellStyle name="20% - Accent1 4 2 3 4 3 3" xfId="34808" xr:uid="{00000000-0005-0000-0000-000041870000}"/>
    <cellStyle name="20% - Accent1 4 2 3 4 3 3 2" xfId="34809" xr:uid="{00000000-0005-0000-0000-000042870000}"/>
    <cellStyle name="20% - Accent1 4 2 3 4 3 3 2 2" xfId="34810" xr:uid="{00000000-0005-0000-0000-000043870000}"/>
    <cellStyle name="20% - Accent1 4 2 3 4 3 3 2 2 2" xfId="34811" xr:uid="{00000000-0005-0000-0000-000044870000}"/>
    <cellStyle name="20% - Accent1 4 2 3 4 3 3 2 3" xfId="34812" xr:uid="{00000000-0005-0000-0000-000045870000}"/>
    <cellStyle name="20% - Accent1 4 2 3 4 3 3 3" xfId="34813" xr:uid="{00000000-0005-0000-0000-000046870000}"/>
    <cellStyle name="20% - Accent1 4 2 3 4 3 3 3 2" xfId="34814" xr:uid="{00000000-0005-0000-0000-000047870000}"/>
    <cellStyle name="20% - Accent1 4 2 3 4 3 3 4" xfId="34815" xr:uid="{00000000-0005-0000-0000-000048870000}"/>
    <cellStyle name="20% - Accent1 4 2 3 4 3 4" xfId="34816" xr:uid="{00000000-0005-0000-0000-000049870000}"/>
    <cellStyle name="20% - Accent1 4 2 3 4 3 4 2" xfId="34817" xr:uid="{00000000-0005-0000-0000-00004A870000}"/>
    <cellStyle name="20% - Accent1 4 2 3 4 3 4 2 2" xfId="34818" xr:uid="{00000000-0005-0000-0000-00004B870000}"/>
    <cellStyle name="20% - Accent1 4 2 3 4 3 4 2 2 2" xfId="34819" xr:uid="{00000000-0005-0000-0000-00004C870000}"/>
    <cellStyle name="20% - Accent1 4 2 3 4 3 4 2 3" xfId="34820" xr:uid="{00000000-0005-0000-0000-00004D870000}"/>
    <cellStyle name="20% - Accent1 4 2 3 4 3 4 3" xfId="34821" xr:uid="{00000000-0005-0000-0000-00004E870000}"/>
    <cellStyle name="20% - Accent1 4 2 3 4 3 4 3 2" xfId="34822" xr:uid="{00000000-0005-0000-0000-00004F870000}"/>
    <cellStyle name="20% - Accent1 4 2 3 4 3 4 4" xfId="34823" xr:uid="{00000000-0005-0000-0000-000050870000}"/>
    <cellStyle name="20% - Accent1 4 2 3 4 3 5" xfId="34824" xr:uid="{00000000-0005-0000-0000-000051870000}"/>
    <cellStyle name="20% - Accent1 4 2 3 4 3 5 2" xfId="34825" xr:uid="{00000000-0005-0000-0000-000052870000}"/>
    <cellStyle name="20% - Accent1 4 2 3 4 3 5 2 2" xfId="34826" xr:uid="{00000000-0005-0000-0000-000053870000}"/>
    <cellStyle name="20% - Accent1 4 2 3 4 3 5 3" xfId="34827" xr:uid="{00000000-0005-0000-0000-000054870000}"/>
    <cellStyle name="20% - Accent1 4 2 3 4 3 6" xfId="34828" xr:uid="{00000000-0005-0000-0000-000055870000}"/>
    <cellStyle name="20% - Accent1 4 2 3 4 3 6 2" xfId="34829" xr:uid="{00000000-0005-0000-0000-000056870000}"/>
    <cellStyle name="20% - Accent1 4 2 3 4 3 6 2 2" xfId="34830" xr:uid="{00000000-0005-0000-0000-000057870000}"/>
    <cellStyle name="20% - Accent1 4 2 3 4 3 6 3" xfId="34831" xr:uid="{00000000-0005-0000-0000-000058870000}"/>
    <cellStyle name="20% - Accent1 4 2 3 4 3 7" xfId="34832" xr:uid="{00000000-0005-0000-0000-000059870000}"/>
    <cellStyle name="20% - Accent1 4 2 3 4 3 7 2" xfId="34833" xr:uid="{00000000-0005-0000-0000-00005A870000}"/>
    <cellStyle name="20% - Accent1 4 2 3 4 3 8" xfId="34834" xr:uid="{00000000-0005-0000-0000-00005B870000}"/>
    <cellStyle name="20% - Accent1 4 2 3 4 3 8 2" xfId="34835" xr:uid="{00000000-0005-0000-0000-00005C870000}"/>
    <cellStyle name="20% - Accent1 4 2 3 4 3 9" xfId="34836" xr:uid="{00000000-0005-0000-0000-00005D870000}"/>
    <cellStyle name="20% - Accent1 4 2 3 4 4" xfId="34837" xr:uid="{00000000-0005-0000-0000-00005E870000}"/>
    <cellStyle name="20% - Accent1 4 2 3 4 4 2" xfId="34838" xr:uid="{00000000-0005-0000-0000-00005F870000}"/>
    <cellStyle name="20% - Accent1 4 2 3 4 4 2 2" xfId="34839" xr:uid="{00000000-0005-0000-0000-000060870000}"/>
    <cellStyle name="20% - Accent1 4 2 3 4 4 2 2 2" xfId="34840" xr:uid="{00000000-0005-0000-0000-000061870000}"/>
    <cellStyle name="20% - Accent1 4 2 3 4 4 2 3" xfId="34841" xr:uid="{00000000-0005-0000-0000-000062870000}"/>
    <cellStyle name="20% - Accent1 4 2 3 4 4 3" xfId="34842" xr:uid="{00000000-0005-0000-0000-000063870000}"/>
    <cellStyle name="20% - Accent1 4 2 3 4 4 3 2" xfId="34843" xr:uid="{00000000-0005-0000-0000-000064870000}"/>
    <cellStyle name="20% - Accent1 4 2 3 4 4 4" xfId="34844" xr:uid="{00000000-0005-0000-0000-000065870000}"/>
    <cellStyle name="20% - Accent1 4 2 3 4 5" xfId="34845" xr:uid="{00000000-0005-0000-0000-000066870000}"/>
    <cellStyle name="20% - Accent1 4 2 3 4 5 2" xfId="34846" xr:uid="{00000000-0005-0000-0000-000067870000}"/>
    <cellStyle name="20% - Accent1 4 2 3 4 5 2 2" xfId="34847" xr:uid="{00000000-0005-0000-0000-000068870000}"/>
    <cellStyle name="20% - Accent1 4 2 3 4 5 2 2 2" xfId="34848" xr:uid="{00000000-0005-0000-0000-000069870000}"/>
    <cellStyle name="20% - Accent1 4 2 3 4 5 2 3" xfId="34849" xr:uid="{00000000-0005-0000-0000-00006A870000}"/>
    <cellStyle name="20% - Accent1 4 2 3 4 5 3" xfId="34850" xr:uid="{00000000-0005-0000-0000-00006B870000}"/>
    <cellStyle name="20% - Accent1 4 2 3 4 5 3 2" xfId="34851" xr:uid="{00000000-0005-0000-0000-00006C870000}"/>
    <cellStyle name="20% - Accent1 4 2 3 4 5 4" xfId="34852" xr:uid="{00000000-0005-0000-0000-00006D870000}"/>
    <cellStyle name="20% - Accent1 4 2 3 4 6" xfId="34853" xr:uid="{00000000-0005-0000-0000-00006E870000}"/>
    <cellStyle name="20% - Accent1 4 2 3 4 6 2" xfId="34854" xr:uid="{00000000-0005-0000-0000-00006F870000}"/>
    <cellStyle name="20% - Accent1 4 2 3 4 6 2 2" xfId="34855" xr:uid="{00000000-0005-0000-0000-000070870000}"/>
    <cellStyle name="20% - Accent1 4 2 3 4 6 2 2 2" xfId="34856" xr:uid="{00000000-0005-0000-0000-000071870000}"/>
    <cellStyle name="20% - Accent1 4 2 3 4 6 2 3" xfId="34857" xr:uid="{00000000-0005-0000-0000-000072870000}"/>
    <cellStyle name="20% - Accent1 4 2 3 4 6 3" xfId="34858" xr:uid="{00000000-0005-0000-0000-000073870000}"/>
    <cellStyle name="20% - Accent1 4 2 3 4 6 3 2" xfId="34859" xr:uid="{00000000-0005-0000-0000-000074870000}"/>
    <cellStyle name="20% - Accent1 4 2 3 4 6 4" xfId="34860" xr:uid="{00000000-0005-0000-0000-000075870000}"/>
    <cellStyle name="20% - Accent1 4 2 3 4 7" xfId="34861" xr:uid="{00000000-0005-0000-0000-000076870000}"/>
    <cellStyle name="20% - Accent1 4 2 3 4 7 2" xfId="34862" xr:uid="{00000000-0005-0000-0000-000077870000}"/>
    <cellStyle name="20% - Accent1 4 2 3 4 7 2 2" xfId="34863" xr:uid="{00000000-0005-0000-0000-000078870000}"/>
    <cellStyle name="20% - Accent1 4 2 3 4 7 3" xfId="34864" xr:uid="{00000000-0005-0000-0000-000079870000}"/>
    <cellStyle name="20% - Accent1 4 2 3 4 8" xfId="34865" xr:uid="{00000000-0005-0000-0000-00007A870000}"/>
    <cellStyle name="20% - Accent1 4 2 3 4 8 2" xfId="34866" xr:uid="{00000000-0005-0000-0000-00007B870000}"/>
    <cellStyle name="20% - Accent1 4 2 3 4 8 2 2" xfId="34867" xr:uid="{00000000-0005-0000-0000-00007C870000}"/>
    <cellStyle name="20% - Accent1 4 2 3 4 8 3" xfId="34868" xr:uid="{00000000-0005-0000-0000-00007D870000}"/>
    <cellStyle name="20% - Accent1 4 2 3 4 9" xfId="34869" xr:uid="{00000000-0005-0000-0000-00007E870000}"/>
    <cellStyle name="20% - Accent1 4 2 3 4 9 2" xfId="34870" xr:uid="{00000000-0005-0000-0000-00007F870000}"/>
    <cellStyle name="20% - Accent1 4 2 3 5" xfId="34871" xr:uid="{00000000-0005-0000-0000-000080870000}"/>
    <cellStyle name="20% - Accent1 4 2 3 5 10" xfId="34872" xr:uid="{00000000-0005-0000-0000-000081870000}"/>
    <cellStyle name="20% - Accent1 4 2 3 5 10 2" xfId="34873" xr:uid="{00000000-0005-0000-0000-000082870000}"/>
    <cellStyle name="20% - Accent1 4 2 3 5 11" xfId="34874" xr:uid="{00000000-0005-0000-0000-000083870000}"/>
    <cellStyle name="20% - Accent1 4 2 3 5 2" xfId="34875" xr:uid="{00000000-0005-0000-0000-000084870000}"/>
    <cellStyle name="20% - Accent1 4 2 3 5 2 2" xfId="34876" xr:uid="{00000000-0005-0000-0000-000085870000}"/>
    <cellStyle name="20% - Accent1 4 2 3 5 2 2 2" xfId="34877" xr:uid="{00000000-0005-0000-0000-000086870000}"/>
    <cellStyle name="20% - Accent1 4 2 3 5 2 2 2 2" xfId="34878" xr:uid="{00000000-0005-0000-0000-000087870000}"/>
    <cellStyle name="20% - Accent1 4 2 3 5 2 2 2 2 2" xfId="34879" xr:uid="{00000000-0005-0000-0000-000088870000}"/>
    <cellStyle name="20% - Accent1 4 2 3 5 2 2 2 3" xfId="34880" xr:uid="{00000000-0005-0000-0000-000089870000}"/>
    <cellStyle name="20% - Accent1 4 2 3 5 2 2 3" xfId="34881" xr:uid="{00000000-0005-0000-0000-00008A870000}"/>
    <cellStyle name="20% - Accent1 4 2 3 5 2 2 3 2" xfId="34882" xr:uid="{00000000-0005-0000-0000-00008B870000}"/>
    <cellStyle name="20% - Accent1 4 2 3 5 2 2 4" xfId="34883" xr:uid="{00000000-0005-0000-0000-00008C870000}"/>
    <cellStyle name="20% - Accent1 4 2 3 5 2 3" xfId="34884" xr:uid="{00000000-0005-0000-0000-00008D870000}"/>
    <cellStyle name="20% - Accent1 4 2 3 5 2 3 2" xfId="34885" xr:uid="{00000000-0005-0000-0000-00008E870000}"/>
    <cellStyle name="20% - Accent1 4 2 3 5 2 3 2 2" xfId="34886" xr:uid="{00000000-0005-0000-0000-00008F870000}"/>
    <cellStyle name="20% - Accent1 4 2 3 5 2 3 2 2 2" xfId="34887" xr:uid="{00000000-0005-0000-0000-000090870000}"/>
    <cellStyle name="20% - Accent1 4 2 3 5 2 3 2 3" xfId="34888" xr:uid="{00000000-0005-0000-0000-000091870000}"/>
    <cellStyle name="20% - Accent1 4 2 3 5 2 3 3" xfId="34889" xr:uid="{00000000-0005-0000-0000-000092870000}"/>
    <cellStyle name="20% - Accent1 4 2 3 5 2 3 3 2" xfId="34890" xr:uid="{00000000-0005-0000-0000-000093870000}"/>
    <cellStyle name="20% - Accent1 4 2 3 5 2 3 4" xfId="34891" xr:uid="{00000000-0005-0000-0000-000094870000}"/>
    <cellStyle name="20% - Accent1 4 2 3 5 2 4" xfId="34892" xr:uid="{00000000-0005-0000-0000-000095870000}"/>
    <cellStyle name="20% - Accent1 4 2 3 5 2 4 2" xfId="34893" xr:uid="{00000000-0005-0000-0000-000096870000}"/>
    <cellStyle name="20% - Accent1 4 2 3 5 2 4 2 2" xfId="34894" xr:uid="{00000000-0005-0000-0000-000097870000}"/>
    <cellStyle name="20% - Accent1 4 2 3 5 2 4 2 2 2" xfId="34895" xr:uid="{00000000-0005-0000-0000-000098870000}"/>
    <cellStyle name="20% - Accent1 4 2 3 5 2 4 2 3" xfId="34896" xr:uid="{00000000-0005-0000-0000-000099870000}"/>
    <cellStyle name="20% - Accent1 4 2 3 5 2 4 3" xfId="34897" xr:uid="{00000000-0005-0000-0000-00009A870000}"/>
    <cellStyle name="20% - Accent1 4 2 3 5 2 4 3 2" xfId="34898" xr:uid="{00000000-0005-0000-0000-00009B870000}"/>
    <cellStyle name="20% - Accent1 4 2 3 5 2 4 4" xfId="34899" xr:uid="{00000000-0005-0000-0000-00009C870000}"/>
    <cellStyle name="20% - Accent1 4 2 3 5 2 5" xfId="34900" xr:uid="{00000000-0005-0000-0000-00009D870000}"/>
    <cellStyle name="20% - Accent1 4 2 3 5 2 5 2" xfId="34901" xr:uid="{00000000-0005-0000-0000-00009E870000}"/>
    <cellStyle name="20% - Accent1 4 2 3 5 2 5 2 2" xfId="34902" xr:uid="{00000000-0005-0000-0000-00009F870000}"/>
    <cellStyle name="20% - Accent1 4 2 3 5 2 5 3" xfId="34903" xr:uid="{00000000-0005-0000-0000-0000A0870000}"/>
    <cellStyle name="20% - Accent1 4 2 3 5 2 6" xfId="34904" xr:uid="{00000000-0005-0000-0000-0000A1870000}"/>
    <cellStyle name="20% - Accent1 4 2 3 5 2 6 2" xfId="34905" xr:uid="{00000000-0005-0000-0000-0000A2870000}"/>
    <cellStyle name="20% - Accent1 4 2 3 5 2 6 2 2" xfId="34906" xr:uid="{00000000-0005-0000-0000-0000A3870000}"/>
    <cellStyle name="20% - Accent1 4 2 3 5 2 6 3" xfId="34907" xr:uid="{00000000-0005-0000-0000-0000A4870000}"/>
    <cellStyle name="20% - Accent1 4 2 3 5 2 7" xfId="34908" xr:uid="{00000000-0005-0000-0000-0000A5870000}"/>
    <cellStyle name="20% - Accent1 4 2 3 5 2 7 2" xfId="34909" xr:uid="{00000000-0005-0000-0000-0000A6870000}"/>
    <cellStyle name="20% - Accent1 4 2 3 5 2 8" xfId="34910" xr:uid="{00000000-0005-0000-0000-0000A7870000}"/>
    <cellStyle name="20% - Accent1 4 2 3 5 2 8 2" xfId="34911" xr:uid="{00000000-0005-0000-0000-0000A8870000}"/>
    <cellStyle name="20% - Accent1 4 2 3 5 2 9" xfId="34912" xr:uid="{00000000-0005-0000-0000-0000A9870000}"/>
    <cellStyle name="20% - Accent1 4 2 3 5 3" xfId="34913" xr:uid="{00000000-0005-0000-0000-0000AA870000}"/>
    <cellStyle name="20% - Accent1 4 2 3 5 3 2" xfId="34914" xr:uid="{00000000-0005-0000-0000-0000AB870000}"/>
    <cellStyle name="20% - Accent1 4 2 3 5 3 2 2" xfId="34915" xr:uid="{00000000-0005-0000-0000-0000AC870000}"/>
    <cellStyle name="20% - Accent1 4 2 3 5 3 2 2 2" xfId="34916" xr:uid="{00000000-0005-0000-0000-0000AD870000}"/>
    <cellStyle name="20% - Accent1 4 2 3 5 3 2 2 2 2" xfId="34917" xr:uid="{00000000-0005-0000-0000-0000AE870000}"/>
    <cellStyle name="20% - Accent1 4 2 3 5 3 2 2 3" xfId="34918" xr:uid="{00000000-0005-0000-0000-0000AF870000}"/>
    <cellStyle name="20% - Accent1 4 2 3 5 3 2 3" xfId="34919" xr:uid="{00000000-0005-0000-0000-0000B0870000}"/>
    <cellStyle name="20% - Accent1 4 2 3 5 3 2 3 2" xfId="34920" xr:uid="{00000000-0005-0000-0000-0000B1870000}"/>
    <cellStyle name="20% - Accent1 4 2 3 5 3 2 4" xfId="34921" xr:uid="{00000000-0005-0000-0000-0000B2870000}"/>
    <cellStyle name="20% - Accent1 4 2 3 5 3 3" xfId="34922" xr:uid="{00000000-0005-0000-0000-0000B3870000}"/>
    <cellStyle name="20% - Accent1 4 2 3 5 3 3 2" xfId="34923" xr:uid="{00000000-0005-0000-0000-0000B4870000}"/>
    <cellStyle name="20% - Accent1 4 2 3 5 3 3 2 2" xfId="34924" xr:uid="{00000000-0005-0000-0000-0000B5870000}"/>
    <cellStyle name="20% - Accent1 4 2 3 5 3 3 2 2 2" xfId="34925" xr:uid="{00000000-0005-0000-0000-0000B6870000}"/>
    <cellStyle name="20% - Accent1 4 2 3 5 3 3 2 3" xfId="34926" xr:uid="{00000000-0005-0000-0000-0000B7870000}"/>
    <cellStyle name="20% - Accent1 4 2 3 5 3 3 3" xfId="34927" xr:uid="{00000000-0005-0000-0000-0000B8870000}"/>
    <cellStyle name="20% - Accent1 4 2 3 5 3 3 3 2" xfId="34928" xr:uid="{00000000-0005-0000-0000-0000B9870000}"/>
    <cellStyle name="20% - Accent1 4 2 3 5 3 3 4" xfId="34929" xr:uid="{00000000-0005-0000-0000-0000BA870000}"/>
    <cellStyle name="20% - Accent1 4 2 3 5 3 4" xfId="34930" xr:uid="{00000000-0005-0000-0000-0000BB870000}"/>
    <cellStyle name="20% - Accent1 4 2 3 5 3 4 2" xfId="34931" xr:uid="{00000000-0005-0000-0000-0000BC870000}"/>
    <cellStyle name="20% - Accent1 4 2 3 5 3 4 2 2" xfId="34932" xr:uid="{00000000-0005-0000-0000-0000BD870000}"/>
    <cellStyle name="20% - Accent1 4 2 3 5 3 4 2 2 2" xfId="34933" xr:uid="{00000000-0005-0000-0000-0000BE870000}"/>
    <cellStyle name="20% - Accent1 4 2 3 5 3 4 2 3" xfId="34934" xr:uid="{00000000-0005-0000-0000-0000BF870000}"/>
    <cellStyle name="20% - Accent1 4 2 3 5 3 4 3" xfId="34935" xr:uid="{00000000-0005-0000-0000-0000C0870000}"/>
    <cellStyle name="20% - Accent1 4 2 3 5 3 4 3 2" xfId="34936" xr:uid="{00000000-0005-0000-0000-0000C1870000}"/>
    <cellStyle name="20% - Accent1 4 2 3 5 3 4 4" xfId="34937" xr:uid="{00000000-0005-0000-0000-0000C2870000}"/>
    <cellStyle name="20% - Accent1 4 2 3 5 3 5" xfId="34938" xr:uid="{00000000-0005-0000-0000-0000C3870000}"/>
    <cellStyle name="20% - Accent1 4 2 3 5 3 5 2" xfId="34939" xr:uid="{00000000-0005-0000-0000-0000C4870000}"/>
    <cellStyle name="20% - Accent1 4 2 3 5 3 5 2 2" xfId="34940" xr:uid="{00000000-0005-0000-0000-0000C5870000}"/>
    <cellStyle name="20% - Accent1 4 2 3 5 3 5 3" xfId="34941" xr:uid="{00000000-0005-0000-0000-0000C6870000}"/>
    <cellStyle name="20% - Accent1 4 2 3 5 3 6" xfId="34942" xr:uid="{00000000-0005-0000-0000-0000C7870000}"/>
    <cellStyle name="20% - Accent1 4 2 3 5 3 6 2" xfId="34943" xr:uid="{00000000-0005-0000-0000-0000C8870000}"/>
    <cellStyle name="20% - Accent1 4 2 3 5 3 6 2 2" xfId="34944" xr:uid="{00000000-0005-0000-0000-0000C9870000}"/>
    <cellStyle name="20% - Accent1 4 2 3 5 3 6 3" xfId="34945" xr:uid="{00000000-0005-0000-0000-0000CA870000}"/>
    <cellStyle name="20% - Accent1 4 2 3 5 3 7" xfId="34946" xr:uid="{00000000-0005-0000-0000-0000CB870000}"/>
    <cellStyle name="20% - Accent1 4 2 3 5 3 7 2" xfId="34947" xr:uid="{00000000-0005-0000-0000-0000CC870000}"/>
    <cellStyle name="20% - Accent1 4 2 3 5 3 8" xfId="34948" xr:uid="{00000000-0005-0000-0000-0000CD870000}"/>
    <cellStyle name="20% - Accent1 4 2 3 5 3 8 2" xfId="34949" xr:uid="{00000000-0005-0000-0000-0000CE870000}"/>
    <cellStyle name="20% - Accent1 4 2 3 5 3 9" xfId="34950" xr:uid="{00000000-0005-0000-0000-0000CF870000}"/>
    <cellStyle name="20% - Accent1 4 2 3 5 4" xfId="34951" xr:uid="{00000000-0005-0000-0000-0000D0870000}"/>
    <cellStyle name="20% - Accent1 4 2 3 5 4 2" xfId="34952" xr:uid="{00000000-0005-0000-0000-0000D1870000}"/>
    <cellStyle name="20% - Accent1 4 2 3 5 4 2 2" xfId="34953" xr:uid="{00000000-0005-0000-0000-0000D2870000}"/>
    <cellStyle name="20% - Accent1 4 2 3 5 4 2 2 2" xfId="34954" xr:uid="{00000000-0005-0000-0000-0000D3870000}"/>
    <cellStyle name="20% - Accent1 4 2 3 5 4 2 3" xfId="34955" xr:uid="{00000000-0005-0000-0000-0000D4870000}"/>
    <cellStyle name="20% - Accent1 4 2 3 5 4 3" xfId="34956" xr:uid="{00000000-0005-0000-0000-0000D5870000}"/>
    <cellStyle name="20% - Accent1 4 2 3 5 4 3 2" xfId="34957" xr:uid="{00000000-0005-0000-0000-0000D6870000}"/>
    <cellStyle name="20% - Accent1 4 2 3 5 4 4" xfId="34958" xr:uid="{00000000-0005-0000-0000-0000D7870000}"/>
    <cellStyle name="20% - Accent1 4 2 3 5 5" xfId="34959" xr:uid="{00000000-0005-0000-0000-0000D8870000}"/>
    <cellStyle name="20% - Accent1 4 2 3 5 5 2" xfId="34960" xr:uid="{00000000-0005-0000-0000-0000D9870000}"/>
    <cellStyle name="20% - Accent1 4 2 3 5 5 2 2" xfId="34961" xr:uid="{00000000-0005-0000-0000-0000DA870000}"/>
    <cellStyle name="20% - Accent1 4 2 3 5 5 2 2 2" xfId="34962" xr:uid="{00000000-0005-0000-0000-0000DB870000}"/>
    <cellStyle name="20% - Accent1 4 2 3 5 5 2 3" xfId="34963" xr:uid="{00000000-0005-0000-0000-0000DC870000}"/>
    <cellStyle name="20% - Accent1 4 2 3 5 5 3" xfId="34964" xr:uid="{00000000-0005-0000-0000-0000DD870000}"/>
    <cellStyle name="20% - Accent1 4 2 3 5 5 3 2" xfId="34965" xr:uid="{00000000-0005-0000-0000-0000DE870000}"/>
    <cellStyle name="20% - Accent1 4 2 3 5 5 4" xfId="34966" xr:uid="{00000000-0005-0000-0000-0000DF870000}"/>
    <cellStyle name="20% - Accent1 4 2 3 5 6" xfId="34967" xr:uid="{00000000-0005-0000-0000-0000E0870000}"/>
    <cellStyle name="20% - Accent1 4 2 3 5 6 2" xfId="34968" xr:uid="{00000000-0005-0000-0000-0000E1870000}"/>
    <cellStyle name="20% - Accent1 4 2 3 5 6 2 2" xfId="34969" xr:uid="{00000000-0005-0000-0000-0000E2870000}"/>
    <cellStyle name="20% - Accent1 4 2 3 5 6 2 2 2" xfId="34970" xr:uid="{00000000-0005-0000-0000-0000E3870000}"/>
    <cellStyle name="20% - Accent1 4 2 3 5 6 2 3" xfId="34971" xr:uid="{00000000-0005-0000-0000-0000E4870000}"/>
    <cellStyle name="20% - Accent1 4 2 3 5 6 3" xfId="34972" xr:uid="{00000000-0005-0000-0000-0000E5870000}"/>
    <cellStyle name="20% - Accent1 4 2 3 5 6 3 2" xfId="34973" xr:uid="{00000000-0005-0000-0000-0000E6870000}"/>
    <cellStyle name="20% - Accent1 4 2 3 5 6 4" xfId="34974" xr:uid="{00000000-0005-0000-0000-0000E7870000}"/>
    <cellStyle name="20% - Accent1 4 2 3 5 7" xfId="34975" xr:uid="{00000000-0005-0000-0000-0000E8870000}"/>
    <cellStyle name="20% - Accent1 4 2 3 5 7 2" xfId="34976" xr:uid="{00000000-0005-0000-0000-0000E9870000}"/>
    <cellStyle name="20% - Accent1 4 2 3 5 7 2 2" xfId="34977" xr:uid="{00000000-0005-0000-0000-0000EA870000}"/>
    <cellStyle name="20% - Accent1 4 2 3 5 7 3" xfId="34978" xr:uid="{00000000-0005-0000-0000-0000EB870000}"/>
    <cellStyle name="20% - Accent1 4 2 3 5 8" xfId="34979" xr:uid="{00000000-0005-0000-0000-0000EC870000}"/>
    <cellStyle name="20% - Accent1 4 2 3 5 8 2" xfId="34980" xr:uid="{00000000-0005-0000-0000-0000ED870000}"/>
    <cellStyle name="20% - Accent1 4 2 3 5 8 2 2" xfId="34981" xr:uid="{00000000-0005-0000-0000-0000EE870000}"/>
    <cellStyle name="20% - Accent1 4 2 3 5 8 3" xfId="34982" xr:uid="{00000000-0005-0000-0000-0000EF870000}"/>
    <cellStyle name="20% - Accent1 4 2 3 5 9" xfId="34983" xr:uid="{00000000-0005-0000-0000-0000F0870000}"/>
    <cellStyle name="20% - Accent1 4 2 3 5 9 2" xfId="34984" xr:uid="{00000000-0005-0000-0000-0000F1870000}"/>
    <cellStyle name="20% - Accent1 4 2 3 6" xfId="34985" xr:uid="{00000000-0005-0000-0000-0000F2870000}"/>
    <cellStyle name="20% - Accent1 4 2 3 6 10" xfId="34986" xr:uid="{00000000-0005-0000-0000-0000F3870000}"/>
    <cellStyle name="20% - Accent1 4 2 3 6 10 2" xfId="34987" xr:uid="{00000000-0005-0000-0000-0000F4870000}"/>
    <cellStyle name="20% - Accent1 4 2 3 6 11" xfId="34988" xr:uid="{00000000-0005-0000-0000-0000F5870000}"/>
    <cellStyle name="20% - Accent1 4 2 3 6 2" xfId="34989" xr:uid="{00000000-0005-0000-0000-0000F6870000}"/>
    <cellStyle name="20% - Accent1 4 2 3 6 2 2" xfId="34990" xr:uid="{00000000-0005-0000-0000-0000F7870000}"/>
    <cellStyle name="20% - Accent1 4 2 3 6 2 2 2" xfId="34991" xr:uid="{00000000-0005-0000-0000-0000F8870000}"/>
    <cellStyle name="20% - Accent1 4 2 3 6 2 2 2 2" xfId="34992" xr:uid="{00000000-0005-0000-0000-0000F9870000}"/>
    <cellStyle name="20% - Accent1 4 2 3 6 2 2 2 2 2" xfId="34993" xr:uid="{00000000-0005-0000-0000-0000FA870000}"/>
    <cellStyle name="20% - Accent1 4 2 3 6 2 2 2 3" xfId="34994" xr:uid="{00000000-0005-0000-0000-0000FB870000}"/>
    <cellStyle name="20% - Accent1 4 2 3 6 2 2 3" xfId="34995" xr:uid="{00000000-0005-0000-0000-0000FC870000}"/>
    <cellStyle name="20% - Accent1 4 2 3 6 2 2 3 2" xfId="34996" xr:uid="{00000000-0005-0000-0000-0000FD870000}"/>
    <cellStyle name="20% - Accent1 4 2 3 6 2 2 4" xfId="34997" xr:uid="{00000000-0005-0000-0000-0000FE870000}"/>
    <cellStyle name="20% - Accent1 4 2 3 6 2 3" xfId="34998" xr:uid="{00000000-0005-0000-0000-0000FF870000}"/>
    <cellStyle name="20% - Accent1 4 2 3 6 2 3 2" xfId="34999" xr:uid="{00000000-0005-0000-0000-000000880000}"/>
    <cellStyle name="20% - Accent1 4 2 3 6 2 3 2 2" xfId="35000" xr:uid="{00000000-0005-0000-0000-000001880000}"/>
    <cellStyle name="20% - Accent1 4 2 3 6 2 3 2 2 2" xfId="35001" xr:uid="{00000000-0005-0000-0000-000002880000}"/>
    <cellStyle name="20% - Accent1 4 2 3 6 2 3 2 3" xfId="35002" xr:uid="{00000000-0005-0000-0000-000003880000}"/>
    <cellStyle name="20% - Accent1 4 2 3 6 2 3 3" xfId="35003" xr:uid="{00000000-0005-0000-0000-000004880000}"/>
    <cellStyle name="20% - Accent1 4 2 3 6 2 3 3 2" xfId="35004" xr:uid="{00000000-0005-0000-0000-000005880000}"/>
    <cellStyle name="20% - Accent1 4 2 3 6 2 3 4" xfId="35005" xr:uid="{00000000-0005-0000-0000-000006880000}"/>
    <cellStyle name="20% - Accent1 4 2 3 6 2 4" xfId="35006" xr:uid="{00000000-0005-0000-0000-000007880000}"/>
    <cellStyle name="20% - Accent1 4 2 3 6 2 4 2" xfId="35007" xr:uid="{00000000-0005-0000-0000-000008880000}"/>
    <cellStyle name="20% - Accent1 4 2 3 6 2 4 2 2" xfId="35008" xr:uid="{00000000-0005-0000-0000-000009880000}"/>
    <cellStyle name="20% - Accent1 4 2 3 6 2 4 2 2 2" xfId="35009" xr:uid="{00000000-0005-0000-0000-00000A880000}"/>
    <cellStyle name="20% - Accent1 4 2 3 6 2 4 2 3" xfId="35010" xr:uid="{00000000-0005-0000-0000-00000B880000}"/>
    <cellStyle name="20% - Accent1 4 2 3 6 2 4 3" xfId="35011" xr:uid="{00000000-0005-0000-0000-00000C880000}"/>
    <cellStyle name="20% - Accent1 4 2 3 6 2 4 3 2" xfId="35012" xr:uid="{00000000-0005-0000-0000-00000D880000}"/>
    <cellStyle name="20% - Accent1 4 2 3 6 2 4 4" xfId="35013" xr:uid="{00000000-0005-0000-0000-00000E880000}"/>
    <cellStyle name="20% - Accent1 4 2 3 6 2 5" xfId="35014" xr:uid="{00000000-0005-0000-0000-00000F880000}"/>
    <cellStyle name="20% - Accent1 4 2 3 6 2 5 2" xfId="35015" xr:uid="{00000000-0005-0000-0000-000010880000}"/>
    <cellStyle name="20% - Accent1 4 2 3 6 2 5 2 2" xfId="35016" xr:uid="{00000000-0005-0000-0000-000011880000}"/>
    <cellStyle name="20% - Accent1 4 2 3 6 2 5 3" xfId="35017" xr:uid="{00000000-0005-0000-0000-000012880000}"/>
    <cellStyle name="20% - Accent1 4 2 3 6 2 6" xfId="35018" xr:uid="{00000000-0005-0000-0000-000013880000}"/>
    <cellStyle name="20% - Accent1 4 2 3 6 2 6 2" xfId="35019" xr:uid="{00000000-0005-0000-0000-000014880000}"/>
    <cellStyle name="20% - Accent1 4 2 3 6 2 6 2 2" xfId="35020" xr:uid="{00000000-0005-0000-0000-000015880000}"/>
    <cellStyle name="20% - Accent1 4 2 3 6 2 6 3" xfId="35021" xr:uid="{00000000-0005-0000-0000-000016880000}"/>
    <cellStyle name="20% - Accent1 4 2 3 6 2 7" xfId="35022" xr:uid="{00000000-0005-0000-0000-000017880000}"/>
    <cellStyle name="20% - Accent1 4 2 3 6 2 7 2" xfId="35023" xr:uid="{00000000-0005-0000-0000-000018880000}"/>
    <cellStyle name="20% - Accent1 4 2 3 6 2 8" xfId="35024" xr:uid="{00000000-0005-0000-0000-000019880000}"/>
    <cellStyle name="20% - Accent1 4 2 3 6 2 8 2" xfId="35025" xr:uid="{00000000-0005-0000-0000-00001A880000}"/>
    <cellStyle name="20% - Accent1 4 2 3 6 2 9" xfId="35026" xr:uid="{00000000-0005-0000-0000-00001B880000}"/>
    <cellStyle name="20% - Accent1 4 2 3 6 3" xfId="35027" xr:uid="{00000000-0005-0000-0000-00001C880000}"/>
    <cellStyle name="20% - Accent1 4 2 3 6 3 2" xfId="35028" xr:uid="{00000000-0005-0000-0000-00001D880000}"/>
    <cellStyle name="20% - Accent1 4 2 3 6 3 2 2" xfId="35029" xr:uid="{00000000-0005-0000-0000-00001E880000}"/>
    <cellStyle name="20% - Accent1 4 2 3 6 3 2 2 2" xfId="35030" xr:uid="{00000000-0005-0000-0000-00001F880000}"/>
    <cellStyle name="20% - Accent1 4 2 3 6 3 2 2 2 2" xfId="35031" xr:uid="{00000000-0005-0000-0000-000020880000}"/>
    <cellStyle name="20% - Accent1 4 2 3 6 3 2 2 3" xfId="35032" xr:uid="{00000000-0005-0000-0000-000021880000}"/>
    <cellStyle name="20% - Accent1 4 2 3 6 3 2 3" xfId="35033" xr:uid="{00000000-0005-0000-0000-000022880000}"/>
    <cellStyle name="20% - Accent1 4 2 3 6 3 2 3 2" xfId="35034" xr:uid="{00000000-0005-0000-0000-000023880000}"/>
    <cellStyle name="20% - Accent1 4 2 3 6 3 2 4" xfId="35035" xr:uid="{00000000-0005-0000-0000-000024880000}"/>
    <cellStyle name="20% - Accent1 4 2 3 6 3 3" xfId="35036" xr:uid="{00000000-0005-0000-0000-000025880000}"/>
    <cellStyle name="20% - Accent1 4 2 3 6 3 3 2" xfId="35037" xr:uid="{00000000-0005-0000-0000-000026880000}"/>
    <cellStyle name="20% - Accent1 4 2 3 6 3 3 2 2" xfId="35038" xr:uid="{00000000-0005-0000-0000-000027880000}"/>
    <cellStyle name="20% - Accent1 4 2 3 6 3 3 2 2 2" xfId="35039" xr:uid="{00000000-0005-0000-0000-000028880000}"/>
    <cellStyle name="20% - Accent1 4 2 3 6 3 3 2 3" xfId="35040" xr:uid="{00000000-0005-0000-0000-000029880000}"/>
    <cellStyle name="20% - Accent1 4 2 3 6 3 3 3" xfId="35041" xr:uid="{00000000-0005-0000-0000-00002A880000}"/>
    <cellStyle name="20% - Accent1 4 2 3 6 3 3 3 2" xfId="35042" xr:uid="{00000000-0005-0000-0000-00002B880000}"/>
    <cellStyle name="20% - Accent1 4 2 3 6 3 3 4" xfId="35043" xr:uid="{00000000-0005-0000-0000-00002C880000}"/>
    <cellStyle name="20% - Accent1 4 2 3 6 3 4" xfId="35044" xr:uid="{00000000-0005-0000-0000-00002D880000}"/>
    <cellStyle name="20% - Accent1 4 2 3 6 3 4 2" xfId="35045" xr:uid="{00000000-0005-0000-0000-00002E880000}"/>
    <cellStyle name="20% - Accent1 4 2 3 6 3 4 2 2" xfId="35046" xr:uid="{00000000-0005-0000-0000-00002F880000}"/>
    <cellStyle name="20% - Accent1 4 2 3 6 3 4 2 2 2" xfId="35047" xr:uid="{00000000-0005-0000-0000-000030880000}"/>
    <cellStyle name="20% - Accent1 4 2 3 6 3 4 2 3" xfId="35048" xr:uid="{00000000-0005-0000-0000-000031880000}"/>
    <cellStyle name="20% - Accent1 4 2 3 6 3 4 3" xfId="35049" xr:uid="{00000000-0005-0000-0000-000032880000}"/>
    <cellStyle name="20% - Accent1 4 2 3 6 3 4 3 2" xfId="35050" xr:uid="{00000000-0005-0000-0000-000033880000}"/>
    <cellStyle name="20% - Accent1 4 2 3 6 3 4 4" xfId="35051" xr:uid="{00000000-0005-0000-0000-000034880000}"/>
    <cellStyle name="20% - Accent1 4 2 3 6 3 5" xfId="35052" xr:uid="{00000000-0005-0000-0000-000035880000}"/>
    <cellStyle name="20% - Accent1 4 2 3 6 3 5 2" xfId="35053" xr:uid="{00000000-0005-0000-0000-000036880000}"/>
    <cellStyle name="20% - Accent1 4 2 3 6 3 5 2 2" xfId="35054" xr:uid="{00000000-0005-0000-0000-000037880000}"/>
    <cellStyle name="20% - Accent1 4 2 3 6 3 5 3" xfId="35055" xr:uid="{00000000-0005-0000-0000-000038880000}"/>
    <cellStyle name="20% - Accent1 4 2 3 6 3 6" xfId="35056" xr:uid="{00000000-0005-0000-0000-000039880000}"/>
    <cellStyle name="20% - Accent1 4 2 3 6 3 6 2" xfId="35057" xr:uid="{00000000-0005-0000-0000-00003A880000}"/>
    <cellStyle name="20% - Accent1 4 2 3 6 3 6 2 2" xfId="35058" xr:uid="{00000000-0005-0000-0000-00003B880000}"/>
    <cellStyle name="20% - Accent1 4 2 3 6 3 6 3" xfId="35059" xr:uid="{00000000-0005-0000-0000-00003C880000}"/>
    <cellStyle name="20% - Accent1 4 2 3 6 3 7" xfId="35060" xr:uid="{00000000-0005-0000-0000-00003D880000}"/>
    <cellStyle name="20% - Accent1 4 2 3 6 3 7 2" xfId="35061" xr:uid="{00000000-0005-0000-0000-00003E880000}"/>
    <cellStyle name="20% - Accent1 4 2 3 6 3 8" xfId="35062" xr:uid="{00000000-0005-0000-0000-00003F880000}"/>
    <cellStyle name="20% - Accent1 4 2 3 6 3 8 2" xfId="35063" xr:uid="{00000000-0005-0000-0000-000040880000}"/>
    <cellStyle name="20% - Accent1 4 2 3 6 3 9" xfId="35064" xr:uid="{00000000-0005-0000-0000-000041880000}"/>
    <cellStyle name="20% - Accent1 4 2 3 6 4" xfId="35065" xr:uid="{00000000-0005-0000-0000-000042880000}"/>
    <cellStyle name="20% - Accent1 4 2 3 6 4 2" xfId="35066" xr:uid="{00000000-0005-0000-0000-000043880000}"/>
    <cellStyle name="20% - Accent1 4 2 3 6 4 2 2" xfId="35067" xr:uid="{00000000-0005-0000-0000-000044880000}"/>
    <cellStyle name="20% - Accent1 4 2 3 6 4 2 2 2" xfId="35068" xr:uid="{00000000-0005-0000-0000-000045880000}"/>
    <cellStyle name="20% - Accent1 4 2 3 6 4 2 3" xfId="35069" xr:uid="{00000000-0005-0000-0000-000046880000}"/>
    <cellStyle name="20% - Accent1 4 2 3 6 4 3" xfId="35070" xr:uid="{00000000-0005-0000-0000-000047880000}"/>
    <cellStyle name="20% - Accent1 4 2 3 6 4 3 2" xfId="35071" xr:uid="{00000000-0005-0000-0000-000048880000}"/>
    <cellStyle name="20% - Accent1 4 2 3 6 4 4" xfId="35072" xr:uid="{00000000-0005-0000-0000-000049880000}"/>
    <cellStyle name="20% - Accent1 4 2 3 6 5" xfId="35073" xr:uid="{00000000-0005-0000-0000-00004A880000}"/>
    <cellStyle name="20% - Accent1 4 2 3 6 5 2" xfId="35074" xr:uid="{00000000-0005-0000-0000-00004B880000}"/>
    <cellStyle name="20% - Accent1 4 2 3 6 5 2 2" xfId="35075" xr:uid="{00000000-0005-0000-0000-00004C880000}"/>
    <cellStyle name="20% - Accent1 4 2 3 6 5 2 2 2" xfId="35076" xr:uid="{00000000-0005-0000-0000-00004D880000}"/>
    <cellStyle name="20% - Accent1 4 2 3 6 5 2 3" xfId="35077" xr:uid="{00000000-0005-0000-0000-00004E880000}"/>
    <cellStyle name="20% - Accent1 4 2 3 6 5 3" xfId="35078" xr:uid="{00000000-0005-0000-0000-00004F880000}"/>
    <cellStyle name="20% - Accent1 4 2 3 6 5 3 2" xfId="35079" xr:uid="{00000000-0005-0000-0000-000050880000}"/>
    <cellStyle name="20% - Accent1 4 2 3 6 5 4" xfId="35080" xr:uid="{00000000-0005-0000-0000-000051880000}"/>
    <cellStyle name="20% - Accent1 4 2 3 6 6" xfId="35081" xr:uid="{00000000-0005-0000-0000-000052880000}"/>
    <cellStyle name="20% - Accent1 4 2 3 6 6 2" xfId="35082" xr:uid="{00000000-0005-0000-0000-000053880000}"/>
    <cellStyle name="20% - Accent1 4 2 3 6 6 2 2" xfId="35083" xr:uid="{00000000-0005-0000-0000-000054880000}"/>
    <cellStyle name="20% - Accent1 4 2 3 6 6 2 2 2" xfId="35084" xr:uid="{00000000-0005-0000-0000-000055880000}"/>
    <cellStyle name="20% - Accent1 4 2 3 6 6 2 3" xfId="35085" xr:uid="{00000000-0005-0000-0000-000056880000}"/>
    <cellStyle name="20% - Accent1 4 2 3 6 6 3" xfId="35086" xr:uid="{00000000-0005-0000-0000-000057880000}"/>
    <cellStyle name="20% - Accent1 4 2 3 6 6 3 2" xfId="35087" xr:uid="{00000000-0005-0000-0000-000058880000}"/>
    <cellStyle name="20% - Accent1 4 2 3 6 6 4" xfId="35088" xr:uid="{00000000-0005-0000-0000-000059880000}"/>
    <cellStyle name="20% - Accent1 4 2 3 6 7" xfId="35089" xr:uid="{00000000-0005-0000-0000-00005A880000}"/>
    <cellStyle name="20% - Accent1 4 2 3 6 7 2" xfId="35090" xr:uid="{00000000-0005-0000-0000-00005B880000}"/>
    <cellStyle name="20% - Accent1 4 2 3 6 7 2 2" xfId="35091" xr:uid="{00000000-0005-0000-0000-00005C880000}"/>
    <cellStyle name="20% - Accent1 4 2 3 6 7 3" xfId="35092" xr:uid="{00000000-0005-0000-0000-00005D880000}"/>
    <cellStyle name="20% - Accent1 4 2 3 6 8" xfId="35093" xr:uid="{00000000-0005-0000-0000-00005E880000}"/>
    <cellStyle name="20% - Accent1 4 2 3 6 8 2" xfId="35094" xr:uid="{00000000-0005-0000-0000-00005F880000}"/>
    <cellStyle name="20% - Accent1 4 2 3 6 8 2 2" xfId="35095" xr:uid="{00000000-0005-0000-0000-000060880000}"/>
    <cellStyle name="20% - Accent1 4 2 3 6 8 3" xfId="35096" xr:uid="{00000000-0005-0000-0000-000061880000}"/>
    <cellStyle name="20% - Accent1 4 2 3 6 9" xfId="35097" xr:uid="{00000000-0005-0000-0000-000062880000}"/>
    <cellStyle name="20% - Accent1 4 2 3 6 9 2" xfId="35098" xr:uid="{00000000-0005-0000-0000-000063880000}"/>
    <cellStyle name="20% - Accent1 4 2 3 7" xfId="35099" xr:uid="{00000000-0005-0000-0000-000064880000}"/>
    <cellStyle name="20% - Accent1 4 2 3 7 2" xfId="35100" xr:uid="{00000000-0005-0000-0000-000065880000}"/>
    <cellStyle name="20% - Accent1 4 2 3 7 2 2" xfId="35101" xr:uid="{00000000-0005-0000-0000-000066880000}"/>
    <cellStyle name="20% - Accent1 4 2 3 7 2 2 2" xfId="35102" xr:uid="{00000000-0005-0000-0000-000067880000}"/>
    <cellStyle name="20% - Accent1 4 2 3 7 2 2 2 2" xfId="35103" xr:uid="{00000000-0005-0000-0000-000068880000}"/>
    <cellStyle name="20% - Accent1 4 2 3 7 2 2 3" xfId="35104" xr:uid="{00000000-0005-0000-0000-000069880000}"/>
    <cellStyle name="20% - Accent1 4 2 3 7 2 3" xfId="35105" xr:uid="{00000000-0005-0000-0000-00006A880000}"/>
    <cellStyle name="20% - Accent1 4 2 3 7 2 3 2" xfId="35106" xr:uid="{00000000-0005-0000-0000-00006B880000}"/>
    <cellStyle name="20% - Accent1 4 2 3 7 2 4" xfId="35107" xr:uid="{00000000-0005-0000-0000-00006C880000}"/>
    <cellStyle name="20% - Accent1 4 2 3 7 3" xfId="35108" xr:uid="{00000000-0005-0000-0000-00006D880000}"/>
    <cellStyle name="20% - Accent1 4 2 3 7 3 2" xfId="35109" xr:uid="{00000000-0005-0000-0000-00006E880000}"/>
    <cellStyle name="20% - Accent1 4 2 3 7 3 2 2" xfId="35110" xr:uid="{00000000-0005-0000-0000-00006F880000}"/>
    <cellStyle name="20% - Accent1 4 2 3 7 3 2 2 2" xfId="35111" xr:uid="{00000000-0005-0000-0000-000070880000}"/>
    <cellStyle name="20% - Accent1 4 2 3 7 3 2 3" xfId="35112" xr:uid="{00000000-0005-0000-0000-000071880000}"/>
    <cellStyle name="20% - Accent1 4 2 3 7 3 3" xfId="35113" xr:uid="{00000000-0005-0000-0000-000072880000}"/>
    <cellStyle name="20% - Accent1 4 2 3 7 3 3 2" xfId="35114" xr:uid="{00000000-0005-0000-0000-000073880000}"/>
    <cellStyle name="20% - Accent1 4 2 3 7 3 4" xfId="35115" xr:uid="{00000000-0005-0000-0000-000074880000}"/>
    <cellStyle name="20% - Accent1 4 2 3 7 4" xfId="35116" xr:uid="{00000000-0005-0000-0000-000075880000}"/>
    <cellStyle name="20% - Accent1 4 2 3 7 4 2" xfId="35117" xr:uid="{00000000-0005-0000-0000-000076880000}"/>
    <cellStyle name="20% - Accent1 4 2 3 7 4 2 2" xfId="35118" xr:uid="{00000000-0005-0000-0000-000077880000}"/>
    <cellStyle name="20% - Accent1 4 2 3 7 4 2 2 2" xfId="35119" xr:uid="{00000000-0005-0000-0000-000078880000}"/>
    <cellStyle name="20% - Accent1 4 2 3 7 4 2 3" xfId="35120" xr:uid="{00000000-0005-0000-0000-000079880000}"/>
    <cellStyle name="20% - Accent1 4 2 3 7 4 3" xfId="35121" xr:uid="{00000000-0005-0000-0000-00007A880000}"/>
    <cellStyle name="20% - Accent1 4 2 3 7 4 3 2" xfId="35122" xr:uid="{00000000-0005-0000-0000-00007B880000}"/>
    <cellStyle name="20% - Accent1 4 2 3 7 4 4" xfId="35123" xr:uid="{00000000-0005-0000-0000-00007C880000}"/>
    <cellStyle name="20% - Accent1 4 2 3 7 5" xfId="35124" xr:uid="{00000000-0005-0000-0000-00007D880000}"/>
    <cellStyle name="20% - Accent1 4 2 3 7 5 2" xfId="35125" xr:uid="{00000000-0005-0000-0000-00007E880000}"/>
    <cellStyle name="20% - Accent1 4 2 3 7 5 2 2" xfId="35126" xr:uid="{00000000-0005-0000-0000-00007F880000}"/>
    <cellStyle name="20% - Accent1 4 2 3 7 5 3" xfId="35127" xr:uid="{00000000-0005-0000-0000-000080880000}"/>
    <cellStyle name="20% - Accent1 4 2 3 7 6" xfId="35128" xr:uid="{00000000-0005-0000-0000-000081880000}"/>
    <cellStyle name="20% - Accent1 4 2 3 7 6 2" xfId="35129" xr:uid="{00000000-0005-0000-0000-000082880000}"/>
    <cellStyle name="20% - Accent1 4 2 3 7 6 2 2" xfId="35130" xr:uid="{00000000-0005-0000-0000-000083880000}"/>
    <cellStyle name="20% - Accent1 4 2 3 7 6 3" xfId="35131" xr:uid="{00000000-0005-0000-0000-000084880000}"/>
    <cellStyle name="20% - Accent1 4 2 3 7 7" xfId="35132" xr:uid="{00000000-0005-0000-0000-000085880000}"/>
    <cellStyle name="20% - Accent1 4 2 3 7 7 2" xfId="35133" xr:uid="{00000000-0005-0000-0000-000086880000}"/>
    <cellStyle name="20% - Accent1 4 2 3 7 8" xfId="35134" xr:uid="{00000000-0005-0000-0000-000087880000}"/>
    <cellStyle name="20% - Accent1 4 2 3 7 8 2" xfId="35135" xr:uid="{00000000-0005-0000-0000-000088880000}"/>
    <cellStyle name="20% - Accent1 4 2 3 7 9" xfId="35136" xr:uid="{00000000-0005-0000-0000-000089880000}"/>
    <cellStyle name="20% - Accent1 4 2 3 8" xfId="35137" xr:uid="{00000000-0005-0000-0000-00008A880000}"/>
    <cellStyle name="20% - Accent1 4 2 3 8 2" xfId="35138" xr:uid="{00000000-0005-0000-0000-00008B880000}"/>
    <cellStyle name="20% - Accent1 4 2 3 8 2 2" xfId="35139" xr:uid="{00000000-0005-0000-0000-00008C880000}"/>
    <cellStyle name="20% - Accent1 4 2 3 8 2 2 2" xfId="35140" xr:uid="{00000000-0005-0000-0000-00008D880000}"/>
    <cellStyle name="20% - Accent1 4 2 3 8 2 2 2 2" xfId="35141" xr:uid="{00000000-0005-0000-0000-00008E880000}"/>
    <cellStyle name="20% - Accent1 4 2 3 8 2 2 3" xfId="35142" xr:uid="{00000000-0005-0000-0000-00008F880000}"/>
    <cellStyle name="20% - Accent1 4 2 3 8 2 3" xfId="35143" xr:uid="{00000000-0005-0000-0000-000090880000}"/>
    <cellStyle name="20% - Accent1 4 2 3 8 2 3 2" xfId="35144" xr:uid="{00000000-0005-0000-0000-000091880000}"/>
    <cellStyle name="20% - Accent1 4 2 3 8 2 4" xfId="35145" xr:uid="{00000000-0005-0000-0000-000092880000}"/>
    <cellStyle name="20% - Accent1 4 2 3 8 3" xfId="35146" xr:uid="{00000000-0005-0000-0000-000093880000}"/>
    <cellStyle name="20% - Accent1 4 2 3 8 3 2" xfId="35147" xr:uid="{00000000-0005-0000-0000-000094880000}"/>
    <cellStyle name="20% - Accent1 4 2 3 8 3 2 2" xfId="35148" xr:uid="{00000000-0005-0000-0000-000095880000}"/>
    <cellStyle name="20% - Accent1 4 2 3 8 3 2 2 2" xfId="35149" xr:uid="{00000000-0005-0000-0000-000096880000}"/>
    <cellStyle name="20% - Accent1 4 2 3 8 3 2 3" xfId="35150" xr:uid="{00000000-0005-0000-0000-000097880000}"/>
    <cellStyle name="20% - Accent1 4 2 3 8 3 3" xfId="35151" xr:uid="{00000000-0005-0000-0000-000098880000}"/>
    <cellStyle name="20% - Accent1 4 2 3 8 3 3 2" xfId="35152" xr:uid="{00000000-0005-0000-0000-000099880000}"/>
    <cellStyle name="20% - Accent1 4 2 3 8 3 4" xfId="35153" xr:uid="{00000000-0005-0000-0000-00009A880000}"/>
    <cellStyle name="20% - Accent1 4 2 3 8 4" xfId="35154" xr:uid="{00000000-0005-0000-0000-00009B880000}"/>
    <cellStyle name="20% - Accent1 4 2 3 8 4 2" xfId="35155" xr:uid="{00000000-0005-0000-0000-00009C880000}"/>
    <cellStyle name="20% - Accent1 4 2 3 8 4 2 2" xfId="35156" xr:uid="{00000000-0005-0000-0000-00009D880000}"/>
    <cellStyle name="20% - Accent1 4 2 3 8 4 2 2 2" xfId="35157" xr:uid="{00000000-0005-0000-0000-00009E880000}"/>
    <cellStyle name="20% - Accent1 4 2 3 8 4 2 3" xfId="35158" xr:uid="{00000000-0005-0000-0000-00009F880000}"/>
    <cellStyle name="20% - Accent1 4 2 3 8 4 3" xfId="35159" xr:uid="{00000000-0005-0000-0000-0000A0880000}"/>
    <cellStyle name="20% - Accent1 4 2 3 8 4 3 2" xfId="35160" xr:uid="{00000000-0005-0000-0000-0000A1880000}"/>
    <cellStyle name="20% - Accent1 4 2 3 8 4 4" xfId="35161" xr:uid="{00000000-0005-0000-0000-0000A2880000}"/>
    <cellStyle name="20% - Accent1 4 2 3 8 5" xfId="35162" xr:uid="{00000000-0005-0000-0000-0000A3880000}"/>
    <cellStyle name="20% - Accent1 4 2 3 8 5 2" xfId="35163" xr:uid="{00000000-0005-0000-0000-0000A4880000}"/>
    <cellStyle name="20% - Accent1 4 2 3 8 5 2 2" xfId="35164" xr:uid="{00000000-0005-0000-0000-0000A5880000}"/>
    <cellStyle name="20% - Accent1 4 2 3 8 5 3" xfId="35165" xr:uid="{00000000-0005-0000-0000-0000A6880000}"/>
    <cellStyle name="20% - Accent1 4 2 3 8 6" xfId="35166" xr:uid="{00000000-0005-0000-0000-0000A7880000}"/>
    <cellStyle name="20% - Accent1 4 2 3 8 6 2" xfId="35167" xr:uid="{00000000-0005-0000-0000-0000A8880000}"/>
    <cellStyle name="20% - Accent1 4 2 3 8 6 2 2" xfId="35168" xr:uid="{00000000-0005-0000-0000-0000A9880000}"/>
    <cellStyle name="20% - Accent1 4 2 3 8 6 3" xfId="35169" xr:uid="{00000000-0005-0000-0000-0000AA880000}"/>
    <cellStyle name="20% - Accent1 4 2 3 8 7" xfId="35170" xr:uid="{00000000-0005-0000-0000-0000AB880000}"/>
    <cellStyle name="20% - Accent1 4 2 3 8 7 2" xfId="35171" xr:uid="{00000000-0005-0000-0000-0000AC880000}"/>
    <cellStyle name="20% - Accent1 4 2 3 8 8" xfId="35172" xr:uid="{00000000-0005-0000-0000-0000AD880000}"/>
    <cellStyle name="20% - Accent1 4 2 3 8 8 2" xfId="35173" xr:uid="{00000000-0005-0000-0000-0000AE880000}"/>
    <cellStyle name="20% - Accent1 4 2 3 8 9" xfId="35174" xr:uid="{00000000-0005-0000-0000-0000AF880000}"/>
    <cellStyle name="20% - Accent1 4 2 3 9" xfId="35175" xr:uid="{00000000-0005-0000-0000-0000B0880000}"/>
    <cellStyle name="20% - Accent1 4 2 3 9 2" xfId="35176" xr:uid="{00000000-0005-0000-0000-0000B1880000}"/>
    <cellStyle name="20% - Accent1 4 2 3 9 2 2" xfId="35177" xr:uid="{00000000-0005-0000-0000-0000B2880000}"/>
    <cellStyle name="20% - Accent1 4 2 3 9 2 2 2" xfId="35178" xr:uid="{00000000-0005-0000-0000-0000B3880000}"/>
    <cellStyle name="20% - Accent1 4 2 3 9 2 3" xfId="35179" xr:uid="{00000000-0005-0000-0000-0000B4880000}"/>
    <cellStyle name="20% - Accent1 4 2 3 9 3" xfId="35180" xr:uid="{00000000-0005-0000-0000-0000B5880000}"/>
    <cellStyle name="20% - Accent1 4 2 3 9 3 2" xfId="35181" xr:uid="{00000000-0005-0000-0000-0000B6880000}"/>
    <cellStyle name="20% - Accent1 4 2 3 9 4" xfId="35182" xr:uid="{00000000-0005-0000-0000-0000B7880000}"/>
    <cellStyle name="20% - Accent1 4 2 4" xfId="35183" xr:uid="{00000000-0005-0000-0000-0000B8880000}"/>
    <cellStyle name="20% - Accent1 4 2 4 10" xfId="35184" xr:uid="{00000000-0005-0000-0000-0000B9880000}"/>
    <cellStyle name="20% - Accent1 4 2 4 10 2" xfId="35185" xr:uid="{00000000-0005-0000-0000-0000BA880000}"/>
    <cellStyle name="20% - Accent1 4 2 4 10 2 2" xfId="35186" xr:uid="{00000000-0005-0000-0000-0000BB880000}"/>
    <cellStyle name="20% - Accent1 4 2 4 10 2 2 2" xfId="35187" xr:uid="{00000000-0005-0000-0000-0000BC880000}"/>
    <cellStyle name="20% - Accent1 4 2 4 10 2 3" xfId="35188" xr:uid="{00000000-0005-0000-0000-0000BD880000}"/>
    <cellStyle name="20% - Accent1 4 2 4 10 3" xfId="35189" xr:uid="{00000000-0005-0000-0000-0000BE880000}"/>
    <cellStyle name="20% - Accent1 4 2 4 10 3 2" xfId="35190" xr:uid="{00000000-0005-0000-0000-0000BF880000}"/>
    <cellStyle name="20% - Accent1 4 2 4 10 4" xfId="35191" xr:uid="{00000000-0005-0000-0000-0000C0880000}"/>
    <cellStyle name="20% - Accent1 4 2 4 11" xfId="35192" xr:uid="{00000000-0005-0000-0000-0000C1880000}"/>
    <cellStyle name="20% - Accent1 4 2 4 11 2" xfId="35193" xr:uid="{00000000-0005-0000-0000-0000C2880000}"/>
    <cellStyle name="20% - Accent1 4 2 4 11 2 2" xfId="35194" xr:uid="{00000000-0005-0000-0000-0000C3880000}"/>
    <cellStyle name="20% - Accent1 4 2 4 11 2 2 2" xfId="35195" xr:uid="{00000000-0005-0000-0000-0000C4880000}"/>
    <cellStyle name="20% - Accent1 4 2 4 11 2 3" xfId="35196" xr:uid="{00000000-0005-0000-0000-0000C5880000}"/>
    <cellStyle name="20% - Accent1 4 2 4 11 3" xfId="35197" xr:uid="{00000000-0005-0000-0000-0000C6880000}"/>
    <cellStyle name="20% - Accent1 4 2 4 11 3 2" xfId="35198" xr:uid="{00000000-0005-0000-0000-0000C7880000}"/>
    <cellStyle name="20% - Accent1 4 2 4 11 4" xfId="35199" xr:uid="{00000000-0005-0000-0000-0000C8880000}"/>
    <cellStyle name="20% - Accent1 4 2 4 12" xfId="35200" xr:uid="{00000000-0005-0000-0000-0000C9880000}"/>
    <cellStyle name="20% - Accent1 4 2 4 12 2" xfId="35201" xr:uid="{00000000-0005-0000-0000-0000CA880000}"/>
    <cellStyle name="20% - Accent1 4 2 4 12 2 2" xfId="35202" xr:uid="{00000000-0005-0000-0000-0000CB880000}"/>
    <cellStyle name="20% - Accent1 4 2 4 12 3" xfId="35203" xr:uid="{00000000-0005-0000-0000-0000CC880000}"/>
    <cellStyle name="20% - Accent1 4 2 4 13" xfId="35204" xr:uid="{00000000-0005-0000-0000-0000CD880000}"/>
    <cellStyle name="20% - Accent1 4 2 4 13 2" xfId="35205" xr:uid="{00000000-0005-0000-0000-0000CE880000}"/>
    <cellStyle name="20% - Accent1 4 2 4 13 2 2" xfId="35206" xr:uid="{00000000-0005-0000-0000-0000CF880000}"/>
    <cellStyle name="20% - Accent1 4 2 4 13 3" xfId="35207" xr:uid="{00000000-0005-0000-0000-0000D0880000}"/>
    <cellStyle name="20% - Accent1 4 2 4 14" xfId="35208" xr:uid="{00000000-0005-0000-0000-0000D1880000}"/>
    <cellStyle name="20% - Accent1 4 2 4 14 2" xfId="35209" xr:uid="{00000000-0005-0000-0000-0000D2880000}"/>
    <cellStyle name="20% - Accent1 4 2 4 15" xfId="35210" xr:uid="{00000000-0005-0000-0000-0000D3880000}"/>
    <cellStyle name="20% - Accent1 4 2 4 15 2" xfId="35211" xr:uid="{00000000-0005-0000-0000-0000D4880000}"/>
    <cellStyle name="20% - Accent1 4 2 4 16" xfId="35212" xr:uid="{00000000-0005-0000-0000-0000D5880000}"/>
    <cellStyle name="20% - Accent1 4 2 4 2" xfId="35213" xr:uid="{00000000-0005-0000-0000-0000D6880000}"/>
    <cellStyle name="20% - Accent1 4 2 4 2 10" xfId="35214" xr:uid="{00000000-0005-0000-0000-0000D7880000}"/>
    <cellStyle name="20% - Accent1 4 2 4 2 10 2" xfId="35215" xr:uid="{00000000-0005-0000-0000-0000D8880000}"/>
    <cellStyle name="20% - Accent1 4 2 4 2 10 2 2" xfId="35216" xr:uid="{00000000-0005-0000-0000-0000D9880000}"/>
    <cellStyle name="20% - Accent1 4 2 4 2 10 2 2 2" xfId="35217" xr:uid="{00000000-0005-0000-0000-0000DA880000}"/>
    <cellStyle name="20% - Accent1 4 2 4 2 10 2 3" xfId="35218" xr:uid="{00000000-0005-0000-0000-0000DB880000}"/>
    <cellStyle name="20% - Accent1 4 2 4 2 10 3" xfId="35219" xr:uid="{00000000-0005-0000-0000-0000DC880000}"/>
    <cellStyle name="20% - Accent1 4 2 4 2 10 3 2" xfId="35220" xr:uid="{00000000-0005-0000-0000-0000DD880000}"/>
    <cellStyle name="20% - Accent1 4 2 4 2 10 4" xfId="35221" xr:uid="{00000000-0005-0000-0000-0000DE880000}"/>
    <cellStyle name="20% - Accent1 4 2 4 2 11" xfId="35222" xr:uid="{00000000-0005-0000-0000-0000DF880000}"/>
    <cellStyle name="20% - Accent1 4 2 4 2 11 2" xfId="35223" xr:uid="{00000000-0005-0000-0000-0000E0880000}"/>
    <cellStyle name="20% - Accent1 4 2 4 2 11 2 2" xfId="35224" xr:uid="{00000000-0005-0000-0000-0000E1880000}"/>
    <cellStyle name="20% - Accent1 4 2 4 2 11 3" xfId="35225" xr:uid="{00000000-0005-0000-0000-0000E2880000}"/>
    <cellStyle name="20% - Accent1 4 2 4 2 12" xfId="35226" xr:uid="{00000000-0005-0000-0000-0000E3880000}"/>
    <cellStyle name="20% - Accent1 4 2 4 2 12 2" xfId="35227" xr:uid="{00000000-0005-0000-0000-0000E4880000}"/>
    <cellStyle name="20% - Accent1 4 2 4 2 12 2 2" xfId="35228" xr:uid="{00000000-0005-0000-0000-0000E5880000}"/>
    <cellStyle name="20% - Accent1 4 2 4 2 12 3" xfId="35229" xr:uid="{00000000-0005-0000-0000-0000E6880000}"/>
    <cellStyle name="20% - Accent1 4 2 4 2 13" xfId="35230" xr:uid="{00000000-0005-0000-0000-0000E7880000}"/>
    <cellStyle name="20% - Accent1 4 2 4 2 13 2" xfId="35231" xr:uid="{00000000-0005-0000-0000-0000E8880000}"/>
    <cellStyle name="20% - Accent1 4 2 4 2 14" xfId="35232" xr:uid="{00000000-0005-0000-0000-0000E9880000}"/>
    <cellStyle name="20% - Accent1 4 2 4 2 14 2" xfId="35233" xr:uid="{00000000-0005-0000-0000-0000EA880000}"/>
    <cellStyle name="20% - Accent1 4 2 4 2 15" xfId="35234" xr:uid="{00000000-0005-0000-0000-0000EB880000}"/>
    <cellStyle name="20% - Accent1 4 2 4 2 2" xfId="35235" xr:uid="{00000000-0005-0000-0000-0000EC880000}"/>
    <cellStyle name="20% - Accent1 4 2 4 2 2 10" xfId="35236" xr:uid="{00000000-0005-0000-0000-0000ED880000}"/>
    <cellStyle name="20% - Accent1 4 2 4 2 2 10 2" xfId="35237" xr:uid="{00000000-0005-0000-0000-0000EE880000}"/>
    <cellStyle name="20% - Accent1 4 2 4 2 2 10 2 2" xfId="35238" xr:uid="{00000000-0005-0000-0000-0000EF880000}"/>
    <cellStyle name="20% - Accent1 4 2 4 2 2 10 3" xfId="35239" xr:uid="{00000000-0005-0000-0000-0000F0880000}"/>
    <cellStyle name="20% - Accent1 4 2 4 2 2 11" xfId="35240" xr:uid="{00000000-0005-0000-0000-0000F1880000}"/>
    <cellStyle name="20% - Accent1 4 2 4 2 2 11 2" xfId="35241" xr:uid="{00000000-0005-0000-0000-0000F2880000}"/>
    <cellStyle name="20% - Accent1 4 2 4 2 2 11 2 2" xfId="35242" xr:uid="{00000000-0005-0000-0000-0000F3880000}"/>
    <cellStyle name="20% - Accent1 4 2 4 2 2 11 3" xfId="35243" xr:uid="{00000000-0005-0000-0000-0000F4880000}"/>
    <cellStyle name="20% - Accent1 4 2 4 2 2 12" xfId="35244" xr:uid="{00000000-0005-0000-0000-0000F5880000}"/>
    <cellStyle name="20% - Accent1 4 2 4 2 2 12 2" xfId="35245" xr:uid="{00000000-0005-0000-0000-0000F6880000}"/>
    <cellStyle name="20% - Accent1 4 2 4 2 2 13" xfId="35246" xr:uid="{00000000-0005-0000-0000-0000F7880000}"/>
    <cellStyle name="20% - Accent1 4 2 4 2 2 13 2" xfId="35247" xr:uid="{00000000-0005-0000-0000-0000F8880000}"/>
    <cellStyle name="20% - Accent1 4 2 4 2 2 14" xfId="35248" xr:uid="{00000000-0005-0000-0000-0000F9880000}"/>
    <cellStyle name="20% - Accent1 4 2 4 2 2 2" xfId="35249" xr:uid="{00000000-0005-0000-0000-0000FA880000}"/>
    <cellStyle name="20% - Accent1 4 2 4 2 2 2 10" xfId="35250" xr:uid="{00000000-0005-0000-0000-0000FB880000}"/>
    <cellStyle name="20% - Accent1 4 2 4 2 2 2 10 2" xfId="35251" xr:uid="{00000000-0005-0000-0000-0000FC880000}"/>
    <cellStyle name="20% - Accent1 4 2 4 2 2 2 11" xfId="35252" xr:uid="{00000000-0005-0000-0000-0000FD880000}"/>
    <cellStyle name="20% - Accent1 4 2 4 2 2 2 2" xfId="35253" xr:uid="{00000000-0005-0000-0000-0000FE880000}"/>
    <cellStyle name="20% - Accent1 4 2 4 2 2 2 2 2" xfId="35254" xr:uid="{00000000-0005-0000-0000-0000FF880000}"/>
    <cellStyle name="20% - Accent1 4 2 4 2 2 2 2 2 2" xfId="35255" xr:uid="{00000000-0005-0000-0000-000000890000}"/>
    <cellStyle name="20% - Accent1 4 2 4 2 2 2 2 2 2 2" xfId="35256" xr:uid="{00000000-0005-0000-0000-000001890000}"/>
    <cellStyle name="20% - Accent1 4 2 4 2 2 2 2 2 2 2 2" xfId="35257" xr:uid="{00000000-0005-0000-0000-000002890000}"/>
    <cellStyle name="20% - Accent1 4 2 4 2 2 2 2 2 2 3" xfId="35258" xr:uid="{00000000-0005-0000-0000-000003890000}"/>
    <cellStyle name="20% - Accent1 4 2 4 2 2 2 2 2 3" xfId="35259" xr:uid="{00000000-0005-0000-0000-000004890000}"/>
    <cellStyle name="20% - Accent1 4 2 4 2 2 2 2 2 3 2" xfId="35260" xr:uid="{00000000-0005-0000-0000-000005890000}"/>
    <cellStyle name="20% - Accent1 4 2 4 2 2 2 2 2 4" xfId="35261" xr:uid="{00000000-0005-0000-0000-000006890000}"/>
    <cellStyle name="20% - Accent1 4 2 4 2 2 2 2 3" xfId="35262" xr:uid="{00000000-0005-0000-0000-000007890000}"/>
    <cellStyle name="20% - Accent1 4 2 4 2 2 2 2 3 2" xfId="35263" xr:uid="{00000000-0005-0000-0000-000008890000}"/>
    <cellStyle name="20% - Accent1 4 2 4 2 2 2 2 3 2 2" xfId="35264" xr:uid="{00000000-0005-0000-0000-000009890000}"/>
    <cellStyle name="20% - Accent1 4 2 4 2 2 2 2 3 2 2 2" xfId="35265" xr:uid="{00000000-0005-0000-0000-00000A890000}"/>
    <cellStyle name="20% - Accent1 4 2 4 2 2 2 2 3 2 3" xfId="35266" xr:uid="{00000000-0005-0000-0000-00000B890000}"/>
    <cellStyle name="20% - Accent1 4 2 4 2 2 2 2 3 3" xfId="35267" xr:uid="{00000000-0005-0000-0000-00000C890000}"/>
    <cellStyle name="20% - Accent1 4 2 4 2 2 2 2 3 3 2" xfId="35268" xr:uid="{00000000-0005-0000-0000-00000D890000}"/>
    <cellStyle name="20% - Accent1 4 2 4 2 2 2 2 3 4" xfId="35269" xr:uid="{00000000-0005-0000-0000-00000E890000}"/>
    <cellStyle name="20% - Accent1 4 2 4 2 2 2 2 4" xfId="35270" xr:uid="{00000000-0005-0000-0000-00000F890000}"/>
    <cellStyle name="20% - Accent1 4 2 4 2 2 2 2 4 2" xfId="35271" xr:uid="{00000000-0005-0000-0000-000010890000}"/>
    <cellStyle name="20% - Accent1 4 2 4 2 2 2 2 4 2 2" xfId="35272" xr:uid="{00000000-0005-0000-0000-000011890000}"/>
    <cellStyle name="20% - Accent1 4 2 4 2 2 2 2 4 2 2 2" xfId="35273" xr:uid="{00000000-0005-0000-0000-000012890000}"/>
    <cellStyle name="20% - Accent1 4 2 4 2 2 2 2 4 2 3" xfId="35274" xr:uid="{00000000-0005-0000-0000-000013890000}"/>
    <cellStyle name="20% - Accent1 4 2 4 2 2 2 2 4 3" xfId="35275" xr:uid="{00000000-0005-0000-0000-000014890000}"/>
    <cellStyle name="20% - Accent1 4 2 4 2 2 2 2 4 3 2" xfId="35276" xr:uid="{00000000-0005-0000-0000-000015890000}"/>
    <cellStyle name="20% - Accent1 4 2 4 2 2 2 2 4 4" xfId="35277" xr:uid="{00000000-0005-0000-0000-000016890000}"/>
    <cellStyle name="20% - Accent1 4 2 4 2 2 2 2 5" xfId="35278" xr:uid="{00000000-0005-0000-0000-000017890000}"/>
    <cellStyle name="20% - Accent1 4 2 4 2 2 2 2 5 2" xfId="35279" xr:uid="{00000000-0005-0000-0000-000018890000}"/>
    <cellStyle name="20% - Accent1 4 2 4 2 2 2 2 5 2 2" xfId="35280" xr:uid="{00000000-0005-0000-0000-000019890000}"/>
    <cellStyle name="20% - Accent1 4 2 4 2 2 2 2 5 3" xfId="35281" xr:uid="{00000000-0005-0000-0000-00001A890000}"/>
    <cellStyle name="20% - Accent1 4 2 4 2 2 2 2 6" xfId="35282" xr:uid="{00000000-0005-0000-0000-00001B890000}"/>
    <cellStyle name="20% - Accent1 4 2 4 2 2 2 2 6 2" xfId="35283" xr:uid="{00000000-0005-0000-0000-00001C890000}"/>
    <cellStyle name="20% - Accent1 4 2 4 2 2 2 2 6 2 2" xfId="35284" xr:uid="{00000000-0005-0000-0000-00001D890000}"/>
    <cellStyle name="20% - Accent1 4 2 4 2 2 2 2 6 3" xfId="35285" xr:uid="{00000000-0005-0000-0000-00001E890000}"/>
    <cellStyle name="20% - Accent1 4 2 4 2 2 2 2 7" xfId="35286" xr:uid="{00000000-0005-0000-0000-00001F890000}"/>
    <cellStyle name="20% - Accent1 4 2 4 2 2 2 2 7 2" xfId="35287" xr:uid="{00000000-0005-0000-0000-000020890000}"/>
    <cellStyle name="20% - Accent1 4 2 4 2 2 2 2 8" xfId="35288" xr:uid="{00000000-0005-0000-0000-000021890000}"/>
    <cellStyle name="20% - Accent1 4 2 4 2 2 2 2 8 2" xfId="35289" xr:uid="{00000000-0005-0000-0000-000022890000}"/>
    <cellStyle name="20% - Accent1 4 2 4 2 2 2 2 9" xfId="35290" xr:uid="{00000000-0005-0000-0000-000023890000}"/>
    <cellStyle name="20% - Accent1 4 2 4 2 2 2 3" xfId="35291" xr:uid="{00000000-0005-0000-0000-000024890000}"/>
    <cellStyle name="20% - Accent1 4 2 4 2 2 2 3 2" xfId="35292" xr:uid="{00000000-0005-0000-0000-000025890000}"/>
    <cellStyle name="20% - Accent1 4 2 4 2 2 2 3 2 2" xfId="35293" xr:uid="{00000000-0005-0000-0000-000026890000}"/>
    <cellStyle name="20% - Accent1 4 2 4 2 2 2 3 2 2 2" xfId="35294" xr:uid="{00000000-0005-0000-0000-000027890000}"/>
    <cellStyle name="20% - Accent1 4 2 4 2 2 2 3 2 2 2 2" xfId="35295" xr:uid="{00000000-0005-0000-0000-000028890000}"/>
    <cellStyle name="20% - Accent1 4 2 4 2 2 2 3 2 2 3" xfId="35296" xr:uid="{00000000-0005-0000-0000-000029890000}"/>
    <cellStyle name="20% - Accent1 4 2 4 2 2 2 3 2 3" xfId="35297" xr:uid="{00000000-0005-0000-0000-00002A890000}"/>
    <cellStyle name="20% - Accent1 4 2 4 2 2 2 3 2 3 2" xfId="35298" xr:uid="{00000000-0005-0000-0000-00002B890000}"/>
    <cellStyle name="20% - Accent1 4 2 4 2 2 2 3 2 4" xfId="35299" xr:uid="{00000000-0005-0000-0000-00002C890000}"/>
    <cellStyle name="20% - Accent1 4 2 4 2 2 2 3 3" xfId="35300" xr:uid="{00000000-0005-0000-0000-00002D890000}"/>
    <cellStyle name="20% - Accent1 4 2 4 2 2 2 3 3 2" xfId="35301" xr:uid="{00000000-0005-0000-0000-00002E890000}"/>
    <cellStyle name="20% - Accent1 4 2 4 2 2 2 3 3 2 2" xfId="35302" xr:uid="{00000000-0005-0000-0000-00002F890000}"/>
    <cellStyle name="20% - Accent1 4 2 4 2 2 2 3 3 2 2 2" xfId="35303" xr:uid="{00000000-0005-0000-0000-000030890000}"/>
    <cellStyle name="20% - Accent1 4 2 4 2 2 2 3 3 2 3" xfId="35304" xr:uid="{00000000-0005-0000-0000-000031890000}"/>
    <cellStyle name="20% - Accent1 4 2 4 2 2 2 3 3 3" xfId="35305" xr:uid="{00000000-0005-0000-0000-000032890000}"/>
    <cellStyle name="20% - Accent1 4 2 4 2 2 2 3 3 3 2" xfId="35306" xr:uid="{00000000-0005-0000-0000-000033890000}"/>
    <cellStyle name="20% - Accent1 4 2 4 2 2 2 3 3 4" xfId="35307" xr:uid="{00000000-0005-0000-0000-000034890000}"/>
    <cellStyle name="20% - Accent1 4 2 4 2 2 2 3 4" xfId="35308" xr:uid="{00000000-0005-0000-0000-000035890000}"/>
    <cellStyle name="20% - Accent1 4 2 4 2 2 2 3 4 2" xfId="35309" xr:uid="{00000000-0005-0000-0000-000036890000}"/>
    <cellStyle name="20% - Accent1 4 2 4 2 2 2 3 4 2 2" xfId="35310" xr:uid="{00000000-0005-0000-0000-000037890000}"/>
    <cellStyle name="20% - Accent1 4 2 4 2 2 2 3 4 2 2 2" xfId="35311" xr:uid="{00000000-0005-0000-0000-000038890000}"/>
    <cellStyle name="20% - Accent1 4 2 4 2 2 2 3 4 2 3" xfId="35312" xr:uid="{00000000-0005-0000-0000-000039890000}"/>
    <cellStyle name="20% - Accent1 4 2 4 2 2 2 3 4 3" xfId="35313" xr:uid="{00000000-0005-0000-0000-00003A890000}"/>
    <cellStyle name="20% - Accent1 4 2 4 2 2 2 3 4 3 2" xfId="35314" xr:uid="{00000000-0005-0000-0000-00003B890000}"/>
    <cellStyle name="20% - Accent1 4 2 4 2 2 2 3 4 4" xfId="35315" xr:uid="{00000000-0005-0000-0000-00003C890000}"/>
    <cellStyle name="20% - Accent1 4 2 4 2 2 2 3 5" xfId="35316" xr:uid="{00000000-0005-0000-0000-00003D890000}"/>
    <cellStyle name="20% - Accent1 4 2 4 2 2 2 3 5 2" xfId="35317" xr:uid="{00000000-0005-0000-0000-00003E890000}"/>
    <cellStyle name="20% - Accent1 4 2 4 2 2 2 3 5 2 2" xfId="35318" xr:uid="{00000000-0005-0000-0000-00003F890000}"/>
    <cellStyle name="20% - Accent1 4 2 4 2 2 2 3 5 3" xfId="35319" xr:uid="{00000000-0005-0000-0000-000040890000}"/>
    <cellStyle name="20% - Accent1 4 2 4 2 2 2 3 6" xfId="35320" xr:uid="{00000000-0005-0000-0000-000041890000}"/>
    <cellStyle name="20% - Accent1 4 2 4 2 2 2 3 6 2" xfId="35321" xr:uid="{00000000-0005-0000-0000-000042890000}"/>
    <cellStyle name="20% - Accent1 4 2 4 2 2 2 3 6 2 2" xfId="35322" xr:uid="{00000000-0005-0000-0000-000043890000}"/>
    <cellStyle name="20% - Accent1 4 2 4 2 2 2 3 6 3" xfId="35323" xr:uid="{00000000-0005-0000-0000-000044890000}"/>
    <cellStyle name="20% - Accent1 4 2 4 2 2 2 3 7" xfId="35324" xr:uid="{00000000-0005-0000-0000-000045890000}"/>
    <cellStyle name="20% - Accent1 4 2 4 2 2 2 3 7 2" xfId="35325" xr:uid="{00000000-0005-0000-0000-000046890000}"/>
    <cellStyle name="20% - Accent1 4 2 4 2 2 2 3 8" xfId="35326" xr:uid="{00000000-0005-0000-0000-000047890000}"/>
    <cellStyle name="20% - Accent1 4 2 4 2 2 2 3 8 2" xfId="35327" xr:uid="{00000000-0005-0000-0000-000048890000}"/>
    <cellStyle name="20% - Accent1 4 2 4 2 2 2 3 9" xfId="35328" xr:uid="{00000000-0005-0000-0000-000049890000}"/>
    <cellStyle name="20% - Accent1 4 2 4 2 2 2 4" xfId="35329" xr:uid="{00000000-0005-0000-0000-00004A890000}"/>
    <cellStyle name="20% - Accent1 4 2 4 2 2 2 4 2" xfId="35330" xr:uid="{00000000-0005-0000-0000-00004B890000}"/>
    <cellStyle name="20% - Accent1 4 2 4 2 2 2 4 2 2" xfId="35331" xr:uid="{00000000-0005-0000-0000-00004C890000}"/>
    <cellStyle name="20% - Accent1 4 2 4 2 2 2 4 2 2 2" xfId="35332" xr:uid="{00000000-0005-0000-0000-00004D890000}"/>
    <cellStyle name="20% - Accent1 4 2 4 2 2 2 4 2 3" xfId="35333" xr:uid="{00000000-0005-0000-0000-00004E890000}"/>
    <cellStyle name="20% - Accent1 4 2 4 2 2 2 4 3" xfId="35334" xr:uid="{00000000-0005-0000-0000-00004F890000}"/>
    <cellStyle name="20% - Accent1 4 2 4 2 2 2 4 3 2" xfId="35335" xr:uid="{00000000-0005-0000-0000-000050890000}"/>
    <cellStyle name="20% - Accent1 4 2 4 2 2 2 4 4" xfId="35336" xr:uid="{00000000-0005-0000-0000-000051890000}"/>
    <cellStyle name="20% - Accent1 4 2 4 2 2 2 5" xfId="35337" xr:uid="{00000000-0005-0000-0000-000052890000}"/>
    <cellStyle name="20% - Accent1 4 2 4 2 2 2 5 2" xfId="35338" xr:uid="{00000000-0005-0000-0000-000053890000}"/>
    <cellStyle name="20% - Accent1 4 2 4 2 2 2 5 2 2" xfId="35339" xr:uid="{00000000-0005-0000-0000-000054890000}"/>
    <cellStyle name="20% - Accent1 4 2 4 2 2 2 5 2 2 2" xfId="35340" xr:uid="{00000000-0005-0000-0000-000055890000}"/>
    <cellStyle name="20% - Accent1 4 2 4 2 2 2 5 2 3" xfId="35341" xr:uid="{00000000-0005-0000-0000-000056890000}"/>
    <cellStyle name="20% - Accent1 4 2 4 2 2 2 5 3" xfId="35342" xr:uid="{00000000-0005-0000-0000-000057890000}"/>
    <cellStyle name="20% - Accent1 4 2 4 2 2 2 5 3 2" xfId="35343" xr:uid="{00000000-0005-0000-0000-000058890000}"/>
    <cellStyle name="20% - Accent1 4 2 4 2 2 2 5 4" xfId="35344" xr:uid="{00000000-0005-0000-0000-000059890000}"/>
    <cellStyle name="20% - Accent1 4 2 4 2 2 2 6" xfId="35345" xr:uid="{00000000-0005-0000-0000-00005A890000}"/>
    <cellStyle name="20% - Accent1 4 2 4 2 2 2 6 2" xfId="35346" xr:uid="{00000000-0005-0000-0000-00005B890000}"/>
    <cellStyle name="20% - Accent1 4 2 4 2 2 2 6 2 2" xfId="35347" xr:uid="{00000000-0005-0000-0000-00005C890000}"/>
    <cellStyle name="20% - Accent1 4 2 4 2 2 2 6 2 2 2" xfId="35348" xr:uid="{00000000-0005-0000-0000-00005D890000}"/>
    <cellStyle name="20% - Accent1 4 2 4 2 2 2 6 2 3" xfId="35349" xr:uid="{00000000-0005-0000-0000-00005E890000}"/>
    <cellStyle name="20% - Accent1 4 2 4 2 2 2 6 3" xfId="35350" xr:uid="{00000000-0005-0000-0000-00005F890000}"/>
    <cellStyle name="20% - Accent1 4 2 4 2 2 2 6 3 2" xfId="35351" xr:uid="{00000000-0005-0000-0000-000060890000}"/>
    <cellStyle name="20% - Accent1 4 2 4 2 2 2 6 4" xfId="35352" xr:uid="{00000000-0005-0000-0000-000061890000}"/>
    <cellStyle name="20% - Accent1 4 2 4 2 2 2 7" xfId="35353" xr:uid="{00000000-0005-0000-0000-000062890000}"/>
    <cellStyle name="20% - Accent1 4 2 4 2 2 2 7 2" xfId="35354" xr:uid="{00000000-0005-0000-0000-000063890000}"/>
    <cellStyle name="20% - Accent1 4 2 4 2 2 2 7 2 2" xfId="35355" xr:uid="{00000000-0005-0000-0000-000064890000}"/>
    <cellStyle name="20% - Accent1 4 2 4 2 2 2 7 3" xfId="35356" xr:uid="{00000000-0005-0000-0000-000065890000}"/>
    <cellStyle name="20% - Accent1 4 2 4 2 2 2 8" xfId="35357" xr:uid="{00000000-0005-0000-0000-000066890000}"/>
    <cellStyle name="20% - Accent1 4 2 4 2 2 2 8 2" xfId="35358" xr:uid="{00000000-0005-0000-0000-000067890000}"/>
    <cellStyle name="20% - Accent1 4 2 4 2 2 2 8 2 2" xfId="35359" xr:uid="{00000000-0005-0000-0000-000068890000}"/>
    <cellStyle name="20% - Accent1 4 2 4 2 2 2 8 3" xfId="35360" xr:uid="{00000000-0005-0000-0000-000069890000}"/>
    <cellStyle name="20% - Accent1 4 2 4 2 2 2 9" xfId="35361" xr:uid="{00000000-0005-0000-0000-00006A890000}"/>
    <cellStyle name="20% - Accent1 4 2 4 2 2 2 9 2" xfId="35362" xr:uid="{00000000-0005-0000-0000-00006B890000}"/>
    <cellStyle name="20% - Accent1 4 2 4 2 2 3" xfId="35363" xr:uid="{00000000-0005-0000-0000-00006C890000}"/>
    <cellStyle name="20% - Accent1 4 2 4 2 2 3 10" xfId="35364" xr:uid="{00000000-0005-0000-0000-00006D890000}"/>
    <cellStyle name="20% - Accent1 4 2 4 2 2 3 10 2" xfId="35365" xr:uid="{00000000-0005-0000-0000-00006E890000}"/>
    <cellStyle name="20% - Accent1 4 2 4 2 2 3 11" xfId="35366" xr:uid="{00000000-0005-0000-0000-00006F890000}"/>
    <cellStyle name="20% - Accent1 4 2 4 2 2 3 2" xfId="35367" xr:uid="{00000000-0005-0000-0000-000070890000}"/>
    <cellStyle name="20% - Accent1 4 2 4 2 2 3 2 2" xfId="35368" xr:uid="{00000000-0005-0000-0000-000071890000}"/>
    <cellStyle name="20% - Accent1 4 2 4 2 2 3 2 2 2" xfId="35369" xr:uid="{00000000-0005-0000-0000-000072890000}"/>
    <cellStyle name="20% - Accent1 4 2 4 2 2 3 2 2 2 2" xfId="35370" xr:uid="{00000000-0005-0000-0000-000073890000}"/>
    <cellStyle name="20% - Accent1 4 2 4 2 2 3 2 2 2 2 2" xfId="35371" xr:uid="{00000000-0005-0000-0000-000074890000}"/>
    <cellStyle name="20% - Accent1 4 2 4 2 2 3 2 2 2 3" xfId="35372" xr:uid="{00000000-0005-0000-0000-000075890000}"/>
    <cellStyle name="20% - Accent1 4 2 4 2 2 3 2 2 3" xfId="35373" xr:uid="{00000000-0005-0000-0000-000076890000}"/>
    <cellStyle name="20% - Accent1 4 2 4 2 2 3 2 2 3 2" xfId="35374" xr:uid="{00000000-0005-0000-0000-000077890000}"/>
    <cellStyle name="20% - Accent1 4 2 4 2 2 3 2 2 4" xfId="35375" xr:uid="{00000000-0005-0000-0000-000078890000}"/>
    <cellStyle name="20% - Accent1 4 2 4 2 2 3 2 3" xfId="35376" xr:uid="{00000000-0005-0000-0000-000079890000}"/>
    <cellStyle name="20% - Accent1 4 2 4 2 2 3 2 3 2" xfId="35377" xr:uid="{00000000-0005-0000-0000-00007A890000}"/>
    <cellStyle name="20% - Accent1 4 2 4 2 2 3 2 3 2 2" xfId="35378" xr:uid="{00000000-0005-0000-0000-00007B890000}"/>
    <cellStyle name="20% - Accent1 4 2 4 2 2 3 2 3 2 2 2" xfId="35379" xr:uid="{00000000-0005-0000-0000-00007C890000}"/>
    <cellStyle name="20% - Accent1 4 2 4 2 2 3 2 3 2 3" xfId="35380" xr:uid="{00000000-0005-0000-0000-00007D890000}"/>
    <cellStyle name="20% - Accent1 4 2 4 2 2 3 2 3 3" xfId="35381" xr:uid="{00000000-0005-0000-0000-00007E890000}"/>
    <cellStyle name="20% - Accent1 4 2 4 2 2 3 2 3 3 2" xfId="35382" xr:uid="{00000000-0005-0000-0000-00007F890000}"/>
    <cellStyle name="20% - Accent1 4 2 4 2 2 3 2 3 4" xfId="35383" xr:uid="{00000000-0005-0000-0000-000080890000}"/>
    <cellStyle name="20% - Accent1 4 2 4 2 2 3 2 4" xfId="35384" xr:uid="{00000000-0005-0000-0000-000081890000}"/>
    <cellStyle name="20% - Accent1 4 2 4 2 2 3 2 4 2" xfId="35385" xr:uid="{00000000-0005-0000-0000-000082890000}"/>
    <cellStyle name="20% - Accent1 4 2 4 2 2 3 2 4 2 2" xfId="35386" xr:uid="{00000000-0005-0000-0000-000083890000}"/>
    <cellStyle name="20% - Accent1 4 2 4 2 2 3 2 4 2 2 2" xfId="35387" xr:uid="{00000000-0005-0000-0000-000084890000}"/>
    <cellStyle name="20% - Accent1 4 2 4 2 2 3 2 4 2 3" xfId="35388" xr:uid="{00000000-0005-0000-0000-000085890000}"/>
    <cellStyle name="20% - Accent1 4 2 4 2 2 3 2 4 3" xfId="35389" xr:uid="{00000000-0005-0000-0000-000086890000}"/>
    <cellStyle name="20% - Accent1 4 2 4 2 2 3 2 4 3 2" xfId="35390" xr:uid="{00000000-0005-0000-0000-000087890000}"/>
    <cellStyle name="20% - Accent1 4 2 4 2 2 3 2 4 4" xfId="35391" xr:uid="{00000000-0005-0000-0000-000088890000}"/>
    <cellStyle name="20% - Accent1 4 2 4 2 2 3 2 5" xfId="35392" xr:uid="{00000000-0005-0000-0000-000089890000}"/>
    <cellStyle name="20% - Accent1 4 2 4 2 2 3 2 5 2" xfId="35393" xr:uid="{00000000-0005-0000-0000-00008A890000}"/>
    <cellStyle name="20% - Accent1 4 2 4 2 2 3 2 5 2 2" xfId="35394" xr:uid="{00000000-0005-0000-0000-00008B890000}"/>
    <cellStyle name="20% - Accent1 4 2 4 2 2 3 2 5 3" xfId="35395" xr:uid="{00000000-0005-0000-0000-00008C890000}"/>
    <cellStyle name="20% - Accent1 4 2 4 2 2 3 2 6" xfId="35396" xr:uid="{00000000-0005-0000-0000-00008D890000}"/>
    <cellStyle name="20% - Accent1 4 2 4 2 2 3 2 6 2" xfId="35397" xr:uid="{00000000-0005-0000-0000-00008E890000}"/>
    <cellStyle name="20% - Accent1 4 2 4 2 2 3 2 6 2 2" xfId="35398" xr:uid="{00000000-0005-0000-0000-00008F890000}"/>
    <cellStyle name="20% - Accent1 4 2 4 2 2 3 2 6 3" xfId="35399" xr:uid="{00000000-0005-0000-0000-000090890000}"/>
    <cellStyle name="20% - Accent1 4 2 4 2 2 3 2 7" xfId="35400" xr:uid="{00000000-0005-0000-0000-000091890000}"/>
    <cellStyle name="20% - Accent1 4 2 4 2 2 3 2 7 2" xfId="35401" xr:uid="{00000000-0005-0000-0000-000092890000}"/>
    <cellStyle name="20% - Accent1 4 2 4 2 2 3 2 8" xfId="35402" xr:uid="{00000000-0005-0000-0000-000093890000}"/>
    <cellStyle name="20% - Accent1 4 2 4 2 2 3 2 8 2" xfId="35403" xr:uid="{00000000-0005-0000-0000-000094890000}"/>
    <cellStyle name="20% - Accent1 4 2 4 2 2 3 2 9" xfId="35404" xr:uid="{00000000-0005-0000-0000-000095890000}"/>
    <cellStyle name="20% - Accent1 4 2 4 2 2 3 3" xfId="35405" xr:uid="{00000000-0005-0000-0000-000096890000}"/>
    <cellStyle name="20% - Accent1 4 2 4 2 2 3 3 2" xfId="35406" xr:uid="{00000000-0005-0000-0000-000097890000}"/>
    <cellStyle name="20% - Accent1 4 2 4 2 2 3 3 2 2" xfId="35407" xr:uid="{00000000-0005-0000-0000-000098890000}"/>
    <cellStyle name="20% - Accent1 4 2 4 2 2 3 3 2 2 2" xfId="35408" xr:uid="{00000000-0005-0000-0000-000099890000}"/>
    <cellStyle name="20% - Accent1 4 2 4 2 2 3 3 2 2 2 2" xfId="35409" xr:uid="{00000000-0005-0000-0000-00009A890000}"/>
    <cellStyle name="20% - Accent1 4 2 4 2 2 3 3 2 2 3" xfId="35410" xr:uid="{00000000-0005-0000-0000-00009B890000}"/>
    <cellStyle name="20% - Accent1 4 2 4 2 2 3 3 2 3" xfId="35411" xr:uid="{00000000-0005-0000-0000-00009C890000}"/>
    <cellStyle name="20% - Accent1 4 2 4 2 2 3 3 2 3 2" xfId="35412" xr:uid="{00000000-0005-0000-0000-00009D890000}"/>
    <cellStyle name="20% - Accent1 4 2 4 2 2 3 3 2 4" xfId="35413" xr:uid="{00000000-0005-0000-0000-00009E890000}"/>
    <cellStyle name="20% - Accent1 4 2 4 2 2 3 3 3" xfId="35414" xr:uid="{00000000-0005-0000-0000-00009F890000}"/>
    <cellStyle name="20% - Accent1 4 2 4 2 2 3 3 3 2" xfId="35415" xr:uid="{00000000-0005-0000-0000-0000A0890000}"/>
    <cellStyle name="20% - Accent1 4 2 4 2 2 3 3 3 2 2" xfId="35416" xr:uid="{00000000-0005-0000-0000-0000A1890000}"/>
    <cellStyle name="20% - Accent1 4 2 4 2 2 3 3 3 2 2 2" xfId="35417" xr:uid="{00000000-0005-0000-0000-0000A2890000}"/>
    <cellStyle name="20% - Accent1 4 2 4 2 2 3 3 3 2 3" xfId="35418" xr:uid="{00000000-0005-0000-0000-0000A3890000}"/>
    <cellStyle name="20% - Accent1 4 2 4 2 2 3 3 3 3" xfId="35419" xr:uid="{00000000-0005-0000-0000-0000A4890000}"/>
    <cellStyle name="20% - Accent1 4 2 4 2 2 3 3 3 3 2" xfId="35420" xr:uid="{00000000-0005-0000-0000-0000A5890000}"/>
    <cellStyle name="20% - Accent1 4 2 4 2 2 3 3 3 4" xfId="35421" xr:uid="{00000000-0005-0000-0000-0000A6890000}"/>
    <cellStyle name="20% - Accent1 4 2 4 2 2 3 3 4" xfId="35422" xr:uid="{00000000-0005-0000-0000-0000A7890000}"/>
    <cellStyle name="20% - Accent1 4 2 4 2 2 3 3 4 2" xfId="35423" xr:uid="{00000000-0005-0000-0000-0000A8890000}"/>
    <cellStyle name="20% - Accent1 4 2 4 2 2 3 3 4 2 2" xfId="35424" xr:uid="{00000000-0005-0000-0000-0000A9890000}"/>
    <cellStyle name="20% - Accent1 4 2 4 2 2 3 3 4 2 2 2" xfId="35425" xr:uid="{00000000-0005-0000-0000-0000AA890000}"/>
    <cellStyle name="20% - Accent1 4 2 4 2 2 3 3 4 2 3" xfId="35426" xr:uid="{00000000-0005-0000-0000-0000AB890000}"/>
    <cellStyle name="20% - Accent1 4 2 4 2 2 3 3 4 3" xfId="35427" xr:uid="{00000000-0005-0000-0000-0000AC890000}"/>
    <cellStyle name="20% - Accent1 4 2 4 2 2 3 3 4 3 2" xfId="35428" xr:uid="{00000000-0005-0000-0000-0000AD890000}"/>
    <cellStyle name="20% - Accent1 4 2 4 2 2 3 3 4 4" xfId="35429" xr:uid="{00000000-0005-0000-0000-0000AE890000}"/>
    <cellStyle name="20% - Accent1 4 2 4 2 2 3 3 5" xfId="35430" xr:uid="{00000000-0005-0000-0000-0000AF890000}"/>
    <cellStyle name="20% - Accent1 4 2 4 2 2 3 3 5 2" xfId="35431" xr:uid="{00000000-0005-0000-0000-0000B0890000}"/>
    <cellStyle name="20% - Accent1 4 2 4 2 2 3 3 5 2 2" xfId="35432" xr:uid="{00000000-0005-0000-0000-0000B1890000}"/>
    <cellStyle name="20% - Accent1 4 2 4 2 2 3 3 5 3" xfId="35433" xr:uid="{00000000-0005-0000-0000-0000B2890000}"/>
    <cellStyle name="20% - Accent1 4 2 4 2 2 3 3 6" xfId="35434" xr:uid="{00000000-0005-0000-0000-0000B3890000}"/>
    <cellStyle name="20% - Accent1 4 2 4 2 2 3 3 6 2" xfId="35435" xr:uid="{00000000-0005-0000-0000-0000B4890000}"/>
    <cellStyle name="20% - Accent1 4 2 4 2 2 3 3 6 2 2" xfId="35436" xr:uid="{00000000-0005-0000-0000-0000B5890000}"/>
    <cellStyle name="20% - Accent1 4 2 4 2 2 3 3 6 3" xfId="35437" xr:uid="{00000000-0005-0000-0000-0000B6890000}"/>
    <cellStyle name="20% - Accent1 4 2 4 2 2 3 3 7" xfId="35438" xr:uid="{00000000-0005-0000-0000-0000B7890000}"/>
    <cellStyle name="20% - Accent1 4 2 4 2 2 3 3 7 2" xfId="35439" xr:uid="{00000000-0005-0000-0000-0000B8890000}"/>
    <cellStyle name="20% - Accent1 4 2 4 2 2 3 3 8" xfId="35440" xr:uid="{00000000-0005-0000-0000-0000B9890000}"/>
    <cellStyle name="20% - Accent1 4 2 4 2 2 3 3 8 2" xfId="35441" xr:uid="{00000000-0005-0000-0000-0000BA890000}"/>
    <cellStyle name="20% - Accent1 4 2 4 2 2 3 3 9" xfId="35442" xr:uid="{00000000-0005-0000-0000-0000BB890000}"/>
    <cellStyle name="20% - Accent1 4 2 4 2 2 3 4" xfId="35443" xr:uid="{00000000-0005-0000-0000-0000BC890000}"/>
    <cellStyle name="20% - Accent1 4 2 4 2 2 3 4 2" xfId="35444" xr:uid="{00000000-0005-0000-0000-0000BD890000}"/>
    <cellStyle name="20% - Accent1 4 2 4 2 2 3 4 2 2" xfId="35445" xr:uid="{00000000-0005-0000-0000-0000BE890000}"/>
    <cellStyle name="20% - Accent1 4 2 4 2 2 3 4 2 2 2" xfId="35446" xr:uid="{00000000-0005-0000-0000-0000BF890000}"/>
    <cellStyle name="20% - Accent1 4 2 4 2 2 3 4 2 3" xfId="35447" xr:uid="{00000000-0005-0000-0000-0000C0890000}"/>
    <cellStyle name="20% - Accent1 4 2 4 2 2 3 4 3" xfId="35448" xr:uid="{00000000-0005-0000-0000-0000C1890000}"/>
    <cellStyle name="20% - Accent1 4 2 4 2 2 3 4 3 2" xfId="35449" xr:uid="{00000000-0005-0000-0000-0000C2890000}"/>
    <cellStyle name="20% - Accent1 4 2 4 2 2 3 4 4" xfId="35450" xr:uid="{00000000-0005-0000-0000-0000C3890000}"/>
    <cellStyle name="20% - Accent1 4 2 4 2 2 3 5" xfId="35451" xr:uid="{00000000-0005-0000-0000-0000C4890000}"/>
    <cellStyle name="20% - Accent1 4 2 4 2 2 3 5 2" xfId="35452" xr:uid="{00000000-0005-0000-0000-0000C5890000}"/>
    <cellStyle name="20% - Accent1 4 2 4 2 2 3 5 2 2" xfId="35453" xr:uid="{00000000-0005-0000-0000-0000C6890000}"/>
    <cellStyle name="20% - Accent1 4 2 4 2 2 3 5 2 2 2" xfId="35454" xr:uid="{00000000-0005-0000-0000-0000C7890000}"/>
    <cellStyle name="20% - Accent1 4 2 4 2 2 3 5 2 3" xfId="35455" xr:uid="{00000000-0005-0000-0000-0000C8890000}"/>
    <cellStyle name="20% - Accent1 4 2 4 2 2 3 5 3" xfId="35456" xr:uid="{00000000-0005-0000-0000-0000C9890000}"/>
    <cellStyle name="20% - Accent1 4 2 4 2 2 3 5 3 2" xfId="35457" xr:uid="{00000000-0005-0000-0000-0000CA890000}"/>
    <cellStyle name="20% - Accent1 4 2 4 2 2 3 5 4" xfId="35458" xr:uid="{00000000-0005-0000-0000-0000CB890000}"/>
    <cellStyle name="20% - Accent1 4 2 4 2 2 3 6" xfId="35459" xr:uid="{00000000-0005-0000-0000-0000CC890000}"/>
    <cellStyle name="20% - Accent1 4 2 4 2 2 3 6 2" xfId="35460" xr:uid="{00000000-0005-0000-0000-0000CD890000}"/>
    <cellStyle name="20% - Accent1 4 2 4 2 2 3 6 2 2" xfId="35461" xr:uid="{00000000-0005-0000-0000-0000CE890000}"/>
    <cellStyle name="20% - Accent1 4 2 4 2 2 3 6 2 2 2" xfId="35462" xr:uid="{00000000-0005-0000-0000-0000CF890000}"/>
    <cellStyle name="20% - Accent1 4 2 4 2 2 3 6 2 3" xfId="35463" xr:uid="{00000000-0005-0000-0000-0000D0890000}"/>
    <cellStyle name="20% - Accent1 4 2 4 2 2 3 6 3" xfId="35464" xr:uid="{00000000-0005-0000-0000-0000D1890000}"/>
    <cellStyle name="20% - Accent1 4 2 4 2 2 3 6 3 2" xfId="35465" xr:uid="{00000000-0005-0000-0000-0000D2890000}"/>
    <cellStyle name="20% - Accent1 4 2 4 2 2 3 6 4" xfId="35466" xr:uid="{00000000-0005-0000-0000-0000D3890000}"/>
    <cellStyle name="20% - Accent1 4 2 4 2 2 3 7" xfId="35467" xr:uid="{00000000-0005-0000-0000-0000D4890000}"/>
    <cellStyle name="20% - Accent1 4 2 4 2 2 3 7 2" xfId="35468" xr:uid="{00000000-0005-0000-0000-0000D5890000}"/>
    <cellStyle name="20% - Accent1 4 2 4 2 2 3 7 2 2" xfId="35469" xr:uid="{00000000-0005-0000-0000-0000D6890000}"/>
    <cellStyle name="20% - Accent1 4 2 4 2 2 3 7 3" xfId="35470" xr:uid="{00000000-0005-0000-0000-0000D7890000}"/>
    <cellStyle name="20% - Accent1 4 2 4 2 2 3 8" xfId="35471" xr:uid="{00000000-0005-0000-0000-0000D8890000}"/>
    <cellStyle name="20% - Accent1 4 2 4 2 2 3 8 2" xfId="35472" xr:uid="{00000000-0005-0000-0000-0000D9890000}"/>
    <cellStyle name="20% - Accent1 4 2 4 2 2 3 8 2 2" xfId="35473" xr:uid="{00000000-0005-0000-0000-0000DA890000}"/>
    <cellStyle name="20% - Accent1 4 2 4 2 2 3 8 3" xfId="35474" xr:uid="{00000000-0005-0000-0000-0000DB890000}"/>
    <cellStyle name="20% - Accent1 4 2 4 2 2 3 9" xfId="35475" xr:uid="{00000000-0005-0000-0000-0000DC890000}"/>
    <cellStyle name="20% - Accent1 4 2 4 2 2 3 9 2" xfId="35476" xr:uid="{00000000-0005-0000-0000-0000DD890000}"/>
    <cellStyle name="20% - Accent1 4 2 4 2 2 4" xfId="35477" xr:uid="{00000000-0005-0000-0000-0000DE890000}"/>
    <cellStyle name="20% - Accent1 4 2 4 2 2 4 10" xfId="35478" xr:uid="{00000000-0005-0000-0000-0000DF890000}"/>
    <cellStyle name="20% - Accent1 4 2 4 2 2 4 10 2" xfId="35479" xr:uid="{00000000-0005-0000-0000-0000E0890000}"/>
    <cellStyle name="20% - Accent1 4 2 4 2 2 4 11" xfId="35480" xr:uid="{00000000-0005-0000-0000-0000E1890000}"/>
    <cellStyle name="20% - Accent1 4 2 4 2 2 4 2" xfId="35481" xr:uid="{00000000-0005-0000-0000-0000E2890000}"/>
    <cellStyle name="20% - Accent1 4 2 4 2 2 4 2 2" xfId="35482" xr:uid="{00000000-0005-0000-0000-0000E3890000}"/>
    <cellStyle name="20% - Accent1 4 2 4 2 2 4 2 2 2" xfId="35483" xr:uid="{00000000-0005-0000-0000-0000E4890000}"/>
    <cellStyle name="20% - Accent1 4 2 4 2 2 4 2 2 2 2" xfId="35484" xr:uid="{00000000-0005-0000-0000-0000E5890000}"/>
    <cellStyle name="20% - Accent1 4 2 4 2 2 4 2 2 2 2 2" xfId="35485" xr:uid="{00000000-0005-0000-0000-0000E6890000}"/>
    <cellStyle name="20% - Accent1 4 2 4 2 2 4 2 2 2 3" xfId="35486" xr:uid="{00000000-0005-0000-0000-0000E7890000}"/>
    <cellStyle name="20% - Accent1 4 2 4 2 2 4 2 2 3" xfId="35487" xr:uid="{00000000-0005-0000-0000-0000E8890000}"/>
    <cellStyle name="20% - Accent1 4 2 4 2 2 4 2 2 3 2" xfId="35488" xr:uid="{00000000-0005-0000-0000-0000E9890000}"/>
    <cellStyle name="20% - Accent1 4 2 4 2 2 4 2 2 4" xfId="35489" xr:uid="{00000000-0005-0000-0000-0000EA890000}"/>
    <cellStyle name="20% - Accent1 4 2 4 2 2 4 2 3" xfId="35490" xr:uid="{00000000-0005-0000-0000-0000EB890000}"/>
    <cellStyle name="20% - Accent1 4 2 4 2 2 4 2 3 2" xfId="35491" xr:uid="{00000000-0005-0000-0000-0000EC890000}"/>
    <cellStyle name="20% - Accent1 4 2 4 2 2 4 2 3 2 2" xfId="35492" xr:uid="{00000000-0005-0000-0000-0000ED890000}"/>
    <cellStyle name="20% - Accent1 4 2 4 2 2 4 2 3 2 2 2" xfId="35493" xr:uid="{00000000-0005-0000-0000-0000EE890000}"/>
    <cellStyle name="20% - Accent1 4 2 4 2 2 4 2 3 2 3" xfId="35494" xr:uid="{00000000-0005-0000-0000-0000EF890000}"/>
    <cellStyle name="20% - Accent1 4 2 4 2 2 4 2 3 3" xfId="35495" xr:uid="{00000000-0005-0000-0000-0000F0890000}"/>
    <cellStyle name="20% - Accent1 4 2 4 2 2 4 2 3 3 2" xfId="35496" xr:uid="{00000000-0005-0000-0000-0000F1890000}"/>
    <cellStyle name="20% - Accent1 4 2 4 2 2 4 2 3 4" xfId="35497" xr:uid="{00000000-0005-0000-0000-0000F2890000}"/>
    <cellStyle name="20% - Accent1 4 2 4 2 2 4 2 4" xfId="35498" xr:uid="{00000000-0005-0000-0000-0000F3890000}"/>
    <cellStyle name="20% - Accent1 4 2 4 2 2 4 2 4 2" xfId="35499" xr:uid="{00000000-0005-0000-0000-0000F4890000}"/>
    <cellStyle name="20% - Accent1 4 2 4 2 2 4 2 4 2 2" xfId="35500" xr:uid="{00000000-0005-0000-0000-0000F5890000}"/>
    <cellStyle name="20% - Accent1 4 2 4 2 2 4 2 4 2 2 2" xfId="35501" xr:uid="{00000000-0005-0000-0000-0000F6890000}"/>
    <cellStyle name="20% - Accent1 4 2 4 2 2 4 2 4 2 3" xfId="35502" xr:uid="{00000000-0005-0000-0000-0000F7890000}"/>
    <cellStyle name="20% - Accent1 4 2 4 2 2 4 2 4 3" xfId="35503" xr:uid="{00000000-0005-0000-0000-0000F8890000}"/>
    <cellStyle name="20% - Accent1 4 2 4 2 2 4 2 4 3 2" xfId="35504" xr:uid="{00000000-0005-0000-0000-0000F9890000}"/>
    <cellStyle name="20% - Accent1 4 2 4 2 2 4 2 4 4" xfId="35505" xr:uid="{00000000-0005-0000-0000-0000FA890000}"/>
    <cellStyle name="20% - Accent1 4 2 4 2 2 4 2 5" xfId="35506" xr:uid="{00000000-0005-0000-0000-0000FB890000}"/>
    <cellStyle name="20% - Accent1 4 2 4 2 2 4 2 5 2" xfId="35507" xr:uid="{00000000-0005-0000-0000-0000FC890000}"/>
    <cellStyle name="20% - Accent1 4 2 4 2 2 4 2 5 2 2" xfId="35508" xr:uid="{00000000-0005-0000-0000-0000FD890000}"/>
    <cellStyle name="20% - Accent1 4 2 4 2 2 4 2 5 3" xfId="35509" xr:uid="{00000000-0005-0000-0000-0000FE890000}"/>
    <cellStyle name="20% - Accent1 4 2 4 2 2 4 2 6" xfId="35510" xr:uid="{00000000-0005-0000-0000-0000FF890000}"/>
    <cellStyle name="20% - Accent1 4 2 4 2 2 4 2 6 2" xfId="35511" xr:uid="{00000000-0005-0000-0000-0000008A0000}"/>
    <cellStyle name="20% - Accent1 4 2 4 2 2 4 2 6 2 2" xfId="35512" xr:uid="{00000000-0005-0000-0000-0000018A0000}"/>
    <cellStyle name="20% - Accent1 4 2 4 2 2 4 2 6 3" xfId="35513" xr:uid="{00000000-0005-0000-0000-0000028A0000}"/>
    <cellStyle name="20% - Accent1 4 2 4 2 2 4 2 7" xfId="35514" xr:uid="{00000000-0005-0000-0000-0000038A0000}"/>
    <cellStyle name="20% - Accent1 4 2 4 2 2 4 2 7 2" xfId="35515" xr:uid="{00000000-0005-0000-0000-0000048A0000}"/>
    <cellStyle name="20% - Accent1 4 2 4 2 2 4 2 8" xfId="35516" xr:uid="{00000000-0005-0000-0000-0000058A0000}"/>
    <cellStyle name="20% - Accent1 4 2 4 2 2 4 2 8 2" xfId="35517" xr:uid="{00000000-0005-0000-0000-0000068A0000}"/>
    <cellStyle name="20% - Accent1 4 2 4 2 2 4 2 9" xfId="35518" xr:uid="{00000000-0005-0000-0000-0000078A0000}"/>
    <cellStyle name="20% - Accent1 4 2 4 2 2 4 3" xfId="35519" xr:uid="{00000000-0005-0000-0000-0000088A0000}"/>
    <cellStyle name="20% - Accent1 4 2 4 2 2 4 3 2" xfId="35520" xr:uid="{00000000-0005-0000-0000-0000098A0000}"/>
    <cellStyle name="20% - Accent1 4 2 4 2 2 4 3 2 2" xfId="35521" xr:uid="{00000000-0005-0000-0000-00000A8A0000}"/>
    <cellStyle name="20% - Accent1 4 2 4 2 2 4 3 2 2 2" xfId="35522" xr:uid="{00000000-0005-0000-0000-00000B8A0000}"/>
    <cellStyle name="20% - Accent1 4 2 4 2 2 4 3 2 2 2 2" xfId="35523" xr:uid="{00000000-0005-0000-0000-00000C8A0000}"/>
    <cellStyle name="20% - Accent1 4 2 4 2 2 4 3 2 2 3" xfId="35524" xr:uid="{00000000-0005-0000-0000-00000D8A0000}"/>
    <cellStyle name="20% - Accent1 4 2 4 2 2 4 3 2 3" xfId="35525" xr:uid="{00000000-0005-0000-0000-00000E8A0000}"/>
    <cellStyle name="20% - Accent1 4 2 4 2 2 4 3 2 3 2" xfId="35526" xr:uid="{00000000-0005-0000-0000-00000F8A0000}"/>
    <cellStyle name="20% - Accent1 4 2 4 2 2 4 3 2 4" xfId="35527" xr:uid="{00000000-0005-0000-0000-0000108A0000}"/>
    <cellStyle name="20% - Accent1 4 2 4 2 2 4 3 3" xfId="35528" xr:uid="{00000000-0005-0000-0000-0000118A0000}"/>
    <cellStyle name="20% - Accent1 4 2 4 2 2 4 3 3 2" xfId="35529" xr:uid="{00000000-0005-0000-0000-0000128A0000}"/>
    <cellStyle name="20% - Accent1 4 2 4 2 2 4 3 3 2 2" xfId="35530" xr:uid="{00000000-0005-0000-0000-0000138A0000}"/>
    <cellStyle name="20% - Accent1 4 2 4 2 2 4 3 3 2 2 2" xfId="35531" xr:uid="{00000000-0005-0000-0000-0000148A0000}"/>
    <cellStyle name="20% - Accent1 4 2 4 2 2 4 3 3 2 3" xfId="35532" xr:uid="{00000000-0005-0000-0000-0000158A0000}"/>
    <cellStyle name="20% - Accent1 4 2 4 2 2 4 3 3 3" xfId="35533" xr:uid="{00000000-0005-0000-0000-0000168A0000}"/>
    <cellStyle name="20% - Accent1 4 2 4 2 2 4 3 3 3 2" xfId="35534" xr:uid="{00000000-0005-0000-0000-0000178A0000}"/>
    <cellStyle name="20% - Accent1 4 2 4 2 2 4 3 3 4" xfId="35535" xr:uid="{00000000-0005-0000-0000-0000188A0000}"/>
    <cellStyle name="20% - Accent1 4 2 4 2 2 4 3 4" xfId="35536" xr:uid="{00000000-0005-0000-0000-0000198A0000}"/>
    <cellStyle name="20% - Accent1 4 2 4 2 2 4 3 4 2" xfId="35537" xr:uid="{00000000-0005-0000-0000-00001A8A0000}"/>
    <cellStyle name="20% - Accent1 4 2 4 2 2 4 3 4 2 2" xfId="35538" xr:uid="{00000000-0005-0000-0000-00001B8A0000}"/>
    <cellStyle name="20% - Accent1 4 2 4 2 2 4 3 4 2 2 2" xfId="35539" xr:uid="{00000000-0005-0000-0000-00001C8A0000}"/>
    <cellStyle name="20% - Accent1 4 2 4 2 2 4 3 4 2 3" xfId="35540" xr:uid="{00000000-0005-0000-0000-00001D8A0000}"/>
    <cellStyle name="20% - Accent1 4 2 4 2 2 4 3 4 3" xfId="35541" xr:uid="{00000000-0005-0000-0000-00001E8A0000}"/>
    <cellStyle name="20% - Accent1 4 2 4 2 2 4 3 4 3 2" xfId="35542" xr:uid="{00000000-0005-0000-0000-00001F8A0000}"/>
    <cellStyle name="20% - Accent1 4 2 4 2 2 4 3 4 4" xfId="35543" xr:uid="{00000000-0005-0000-0000-0000208A0000}"/>
    <cellStyle name="20% - Accent1 4 2 4 2 2 4 3 5" xfId="35544" xr:uid="{00000000-0005-0000-0000-0000218A0000}"/>
    <cellStyle name="20% - Accent1 4 2 4 2 2 4 3 5 2" xfId="35545" xr:uid="{00000000-0005-0000-0000-0000228A0000}"/>
    <cellStyle name="20% - Accent1 4 2 4 2 2 4 3 5 2 2" xfId="35546" xr:uid="{00000000-0005-0000-0000-0000238A0000}"/>
    <cellStyle name="20% - Accent1 4 2 4 2 2 4 3 5 3" xfId="35547" xr:uid="{00000000-0005-0000-0000-0000248A0000}"/>
    <cellStyle name="20% - Accent1 4 2 4 2 2 4 3 6" xfId="35548" xr:uid="{00000000-0005-0000-0000-0000258A0000}"/>
    <cellStyle name="20% - Accent1 4 2 4 2 2 4 3 6 2" xfId="35549" xr:uid="{00000000-0005-0000-0000-0000268A0000}"/>
    <cellStyle name="20% - Accent1 4 2 4 2 2 4 3 6 2 2" xfId="35550" xr:uid="{00000000-0005-0000-0000-0000278A0000}"/>
    <cellStyle name="20% - Accent1 4 2 4 2 2 4 3 6 3" xfId="35551" xr:uid="{00000000-0005-0000-0000-0000288A0000}"/>
    <cellStyle name="20% - Accent1 4 2 4 2 2 4 3 7" xfId="35552" xr:uid="{00000000-0005-0000-0000-0000298A0000}"/>
    <cellStyle name="20% - Accent1 4 2 4 2 2 4 3 7 2" xfId="35553" xr:uid="{00000000-0005-0000-0000-00002A8A0000}"/>
    <cellStyle name="20% - Accent1 4 2 4 2 2 4 3 8" xfId="35554" xr:uid="{00000000-0005-0000-0000-00002B8A0000}"/>
    <cellStyle name="20% - Accent1 4 2 4 2 2 4 3 8 2" xfId="35555" xr:uid="{00000000-0005-0000-0000-00002C8A0000}"/>
    <cellStyle name="20% - Accent1 4 2 4 2 2 4 3 9" xfId="35556" xr:uid="{00000000-0005-0000-0000-00002D8A0000}"/>
    <cellStyle name="20% - Accent1 4 2 4 2 2 4 4" xfId="35557" xr:uid="{00000000-0005-0000-0000-00002E8A0000}"/>
    <cellStyle name="20% - Accent1 4 2 4 2 2 4 4 2" xfId="35558" xr:uid="{00000000-0005-0000-0000-00002F8A0000}"/>
    <cellStyle name="20% - Accent1 4 2 4 2 2 4 4 2 2" xfId="35559" xr:uid="{00000000-0005-0000-0000-0000308A0000}"/>
    <cellStyle name="20% - Accent1 4 2 4 2 2 4 4 2 2 2" xfId="35560" xr:uid="{00000000-0005-0000-0000-0000318A0000}"/>
    <cellStyle name="20% - Accent1 4 2 4 2 2 4 4 2 3" xfId="35561" xr:uid="{00000000-0005-0000-0000-0000328A0000}"/>
    <cellStyle name="20% - Accent1 4 2 4 2 2 4 4 3" xfId="35562" xr:uid="{00000000-0005-0000-0000-0000338A0000}"/>
    <cellStyle name="20% - Accent1 4 2 4 2 2 4 4 3 2" xfId="35563" xr:uid="{00000000-0005-0000-0000-0000348A0000}"/>
    <cellStyle name="20% - Accent1 4 2 4 2 2 4 4 4" xfId="35564" xr:uid="{00000000-0005-0000-0000-0000358A0000}"/>
    <cellStyle name="20% - Accent1 4 2 4 2 2 4 5" xfId="35565" xr:uid="{00000000-0005-0000-0000-0000368A0000}"/>
    <cellStyle name="20% - Accent1 4 2 4 2 2 4 5 2" xfId="35566" xr:uid="{00000000-0005-0000-0000-0000378A0000}"/>
    <cellStyle name="20% - Accent1 4 2 4 2 2 4 5 2 2" xfId="35567" xr:uid="{00000000-0005-0000-0000-0000388A0000}"/>
    <cellStyle name="20% - Accent1 4 2 4 2 2 4 5 2 2 2" xfId="35568" xr:uid="{00000000-0005-0000-0000-0000398A0000}"/>
    <cellStyle name="20% - Accent1 4 2 4 2 2 4 5 2 3" xfId="35569" xr:uid="{00000000-0005-0000-0000-00003A8A0000}"/>
    <cellStyle name="20% - Accent1 4 2 4 2 2 4 5 3" xfId="35570" xr:uid="{00000000-0005-0000-0000-00003B8A0000}"/>
    <cellStyle name="20% - Accent1 4 2 4 2 2 4 5 3 2" xfId="35571" xr:uid="{00000000-0005-0000-0000-00003C8A0000}"/>
    <cellStyle name="20% - Accent1 4 2 4 2 2 4 5 4" xfId="35572" xr:uid="{00000000-0005-0000-0000-00003D8A0000}"/>
    <cellStyle name="20% - Accent1 4 2 4 2 2 4 6" xfId="35573" xr:uid="{00000000-0005-0000-0000-00003E8A0000}"/>
    <cellStyle name="20% - Accent1 4 2 4 2 2 4 6 2" xfId="35574" xr:uid="{00000000-0005-0000-0000-00003F8A0000}"/>
    <cellStyle name="20% - Accent1 4 2 4 2 2 4 6 2 2" xfId="35575" xr:uid="{00000000-0005-0000-0000-0000408A0000}"/>
    <cellStyle name="20% - Accent1 4 2 4 2 2 4 6 2 2 2" xfId="35576" xr:uid="{00000000-0005-0000-0000-0000418A0000}"/>
    <cellStyle name="20% - Accent1 4 2 4 2 2 4 6 2 3" xfId="35577" xr:uid="{00000000-0005-0000-0000-0000428A0000}"/>
    <cellStyle name="20% - Accent1 4 2 4 2 2 4 6 3" xfId="35578" xr:uid="{00000000-0005-0000-0000-0000438A0000}"/>
    <cellStyle name="20% - Accent1 4 2 4 2 2 4 6 3 2" xfId="35579" xr:uid="{00000000-0005-0000-0000-0000448A0000}"/>
    <cellStyle name="20% - Accent1 4 2 4 2 2 4 6 4" xfId="35580" xr:uid="{00000000-0005-0000-0000-0000458A0000}"/>
    <cellStyle name="20% - Accent1 4 2 4 2 2 4 7" xfId="35581" xr:uid="{00000000-0005-0000-0000-0000468A0000}"/>
    <cellStyle name="20% - Accent1 4 2 4 2 2 4 7 2" xfId="35582" xr:uid="{00000000-0005-0000-0000-0000478A0000}"/>
    <cellStyle name="20% - Accent1 4 2 4 2 2 4 7 2 2" xfId="35583" xr:uid="{00000000-0005-0000-0000-0000488A0000}"/>
    <cellStyle name="20% - Accent1 4 2 4 2 2 4 7 3" xfId="35584" xr:uid="{00000000-0005-0000-0000-0000498A0000}"/>
    <cellStyle name="20% - Accent1 4 2 4 2 2 4 8" xfId="35585" xr:uid="{00000000-0005-0000-0000-00004A8A0000}"/>
    <cellStyle name="20% - Accent1 4 2 4 2 2 4 8 2" xfId="35586" xr:uid="{00000000-0005-0000-0000-00004B8A0000}"/>
    <cellStyle name="20% - Accent1 4 2 4 2 2 4 8 2 2" xfId="35587" xr:uid="{00000000-0005-0000-0000-00004C8A0000}"/>
    <cellStyle name="20% - Accent1 4 2 4 2 2 4 8 3" xfId="35588" xr:uid="{00000000-0005-0000-0000-00004D8A0000}"/>
    <cellStyle name="20% - Accent1 4 2 4 2 2 4 9" xfId="35589" xr:uid="{00000000-0005-0000-0000-00004E8A0000}"/>
    <cellStyle name="20% - Accent1 4 2 4 2 2 4 9 2" xfId="35590" xr:uid="{00000000-0005-0000-0000-00004F8A0000}"/>
    <cellStyle name="20% - Accent1 4 2 4 2 2 5" xfId="35591" xr:uid="{00000000-0005-0000-0000-0000508A0000}"/>
    <cellStyle name="20% - Accent1 4 2 4 2 2 5 2" xfId="35592" xr:uid="{00000000-0005-0000-0000-0000518A0000}"/>
    <cellStyle name="20% - Accent1 4 2 4 2 2 5 2 2" xfId="35593" xr:uid="{00000000-0005-0000-0000-0000528A0000}"/>
    <cellStyle name="20% - Accent1 4 2 4 2 2 5 2 2 2" xfId="35594" xr:uid="{00000000-0005-0000-0000-0000538A0000}"/>
    <cellStyle name="20% - Accent1 4 2 4 2 2 5 2 2 2 2" xfId="35595" xr:uid="{00000000-0005-0000-0000-0000548A0000}"/>
    <cellStyle name="20% - Accent1 4 2 4 2 2 5 2 2 3" xfId="35596" xr:uid="{00000000-0005-0000-0000-0000558A0000}"/>
    <cellStyle name="20% - Accent1 4 2 4 2 2 5 2 3" xfId="35597" xr:uid="{00000000-0005-0000-0000-0000568A0000}"/>
    <cellStyle name="20% - Accent1 4 2 4 2 2 5 2 3 2" xfId="35598" xr:uid="{00000000-0005-0000-0000-0000578A0000}"/>
    <cellStyle name="20% - Accent1 4 2 4 2 2 5 2 4" xfId="35599" xr:uid="{00000000-0005-0000-0000-0000588A0000}"/>
    <cellStyle name="20% - Accent1 4 2 4 2 2 5 3" xfId="35600" xr:uid="{00000000-0005-0000-0000-0000598A0000}"/>
    <cellStyle name="20% - Accent1 4 2 4 2 2 5 3 2" xfId="35601" xr:uid="{00000000-0005-0000-0000-00005A8A0000}"/>
    <cellStyle name="20% - Accent1 4 2 4 2 2 5 3 2 2" xfId="35602" xr:uid="{00000000-0005-0000-0000-00005B8A0000}"/>
    <cellStyle name="20% - Accent1 4 2 4 2 2 5 3 2 2 2" xfId="35603" xr:uid="{00000000-0005-0000-0000-00005C8A0000}"/>
    <cellStyle name="20% - Accent1 4 2 4 2 2 5 3 2 3" xfId="35604" xr:uid="{00000000-0005-0000-0000-00005D8A0000}"/>
    <cellStyle name="20% - Accent1 4 2 4 2 2 5 3 3" xfId="35605" xr:uid="{00000000-0005-0000-0000-00005E8A0000}"/>
    <cellStyle name="20% - Accent1 4 2 4 2 2 5 3 3 2" xfId="35606" xr:uid="{00000000-0005-0000-0000-00005F8A0000}"/>
    <cellStyle name="20% - Accent1 4 2 4 2 2 5 3 4" xfId="35607" xr:uid="{00000000-0005-0000-0000-0000608A0000}"/>
    <cellStyle name="20% - Accent1 4 2 4 2 2 5 4" xfId="35608" xr:uid="{00000000-0005-0000-0000-0000618A0000}"/>
    <cellStyle name="20% - Accent1 4 2 4 2 2 5 4 2" xfId="35609" xr:uid="{00000000-0005-0000-0000-0000628A0000}"/>
    <cellStyle name="20% - Accent1 4 2 4 2 2 5 4 2 2" xfId="35610" xr:uid="{00000000-0005-0000-0000-0000638A0000}"/>
    <cellStyle name="20% - Accent1 4 2 4 2 2 5 4 2 2 2" xfId="35611" xr:uid="{00000000-0005-0000-0000-0000648A0000}"/>
    <cellStyle name="20% - Accent1 4 2 4 2 2 5 4 2 3" xfId="35612" xr:uid="{00000000-0005-0000-0000-0000658A0000}"/>
    <cellStyle name="20% - Accent1 4 2 4 2 2 5 4 3" xfId="35613" xr:uid="{00000000-0005-0000-0000-0000668A0000}"/>
    <cellStyle name="20% - Accent1 4 2 4 2 2 5 4 3 2" xfId="35614" xr:uid="{00000000-0005-0000-0000-0000678A0000}"/>
    <cellStyle name="20% - Accent1 4 2 4 2 2 5 4 4" xfId="35615" xr:uid="{00000000-0005-0000-0000-0000688A0000}"/>
    <cellStyle name="20% - Accent1 4 2 4 2 2 5 5" xfId="35616" xr:uid="{00000000-0005-0000-0000-0000698A0000}"/>
    <cellStyle name="20% - Accent1 4 2 4 2 2 5 5 2" xfId="35617" xr:uid="{00000000-0005-0000-0000-00006A8A0000}"/>
    <cellStyle name="20% - Accent1 4 2 4 2 2 5 5 2 2" xfId="35618" xr:uid="{00000000-0005-0000-0000-00006B8A0000}"/>
    <cellStyle name="20% - Accent1 4 2 4 2 2 5 5 3" xfId="35619" xr:uid="{00000000-0005-0000-0000-00006C8A0000}"/>
    <cellStyle name="20% - Accent1 4 2 4 2 2 5 6" xfId="35620" xr:uid="{00000000-0005-0000-0000-00006D8A0000}"/>
    <cellStyle name="20% - Accent1 4 2 4 2 2 5 6 2" xfId="35621" xr:uid="{00000000-0005-0000-0000-00006E8A0000}"/>
    <cellStyle name="20% - Accent1 4 2 4 2 2 5 6 2 2" xfId="35622" xr:uid="{00000000-0005-0000-0000-00006F8A0000}"/>
    <cellStyle name="20% - Accent1 4 2 4 2 2 5 6 3" xfId="35623" xr:uid="{00000000-0005-0000-0000-0000708A0000}"/>
    <cellStyle name="20% - Accent1 4 2 4 2 2 5 7" xfId="35624" xr:uid="{00000000-0005-0000-0000-0000718A0000}"/>
    <cellStyle name="20% - Accent1 4 2 4 2 2 5 7 2" xfId="35625" xr:uid="{00000000-0005-0000-0000-0000728A0000}"/>
    <cellStyle name="20% - Accent1 4 2 4 2 2 5 8" xfId="35626" xr:uid="{00000000-0005-0000-0000-0000738A0000}"/>
    <cellStyle name="20% - Accent1 4 2 4 2 2 5 8 2" xfId="35627" xr:uid="{00000000-0005-0000-0000-0000748A0000}"/>
    <cellStyle name="20% - Accent1 4 2 4 2 2 5 9" xfId="35628" xr:uid="{00000000-0005-0000-0000-0000758A0000}"/>
    <cellStyle name="20% - Accent1 4 2 4 2 2 6" xfId="35629" xr:uid="{00000000-0005-0000-0000-0000768A0000}"/>
    <cellStyle name="20% - Accent1 4 2 4 2 2 6 2" xfId="35630" xr:uid="{00000000-0005-0000-0000-0000778A0000}"/>
    <cellStyle name="20% - Accent1 4 2 4 2 2 6 2 2" xfId="35631" xr:uid="{00000000-0005-0000-0000-0000788A0000}"/>
    <cellStyle name="20% - Accent1 4 2 4 2 2 6 2 2 2" xfId="35632" xr:uid="{00000000-0005-0000-0000-0000798A0000}"/>
    <cellStyle name="20% - Accent1 4 2 4 2 2 6 2 2 2 2" xfId="35633" xr:uid="{00000000-0005-0000-0000-00007A8A0000}"/>
    <cellStyle name="20% - Accent1 4 2 4 2 2 6 2 2 3" xfId="35634" xr:uid="{00000000-0005-0000-0000-00007B8A0000}"/>
    <cellStyle name="20% - Accent1 4 2 4 2 2 6 2 3" xfId="35635" xr:uid="{00000000-0005-0000-0000-00007C8A0000}"/>
    <cellStyle name="20% - Accent1 4 2 4 2 2 6 2 3 2" xfId="35636" xr:uid="{00000000-0005-0000-0000-00007D8A0000}"/>
    <cellStyle name="20% - Accent1 4 2 4 2 2 6 2 4" xfId="35637" xr:uid="{00000000-0005-0000-0000-00007E8A0000}"/>
    <cellStyle name="20% - Accent1 4 2 4 2 2 6 3" xfId="35638" xr:uid="{00000000-0005-0000-0000-00007F8A0000}"/>
    <cellStyle name="20% - Accent1 4 2 4 2 2 6 3 2" xfId="35639" xr:uid="{00000000-0005-0000-0000-0000808A0000}"/>
    <cellStyle name="20% - Accent1 4 2 4 2 2 6 3 2 2" xfId="35640" xr:uid="{00000000-0005-0000-0000-0000818A0000}"/>
    <cellStyle name="20% - Accent1 4 2 4 2 2 6 3 2 2 2" xfId="35641" xr:uid="{00000000-0005-0000-0000-0000828A0000}"/>
    <cellStyle name="20% - Accent1 4 2 4 2 2 6 3 2 3" xfId="35642" xr:uid="{00000000-0005-0000-0000-0000838A0000}"/>
    <cellStyle name="20% - Accent1 4 2 4 2 2 6 3 3" xfId="35643" xr:uid="{00000000-0005-0000-0000-0000848A0000}"/>
    <cellStyle name="20% - Accent1 4 2 4 2 2 6 3 3 2" xfId="35644" xr:uid="{00000000-0005-0000-0000-0000858A0000}"/>
    <cellStyle name="20% - Accent1 4 2 4 2 2 6 3 4" xfId="35645" xr:uid="{00000000-0005-0000-0000-0000868A0000}"/>
    <cellStyle name="20% - Accent1 4 2 4 2 2 6 4" xfId="35646" xr:uid="{00000000-0005-0000-0000-0000878A0000}"/>
    <cellStyle name="20% - Accent1 4 2 4 2 2 6 4 2" xfId="35647" xr:uid="{00000000-0005-0000-0000-0000888A0000}"/>
    <cellStyle name="20% - Accent1 4 2 4 2 2 6 4 2 2" xfId="35648" xr:uid="{00000000-0005-0000-0000-0000898A0000}"/>
    <cellStyle name="20% - Accent1 4 2 4 2 2 6 4 2 2 2" xfId="35649" xr:uid="{00000000-0005-0000-0000-00008A8A0000}"/>
    <cellStyle name="20% - Accent1 4 2 4 2 2 6 4 2 3" xfId="35650" xr:uid="{00000000-0005-0000-0000-00008B8A0000}"/>
    <cellStyle name="20% - Accent1 4 2 4 2 2 6 4 3" xfId="35651" xr:uid="{00000000-0005-0000-0000-00008C8A0000}"/>
    <cellStyle name="20% - Accent1 4 2 4 2 2 6 4 3 2" xfId="35652" xr:uid="{00000000-0005-0000-0000-00008D8A0000}"/>
    <cellStyle name="20% - Accent1 4 2 4 2 2 6 4 4" xfId="35653" xr:uid="{00000000-0005-0000-0000-00008E8A0000}"/>
    <cellStyle name="20% - Accent1 4 2 4 2 2 6 5" xfId="35654" xr:uid="{00000000-0005-0000-0000-00008F8A0000}"/>
    <cellStyle name="20% - Accent1 4 2 4 2 2 6 5 2" xfId="35655" xr:uid="{00000000-0005-0000-0000-0000908A0000}"/>
    <cellStyle name="20% - Accent1 4 2 4 2 2 6 5 2 2" xfId="35656" xr:uid="{00000000-0005-0000-0000-0000918A0000}"/>
    <cellStyle name="20% - Accent1 4 2 4 2 2 6 5 3" xfId="35657" xr:uid="{00000000-0005-0000-0000-0000928A0000}"/>
    <cellStyle name="20% - Accent1 4 2 4 2 2 6 6" xfId="35658" xr:uid="{00000000-0005-0000-0000-0000938A0000}"/>
    <cellStyle name="20% - Accent1 4 2 4 2 2 6 6 2" xfId="35659" xr:uid="{00000000-0005-0000-0000-0000948A0000}"/>
    <cellStyle name="20% - Accent1 4 2 4 2 2 6 6 2 2" xfId="35660" xr:uid="{00000000-0005-0000-0000-0000958A0000}"/>
    <cellStyle name="20% - Accent1 4 2 4 2 2 6 6 3" xfId="35661" xr:uid="{00000000-0005-0000-0000-0000968A0000}"/>
    <cellStyle name="20% - Accent1 4 2 4 2 2 6 7" xfId="35662" xr:uid="{00000000-0005-0000-0000-0000978A0000}"/>
    <cellStyle name="20% - Accent1 4 2 4 2 2 6 7 2" xfId="35663" xr:uid="{00000000-0005-0000-0000-0000988A0000}"/>
    <cellStyle name="20% - Accent1 4 2 4 2 2 6 8" xfId="35664" xr:uid="{00000000-0005-0000-0000-0000998A0000}"/>
    <cellStyle name="20% - Accent1 4 2 4 2 2 6 8 2" xfId="35665" xr:uid="{00000000-0005-0000-0000-00009A8A0000}"/>
    <cellStyle name="20% - Accent1 4 2 4 2 2 6 9" xfId="35666" xr:uid="{00000000-0005-0000-0000-00009B8A0000}"/>
    <cellStyle name="20% - Accent1 4 2 4 2 2 7" xfId="35667" xr:uid="{00000000-0005-0000-0000-00009C8A0000}"/>
    <cellStyle name="20% - Accent1 4 2 4 2 2 7 2" xfId="35668" xr:uid="{00000000-0005-0000-0000-00009D8A0000}"/>
    <cellStyle name="20% - Accent1 4 2 4 2 2 7 2 2" xfId="35669" xr:uid="{00000000-0005-0000-0000-00009E8A0000}"/>
    <cellStyle name="20% - Accent1 4 2 4 2 2 7 2 2 2" xfId="35670" xr:uid="{00000000-0005-0000-0000-00009F8A0000}"/>
    <cellStyle name="20% - Accent1 4 2 4 2 2 7 2 3" xfId="35671" xr:uid="{00000000-0005-0000-0000-0000A08A0000}"/>
    <cellStyle name="20% - Accent1 4 2 4 2 2 7 3" xfId="35672" xr:uid="{00000000-0005-0000-0000-0000A18A0000}"/>
    <cellStyle name="20% - Accent1 4 2 4 2 2 7 3 2" xfId="35673" xr:uid="{00000000-0005-0000-0000-0000A28A0000}"/>
    <cellStyle name="20% - Accent1 4 2 4 2 2 7 4" xfId="35674" xr:uid="{00000000-0005-0000-0000-0000A38A0000}"/>
    <cellStyle name="20% - Accent1 4 2 4 2 2 8" xfId="35675" xr:uid="{00000000-0005-0000-0000-0000A48A0000}"/>
    <cellStyle name="20% - Accent1 4 2 4 2 2 8 2" xfId="35676" xr:uid="{00000000-0005-0000-0000-0000A58A0000}"/>
    <cellStyle name="20% - Accent1 4 2 4 2 2 8 2 2" xfId="35677" xr:uid="{00000000-0005-0000-0000-0000A68A0000}"/>
    <cellStyle name="20% - Accent1 4 2 4 2 2 8 2 2 2" xfId="35678" xr:uid="{00000000-0005-0000-0000-0000A78A0000}"/>
    <cellStyle name="20% - Accent1 4 2 4 2 2 8 2 3" xfId="35679" xr:uid="{00000000-0005-0000-0000-0000A88A0000}"/>
    <cellStyle name="20% - Accent1 4 2 4 2 2 8 3" xfId="35680" xr:uid="{00000000-0005-0000-0000-0000A98A0000}"/>
    <cellStyle name="20% - Accent1 4 2 4 2 2 8 3 2" xfId="35681" xr:uid="{00000000-0005-0000-0000-0000AA8A0000}"/>
    <cellStyle name="20% - Accent1 4 2 4 2 2 8 4" xfId="35682" xr:uid="{00000000-0005-0000-0000-0000AB8A0000}"/>
    <cellStyle name="20% - Accent1 4 2 4 2 2 9" xfId="35683" xr:uid="{00000000-0005-0000-0000-0000AC8A0000}"/>
    <cellStyle name="20% - Accent1 4 2 4 2 2 9 2" xfId="35684" xr:uid="{00000000-0005-0000-0000-0000AD8A0000}"/>
    <cellStyle name="20% - Accent1 4 2 4 2 2 9 2 2" xfId="35685" xr:uid="{00000000-0005-0000-0000-0000AE8A0000}"/>
    <cellStyle name="20% - Accent1 4 2 4 2 2 9 2 2 2" xfId="35686" xr:uid="{00000000-0005-0000-0000-0000AF8A0000}"/>
    <cellStyle name="20% - Accent1 4 2 4 2 2 9 2 3" xfId="35687" xr:uid="{00000000-0005-0000-0000-0000B08A0000}"/>
    <cellStyle name="20% - Accent1 4 2 4 2 2 9 3" xfId="35688" xr:uid="{00000000-0005-0000-0000-0000B18A0000}"/>
    <cellStyle name="20% - Accent1 4 2 4 2 2 9 3 2" xfId="35689" xr:uid="{00000000-0005-0000-0000-0000B28A0000}"/>
    <cellStyle name="20% - Accent1 4 2 4 2 2 9 4" xfId="35690" xr:uid="{00000000-0005-0000-0000-0000B38A0000}"/>
    <cellStyle name="20% - Accent1 4 2 4 2 3" xfId="35691" xr:uid="{00000000-0005-0000-0000-0000B48A0000}"/>
    <cellStyle name="20% - Accent1 4 2 4 2 3 10" xfId="35692" xr:uid="{00000000-0005-0000-0000-0000B58A0000}"/>
    <cellStyle name="20% - Accent1 4 2 4 2 3 10 2" xfId="35693" xr:uid="{00000000-0005-0000-0000-0000B68A0000}"/>
    <cellStyle name="20% - Accent1 4 2 4 2 3 11" xfId="35694" xr:uid="{00000000-0005-0000-0000-0000B78A0000}"/>
    <cellStyle name="20% - Accent1 4 2 4 2 3 2" xfId="35695" xr:uid="{00000000-0005-0000-0000-0000B88A0000}"/>
    <cellStyle name="20% - Accent1 4 2 4 2 3 2 2" xfId="35696" xr:uid="{00000000-0005-0000-0000-0000B98A0000}"/>
    <cellStyle name="20% - Accent1 4 2 4 2 3 2 2 2" xfId="35697" xr:uid="{00000000-0005-0000-0000-0000BA8A0000}"/>
    <cellStyle name="20% - Accent1 4 2 4 2 3 2 2 2 2" xfId="35698" xr:uid="{00000000-0005-0000-0000-0000BB8A0000}"/>
    <cellStyle name="20% - Accent1 4 2 4 2 3 2 2 2 2 2" xfId="35699" xr:uid="{00000000-0005-0000-0000-0000BC8A0000}"/>
    <cellStyle name="20% - Accent1 4 2 4 2 3 2 2 2 3" xfId="35700" xr:uid="{00000000-0005-0000-0000-0000BD8A0000}"/>
    <cellStyle name="20% - Accent1 4 2 4 2 3 2 2 3" xfId="35701" xr:uid="{00000000-0005-0000-0000-0000BE8A0000}"/>
    <cellStyle name="20% - Accent1 4 2 4 2 3 2 2 3 2" xfId="35702" xr:uid="{00000000-0005-0000-0000-0000BF8A0000}"/>
    <cellStyle name="20% - Accent1 4 2 4 2 3 2 2 4" xfId="35703" xr:uid="{00000000-0005-0000-0000-0000C08A0000}"/>
    <cellStyle name="20% - Accent1 4 2 4 2 3 2 3" xfId="35704" xr:uid="{00000000-0005-0000-0000-0000C18A0000}"/>
    <cellStyle name="20% - Accent1 4 2 4 2 3 2 3 2" xfId="35705" xr:uid="{00000000-0005-0000-0000-0000C28A0000}"/>
    <cellStyle name="20% - Accent1 4 2 4 2 3 2 3 2 2" xfId="35706" xr:uid="{00000000-0005-0000-0000-0000C38A0000}"/>
    <cellStyle name="20% - Accent1 4 2 4 2 3 2 3 2 2 2" xfId="35707" xr:uid="{00000000-0005-0000-0000-0000C48A0000}"/>
    <cellStyle name="20% - Accent1 4 2 4 2 3 2 3 2 3" xfId="35708" xr:uid="{00000000-0005-0000-0000-0000C58A0000}"/>
    <cellStyle name="20% - Accent1 4 2 4 2 3 2 3 3" xfId="35709" xr:uid="{00000000-0005-0000-0000-0000C68A0000}"/>
    <cellStyle name="20% - Accent1 4 2 4 2 3 2 3 3 2" xfId="35710" xr:uid="{00000000-0005-0000-0000-0000C78A0000}"/>
    <cellStyle name="20% - Accent1 4 2 4 2 3 2 3 4" xfId="35711" xr:uid="{00000000-0005-0000-0000-0000C88A0000}"/>
    <cellStyle name="20% - Accent1 4 2 4 2 3 2 4" xfId="35712" xr:uid="{00000000-0005-0000-0000-0000C98A0000}"/>
    <cellStyle name="20% - Accent1 4 2 4 2 3 2 4 2" xfId="35713" xr:uid="{00000000-0005-0000-0000-0000CA8A0000}"/>
    <cellStyle name="20% - Accent1 4 2 4 2 3 2 4 2 2" xfId="35714" xr:uid="{00000000-0005-0000-0000-0000CB8A0000}"/>
    <cellStyle name="20% - Accent1 4 2 4 2 3 2 4 2 2 2" xfId="35715" xr:uid="{00000000-0005-0000-0000-0000CC8A0000}"/>
    <cellStyle name="20% - Accent1 4 2 4 2 3 2 4 2 3" xfId="35716" xr:uid="{00000000-0005-0000-0000-0000CD8A0000}"/>
    <cellStyle name="20% - Accent1 4 2 4 2 3 2 4 3" xfId="35717" xr:uid="{00000000-0005-0000-0000-0000CE8A0000}"/>
    <cellStyle name="20% - Accent1 4 2 4 2 3 2 4 3 2" xfId="35718" xr:uid="{00000000-0005-0000-0000-0000CF8A0000}"/>
    <cellStyle name="20% - Accent1 4 2 4 2 3 2 4 4" xfId="35719" xr:uid="{00000000-0005-0000-0000-0000D08A0000}"/>
    <cellStyle name="20% - Accent1 4 2 4 2 3 2 5" xfId="35720" xr:uid="{00000000-0005-0000-0000-0000D18A0000}"/>
    <cellStyle name="20% - Accent1 4 2 4 2 3 2 5 2" xfId="35721" xr:uid="{00000000-0005-0000-0000-0000D28A0000}"/>
    <cellStyle name="20% - Accent1 4 2 4 2 3 2 5 2 2" xfId="35722" xr:uid="{00000000-0005-0000-0000-0000D38A0000}"/>
    <cellStyle name="20% - Accent1 4 2 4 2 3 2 5 3" xfId="35723" xr:uid="{00000000-0005-0000-0000-0000D48A0000}"/>
    <cellStyle name="20% - Accent1 4 2 4 2 3 2 6" xfId="35724" xr:uid="{00000000-0005-0000-0000-0000D58A0000}"/>
    <cellStyle name="20% - Accent1 4 2 4 2 3 2 6 2" xfId="35725" xr:uid="{00000000-0005-0000-0000-0000D68A0000}"/>
    <cellStyle name="20% - Accent1 4 2 4 2 3 2 6 2 2" xfId="35726" xr:uid="{00000000-0005-0000-0000-0000D78A0000}"/>
    <cellStyle name="20% - Accent1 4 2 4 2 3 2 6 3" xfId="35727" xr:uid="{00000000-0005-0000-0000-0000D88A0000}"/>
    <cellStyle name="20% - Accent1 4 2 4 2 3 2 7" xfId="35728" xr:uid="{00000000-0005-0000-0000-0000D98A0000}"/>
    <cellStyle name="20% - Accent1 4 2 4 2 3 2 7 2" xfId="35729" xr:uid="{00000000-0005-0000-0000-0000DA8A0000}"/>
    <cellStyle name="20% - Accent1 4 2 4 2 3 2 8" xfId="35730" xr:uid="{00000000-0005-0000-0000-0000DB8A0000}"/>
    <cellStyle name="20% - Accent1 4 2 4 2 3 2 8 2" xfId="35731" xr:uid="{00000000-0005-0000-0000-0000DC8A0000}"/>
    <cellStyle name="20% - Accent1 4 2 4 2 3 2 9" xfId="35732" xr:uid="{00000000-0005-0000-0000-0000DD8A0000}"/>
    <cellStyle name="20% - Accent1 4 2 4 2 3 3" xfId="35733" xr:uid="{00000000-0005-0000-0000-0000DE8A0000}"/>
    <cellStyle name="20% - Accent1 4 2 4 2 3 3 2" xfId="35734" xr:uid="{00000000-0005-0000-0000-0000DF8A0000}"/>
    <cellStyle name="20% - Accent1 4 2 4 2 3 3 2 2" xfId="35735" xr:uid="{00000000-0005-0000-0000-0000E08A0000}"/>
    <cellStyle name="20% - Accent1 4 2 4 2 3 3 2 2 2" xfId="35736" xr:uid="{00000000-0005-0000-0000-0000E18A0000}"/>
    <cellStyle name="20% - Accent1 4 2 4 2 3 3 2 2 2 2" xfId="35737" xr:uid="{00000000-0005-0000-0000-0000E28A0000}"/>
    <cellStyle name="20% - Accent1 4 2 4 2 3 3 2 2 3" xfId="35738" xr:uid="{00000000-0005-0000-0000-0000E38A0000}"/>
    <cellStyle name="20% - Accent1 4 2 4 2 3 3 2 3" xfId="35739" xr:uid="{00000000-0005-0000-0000-0000E48A0000}"/>
    <cellStyle name="20% - Accent1 4 2 4 2 3 3 2 3 2" xfId="35740" xr:uid="{00000000-0005-0000-0000-0000E58A0000}"/>
    <cellStyle name="20% - Accent1 4 2 4 2 3 3 2 4" xfId="35741" xr:uid="{00000000-0005-0000-0000-0000E68A0000}"/>
    <cellStyle name="20% - Accent1 4 2 4 2 3 3 3" xfId="35742" xr:uid="{00000000-0005-0000-0000-0000E78A0000}"/>
    <cellStyle name="20% - Accent1 4 2 4 2 3 3 3 2" xfId="35743" xr:uid="{00000000-0005-0000-0000-0000E88A0000}"/>
    <cellStyle name="20% - Accent1 4 2 4 2 3 3 3 2 2" xfId="35744" xr:uid="{00000000-0005-0000-0000-0000E98A0000}"/>
    <cellStyle name="20% - Accent1 4 2 4 2 3 3 3 2 2 2" xfId="35745" xr:uid="{00000000-0005-0000-0000-0000EA8A0000}"/>
    <cellStyle name="20% - Accent1 4 2 4 2 3 3 3 2 3" xfId="35746" xr:uid="{00000000-0005-0000-0000-0000EB8A0000}"/>
    <cellStyle name="20% - Accent1 4 2 4 2 3 3 3 3" xfId="35747" xr:uid="{00000000-0005-0000-0000-0000EC8A0000}"/>
    <cellStyle name="20% - Accent1 4 2 4 2 3 3 3 3 2" xfId="35748" xr:uid="{00000000-0005-0000-0000-0000ED8A0000}"/>
    <cellStyle name="20% - Accent1 4 2 4 2 3 3 3 4" xfId="35749" xr:uid="{00000000-0005-0000-0000-0000EE8A0000}"/>
    <cellStyle name="20% - Accent1 4 2 4 2 3 3 4" xfId="35750" xr:uid="{00000000-0005-0000-0000-0000EF8A0000}"/>
    <cellStyle name="20% - Accent1 4 2 4 2 3 3 4 2" xfId="35751" xr:uid="{00000000-0005-0000-0000-0000F08A0000}"/>
    <cellStyle name="20% - Accent1 4 2 4 2 3 3 4 2 2" xfId="35752" xr:uid="{00000000-0005-0000-0000-0000F18A0000}"/>
    <cellStyle name="20% - Accent1 4 2 4 2 3 3 4 2 2 2" xfId="35753" xr:uid="{00000000-0005-0000-0000-0000F28A0000}"/>
    <cellStyle name="20% - Accent1 4 2 4 2 3 3 4 2 3" xfId="35754" xr:uid="{00000000-0005-0000-0000-0000F38A0000}"/>
    <cellStyle name="20% - Accent1 4 2 4 2 3 3 4 3" xfId="35755" xr:uid="{00000000-0005-0000-0000-0000F48A0000}"/>
    <cellStyle name="20% - Accent1 4 2 4 2 3 3 4 3 2" xfId="35756" xr:uid="{00000000-0005-0000-0000-0000F58A0000}"/>
    <cellStyle name="20% - Accent1 4 2 4 2 3 3 4 4" xfId="35757" xr:uid="{00000000-0005-0000-0000-0000F68A0000}"/>
    <cellStyle name="20% - Accent1 4 2 4 2 3 3 5" xfId="35758" xr:uid="{00000000-0005-0000-0000-0000F78A0000}"/>
    <cellStyle name="20% - Accent1 4 2 4 2 3 3 5 2" xfId="35759" xr:uid="{00000000-0005-0000-0000-0000F88A0000}"/>
    <cellStyle name="20% - Accent1 4 2 4 2 3 3 5 2 2" xfId="35760" xr:uid="{00000000-0005-0000-0000-0000F98A0000}"/>
    <cellStyle name="20% - Accent1 4 2 4 2 3 3 5 3" xfId="35761" xr:uid="{00000000-0005-0000-0000-0000FA8A0000}"/>
    <cellStyle name="20% - Accent1 4 2 4 2 3 3 6" xfId="35762" xr:uid="{00000000-0005-0000-0000-0000FB8A0000}"/>
    <cellStyle name="20% - Accent1 4 2 4 2 3 3 6 2" xfId="35763" xr:uid="{00000000-0005-0000-0000-0000FC8A0000}"/>
    <cellStyle name="20% - Accent1 4 2 4 2 3 3 6 2 2" xfId="35764" xr:uid="{00000000-0005-0000-0000-0000FD8A0000}"/>
    <cellStyle name="20% - Accent1 4 2 4 2 3 3 6 3" xfId="35765" xr:uid="{00000000-0005-0000-0000-0000FE8A0000}"/>
    <cellStyle name="20% - Accent1 4 2 4 2 3 3 7" xfId="35766" xr:uid="{00000000-0005-0000-0000-0000FF8A0000}"/>
    <cellStyle name="20% - Accent1 4 2 4 2 3 3 7 2" xfId="35767" xr:uid="{00000000-0005-0000-0000-0000008B0000}"/>
    <cellStyle name="20% - Accent1 4 2 4 2 3 3 8" xfId="35768" xr:uid="{00000000-0005-0000-0000-0000018B0000}"/>
    <cellStyle name="20% - Accent1 4 2 4 2 3 3 8 2" xfId="35769" xr:uid="{00000000-0005-0000-0000-0000028B0000}"/>
    <cellStyle name="20% - Accent1 4 2 4 2 3 3 9" xfId="35770" xr:uid="{00000000-0005-0000-0000-0000038B0000}"/>
    <cellStyle name="20% - Accent1 4 2 4 2 3 4" xfId="35771" xr:uid="{00000000-0005-0000-0000-0000048B0000}"/>
    <cellStyle name="20% - Accent1 4 2 4 2 3 4 2" xfId="35772" xr:uid="{00000000-0005-0000-0000-0000058B0000}"/>
    <cellStyle name="20% - Accent1 4 2 4 2 3 4 2 2" xfId="35773" xr:uid="{00000000-0005-0000-0000-0000068B0000}"/>
    <cellStyle name="20% - Accent1 4 2 4 2 3 4 2 2 2" xfId="35774" xr:uid="{00000000-0005-0000-0000-0000078B0000}"/>
    <cellStyle name="20% - Accent1 4 2 4 2 3 4 2 3" xfId="35775" xr:uid="{00000000-0005-0000-0000-0000088B0000}"/>
    <cellStyle name="20% - Accent1 4 2 4 2 3 4 3" xfId="35776" xr:uid="{00000000-0005-0000-0000-0000098B0000}"/>
    <cellStyle name="20% - Accent1 4 2 4 2 3 4 3 2" xfId="35777" xr:uid="{00000000-0005-0000-0000-00000A8B0000}"/>
    <cellStyle name="20% - Accent1 4 2 4 2 3 4 4" xfId="35778" xr:uid="{00000000-0005-0000-0000-00000B8B0000}"/>
    <cellStyle name="20% - Accent1 4 2 4 2 3 5" xfId="35779" xr:uid="{00000000-0005-0000-0000-00000C8B0000}"/>
    <cellStyle name="20% - Accent1 4 2 4 2 3 5 2" xfId="35780" xr:uid="{00000000-0005-0000-0000-00000D8B0000}"/>
    <cellStyle name="20% - Accent1 4 2 4 2 3 5 2 2" xfId="35781" xr:uid="{00000000-0005-0000-0000-00000E8B0000}"/>
    <cellStyle name="20% - Accent1 4 2 4 2 3 5 2 2 2" xfId="35782" xr:uid="{00000000-0005-0000-0000-00000F8B0000}"/>
    <cellStyle name="20% - Accent1 4 2 4 2 3 5 2 3" xfId="35783" xr:uid="{00000000-0005-0000-0000-0000108B0000}"/>
    <cellStyle name="20% - Accent1 4 2 4 2 3 5 3" xfId="35784" xr:uid="{00000000-0005-0000-0000-0000118B0000}"/>
    <cellStyle name="20% - Accent1 4 2 4 2 3 5 3 2" xfId="35785" xr:uid="{00000000-0005-0000-0000-0000128B0000}"/>
    <cellStyle name="20% - Accent1 4 2 4 2 3 5 4" xfId="35786" xr:uid="{00000000-0005-0000-0000-0000138B0000}"/>
    <cellStyle name="20% - Accent1 4 2 4 2 3 6" xfId="35787" xr:uid="{00000000-0005-0000-0000-0000148B0000}"/>
    <cellStyle name="20% - Accent1 4 2 4 2 3 6 2" xfId="35788" xr:uid="{00000000-0005-0000-0000-0000158B0000}"/>
    <cellStyle name="20% - Accent1 4 2 4 2 3 6 2 2" xfId="35789" xr:uid="{00000000-0005-0000-0000-0000168B0000}"/>
    <cellStyle name="20% - Accent1 4 2 4 2 3 6 2 2 2" xfId="35790" xr:uid="{00000000-0005-0000-0000-0000178B0000}"/>
    <cellStyle name="20% - Accent1 4 2 4 2 3 6 2 3" xfId="35791" xr:uid="{00000000-0005-0000-0000-0000188B0000}"/>
    <cellStyle name="20% - Accent1 4 2 4 2 3 6 3" xfId="35792" xr:uid="{00000000-0005-0000-0000-0000198B0000}"/>
    <cellStyle name="20% - Accent1 4 2 4 2 3 6 3 2" xfId="35793" xr:uid="{00000000-0005-0000-0000-00001A8B0000}"/>
    <cellStyle name="20% - Accent1 4 2 4 2 3 6 4" xfId="35794" xr:uid="{00000000-0005-0000-0000-00001B8B0000}"/>
    <cellStyle name="20% - Accent1 4 2 4 2 3 7" xfId="35795" xr:uid="{00000000-0005-0000-0000-00001C8B0000}"/>
    <cellStyle name="20% - Accent1 4 2 4 2 3 7 2" xfId="35796" xr:uid="{00000000-0005-0000-0000-00001D8B0000}"/>
    <cellStyle name="20% - Accent1 4 2 4 2 3 7 2 2" xfId="35797" xr:uid="{00000000-0005-0000-0000-00001E8B0000}"/>
    <cellStyle name="20% - Accent1 4 2 4 2 3 7 3" xfId="35798" xr:uid="{00000000-0005-0000-0000-00001F8B0000}"/>
    <cellStyle name="20% - Accent1 4 2 4 2 3 8" xfId="35799" xr:uid="{00000000-0005-0000-0000-0000208B0000}"/>
    <cellStyle name="20% - Accent1 4 2 4 2 3 8 2" xfId="35800" xr:uid="{00000000-0005-0000-0000-0000218B0000}"/>
    <cellStyle name="20% - Accent1 4 2 4 2 3 8 2 2" xfId="35801" xr:uid="{00000000-0005-0000-0000-0000228B0000}"/>
    <cellStyle name="20% - Accent1 4 2 4 2 3 8 3" xfId="35802" xr:uid="{00000000-0005-0000-0000-0000238B0000}"/>
    <cellStyle name="20% - Accent1 4 2 4 2 3 9" xfId="35803" xr:uid="{00000000-0005-0000-0000-0000248B0000}"/>
    <cellStyle name="20% - Accent1 4 2 4 2 3 9 2" xfId="35804" xr:uid="{00000000-0005-0000-0000-0000258B0000}"/>
    <cellStyle name="20% - Accent1 4 2 4 2 4" xfId="35805" xr:uid="{00000000-0005-0000-0000-0000268B0000}"/>
    <cellStyle name="20% - Accent1 4 2 4 2 4 10" xfId="35806" xr:uid="{00000000-0005-0000-0000-0000278B0000}"/>
    <cellStyle name="20% - Accent1 4 2 4 2 4 10 2" xfId="35807" xr:uid="{00000000-0005-0000-0000-0000288B0000}"/>
    <cellStyle name="20% - Accent1 4 2 4 2 4 11" xfId="35808" xr:uid="{00000000-0005-0000-0000-0000298B0000}"/>
    <cellStyle name="20% - Accent1 4 2 4 2 4 2" xfId="35809" xr:uid="{00000000-0005-0000-0000-00002A8B0000}"/>
    <cellStyle name="20% - Accent1 4 2 4 2 4 2 2" xfId="35810" xr:uid="{00000000-0005-0000-0000-00002B8B0000}"/>
    <cellStyle name="20% - Accent1 4 2 4 2 4 2 2 2" xfId="35811" xr:uid="{00000000-0005-0000-0000-00002C8B0000}"/>
    <cellStyle name="20% - Accent1 4 2 4 2 4 2 2 2 2" xfId="35812" xr:uid="{00000000-0005-0000-0000-00002D8B0000}"/>
    <cellStyle name="20% - Accent1 4 2 4 2 4 2 2 2 2 2" xfId="35813" xr:uid="{00000000-0005-0000-0000-00002E8B0000}"/>
    <cellStyle name="20% - Accent1 4 2 4 2 4 2 2 2 3" xfId="35814" xr:uid="{00000000-0005-0000-0000-00002F8B0000}"/>
    <cellStyle name="20% - Accent1 4 2 4 2 4 2 2 3" xfId="35815" xr:uid="{00000000-0005-0000-0000-0000308B0000}"/>
    <cellStyle name="20% - Accent1 4 2 4 2 4 2 2 3 2" xfId="35816" xr:uid="{00000000-0005-0000-0000-0000318B0000}"/>
    <cellStyle name="20% - Accent1 4 2 4 2 4 2 2 4" xfId="35817" xr:uid="{00000000-0005-0000-0000-0000328B0000}"/>
    <cellStyle name="20% - Accent1 4 2 4 2 4 2 3" xfId="35818" xr:uid="{00000000-0005-0000-0000-0000338B0000}"/>
    <cellStyle name="20% - Accent1 4 2 4 2 4 2 3 2" xfId="35819" xr:uid="{00000000-0005-0000-0000-0000348B0000}"/>
    <cellStyle name="20% - Accent1 4 2 4 2 4 2 3 2 2" xfId="35820" xr:uid="{00000000-0005-0000-0000-0000358B0000}"/>
    <cellStyle name="20% - Accent1 4 2 4 2 4 2 3 2 2 2" xfId="35821" xr:uid="{00000000-0005-0000-0000-0000368B0000}"/>
    <cellStyle name="20% - Accent1 4 2 4 2 4 2 3 2 3" xfId="35822" xr:uid="{00000000-0005-0000-0000-0000378B0000}"/>
    <cellStyle name="20% - Accent1 4 2 4 2 4 2 3 3" xfId="35823" xr:uid="{00000000-0005-0000-0000-0000388B0000}"/>
    <cellStyle name="20% - Accent1 4 2 4 2 4 2 3 3 2" xfId="35824" xr:uid="{00000000-0005-0000-0000-0000398B0000}"/>
    <cellStyle name="20% - Accent1 4 2 4 2 4 2 3 4" xfId="35825" xr:uid="{00000000-0005-0000-0000-00003A8B0000}"/>
    <cellStyle name="20% - Accent1 4 2 4 2 4 2 4" xfId="35826" xr:uid="{00000000-0005-0000-0000-00003B8B0000}"/>
    <cellStyle name="20% - Accent1 4 2 4 2 4 2 4 2" xfId="35827" xr:uid="{00000000-0005-0000-0000-00003C8B0000}"/>
    <cellStyle name="20% - Accent1 4 2 4 2 4 2 4 2 2" xfId="35828" xr:uid="{00000000-0005-0000-0000-00003D8B0000}"/>
    <cellStyle name="20% - Accent1 4 2 4 2 4 2 4 2 2 2" xfId="35829" xr:uid="{00000000-0005-0000-0000-00003E8B0000}"/>
    <cellStyle name="20% - Accent1 4 2 4 2 4 2 4 2 3" xfId="35830" xr:uid="{00000000-0005-0000-0000-00003F8B0000}"/>
    <cellStyle name="20% - Accent1 4 2 4 2 4 2 4 3" xfId="35831" xr:uid="{00000000-0005-0000-0000-0000408B0000}"/>
    <cellStyle name="20% - Accent1 4 2 4 2 4 2 4 3 2" xfId="35832" xr:uid="{00000000-0005-0000-0000-0000418B0000}"/>
    <cellStyle name="20% - Accent1 4 2 4 2 4 2 4 4" xfId="35833" xr:uid="{00000000-0005-0000-0000-0000428B0000}"/>
    <cellStyle name="20% - Accent1 4 2 4 2 4 2 5" xfId="35834" xr:uid="{00000000-0005-0000-0000-0000438B0000}"/>
    <cellStyle name="20% - Accent1 4 2 4 2 4 2 5 2" xfId="35835" xr:uid="{00000000-0005-0000-0000-0000448B0000}"/>
    <cellStyle name="20% - Accent1 4 2 4 2 4 2 5 2 2" xfId="35836" xr:uid="{00000000-0005-0000-0000-0000458B0000}"/>
    <cellStyle name="20% - Accent1 4 2 4 2 4 2 5 3" xfId="35837" xr:uid="{00000000-0005-0000-0000-0000468B0000}"/>
    <cellStyle name="20% - Accent1 4 2 4 2 4 2 6" xfId="35838" xr:uid="{00000000-0005-0000-0000-0000478B0000}"/>
    <cellStyle name="20% - Accent1 4 2 4 2 4 2 6 2" xfId="35839" xr:uid="{00000000-0005-0000-0000-0000488B0000}"/>
    <cellStyle name="20% - Accent1 4 2 4 2 4 2 6 2 2" xfId="35840" xr:uid="{00000000-0005-0000-0000-0000498B0000}"/>
    <cellStyle name="20% - Accent1 4 2 4 2 4 2 6 3" xfId="35841" xr:uid="{00000000-0005-0000-0000-00004A8B0000}"/>
    <cellStyle name="20% - Accent1 4 2 4 2 4 2 7" xfId="35842" xr:uid="{00000000-0005-0000-0000-00004B8B0000}"/>
    <cellStyle name="20% - Accent1 4 2 4 2 4 2 7 2" xfId="35843" xr:uid="{00000000-0005-0000-0000-00004C8B0000}"/>
    <cellStyle name="20% - Accent1 4 2 4 2 4 2 8" xfId="35844" xr:uid="{00000000-0005-0000-0000-00004D8B0000}"/>
    <cellStyle name="20% - Accent1 4 2 4 2 4 2 8 2" xfId="35845" xr:uid="{00000000-0005-0000-0000-00004E8B0000}"/>
    <cellStyle name="20% - Accent1 4 2 4 2 4 2 9" xfId="35846" xr:uid="{00000000-0005-0000-0000-00004F8B0000}"/>
    <cellStyle name="20% - Accent1 4 2 4 2 4 3" xfId="35847" xr:uid="{00000000-0005-0000-0000-0000508B0000}"/>
    <cellStyle name="20% - Accent1 4 2 4 2 4 3 2" xfId="35848" xr:uid="{00000000-0005-0000-0000-0000518B0000}"/>
    <cellStyle name="20% - Accent1 4 2 4 2 4 3 2 2" xfId="35849" xr:uid="{00000000-0005-0000-0000-0000528B0000}"/>
    <cellStyle name="20% - Accent1 4 2 4 2 4 3 2 2 2" xfId="35850" xr:uid="{00000000-0005-0000-0000-0000538B0000}"/>
    <cellStyle name="20% - Accent1 4 2 4 2 4 3 2 2 2 2" xfId="35851" xr:uid="{00000000-0005-0000-0000-0000548B0000}"/>
    <cellStyle name="20% - Accent1 4 2 4 2 4 3 2 2 3" xfId="35852" xr:uid="{00000000-0005-0000-0000-0000558B0000}"/>
    <cellStyle name="20% - Accent1 4 2 4 2 4 3 2 3" xfId="35853" xr:uid="{00000000-0005-0000-0000-0000568B0000}"/>
    <cellStyle name="20% - Accent1 4 2 4 2 4 3 2 3 2" xfId="35854" xr:uid="{00000000-0005-0000-0000-0000578B0000}"/>
    <cellStyle name="20% - Accent1 4 2 4 2 4 3 2 4" xfId="35855" xr:uid="{00000000-0005-0000-0000-0000588B0000}"/>
    <cellStyle name="20% - Accent1 4 2 4 2 4 3 3" xfId="35856" xr:uid="{00000000-0005-0000-0000-0000598B0000}"/>
    <cellStyle name="20% - Accent1 4 2 4 2 4 3 3 2" xfId="35857" xr:uid="{00000000-0005-0000-0000-00005A8B0000}"/>
    <cellStyle name="20% - Accent1 4 2 4 2 4 3 3 2 2" xfId="35858" xr:uid="{00000000-0005-0000-0000-00005B8B0000}"/>
    <cellStyle name="20% - Accent1 4 2 4 2 4 3 3 2 2 2" xfId="35859" xr:uid="{00000000-0005-0000-0000-00005C8B0000}"/>
    <cellStyle name="20% - Accent1 4 2 4 2 4 3 3 2 3" xfId="35860" xr:uid="{00000000-0005-0000-0000-00005D8B0000}"/>
    <cellStyle name="20% - Accent1 4 2 4 2 4 3 3 3" xfId="35861" xr:uid="{00000000-0005-0000-0000-00005E8B0000}"/>
    <cellStyle name="20% - Accent1 4 2 4 2 4 3 3 3 2" xfId="35862" xr:uid="{00000000-0005-0000-0000-00005F8B0000}"/>
    <cellStyle name="20% - Accent1 4 2 4 2 4 3 3 4" xfId="35863" xr:uid="{00000000-0005-0000-0000-0000608B0000}"/>
    <cellStyle name="20% - Accent1 4 2 4 2 4 3 4" xfId="35864" xr:uid="{00000000-0005-0000-0000-0000618B0000}"/>
    <cellStyle name="20% - Accent1 4 2 4 2 4 3 4 2" xfId="35865" xr:uid="{00000000-0005-0000-0000-0000628B0000}"/>
    <cellStyle name="20% - Accent1 4 2 4 2 4 3 4 2 2" xfId="35866" xr:uid="{00000000-0005-0000-0000-0000638B0000}"/>
    <cellStyle name="20% - Accent1 4 2 4 2 4 3 4 2 2 2" xfId="35867" xr:uid="{00000000-0005-0000-0000-0000648B0000}"/>
    <cellStyle name="20% - Accent1 4 2 4 2 4 3 4 2 3" xfId="35868" xr:uid="{00000000-0005-0000-0000-0000658B0000}"/>
    <cellStyle name="20% - Accent1 4 2 4 2 4 3 4 3" xfId="35869" xr:uid="{00000000-0005-0000-0000-0000668B0000}"/>
    <cellStyle name="20% - Accent1 4 2 4 2 4 3 4 3 2" xfId="35870" xr:uid="{00000000-0005-0000-0000-0000678B0000}"/>
    <cellStyle name="20% - Accent1 4 2 4 2 4 3 4 4" xfId="35871" xr:uid="{00000000-0005-0000-0000-0000688B0000}"/>
    <cellStyle name="20% - Accent1 4 2 4 2 4 3 5" xfId="35872" xr:uid="{00000000-0005-0000-0000-0000698B0000}"/>
    <cellStyle name="20% - Accent1 4 2 4 2 4 3 5 2" xfId="35873" xr:uid="{00000000-0005-0000-0000-00006A8B0000}"/>
    <cellStyle name="20% - Accent1 4 2 4 2 4 3 5 2 2" xfId="35874" xr:uid="{00000000-0005-0000-0000-00006B8B0000}"/>
    <cellStyle name="20% - Accent1 4 2 4 2 4 3 5 3" xfId="35875" xr:uid="{00000000-0005-0000-0000-00006C8B0000}"/>
    <cellStyle name="20% - Accent1 4 2 4 2 4 3 6" xfId="35876" xr:uid="{00000000-0005-0000-0000-00006D8B0000}"/>
    <cellStyle name="20% - Accent1 4 2 4 2 4 3 6 2" xfId="35877" xr:uid="{00000000-0005-0000-0000-00006E8B0000}"/>
    <cellStyle name="20% - Accent1 4 2 4 2 4 3 6 2 2" xfId="35878" xr:uid="{00000000-0005-0000-0000-00006F8B0000}"/>
    <cellStyle name="20% - Accent1 4 2 4 2 4 3 6 3" xfId="35879" xr:uid="{00000000-0005-0000-0000-0000708B0000}"/>
    <cellStyle name="20% - Accent1 4 2 4 2 4 3 7" xfId="35880" xr:uid="{00000000-0005-0000-0000-0000718B0000}"/>
    <cellStyle name="20% - Accent1 4 2 4 2 4 3 7 2" xfId="35881" xr:uid="{00000000-0005-0000-0000-0000728B0000}"/>
    <cellStyle name="20% - Accent1 4 2 4 2 4 3 8" xfId="35882" xr:uid="{00000000-0005-0000-0000-0000738B0000}"/>
    <cellStyle name="20% - Accent1 4 2 4 2 4 3 8 2" xfId="35883" xr:uid="{00000000-0005-0000-0000-0000748B0000}"/>
    <cellStyle name="20% - Accent1 4 2 4 2 4 3 9" xfId="35884" xr:uid="{00000000-0005-0000-0000-0000758B0000}"/>
    <cellStyle name="20% - Accent1 4 2 4 2 4 4" xfId="35885" xr:uid="{00000000-0005-0000-0000-0000768B0000}"/>
    <cellStyle name="20% - Accent1 4 2 4 2 4 4 2" xfId="35886" xr:uid="{00000000-0005-0000-0000-0000778B0000}"/>
    <cellStyle name="20% - Accent1 4 2 4 2 4 4 2 2" xfId="35887" xr:uid="{00000000-0005-0000-0000-0000788B0000}"/>
    <cellStyle name="20% - Accent1 4 2 4 2 4 4 2 2 2" xfId="35888" xr:uid="{00000000-0005-0000-0000-0000798B0000}"/>
    <cellStyle name="20% - Accent1 4 2 4 2 4 4 2 3" xfId="35889" xr:uid="{00000000-0005-0000-0000-00007A8B0000}"/>
    <cellStyle name="20% - Accent1 4 2 4 2 4 4 3" xfId="35890" xr:uid="{00000000-0005-0000-0000-00007B8B0000}"/>
    <cellStyle name="20% - Accent1 4 2 4 2 4 4 3 2" xfId="35891" xr:uid="{00000000-0005-0000-0000-00007C8B0000}"/>
    <cellStyle name="20% - Accent1 4 2 4 2 4 4 4" xfId="35892" xr:uid="{00000000-0005-0000-0000-00007D8B0000}"/>
    <cellStyle name="20% - Accent1 4 2 4 2 4 5" xfId="35893" xr:uid="{00000000-0005-0000-0000-00007E8B0000}"/>
    <cellStyle name="20% - Accent1 4 2 4 2 4 5 2" xfId="35894" xr:uid="{00000000-0005-0000-0000-00007F8B0000}"/>
    <cellStyle name="20% - Accent1 4 2 4 2 4 5 2 2" xfId="35895" xr:uid="{00000000-0005-0000-0000-0000808B0000}"/>
    <cellStyle name="20% - Accent1 4 2 4 2 4 5 2 2 2" xfId="35896" xr:uid="{00000000-0005-0000-0000-0000818B0000}"/>
    <cellStyle name="20% - Accent1 4 2 4 2 4 5 2 3" xfId="35897" xr:uid="{00000000-0005-0000-0000-0000828B0000}"/>
    <cellStyle name="20% - Accent1 4 2 4 2 4 5 3" xfId="35898" xr:uid="{00000000-0005-0000-0000-0000838B0000}"/>
    <cellStyle name="20% - Accent1 4 2 4 2 4 5 3 2" xfId="35899" xr:uid="{00000000-0005-0000-0000-0000848B0000}"/>
    <cellStyle name="20% - Accent1 4 2 4 2 4 5 4" xfId="35900" xr:uid="{00000000-0005-0000-0000-0000858B0000}"/>
    <cellStyle name="20% - Accent1 4 2 4 2 4 6" xfId="35901" xr:uid="{00000000-0005-0000-0000-0000868B0000}"/>
    <cellStyle name="20% - Accent1 4 2 4 2 4 6 2" xfId="35902" xr:uid="{00000000-0005-0000-0000-0000878B0000}"/>
    <cellStyle name="20% - Accent1 4 2 4 2 4 6 2 2" xfId="35903" xr:uid="{00000000-0005-0000-0000-0000888B0000}"/>
    <cellStyle name="20% - Accent1 4 2 4 2 4 6 2 2 2" xfId="35904" xr:uid="{00000000-0005-0000-0000-0000898B0000}"/>
    <cellStyle name="20% - Accent1 4 2 4 2 4 6 2 3" xfId="35905" xr:uid="{00000000-0005-0000-0000-00008A8B0000}"/>
    <cellStyle name="20% - Accent1 4 2 4 2 4 6 3" xfId="35906" xr:uid="{00000000-0005-0000-0000-00008B8B0000}"/>
    <cellStyle name="20% - Accent1 4 2 4 2 4 6 3 2" xfId="35907" xr:uid="{00000000-0005-0000-0000-00008C8B0000}"/>
    <cellStyle name="20% - Accent1 4 2 4 2 4 6 4" xfId="35908" xr:uid="{00000000-0005-0000-0000-00008D8B0000}"/>
    <cellStyle name="20% - Accent1 4 2 4 2 4 7" xfId="35909" xr:uid="{00000000-0005-0000-0000-00008E8B0000}"/>
    <cellStyle name="20% - Accent1 4 2 4 2 4 7 2" xfId="35910" xr:uid="{00000000-0005-0000-0000-00008F8B0000}"/>
    <cellStyle name="20% - Accent1 4 2 4 2 4 7 2 2" xfId="35911" xr:uid="{00000000-0005-0000-0000-0000908B0000}"/>
    <cellStyle name="20% - Accent1 4 2 4 2 4 7 3" xfId="35912" xr:uid="{00000000-0005-0000-0000-0000918B0000}"/>
    <cellStyle name="20% - Accent1 4 2 4 2 4 8" xfId="35913" xr:uid="{00000000-0005-0000-0000-0000928B0000}"/>
    <cellStyle name="20% - Accent1 4 2 4 2 4 8 2" xfId="35914" xr:uid="{00000000-0005-0000-0000-0000938B0000}"/>
    <cellStyle name="20% - Accent1 4 2 4 2 4 8 2 2" xfId="35915" xr:uid="{00000000-0005-0000-0000-0000948B0000}"/>
    <cellStyle name="20% - Accent1 4 2 4 2 4 8 3" xfId="35916" xr:uid="{00000000-0005-0000-0000-0000958B0000}"/>
    <cellStyle name="20% - Accent1 4 2 4 2 4 9" xfId="35917" xr:uid="{00000000-0005-0000-0000-0000968B0000}"/>
    <cellStyle name="20% - Accent1 4 2 4 2 4 9 2" xfId="35918" xr:uid="{00000000-0005-0000-0000-0000978B0000}"/>
    <cellStyle name="20% - Accent1 4 2 4 2 5" xfId="35919" xr:uid="{00000000-0005-0000-0000-0000988B0000}"/>
    <cellStyle name="20% - Accent1 4 2 4 2 5 10" xfId="35920" xr:uid="{00000000-0005-0000-0000-0000998B0000}"/>
    <cellStyle name="20% - Accent1 4 2 4 2 5 10 2" xfId="35921" xr:uid="{00000000-0005-0000-0000-00009A8B0000}"/>
    <cellStyle name="20% - Accent1 4 2 4 2 5 11" xfId="35922" xr:uid="{00000000-0005-0000-0000-00009B8B0000}"/>
    <cellStyle name="20% - Accent1 4 2 4 2 5 2" xfId="35923" xr:uid="{00000000-0005-0000-0000-00009C8B0000}"/>
    <cellStyle name="20% - Accent1 4 2 4 2 5 2 2" xfId="35924" xr:uid="{00000000-0005-0000-0000-00009D8B0000}"/>
    <cellStyle name="20% - Accent1 4 2 4 2 5 2 2 2" xfId="35925" xr:uid="{00000000-0005-0000-0000-00009E8B0000}"/>
    <cellStyle name="20% - Accent1 4 2 4 2 5 2 2 2 2" xfId="35926" xr:uid="{00000000-0005-0000-0000-00009F8B0000}"/>
    <cellStyle name="20% - Accent1 4 2 4 2 5 2 2 2 2 2" xfId="35927" xr:uid="{00000000-0005-0000-0000-0000A08B0000}"/>
    <cellStyle name="20% - Accent1 4 2 4 2 5 2 2 2 3" xfId="35928" xr:uid="{00000000-0005-0000-0000-0000A18B0000}"/>
    <cellStyle name="20% - Accent1 4 2 4 2 5 2 2 3" xfId="35929" xr:uid="{00000000-0005-0000-0000-0000A28B0000}"/>
    <cellStyle name="20% - Accent1 4 2 4 2 5 2 2 3 2" xfId="35930" xr:uid="{00000000-0005-0000-0000-0000A38B0000}"/>
    <cellStyle name="20% - Accent1 4 2 4 2 5 2 2 4" xfId="35931" xr:uid="{00000000-0005-0000-0000-0000A48B0000}"/>
    <cellStyle name="20% - Accent1 4 2 4 2 5 2 3" xfId="35932" xr:uid="{00000000-0005-0000-0000-0000A58B0000}"/>
    <cellStyle name="20% - Accent1 4 2 4 2 5 2 3 2" xfId="35933" xr:uid="{00000000-0005-0000-0000-0000A68B0000}"/>
    <cellStyle name="20% - Accent1 4 2 4 2 5 2 3 2 2" xfId="35934" xr:uid="{00000000-0005-0000-0000-0000A78B0000}"/>
    <cellStyle name="20% - Accent1 4 2 4 2 5 2 3 2 2 2" xfId="35935" xr:uid="{00000000-0005-0000-0000-0000A88B0000}"/>
    <cellStyle name="20% - Accent1 4 2 4 2 5 2 3 2 3" xfId="35936" xr:uid="{00000000-0005-0000-0000-0000A98B0000}"/>
    <cellStyle name="20% - Accent1 4 2 4 2 5 2 3 3" xfId="35937" xr:uid="{00000000-0005-0000-0000-0000AA8B0000}"/>
    <cellStyle name="20% - Accent1 4 2 4 2 5 2 3 3 2" xfId="35938" xr:uid="{00000000-0005-0000-0000-0000AB8B0000}"/>
    <cellStyle name="20% - Accent1 4 2 4 2 5 2 3 4" xfId="35939" xr:uid="{00000000-0005-0000-0000-0000AC8B0000}"/>
    <cellStyle name="20% - Accent1 4 2 4 2 5 2 4" xfId="35940" xr:uid="{00000000-0005-0000-0000-0000AD8B0000}"/>
    <cellStyle name="20% - Accent1 4 2 4 2 5 2 4 2" xfId="35941" xr:uid="{00000000-0005-0000-0000-0000AE8B0000}"/>
    <cellStyle name="20% - Accent1 4 2 4 2 5 2 4 2 2" xfId="35942" xr:uid="{00000000-0005-0000-0000-0000AF8B0000}"/>
    <cellStyle name="20% - Accent1 4 2 4 2 5 2 4 2 2 2" xfId="35943" xr:uid="{00000000-0005-0000-0000-0000B08B0000}"/>
    <cellStyle name="20% - Accent1 4 2 4 2 5 2 4 2 3" xfId="35944" xr:uid="{00000000-0005-0000-0000-0000B18B0000}"/>
    <cellStyle name="20% - Accent1 4 2 4 2 5 2 4 3" xfId="35945" xr:uid="{00000000-0005-0000-0000-0000B28B0000}"/>
    <cellStyle name="20% - Accent1 4 2 4 2 5 2 4 3 2" xfId="35946" xr:uid="{00000000-0005-0000-0000-0000B38B0000}"/>
    <cellStyle name="20% - Accent1 4 2 4 2 5 2 4 4" xfId="35947" xr:uid="{00000000-0005-0000-0000-0000B48B0000}"/>
    <cellStyle name="20% - Accent1 4 2 4 2 5 2 5" xfId="35948" xr:uid="{00000000-0005-0000-0000-0000B58B0000}"/>
    <cellStyle name="20% - Accent1 4 2 4 2 5 2 5 2" xfId="35949" xr:uid="{00000000-0005-0000-0000-0000B68B0000}"/>
    <cellStyle name="20% - Accent1 4 2 4 2 5 2 5 2 2" xfId="35950" xr:uid="{00000000-0005-0000-0000-0000B78B0000}"/>
    <cellStyle name="20% - Accent1 4 2 4 2 5 2 5 3" xfId="35951" xr:uid="{00000000-0005-0000-0000-0000B88B0000}"/>
    <cellStyle name="20% - Accent1 4 2 4 2 5 2 6" xfId="35952" xr:uid="{00000000-0005-0000-0000-0000B98B0000}"/>
    <cellStyle name="20% - Accent1 4 2 4 2 5 2 6 2" xfId="35953" xr:uid="{00000000-0005-0000-0000-0000BA8B0000}"/>
    <cellStyle name="20% - Accent1 4 2 4 2 5 2 6 2 2" xfId="35954" xr:uid="{00000000-0005-0000-0000-0000BB8B0000}"/>
    <cellStyle name="20% - Accent1 4 2 4 2 5 2 6 3" xfId="35955" xr:uid="{00000000-0005-0000-0000-0000BC8B0000}"/>
    <cellStyle name="20% - Accent1 4 2 4 2 5 2 7" xfId="35956" xr:uid="{00000000-0005-0000-0000-0000BD8B0000}"/>
    <cellStyle name="20% - Accent1 4 2 4 2 5 2 7 2" xfId="35957" xr:uid="{00000000-0005-0000-0000-0000BE8B0000}"/>
    <cellStyle name="20% - Accent1 4 2 4 2 5 2 8" xfId="35958" xr:uid="{00000000-0005-0000-0000-0000BF8B0000}"/>
    <cellStyle name="20% - Accent1 4 2 4 2 5 2 8 2" xfId="35959" xr:uid="{00000000-0005-0000-0000-0000C08B0000}"/>
    <cellStyle name="20% - Accent1 4 2 4 2 5 2 9" xfId="35960" xr:uid="{00000000-0005-0000-0000-0000C18B0000}"/>
    <cellStyle name="20% - Accent1 4 2 4 2 5 3" xfId="35961" xr:uid="{00000000-0005-0000-0000-0000C28B0000}"/>
    <cellStyle name="20% - Accent1 4 2 4 2 5 3 2" xfId="35962" xr:uid="{00000000-0005-0000-0000-0000C38B0000}"/>
    <cellStyle name="20% - Accent1 4 2 4 2 5 3 2 2" xfId="35963" xr:uid="{00000000-0005-0000-0000-0000C48B0000}"/>
    <cellStyle name="20% - Accent1 4 2 4 2 5 3 2 2 2" xfId="35964" xr:uid="{00000000-0005-0000-0000-0000C58B0000}"/>
    <cellStyle name="20% - Accent1 4 2 4 2 5 3 2 2 2 2" xfId="35965" xr:uid="{00000000-0005-0000-0000-0000C68B0000}"/>
    <cellStyle name="20% - Accent1 4 2 4 2 5 3 2 2 3" xfId="35966" xr:uid="{00000000-0005-0000-0000-0000C78B0000}"/>
    <cellStyle name="20% - Accent1 4 2 4 2 5 3 2 3" xfId="35967" xr:uid="{00000000-0005-0000-0000-0000C88B0000}"/>
    <cellStyle name="20% - Accent1 4 2 4 2 5 3 2 3 2" xfId="35968" xr:uid="{00000000-0005-0000-0000-0000C98B0000}"/>
    <cellStyle name="20% - Accent1 4 2 4 2 5 3 2 4" xfId="35969" xr:uid="{00000000-0005-0000-0000-0000CA8B0000}"/>
    <cellStyle name="20% - Accent1 4 2 4 2 5 3 3" xfId="35970" xr:uid="{00000000-0005-0000-0000-0000CB8B0000}"/>
    <cellStyle name="20% - Accent1 4 2 4 2 5 3 3 2" xfId="35971" xr:uid="{00000000-0005-0000-0000-0000CC8B0000}"/>
    <cellStyle name="20% - Accent1 4 2 4 2 5 3 3 2 2" xfId="35972" xr:uid="{00000000-0005-0000-0000-0000CD8B0000}"/>
    <cellStyle name="20% - Accent1 4 2 4 2 5 3 3 2 2 2" xfId="35973" xr:uid="{00000000-0005-0000-0000-0000CE8B0000}"/>
    <cellStyle name="20% - Accent1 4 2 4 2 5 3 3 2 3" xfId="35974" xr:uid="{00000000-0005-0000-0000-0000CF8B0000}"/>
    <cellStyle name="20% - Accent1 4 2 4 2 5 3 3 3" xfId="35975" xr:uid="{00000000-0005-0000-0000-0000D08B0000}"/>
    <cellStyle name="20% - Accent1 4 2 4 2 5 3 3 3 2" xfId="35976" xr:uid="{00000000-0005-0000-0000-0000D18B0000}"/>
    <cellStyle name="20% - Accent1 4 2 4 2 5 3 3 4" xfId="35977" xr:uid="{00000000-0005-0000-0000-0000D28B0000}"/>
    <cellStyle name="20% - Accent1 4 2 4 2 5 3 4" xfId="35978" xr:uid="{00000000-0005-0000-0000-0000D38B0000}"/>
    <cellStyle name="20% - Accent1 4 2 4 2 5 3 4 2" xfId="35979" xr:uid="{00000000-0005-0000-0000-0000D48B0000}"/>
    <cellStyle name="20% - Accent1 4 2 4 2 5 3 4 2 2" xfId="35980" xr:uid="{00000000-0005-0000-0000-0000D58B0000}"/>
    <cellStyle name="20% - Accent1 4 2 4 2 5 3 4 2 2 2" xfId="35981" xr:uid="{00000000-0005-0000-0000-0000D68B0000}"/>
    <cellStyle name="20% - Accent1 4 2 4 2 5 3 4 2 3" xfId="35982" xr:uid="{00000000-0005-0000-0000-0000D78B0000}"/>
    <cellStyle name="20% - Accent1 4 2 4 2 5 3 4 3" xfId="35983" xr:uid="{00000000-0005-0000-0000-0000D88B0000}"/>
    <cellStyle name="20% - Accent1 4 2 4 2 5 3 4 3 2" xfId="35984" xr:uid="{00000000-0005-0000-0000-0000D98B0000}"/>
    <cellStyle name="20% - Accent1 4 2 4 2 5 3 4 4" xfId="35985" xr:uid="{00000000-0005-0000-0000-0000DA8B0000}"/>
    <cellStyle name="20% - Accent1 4 2 4 2 5 3 5" xfId="35986" xr:uid="{00000000-0005-0000-0000-0000DB8B0000}"/>
    <cellStyle name="20% - Accent1 4 2 4 2 5 3 5 2" xfId="35987" xr:uid="{00000000-0005-0000-0000-0000DC8B0000}"/>
    <cellStyle name="20% - Accent1 4 2 4 2 5 3 5 2 2" xfId="35988" xr:uid="{00000000-0005-0000-0000-0000DD8B0000}"/>
    <cellStyle name="20% - Accent1 4 2 4 2 5 3 5 3" xfId="35989" xr:uid="{00000000-0005-0000-0000-0000DE8B0000}"/>
    <cellStyle name="20% - Accent1 4 2 4 2 5 3 6" xfId="35990" xr:uid="{00000000-0005-0000-0000-0000DF8B0000}"/>
    <cellStyle name="20% - Accent1 4 2 4 2 5 3 6 2" xfId="35991" xr:uid="{00000000-0005-0000-0000-0000E08B0000}"/>
    <cellStyle name="20% - Accent1 4 2 4 2 5 3 6 2 2" xfId="35992" xr:uid="{00000000-0005-0000-0000-0000E18B0000}"/>
    <cellStyle name="20% - Accent1 4 2 4 2 5 3 6 3" xfId="35993" xr:uid="{00000000-0005-0000-0000-0000E28B0000}"/>
    <cellStyle name="20% - Accent1 4 2 4 2 5 3 7" xfId="35994" xr:uid="{00000000-0005-0000-0000-0000E38B0000}"/>
    <cellStyle name="20% - Accent1 4 2 4 2 5 3 7 2" xfId="35995" xr:uid="{00000000-0005-0000-0000-0000E48B0000}"/>
    <cellStyle name="20% - Accent1 4 2 4 2 5 3 8" xfId="35996" xr:uid="{00000000-0005-0000-0000-0000E58B0000}"/>
    <cellStyle name="20% - Accent1 4 2 4 2 5 3 8 2" xfId="35997" xr:uid="{00000000-0005-0000-0000-0000E68B0000}"/>
    <cellStyle name="20% - Accent1 4 2 4 2 5 3 9" xfId="35998" xr:uid="{00000000-0005-0000-0000-0000E78B0000}"/>
    <cellStyle name="20% - Accent1 4 2 4 2 5 4" xfId="35999" xr:uid="{00000000-0005-0000-0000-0000E88B0000}"/>
    <cellStyle name="20% - Accent1 4 2 4 2 5 4 2" xfId="36000" xr:uid="{00000000-0005-0000-0000-0000E98B0000}"/>
    <cellStyle name="20% - Accent1 4 2 4 2 5 4 2 2" xfId="36001" xr:uid="{00000000-0005-0000-0000-0000EA8B0000}"/>
    <cellStyle name="20% - Accent1 4 2 4 2 5 4 2 2 2" xfId="36002" xr:uid="{00000000-0005-0000-0000-0000EB8B0000}"/>
    <cellStyle name="20% - Accent1 4 2 4 2 5 4 2 3" xfId="36003" xr:uid="{00000000-0005-0000-0000-0000EC8B0000}"/>
    <cellStyle name="20% - Accent1 4 2 4 2 5 4 3" xfId="36004" xr:uid="{00000000-0005-0000-0000-0000ED8B0000}"/>
    <cellStyle name="20% - Accent1 4 2 4 2 5 4 3 2" xfId="36005" xr:uid="{00000000-0005-0000-0000-0000EE8B0000}"/>
    <cellStyle name="20% - Accent1 4 2 4 2 5 4 4" xfId="36006" xr:uid="{00000000-0005-0000-0000-0000EF8B0000}"/>
    <cellStyle name="20% - Accent1 4 2 4 2 5 5" xfId="36007" xr:uid="{00000000-0005-0000-0000-0000F08B0000}"/>
    <cellStyle name="20% - Accent1 4 2 4 2 5 5 2" xfId="36008" xr:uid="{00000000-0005-0000-0000-0000F18B0000}"/>
    <cellStyle name="20% - Accent1 4 2 4 2 5 5 2 2" xfId="36009" xr:uid="{00000000-0005-0000-0000-0000F28B0000}"/>
    <cellStyle name="20% - Accent1 4 2 4 2 5 5 2 2 2" xfId="36010" xr:uid="{00000000-0005-0000-0000-0000F38B0000}"/>
    <cellStyle name="20% - Accent1 4 2 4 2 5 5 2 3" xfId="36011" xr:uid="{00000000-0005-0000-0000-0000F48B0000}"/>
    <cellStyle name="20% - Accent1 4 2 4 2 5 5 3" xfId="36012" xr:uid="{00000000-0005-0000-0000-0000F58B0000}"/>
    <cellStyle name="20% - Accent1 4 2 4 2 5 5 3 2" xfId="36013" xr:uid="{00000000-0005-0000-0000-0000F68B0000}"/>
    <cellStyle name="20% - Accent1 4 2 4 2 5 5 4" xfId="36014" xr:uid="{00000000-0005-0000-0000-0000F78B0000}"/>
    <cellStyle name="20% - Accent1 4 2 4 2 5 6" xfId="36015" xr:uid="{00000000-0005-0000-0000-0000F88B0000}"/>
    <cellStyle name="20% - Accent1 4 2 4 2 5 6 2" xfId="36016" xr:uid="{00000000-0005-0000-0000-0000F98B0000}"/>
    <cellStyle name="20% - Accent1 4 2 4 2 5 6 2 2" xfId="36017" xr:uid="{00000000-0005-0000-0000-0000FA8B0000}"/>
    <cellStyle name="20% - Accent1 4 2 4 2 5 6 2 2 2" xfId="36018" xr:uid="{00000000-0005-0000-0000-0000FB8B0000}"/>
    <cellStyle name="20% - Accent1 4 2 4 2 5 6 2 3" xfId="36019" xr:uid="{00000000-0005-0000-0000-0000FC8B0000}"/>
    <cellStyle name="20% - Accent1 4 2 4 2 5 6 3" xfId="36020" xr:uid="{00000000-0005-0000-0000-0000FD8B0000}"/>
    <cellStyle name="20% - Accent1 4 2 4 2 5 6 3 2" xfId="36021" xr:uid="{00000000-0005-0000-0000-0000FE8B0000}"/>
    <cellStyle name="20% - Accent1 4 2 4 2 5 6 4" xfId="36022" xr:uid="{00000000-0005-0000-0000-0000FF8B0000}"/>
    <cellStyle name="20% - Accent1 4 2 4 2 5 7" xfId="36023" xr:uid="{00000000-0005-0000-0000-0000008C0000}"/>
    <cellStyle name="20% - Accent1 4 2 4 2 5 7 2" xfId="36024" xr:uid="{00000000-0005-0000-0000-0000018C0000}"/>
    <cellStyle name="20% - Accent1 4 2 4 2 5 7 2 2" xfId="36025" xr:uid="{00000000-0005-0000-0000-0000028C0000}"/>
    <cellStyle name="20% - Accent1 4 2 4 2 5 7 3" xfId="36026" xr:uid="{00000000-0005-0000-0000-0000038C0000}"/>
    <cellStyle name="20% - Accent1 4 2 4 2 5 8" xfId="36027" xr:uid="{00000000-0005-0000-0000-0000048C0000}"/>
    <cellStyle name="20% - Accent1 4 2 4 2 5 8 2" xfId="36028" xr:uid="{00000000-0005-0000-0000-0000058C0000}"/>
    <cellStyle name="20% - Accent1 4 2 4 2 5 8 2 2" xfId="36029" xr:uid="{00000000-0005-0000-0000-0000068C0000}"/>
    <cellStyle name="20% - Accent1 4 2 4 2 5 8 3" xfId="36030" xr:uid="{00000000-0005-0000-0000-0000078C0000}"/>
    <cellStyle name="20% - Accent1 4 2 4 2 5 9" xfId="36031" xr:uid="{00000000-0005-0000-0000-0000088C0000}"/>
    <cellStyle name="20% - Accent1 4 2 4 2 5 9 2" xfId="36032" xr:uid="{00000000-0005-0000-0000-0000098C0000}"/>
    <cellStyle name="20% - Accent1 4 2 4 2 6" xfId="36033" xr:uid="{00000000-0005-0000-0000-00000A8C0000}"/>
    <cellStyle name="20% - Accent1 4 2 4 2 6 2" xfId="36034" xr:uid="{00000000-0005-0000-0000-00000B8C0000}"/>
    <cellStyle name="20% - Accent1 4 2 4 2 6 2 2" xfId="36035" xr:uid="{00000000-0005-0000-0000-00000C8C0000}"/>
    <cellStyle name="20% - Accent1 4 2 4 2 6 2 2 2" xfId="36036" xr:uid="{00000000-0005-0000-0000-00000D8C0000}"/>
    <cellStyle name="20% - Accent1 4 2 4 2 6 2 2 2 2" xfId="36037" xr:uid="{00000000-0005-0000-0000-00000E8C0000}"/>
    <cellStyle name="20% - Accent1 4 2 4 2 6 2 2 3" xfId="36038" xr:uid="{00000000-0005-0000-0000-00000F8C0000}"/>
    <cellStyle name="20% - Accent1 4 2 4 2 6 2 3" xfId="36039" xr:uid="{00000000-0005-0000-0000-0000108C0000}"/>
    <cellStyle name="20% - Accent1 4 2 4 2 6 2 3 2" xfId="36040" xr:uid="{00000000-0005-0000-0000-0000118C0000}"/>
    <cellStyle name="20% - Accent1 4 2 4 2 6 2 4" xfId="36041" xr:uid="{00000000-0005-0000-0000-0000128C0000}"/>
    <cellStyle name="20% - Accent1 4 2 4 2 6 3" xfId="36042" xr:uid="{00000000-0005-0000-0000-0000138C0000}"/>
    <cellStyle name="20% - Accent1 4 2 4 2 6 3 2" xfId="36043" xr:uid="{00000000-0005-0000-0000-0000148C0000}"/>
    <cellStyle name="20% - Accent1 4 2 4 2 6 3 2 2" xfId="36044" xr:uid="{00000000-0005-0000-0000-0000158C0000}"/>
    <cellStyle name="20% - Accent1 4 2 4 2 6 3 2 2 2" xfId="36045" xr:uid="{00000000-0005-0000-0000-0000168C0000}"/>
    <cellStyle name="20% - Accent1 4 2 4 2 6 3 2 3" xfId="36046" xr:uid="{00000000-0005-0000-0000-0000178C0000}"/>
    <cellStyle name="20% - Accent1 4 2 4 2 6 3 3" xfId="36047" xr:uid="{00000000-0005-0000-0000-0000188C0000}"/>
    <cellStyle name="20% - Accent1 4 2 4 2 6 3 3 2" xfId="36048" xr:uid="{00000000-0005-0000-0000-0000198C0000}"/>
    <cellStyle name="20% - Accent1 4 2 4 2 6 3 4" xfId="36049" xr:uid="{00000000-0005-0000-0000-00001A8C0000}"/>
    <cellStyle name="20% - Accent1 4 2 4 2 6 4" xfId="36050" xr:uid="{00000000-0005-0000-0000-00001B8C0000}"/>
    <cellStyle name="20% - Accent1 4 2 4 2 6 4 2" xfId="36051" xr:uid="{00000000-0005-0000-0000-00001C8C0000}"/>
    <cellStyle name="20% - Accent1 4 2 4 2 6 4 2 2" xfId="36052" xr:uid="{00000000-0005-0000-0000-00001D8C0000}"/>
    <cellStyle name="20% - Accent1 4 2 4 2 6 4 2 2 2" xfId="36053" xr:uid="{00000000-0005-0000-0000-00001E8C0000}"/>
    <cellStyle name="20% - Accent1 4 2 4 2 6 4 2 3" xfId="36054" xr:uid="{00000000-0005-0000-0000-00001F8C0000}"/>
    <cellStyle name="20% - Accent1 4 2 4 2 6 4 3" xfId="36055" xr:uid="{00000000-0005-0000-0000-0000208C0000}"/>
    <cellStyle name="20% - Accent1 4 2 4 2 6 4 3 2" xfId="36056" xr:uid="{00000000-0005-0000-0000-0000218C0000}"/>
    <cellStyle name="20% - Accent1 4 2 4 2 6 4 4" xfId="36057" xr:uid="{00000000-0005-0000-0000-0000228C0000}"/>
    <cellStyle name="20% - Accent1 4 2 4 2 6 5" xfId="36058" xr:uid="{00000000-0005-0000-0000-0000238C0000}"/>
    <cellStyle name="20% - Accent1 4 2 4 2 6 5 2" xfId="36059" xr:uid="{00000000-0005-0000-0000-0000248C0000}"/>
    <cellStyle name="20% - Accent1 4 2 4 2 6 5 2 2" xfId="36060" xr:uid="{00000000-0005-0000-0000-0000258C0000}"/>
    <cellStyle name="20% - Accent1 4 2 4 2 6 5 3" xfId="36061" xr:uid="{00000000-0005-0000-0000-0000268C0000}"/>
    <cellStyle name="20% - Accent1 4 2 4 2 6 6" xfId="36062" xr:uid="{00000000-0005-0000-0000-0000278C0000}"/>
    <cellStyle name="20% - Accent1 4 2 4 2 6 6 2" xfId="36063" xr:uid="{00000000-0005-0000-0000-0000288C0000}"/>
    <cellStyle name="20% - Accent1 4 2 4 2 6 6 2 2" xfId="36064" xr:uid="{00000000-0005-0000-0000-0000298C0000}"/>
    <cellStyle name="20% - Accent1 4 2 4 2 6 6 3" xfId="36065" xr:uid="{00000000-0005-0000-0000-00002A8C0000}"/>
    <cellStyle name="20% - Accent1 4 2 4 2 6 7" xfId="36066" xr:uid="{00000000-0005-0000-0000-00002B8C0000}"/>
    <cellStyle name="20% - Accent1 4 2 4 2 6 7 2" xfId="36067" xr:uid="{00000000-0005-0000-0000-00002C8C0000}"/>
    <cellStyle name="20% - Accent1 4 2 4 2 6 8" xfId="36068" xr:uid="{00000000-0005-0000-0000-00002D8C0000}"/>
    <cellStyle name="20% - Accent1 4 2 4 2 6 8 2" xfId="36069" xr:uid="{00000000-0005-0000-0000-00002E8C0000}"/>
    <cellStyle name="20% - Accent1 4 2 4 2 6 9" xfId="36070" xr:uid="{00000000-0005-0000-0000-00002F8C0000}"/>
    <cellStyle name="20% - Accent1 4 2 4 2 7" xfId="36071" xr:uid="{00000000-0005-0000-0000-0000308C0000}"/>
    <cellStyle name="20% - Accent1 4 2 4 2 7 2" xfId="36072" xr:uid="{00000000-0005-0000-0000-0000318C0000}"/>
    <cellStyle name="20% - Accent1 4 2 4 2 7 2 2" xfId="36073" xr:uid="{00000000-0005-0000-0000-0000328C0000}"/>
    <cellStyle name="20% - Accent1 4 2 4 2 7 2 2 2" xfId="36074" xr:uid="{00000000-0005-0000-0000-0000338C0000}"/>
    <cellStyle name="20% - Accent1 4 2 4 2 7 2 2 2 2" xfId="36075" xr:uid="{00000000-0005-0000-0000-0000348C0000}"/>
    <cellStyle name="20% - Accent1 4 2 4 2 7 2 2 3" xfId="36076" xr:uid="{00000000-0005-0000-0000-0000358C0000}"/>
    <cellStyle name="20% - Accent1 4 2 4 2 7 2 3" xfId="36077" xr:uid="{00000000-0005-0000-0000-0000368C0000}"/>
    <cellStyle name="20% - Accent1 4 2 4 2 7 2 3 2" xfId="36078" xr:uid="{00000000-0005-0000-0000-0000378C0000}"/>
    <cellStyle name="20% - Accent1 4 2 4 2 7 2 4" xfId="36079" xr:uid="{00000000-0005-0000-0000-0000388C0000}"/>
    <cellStyle name="20% - Accent1 4 2 4 2 7 3" xfId="36080" xr:uid="{00000000-0005-0000-0000-0000398C0000}"/>
    <cellStyle name="20% - Accent1 4 2 4 2 7 3 2" xfId="36081" xr:uid="{00000000-0005-0000-0000-00003A8C0000}"/>
    <cellStyle name="20% - Accent1 4 2 4 2 7 3 2 2" xfId="36082" xr:uid="{00000000-0005-0000-0000-00003B8C0000}"/>
    <cellStyle name="20% - Accent1 4 2 4 2 7 3 2 2 2" xfId="36083" xr:uid="{00000000-0005-0000-0000-00003C8C0000}"/>
    <cellStyle name="20% - Accent1 4 2 4 2 7 3 2 3" xfId="36084" xr:uid="{00000000-0005-0000-0000-00003D8C0000}"/>
    <cellStyle name="20% - Accent1 4 2 4 2 7 3 3" xfId="36085" xr:uid="{00000000-0005-0000-0000-00003E8C0000}"/>
    <cellStyle name="20% - Accent1 4 2 4 2 7 3 3 2" xfId="36086" xr:uid="{00000000-0005-0000-0000-00003F8C0000}"/>
    <cellStyle name="20% - Accent1 4 2 4 2 7 3 4" xfId="36087" xr:uid="{00000000-0005-0000-0000-0000408C0000}"/>
    <cellStyle name="20% - Accent1 4 2 4 2 7 4" xfId="36088" xr:uid="{00000000-0005-0000-0000-0000418C0000}"/>
    <cellStyle name="20% - Accent1 4 2 4 2 7 4 2" xfId="36089" xr:uid="{00000000-0005-0000-0000-0000428C0000}"/>
    <cellStyle name="20% - Accent1 4 2 4 2 7 4 2 2" xfId="36090" xr:uid="{00000000-0005-0000-0000-0000438C0000}"/>
    <cellStyle name="20% - Accent1 4 2 4 2 7 4 2 2 2" xfId="36091" xr:uid="{00000000-0005-0000-0000-0000448C0000}"/>
    <cellStyle name="20% - Accent1 4 2 4 2 7 4 2 3" xfId="36092" xr:uid="{00000000-0005-0000-0000-0000458C0000}"/>
    <cellStyle name="20% - Accent1 4 2 4 2 7 4 3" xfId="36093" xr:uid="{00000000-0005-0000-0000-0000468C0000}"/>
    <cellStyle name="20% - Accent1 4 2 4 2 7 4 3 2" xfId="36094" xr:uid="{00000000-0005-0000-0000-0000478C0000}"/>
    <cellStyle name="20% - Accent1 4 2 4 2 7 4 4" xfId="36095" xr:uid="{00000000-0005-0000-0000-0000488C0000}"/>
    <cellStyle name="20% - Accent1 4 2 4 2 7 5" xfId="36096" xr:uid="{00000000-0005-0000-0000-0000498C0000}"/>
    <cellStyle name="20% - Accent1 4 2 4 2 7 5 2" xfId="36097" xr:uid="{00000000-0005-0000-0000-00004A8C0000}"/>
    <cellStyle name="20% - Accent1 4 2 4 2 7 5 2 2" xfId="36098" xr:uid="{00000000-0005-0000-0000-00004B8C0000}"/>
    <cellStyle name="20% - Accent1 4 2 4 2 7 5 3" xfId="36099" xr:uid="{00000000-0005-0000-0000-00004C8C0000}"/>
    <cellStyle name="20% - Accent1 4 2 4 2 7 6" xfId="36100" xr:uid="{00000000-0005-0000-0000-00004D8C0000}"/>
    <cellStyle name="20% - Accent1 4 2 4 2 7 6 2" xfId="36101" xr:uid="{00000000-0005-0000-0000-00004E8C0000}"/>
    <cellStyle name="20% - Accent1 4 2 4 2 7 6 2 2" xfId="36102" xr:uid="{00000000-0005-0000-0000-00004F8C0000}"/>
    <cellStyle name="20% - Accent1 4 2 4 2 7 6 3" xfId="36103" xr:uid="{00000000-0005-0000-0000-0000508C0000}"/>
    <cellStyle name="20% - Accent1 4 2 4 2 7 7" xfId="36104" xr:uid="{00000000-0005-0000-0000-0000518C0000}"/>
    <cellStyle name="20% - Accent1 4 2 4 2 7 7 2" xfId="36105" xr:uid="{00000000-0005-0000-0000-0000528C0000}"/>
    <cellStyle name="20% - Accent1 4 2 4 2 7 8" xfId="36106" xr:uid="{00000000-0005-0000-0000-0000538C0000}"/>
    <cellStyle name="20% - Accent1 4 2 4 2 7 8 2" xfId="36107" xr:uid="{00000000-0005-0000-0000-0000548C0000}"/>
    <cellStyle name="20% - Accent1 4 2 4 2 7 9" xfId="36108" xr:uid="{00000000-0005-0000-0000-0000558C0000}"/>
    <cellStyle name="20% - Accent1 4 2 4 2 8" xfId="36109" xr:uid="{00000000-0005-0000-0000-0000568C0000}"/>
    <cellStyle name="20% - Accent1 4 2 4 2 8 2" xfId="36110" xr:uid="{00000000-0005-0000-0000-0000578C0000}"/>
    <cellStyle name="20% - Accent1 4 2 4 2 8 2 2" xfId="36111" xr:uid="{00000000-0005-0000-0000-0000588C0000}"/>
    <cellStyle name="20% - Accent1 4 2 4 2 8 2 2 2" xfId="36112" xr:uid="{00000000-0005-0000-0000-0000598C0000}"/>
    <cellStyle name="20% - Accent1 4 2 4 2 8 2 3" xfId="36113" xr:uid="{00000000-0005-0000-0000-00005A8C0000}"/>
    <cellStyle name="20% - Accent1 4 2 4 2 8 3" xfId="36114" xr:uid="{00000000-0005-0000-0000-00005B8C0000}"/>
    <cellStyle name="20% - Accent1 4 2 4 2 8 3 2" xfId="36115" xr:uid="{00000000-0005-0000-0000-00005C8C0000}"/>
    <cellStyle name="20% - Accent1 4 2 4 2 8 4" xfId="36116" xr:uid="{00000000-0005-0000-0000-00005D8C0000}"/>
    <cellStyle name="20% - Accent1 4 2 4 2 9" xfId="36117" xr:uid="{00000000-0005-0000-0000-00005E8C0000}"/>
    <cellStyle name="20% - Accent1 4 2 4 2 9 2" xfId="36118" xr:uid="{00000000-0005-0000-0000-00005F8C0000}"/>
    <cellStyle name="20% - Accent1 4 2 4 2 9 2 2" xfId="36119" xr:uid="{00000000-0005-0000-0000-0000608C0000}"/>
    <cellStyle name="20% - Accent1 4 2 4 2 9 2 2 2" xfId="36120" xr:uid="{00000000-0005-0000-0000-0000618C0000}"/>
    <cellStyle name="20% - Accent1 4 2 4 2 9 2 3" xfId="36121" xr:uid="{00000000-0005-0000-0000-0000628C0000}"/>
    <cellStyle name="20% - Accent1 4 2 4 2 9 3" xfId="36122" xr:uid="{00000000-0005-0000-0000-0000638C0000}"/>
    <cellStyle name="20% - Accent1 4 2 4 2 9 3 2" xfId="36123" xr:uid="{00000000-0005-0000-0000-0000648C0000}"/>
    <cellStyle name="20% - Accent1 4 2 4 2 9 4" xfId="36124" xr:uid="{00000000-0005-0000-0000-0000658C0000}"/>
    <cellStyle name="20% - Accent1 4 2 4 3" xfId="36125" xr:uid="{00000000-0005-0000-0000-0000668C0000}"/>
    <cellStyle name="20% - Accent1 4 2 4 3 10" xfId="36126" xr:uid="{00000000-0005-0000-0000-0000678C0000}"/>
    <cellStyle name="20% - Accent1 4 2 4 3 10 2" xfId="36127" xr:uid="{00000000-0005-0000-0000-0000688C0000}"/>
    <cellStyle name="20% - Accent1 4 2 4 3 10 2 2" xfId="36128" xr:uid="{00000000-0005-0000-0000-0000698C0000}"/>
    <cellStyle name="20% - Accent1 4 2 4 3 10 3" xfId="36129" xr:uid="{00000000-0005-0000-0000-00006A8C0000}"/>
    <cellStyle name="20% - Accent1 4 2 4 3 11" xfId="36130" xr:uid="{00000000-0005-0000-0000-00006B8C0000}"/>
    <cellStyle name="20% - Accent1 4 2 4 3 11 2" xfId="36131" xr:uid="{00000000-0005-0000-0000-00006C8C0000}"/>
    <cellStyle name="20% - Accent1 4 2 4 3 11 2 2" xfId="36132" xr:uid="{00000000-0005-0000-0000-00006D8C0000}"/>
    <cellStyle name="20% - Accent1 4 2 4 3 11 3" xfId="36133" xr:uid="{00000000-0005-0000-0000-00006E8C0000}"/>
    <cellStyle name="20% - Accent1 4 2 4 3 12" xfId="36134" xr:uid="{00000000-0005-0000-0000-00006F8C0000}"/>
    <cellStyle name="20% - Accent1 4 2 4 3 12 2" xfId="36135" xr:uid="{00000000-0005-0000-0000-0000708C0000}"/>
    <cellStyle name="20% - Accent1 4 2 4 3 13" xfId="36136" xr:uid="{00000000-0005-0000-0000-0000718C0000}"/>
    <cellStyle name="20% - Accent1 4 2 4 3 13 2" xfId="36137" xr:uid="{00000000-0005-0000-0000-0000728C0000}"/>
    <cellStyle name="20% - Accent1 4 2 4 3 14" xfId="36138" xr:uid="{00000000-0005-0000-0000-0000738C0000}"/>
    <cellStyle name="20% - Accent1 4 2 4 3 2" xfId="36139" xr:uid="{00000000-0005-0000-0000-0000748C0000}"/>
    <cellStyle name="20% - Accent1 4 2 4 3 2 10" xfId="36140" xr:uid="{00000000-0005-0000-0000-0000758C0000}"/>
    <cellStyle name="20% - Accent1 4 2 4 3 2 10 2" xfId="36141" xr:uid="{00000000-0005-0000-0000-0000768C0000}"/>
    <cellStyle name="20% - Accent1 4 2 4 3 2 11" xfId="36142" xr:uid="{00000000-0005-0000-0000-0000778C0000}"/>
    <cellStyle name="20% - Accent1 4 2 4 3 2 2" xfId="36143" xr:uid="{00000000-0005-0000-0000-0000788C0000}"/>
    <cellStyle name="20% - Accent1 4 2 4 3 2 2 2" xfId="36144" xr:uid="{00000000-0005-0000-0000-0000798C0000}"/>
    <cellStyle name="20% - Accent1 4 2 4 3 2 2 2 2" xfId="36145" xr:uid="{00000000-0005-0000-0000-00007A8C0000}"/>
    <cellStyle name="20% - Accent1 4 2 4 3 2 2 2 2 2" xfId="36146" xr:uid="{00000000-0005-0000-0000-00007B8C0000}"/>
    <cellStyle name="20% - Accent1 4 2 4 3 2 2 2 2 2 2" xfId="36147" xr:uid="{00000000-0005-0000-0000-00007C8C0000}"/>
    <cellStyle name="20% - Accent1 4 2 4 3 2 2 2 2 3" xfId="36148" xr:uid="{00000000-0005-0000-0000-00007D8C0000}"/>
    <cellStyle name="20% - Accent1 4 2 4 3 2 2 2 3" xfId="36149" xr:uid="{00000000-0005-0000-0000-00007E8C0000}"/>
    <cellStyle name="20% - Accent1 4 2 4 3 2 2 2 3 2" xfId="36150" xr:uid="{00000000-0005-0000-0000-00007F8C0000}"/>
    <cellStyle name="20% - Accent1 4 2 4 3 2 2 2 4" xfId="36151" xr:uid="{00000000-0005-0000-0000-0000808C0000}"/>
    <cellStyle name="20% - Accent1 4 2 4 3 2 2 3" xfId="36152" xr:uid="{00000000-0005-0000-0000-0000818C0000}"/>
    <cellStyle name="20% - Accent1 4 2 4 3 2 2 3 2" xfId="36153" xr:uid="{00000000-0005-0000-0000-0000828C0000}"/>
    <cellStyle name="20% - Accent1 4 2 4 3 2 2 3 2 2" xfId="36154" xr:uid="{00000000-0005-0000-0000-0000838C0000}"/>
    <cellStyle name="20% - Accent1 4 2 4 3 2 2 3 2 2 2" xfId="36155" xr:uid="{00000000-0005-0000-0000-0000848C0000}"/>
    <cellStyle name="20% - Accent1 4 2 4 3 2 2 3 2 3" xfId="36156" xr:uid="{00000000-0005-0000-0000-0000858C0000}"/>
    <cellStyle name="20% - Accent1 4 2 4 3 2 2 3 3" xfId="36157" xr:uid="{00000000-0005-0000-0000-0000868C0000}"/>
    <cellStyle name="20% - Accent1 4 2 4 3 2 2 3 3 2" xfId="36158" xr:uid="{00000000-0005-0000-0000-0000878C0000}"/>
    <cellStyle name="20% - Accent1 4 2 4 3 2 2 3 4" xfId="36159" xr:uid="{00000000-0005-0000-0000-0000888C0000}"/>
    <cellStyle name="20% - Accent1 4 2 4 3 2 2 4" xfId="36160" xr:uid="{00000000-0005-0000-0000-0000898C0000}"/>
    <cellStyle name="20% - Accent1 4 2 4 3 2 2 4 2" xfId="36161" xr:uid="{00000000-0005-0000-0000-00008A8C0000}"/>
    <cellStyle name="20% - Accent1 4 2 4 3 2 2 4 2 2" xfId="36162" xr:uid="{00000000-0005-0000-0000-00008B8C0000}"/>
    <cellStyle name="20% - Accent1 4 2 4 3 2 2 4 2 2 2" xfId="36163" xr:uid="{00000000-0005-0000-0000-00008C8C0000}"/>
    <cellStyle name="20% - Accent1 4 2 4 3 2 2 4 2 3" xfId="36164" xr:uid="{00000000-0005-0000-0000-00008D8C0000}"/>
    <cellStyle name="20% - Accent1 4 2 4 3 2 2 4 3" xfId="36165" xr:uid="{00000000-0005-0000-0000-00008E8C0000}"/>
    <cellStyle name="20% - Accent1 4 2 4 3 2 2 4 3 2" xfId="36166" xr:uid="{00000000-0005-0000-0000-00008F8C0000}"/>
    <cellStyle name="20% - Accent1 4 2 4 3 2 2 4 4" xfId="36167" xr:uid="{00000000-0005-0000-0000-0000908C0000}"/>
    <cellStyle name="20% - Accent1 4 2 4 3 2 2 5" xfId="36168" xr:uid="{00000000-0005-0000-0000-0000918C0000}"/>
    <cellStyle name="20% - Accent1 4 2 4 3 2 2 5 2" xfId="36169" xr:uid="{00000000-0005-0000-0000-0000928C0000}"/>
    <cellStyle name="20% - Accent1 4 2 4 3 2 2 5 2 2" xfId="36170" xr:uid="{00000000-0005-0000-0000-0000938C0000}"/>
    <cellStyle name="20% - Accent1 4 2 4 3 2 2 5 3" xfId="36171" xr:uid="{00000000-0005-0000-0000-0000948C0000}"/>
    <cellStyle name="20% - Accent1 4 2 4 3 2 2 6" xfId="36172" xr:uid="{00000000-0005-0000-0000-0000958C0000}"/>
    <cellStyle name="20% - Accent1 4 2 4 3 2 2 6 2" xfId="36173" xr:uid="{00000000-0005-0000-0000-0000968C0000}"/>
    <cellStyle name="20% - Accent1 4 2 4 3 2 2 6 2 2" xfId="36174" xr:uid="{00000000-0005-0000-0000-0000978C0000}"/>
    <cellStyle name="20% - Accent1 4 2 4 3 2 2 6 3" xfId="36175" xr:uid="{00000000-0005-0000-0000-0000988C0000}"/>
    <cellStyle name="20% - Accent1 4 2 4 3 2 2 7" xfId="36176" xr:uid="{00000000-0005-0000-0000-0000998C0000}"/>
    <cellStyle name="20% - Accent1 4 2 4 3 2 2 7 2" xfId="36177" xr:uid="{00000000-0005-0000-0000-00009A8C0000}"/>
    <cellStyle name="20% - Accent1 4 2 4 3 2 2 8" xfId="36178" xr:uid="{00000000-0005-0000-0000-00009B8C0000}"/>
    <cellStyle name="20% - Accent1 4 2 4 3 2 2 8 2" xfId="36179" xr:uid="{00000000-0005-0000-0000-00009C8C0000}"/>
    <cellStyle name="20% - Accent1 4 2 4 3 2 2 9" xfId="36180" xr:uid="{00000000-0005-0000-0000-00009D8C0000}"/>
    <cellStyle name="20% - Accent1 4 2 4 3 2 3" xfId="36181" xr:uid="{00000000-0005-0000-0000-00009E8C0000}"/>
    <cellStyle name="20% - Accent1 4 2 4 3 2 3 2" xfId="36182" xr:uid="{00000000-0005-0000-0000-00009F8C0000}"/>
    <cellStyle name="20% - Accent1 4 2 4 3 2 3 2 2" xfId="36183" xr:uid="{00000000-0005-0000-0000-0000A08C0000}"/>
    <cellStyle name="20% - Accent1 4 2 4 3 2 3 2 2 2" xfId="36184" xr:uid="{00000000-0005-0000-0000-0000A18C0000}"/>
    <cellStyle name="20% - Accent1 4 2 4 3 2 3 2 2 2 2" xfId="36185" xr:uid="{00000000-0005-0000-0000-0000A28C0000}"/>
    <cellStyle name="20% - Accent1 4 2 4 3 2 3 2 2 3" xfId="36186" xr:uid="{00000000-0005-0000-0000-0000A38C0000}"/>
    <cellStyle name="20% - Accent1 4 2 4 3 2 3 2 3" xfId="36187" xr:uid="{00000000-0005-0000-0000-0000A48C0000}"/>
    <cellStyle name="20% - Accent1 4 2 4 3 2 3 2 3 2" xfId="36188" xr:uid="{00000000-0005-0000-0000-0000A58C0000}"/>
    <cellStyle name="20% - Accent1 4 2 4 3 2 3 2 4" xfId="36189" xr:uid="{00000000-0005-0000-0000-0000A68C0000}"/>
    <cellStyle name="20% - Accent1 4 2 4 3 2 3 3" xfId="36190" xr:uid="{00000000-0005-0000-0000-0000A78C0000}"/>
    <cellStyle name="20% - Accent1 4 2 4 3 2 3 3 2" xfId="36191" xr:uid="{00000000-0005-0000-0000-0000A88C0000}"/>
    <cellStyle name="20% - Accent1 4 2 4 3 2 3 3 2 2" xfId="36192" xr:uid="{00000000-0005-0000-0000-0000A98C0000}"/>
    <cellStyle name="20% - Accent1 4 2 4 3 2 3 3 2 2 2" xfId="36193" xr:uid="{00000000-0005-0000-0000-0000AA8C0000}"/>
    <cellStyle name="20% - Accent1 4 2 4 3 2 3 3 2 3" xfId="36194" xr:uid="{00000000-0005-0000-0000-0000AB8C0000}"/>
    <cellStyle name="20% - Accent1 4 2 4 3 2 3 3 3" xfId="36195" xr:uid="{00000000-0005-0000-0000-0000AC8C0000}"/>
    <cellStyle name="20% - Accent1 4 2 4 3 2 3 3 3 2" xfId="36196" xr:uid="{00000000-0005-0000-0000-0000AD8C0000}"/>
    <cellStyle name="20% - Accent1 4 2 4 3 2 3 3 4" xfId="36197" xr:uid="{00000000-0005-0000-0000-0000AE8C0000}"/>
    <cellStyle name="20% - Accent1 4 2 4 3 2 3 4" xfId="36198" xr:uid="{00000000-0005-0000-0000-0000AF8C0000}"/>
    <cellStyle name="20% - Accent1 4 2 4 3 2 3 4 2" xfId="36199" xr:uid="{00000000-0005-0000-0000-0000B08C0000}"/>
    <cellStyle name="20% - Accent1 4 2 4 3 2 3 4 2 2" xfId="36200" xr:uid="{00000000-0005-0000-0000-0000B18C0000}"/>
    <cellStyle name="20% - Accent1 4 2 4 3 2 3 4 2 2 2" xfId="36201" xr:uid="{00000000-0005-0000-0000-0000B28C0000}"/>
    <cellStyle name="20% - Accent1 4 2 4 3 2 3 4 2 3" xfId="36202" xr:uid="{00000000-0005-0000-0000-0000B38C0000}"/>
    <cellStyle name="20% - Accent1 4 2 4 3 2 3 4 3" xfId="36203" xr:uid="{00000000-0005-0000-0000-0000B48C0000}"/>
    <cellStyle name="20% - Accent1 4 2 4 3 2 3 4 3 2" xfId="36204" xr:uid="{00000000-0005-0000-0000-0000B58C0000}"/>
    <cellStyle name="20% - Accent1 4 2 4 3 2 3 4 4" xfId="36205" xr:uid="{00000000-0005-0000-0000-0000B68C0000}"/>
    <cellStyle name="20% - Accent1 4 2 4 3 2 3 5" xfId="36206" xr:uid="{00000000-0005-0000-0000-0000B78C0000}"/>
    <cellStyle name="20% - Accent1 4 2 4 3 2 3 5 2" xfId="36207" xr:uid="{00000000-0005-0000-0000-0000B88C0000}"/>
    <cellStyle name="20% - Accent1 4 2 4 3 2 3 5 2 2" xfId="36208" xr:uid="{00000000-0005-0000-0000-0000B98C0000}"/>
    <cellStyle name="20% - Accent1 4 2 4 3 2 3 5 3" xfId="36209" xr:uid="{00000000-0005-0000-0000-0000BA8C0000}"/>
    <cellStyle name="20% - Accent1 4 2 4 3 2 3 6" xfId="36210" xr:uid="{00000000-0005-0000-0000-0000BB8C0000}"/>
    <cellStyle name="20% - Accent1 4 2 4 3 2 3 6 2" xfId="36211" xr:uid="{00000000-0005-0000-0000-0000BC8C0000}"/>
    <cellStyle name="20% - Accent1 4 2 4 3 2 3 6 2 2" xfId="36212" xr:uid="{00000000-0005-0000-0000-0000BD8C0000}"/>
    <cellStyle name="20% - Accent1 4 2 4 3 2 3 6 3" xfId="36213" xr:uid="{00000000-0005-0000-0000-0000BE8C0000}"/>
    <cellStyle name="20% - Accent1 4 2 4 3 2 3 7" xfId="36214" xr:uid="{00000000-0005-0000-0000-0000BF8C0000}"/>
    <cellStyle name="20% - Accent1 4 2 4 3 2 3 7 2" xfId="36215" xr:uid="{00000000-0005-0000-0000-0000C08C0000}"/>
    <cellStyle name="20% - Accent1 4 2 4 3 2 3 8" xfId="36216" xr:uid="{00000000-0005-0000-0000-0000C18C0000}"/>
    <cellStyle name="20% - Accent1 4 2 4 3 2 3 8 2" xfId="36217" xr:uid="{00000000-0005-0000-0000-0000C28C0000}"/>
    <cellStyle name="20% - Accent1 4 2 4 3 2 3 9" xfId="36218" xr:uid="{00000000-0005-0000-0000-0000C38C0000}"/>
    <cellStyle name="20% - Accent1 4 2 4 3 2 4" xfId="36219" xr:uid="{00000000-0005-0000-0000-0000C48C0000}"/>
    <cellStyle name="20% - Accent1 4 2 4 3 2 4 2" xfId="36220" xr:uid="{00000000-0005-0000-0000-0000C58C0000}"/>
    <cellStyle name="20% - Accent1 4 2 4 3 2 4 2 2" xfId="36221" xr:uid="{00000000-0005-0000-0000-0000C68C0000}"/>
    <cellStyle name="20% - Accent1 4 2 4 3 2 4 2 2 2" xfId="36222" xr:uid="{00000000-0005-0000-0000-0000C78C0000}"/>
    <cellStyle name="20% - Accent1 4 2 4 3 2 4 2 3" xfId="36223" xr:uid="{00000000-0005-0000-0000-0000C88C0000}"/>
    <cellStyle name="20% - Accent1 4 2 4 3 2 4 3" xfId="36224" xr:uid="{00000000-0005-0000-0000-0000C98C0000}"/>
    <cellStyle name="20% - Accent1 4 2 4 3 2 4 3 2" xfId="36225" xr:uid="{00000000-0005-0000-0000-0000CA8C0000}"/>
    <cellStyle name="20% - Accent1 4 2 4 3 2 4 4" xfId="36226" xr:uid="{00000000-0005-0000-0000-0000CB8C0000}"/>
    <cellStyle name="20% - Accent1 4 2 4 3 2 5" xfId="36227" xr:uid="{00000000-0005-0000-0000-0000CC8C0000}"/>
    <cellStyle name="20% - Accent1 4 2 4 3 2 5 2" xfId="36228" xr:uid="{00000000-0005-0000-0000-0000CD8C0000}"/>
    <cellStyle name="20% - Accent1 4 2 4 3 2 5 2 2" xfId="36229" xr:uid="{00000000-0005-0000-0000-0000CE8C0000}"/>
    <cellStyle name="20% - Accent1 4 2 4 3 2 5 2 2 2" xfId="36230" xr:uid="{00000000-0005-0000-0000-0000CF8C0000}"/>
    <cellStyle name="20% - Accent1 4 2 4 3 2 5 2 3" xfId="36231" xr:uid="{00000000-0005-0000-0000-0000D08C0000}"/>
    <cellStyle name="20% - Accent1 4 2 4 3 2 5 3" xfId="36232" xr:uid="{00000000-0005-0000-0000-0000D18C0000}"/>
    <cellStyle name="20% - Accent1 4 2 4 3 2 5 3 2" xfId="36233" xr:uid="{00000000-0005-0000-0000-0000D28C0000}"/>
    <cellStyle name="20% - Accent1 4 2 4 3 2 5 4" xfId="36234" xr:uid="{00000000-0005-0000-0000-0000D38C0000}"/>
    <cellStyle name="20% - Accent1 4 2 4 3 2 6" xfId="36235" xr:uid="{00000000-0005-0000-0000-0000D48C0000}"/>
    <cellStyle name="20% - Accent1 4 2 4 3 2 6 2" xfId="36236" xr:uid="{00000000-0005-0000-0000-0000D58C0000}"/>
    <cellStyle name="20% - Accent1 4 2 4 3 2 6 2 2" xfId="36237" xr:uid="{00000000-0005-0000-0000-0000D68C0000}"/>
    <cellStyle name="20% - Accent1 4 2 4 3 2 6 2 2 2" xfId="36238" xr:uid="{00000000-0005-0000-0000-0000D78C0000}"/>
    <cellStyle name="20% - Accent1 4 2 4 3 2 6 2 3" xfId="36239" xr:uid="{00000000-0005-0000-0000-0000D88C0000}"/>
    <cellStyle name="20% - Accent1 4 2 4 3 2 6 3" xfId="36240" xr:uid="{00000000-0005-0000-0000-0000D98C0000}"/>
    <cellStyle name="20% - Accent1 4 2 4 3 2 6 3 2" xfId="36241" xr:uid="{00000000-0005-0000-0000-0000DA8C0000}"/>
    <cellStyle name="20% - Accent1 4 2 4 3 2 6 4" xfId="36242" xr:uid="{00000000-0005-0000-0000-0000DB8C0000}"/>
    <cellStyle name="20% - Accent1 4 2 4 3 2 7" xfId="36243" xr:uid="{00000000-0005-0000-0000-0000DC8C0000}"/>
    <cellStyle name="20% - Accent1 4 2 4 3 2 7 2" xfId="36244" xr:uid="{00000000-0005-0000-0000-0000DD8C0000}"/>
    <cellStyle name="20% - Accent1 4 2 4 3 2 7 2 2" xfId="36245" xr:uid="{00000000-0005-0000-0000-0000DE8C0000}"/>
    <cellStyle name="20% - Accent1 4 2 4 3 2 7 3" xfId="36246" xr:uid="{00000000-0005-0000-0000-0000DF8C0000}"/>
    <cellStyle name="20% - Accent1 4 2 4 3 2 8" xfId="36247" xr:uid="{00000000-0005-0000-0000-0000E08C0000}"/>
    <cellStyle name="20% - Accent1 4 2 4 3 2 8 2" xfId="36248" xr:uid="{00000000-0005-0000-0000-0000E18C0000}"/>
    <cellStyle name="20% - Accent1 4 2 4 3 2 8 2 2" xfId="36249" xr:uid="{00000000-0005-0000-0000-0000E28C0000}"/>
    <cellStyle name="20% - Accent1 4 2 4 3 2 8 3" xfId="36250" xr:uid="{00000000-0005-0000-0000-0000E38C0000}"/>
    <cellStyle name="20% - Accent1 4 2 4 3 2 9" xfId="36251" xr:uid="{00000000-0005-0000-0000-0000E48C0000}"/>
    <cellStyle name="20% - Accent1 4 2 4 3 2 9 2" xfId="36252" xr:uid="{00000000-0005-0000-0000-0000E58C0000}"/>
    <cellStyle name="20% - Accent1 4 2 4 3 3" xfId="36253" xr:uid="{00000000-0005-0000-0000-0000E68C0000}"/>
    <cellStyle name="20% - Accent1 4 2 4 3 3 10" xfId="36254" xr:uid="{00000000-0005-0000-0000-0000E78C0000}"/>
    <cellStyle name="20% - Accent1 4 2 4 3 3 10 2" xfId="36255" xr:uid="{00000000-0005-0000-0000-0000E88C0000}"/>
    <cellStyle name="20% - Accent1 4 2 4 3 3 11" xfId="36256" xr:uid="{00000000-0005-0000-0000-0000E98C0000}"/>
    <cellStyle name="20% - Accent1 4 2 4 3 3 2" xfId="36257" xr:uid="{00000000-0005-0000-0000-0000EA8C0000}"/>
    <cellStyle name="20% - Accent1 4 2 4 3 3 2 2" xfId="36258" xr:uid="{00000000-0005-0000-0000-0000EB8C0000}"/>
    <cellStyle name="20% - Accent1 4 2 4 3 3 2 2 2" xfId="36259" xr:uid="{00000000-0005-0000-0000-0000EC8C0000}"/>
    <cellStyle name="20% - Accent1 4 2 4 3 3 2 2 2 2" xfId="36260" xr:uid="{00000000-0005-0000-0000-0000ED8C0000}"/>
    <cellStyle name="20% - Accent1 4 2 4 3 3 2 2 2 2 2" xfId="36261" xr:uid="{00000000-0005-0000-0000-0000EE8C0000}"/>
    <cellStyle name="20% - Accent1 4 2 4 3 3 2 2 2 3" xfId="36262" xr:uid="{00000000-0005-0000-0000-0000EF8C0000}"/>
    <cellStyle name="20% - Accent1 4 2 4 3 3 2 2 3" xfId="36263" xr:uid="{00000000-0005-0000-0000-0000F08C0000}"/>
    <cellStyle name="20% - Accent1 4 2 4 3 3 2 2 3 2" xfId="36264" xr:uid="{00000000-0005-0000-0000-0000F18C0000}"/>
    <cellStyle name="20% - Accent1 4 2 4 3 3 2 2 4" xfId="36265" xr:uid="{00000000-0005-0000-0000-0000F28C0000}"/>
    <cellStyle name="20% - Accent1 4 2 4 3 3 2 3" xfId="36266" xr:uid="{00000000-0005-0000-0000-0000F38C0000}"/>
    <cellStyle name="20% - Accent1 4 2 4 3 3 2 3 2" xfId="36267" xr:uid="{00000000-0005-0000-0000-0000F48C0000}"/>
    <cellStyle name="20% - Accent1 4 2 4 3 3 2 3 2 2" xfId="36268" xr:uid="{00000000-0005-0000-0000-0000F58C0000}"/>
    <cellStyle name="20% - Accent1 4 2 4 3 3 2 3 2 2 2" xfId="36269" xr:uid="{00000000-0005-0000-0000-0000F68C0000}"/>
    <cellStyle name="20% - Accent1 4 2 4 3 3 2 3 2 3" xfId="36270" xr:uid="{00000000-0005-0000-0000-0000F78C0000}"/>
    <cellStyle name="20% - Accent1 4 2 4 3 3 2 3 3" xfId="36271" xr:uid="{00000000-0005-0000-0000-0000F88C0000}"/>
    <cellStyle name="20% - Accent1 4 2 4 3 3 2 3 3 2" xfId="36272" xr:uid="{00000000-0005-0000-0000-0000F98C0000}"/>
    <cellStyle name="20% - Accent1 4 2 4 3 3 2 3 4" xfId="36273" xr:uid="{00000000-0005-0000-0000-0000FA8C0000}"/>
    <cellStyle name="20% - Accent1 4 2 4 3 3 2 4" xfId="36274" xr:uid="{00000000-0005-0000-0000-0000FB8C0000}"/>
    <cellStyle name="20% - Accent1 4 2 4 3 3 2 4 2" xfId="36275" xr:uid="{00000000-0005-0000-0000-0000FC8C0000}"/>
    <cellStyle name="20% - Accent1 4 2 4 3 3 2 4 2 2" xfId="36276" xr:uid="{00000000-0005-0000-0000-0000FD8C0000}"/>
    <cellStyle name="20% - Accent1 4 2 4 3 3 2 4 2 2 2" xfId="36277" xr:uid="{00000000-0005-0000-0000-0000FE8C0000}"/>
    <cellStyle name="20% - Accent1 4 2 4 3 3 2 4 2 3" xfId="36278" xr:uid="{00000000-0005-0000-0000-0000FF8C0000}"/>
    <cellStyle name="20% - Accent1 4 2 4 3 3 2 4 3" xfId="36279" xr:uid="{00000000-0005-0000-0000-0000008D0000}"/>
    <cellStyle name="20% - Accent1 4 2 4 3 3 2 4 3 2" xfId="36280" xr:uid="{00000000-0005-0000-0000-0000018D0000}"/>
    <cellStyle name="20% - Accent1 4 2 4 3 3 2 4 4" xfId="36281" xr:uid="{00000000-0005-0000-0000-0000028D0000}"/>
    <cellStyle name="20% - Accent1 4 2 4 3 3 2 5" xfId="36282" xr:uid="{00000000-0005-0000-0000-0000038D0000}"/>
    <cellStyle name="20% - Accent1 4 2 4 3 3 2 5 2" xfId="36283" xr:uid="{00000000-0005-0000-0000-0000048D0000}"/>
    <cellStyle name="20% - Accent1 4 2 4 3 3 2 5 2 2" xfId="36284" xr:uid="{00000000-0005-0000-0000-0000058D0000}"/>
    <cellStyle name="20% - Accent1 4 2 4 3 3 2 5 3" xfId="36285" xr:uid="{00000000-0005-0000-0000-0000068D0000}"/>
    <cellStyle name="20% - Accent1 4 2 4 3 3 2 6" xfId="36286" xr:uid="{00000000-0005-0000-0000-0000078D0000}"/>
    <cellStyle name="20% - Accent1 4 2 4 3 3 2 6 2" xfId="36287" xr:uid="{00000000-0005-0000-0000-0000088D0000}"/>
    <cellStyle name="20% - Accent1 4 2 4 3 3 2 6 2 2" xfId="36288" xr:uid="{00000000-0005-0000-0000-0000098D0000}"/>
    <cellStyle name="20% - Accent1 4 2 4 3 3 2 6 3" xfId="36289" xr:uid="{00000000-0005-0000-0000-00000A8D0000}"/>
    <cellStyle name="20% - Accent1 4 2 4 3 3 2 7" xfId="36290" xr:uid="{00000000-0005-0000-0000-00000B8D0000}"/>
    <cellStyle name="20% - Accent1 4 2 4 3 3 2 7 2" xfId="36291" xr:uid="{00000000-0005-0000-0000-00000C8D0000}"/>
    <cellStyle name="20% - Accent1 4 2 4 3 3 2 8" xfId="36292" xr:uid="{00000000-0005-0000-0000-00000D8D0000}"/>
    <cellStyle name="20% - Accent1 4 2 4 3 3 2 8 2" xfId="36293" xr:uid="{00000000-0005-0000-0000-00000E8D0000}"/>
    <cellStyle name="20% - Accent1 4 2 4 3 3 2 9" xfId="36294" xr:uid="{00000000-0005-0000-0000-00000F8D0000}"/>
    <cellStyle name="20% - Accent1 4 2 4 3 3 3" xfId="36295" xr:uid="{00000000-0005-0000-0000-0000108D0000}"/>
    <cellStyle name="20% - Accent1 4 2 4 3 3 3 2" xfId="36296" xr:uid="{00000000-0005-0000-0000-0000118D0000}"/>
    <cellStyle name="20% - Accent1 4 2 4 3 3 3 2 2" xfId="36297" xr:uid="{00000000-0005-0000-0000-0000128D0000}"/>
    <cellStyle name="20% - Accent1 4 2 4 3 3 3 2 2 2" xfId="36298" xr:uid="{00000000-0005-0000-0000-0000138D0000}"/>
    <cellStyle name="20% - Accent1 4 2 4 3 3 3 2 2 2 2" xfId="36299" xr:uid="{00000000-0005-0000-0000-0000148D0000}"/>
    <cellStyle name="20% - Accent1 4 2 4 3 3 3 2 2 3" xfId="36300" xr:uid="{00000000-0005-0000-0000-0000158D0000}"/>
    <cellStyle name="20% - Accent1 4 2 4 3 3 3 2 3" xfId="36301" xr:uid="{00000000-0005-0000-0000-0000168D0000}"/>
    <cellStyle name="20% - Accent1 4 2 4 3 3 3 2 3 2" xfId="36302" xr:uid="{00000000-0005-0000-0000-0000178D0000}"/>
    <cellStyle name="20% - Accent1 4 2 4 3 3 3 2 4" xfId="36303" xr:uid="{00000000-0005-0000-0000-0000188D0000}"/>
    <cellStyle name="20% - Accent1 4 2 4 3 3 3 3" xfId="36304" xr:uid="{00000000-0005-0000-0000-0000198D0000}"/>
    <cellStyle name="20% - Accent1 4 2 4 3 3 3 3 2" xfId="36305" xr:uid="{00000000-0005-0000-0000-00001A8D0000}"/>
    <cellStyle name="20% - Accent1 4 2 4 3 3 3 3 2 2" xfId="36306" xr:uid="{00000000-0005-0000-0000-00001B8D0000}"/>
    <cellStyle name="20% - Accent1 4 2 4 3 3 3 3 2 2 2" xfId="36307" xr:uid="{00000000-0005-0000-0000-00001C8D0000}"/>
    <cellStyle name="20% - Accent1 4 2 4 3 3 3 3 2 3" xfId="36308" xr:uid="{00000000-0005-0000-0000-00001D8D0000}"/>
    <cellStyle name="20% - Accent1 4 2 4 3 3 3 3 3" xfId="36309" xr:uid="{00000000-0005-0000-0000-00001E8D0000}"/>
    <cellStyle name="20% - Accent1 4 2 4 3 3 3 3 3 2" xfId="36310" xr:uid="{00000000-0005-0000-0000-00001F8D0000}"/>
    <cellStyle name="20% - Accent1 4 2 4 3 3 3 3 4" xfId="36311" xr:uid="{00000000-0005-0000-0000-0000208D0000}"/>
    <cellStyle name="20% - Accent1 4 2 4 3 3 3 4" xfId="36312" xr:uid="{00000000-0005-0000-0000-0000218D0000}"/>
    <cellStyle name="20% - Accent1 4 2 4 3 3 3 4 2" xfId="36313" xr:uid="{00000000-0005-0000-0000-0000228D0000}"/>
    <cellStyle name="20% - Accent1 4 2 4 3 3 3 4 2 2" xfId="36314" xr:uid="{00000000-0005-0000-0000-0000238D0000}"/>
    <cellStyle name="20% - Accent1 4 2 4 3 3 3 4 2 2 2" xfId="36315" xr:uid="{00000000-0005-0000-0000-0000248D0000}"/>
    <cellStyle name="20% - Accent1 4 2 4 3 3 3 4 2 3" xfId="36316" xr:uid="{00000000-0005-0000-0000-0000258D0000}"/>
    <cellStyle name="20% - Accent1 4 2 4 3 3 3 4 3" xfId="36317" xr:uid="{00000000-0005-0000-0000-0000268D0000}"/>
    <cellStyle name="20% - Accent1 4 2 4 3 3 3 4 3 2" xfId="36318" xr:uid="{00000000-0005-0000-0000-0000278D0000}"/>
    <cellStyle name="20% - Accent1 4 2 4 3 3 3 4 4" xfId="36319" xr:uid="{00000000-0005-0000-0000-0000288D0000}"/>
    <cellStyle name="20% - Accent1 4 2 4 3 3 3 5" xfId="36320" xr:uid="{00000000-0005-0000-0000-0000298D0000}"/>
    <cellStyle name="20% - Accent1 4 2 4 3 3 3 5 2" xfId="36321" xr:uid="{00000000-0005-0000-0000-00002A8D0000}"/>
    <cellStyle name="20% - Accent1 4 2 4 3 3 3 5 2 2" xfId="36322" xr:uid="{00000000-0005-0000-0000-00002B8D0000}"/>
    <cellStyle name="20% - Accent1 4 2 4 3 3 3 5 3" xfId="36323" xr:uid="{00000000-0005-0000-0000-00002C8D0000}"/>
    <cellStyle name="20% - Accent1 4 2 4 3 3 3 6" xfId="36324" xr:uid="{00000000-0005-0000-0000-00002D8D0000}"/>
    <cellStyle name="20% - Accent1 4 2 4 3 3 3 6 2" xfId="36325" xr:uid="{00000000-0005-0000-0000-00002E8D0000}"/>
    <cellStyle name="20% - Accent1 4 2 4 3 3 3 6 2 2" xfId="36326" xr:uid="{00000000-0005-0000-0000-00002F8D0000}"/>
    <cellStyle name="20% - Accent1 4 2 4 3 3 3 6 3" xfId="36327" xr:uid="{00000000-0005-0000-0000-0000308D0000}"/>
    <cellStyle name="20% - Accent1 4 2 4 3 3 3 7" xfId="36328" xr:uid="{00000000-0005-0000-0000-0000318D0000}"/>
    <cellStyle name="20% - Accent1 4 2 4 3 3 3 7 2" xfId="36329" xr:uid="{00000000-0005-0000-0000-0000328D0000}"/>
    <cellStyle name="20% - Accent1 4 2 4 3 3 3 8" xfId="36330" xr:uid="{00000000-0005-0000-0000-0000338D0000}"/>
    <cellStyle name="20% - Accent1 4 2 4 3 3 3 8 2" xfId="36331" xr:uid="{00000000-0005-0000-0000-0000348D0000}"/>
    <cellStyle name="20% - Accent1 4 2 4 3 3 3 9" xfId="36332" xr:uid="{00000000-0005-0000-0000-0000358D0000}"/>
    <cellStyle name="20% - Accent1 4 2 4 3 3 4" xfId="36333" xr:uid="{00000000-0005-0000-0000-0000368D0000}"/>
    <cellStyle name="20% - Accent1 4 2 4 3 3 4 2" xfId="36334" xr:uid="{00000000-0005-0000-0000-0000378D0000}"/>
    <cellStyle name="20% - Accent1 4 2 4 3 3 4 2 2" xfId="36335" xr:uid="{00000000-0005-0000-0000-0000388D0000}"/>
    <cellStyle name="20% - Accent1 4 2 4 3 3 4 2 2 2" xfId="36336" xr:uid="{00000000-0005-0000-0000-0000398D0000}"/>
    <cellStyle name="20% - Accent1 4 2 4 3 3 4 2 3" xfId="36337" xr:uid="{00000000-0005-0000-0000-00003A8D0000}"/>
    <cellStyle name="20% - Accent1 4 2 4 3 3 4 3" xfId="36338" xr:uid="{00000000-0005-0000-0000-00003B8D0000}"/>
    <cellStyle name="20% - Accent1 4 2 4 3 3 4 3 2" xfId="36339" xr:uid="{00000000-0005-0000-0000-00003C8D0000}"/>
    <cellStyle name="20% - Accent1 4 2 4 3 3 4 4" xfId="36340" xr:uid="{00000000-0005-0000-0000-00003D8D0000}"/>
    <cellStyle name="20% - Accent1 4 2 4 3 3 5" xfId="36341" xr:uid="{00000000-0005-0000-0000-00003E8D0000}"/>
    <cellStyle name="20% - Accent1 4 2 4 3 3 5 2" xfId="36342" xr:uid="{00000000-0005-0000-0000-00003F8D0000}"/>
    <cellStyle name="20% - Accent1 4 2 4 3 3 5 2 2" xfId="36343" xr:uid="{00000000-0005-0000-0000-0000408D0000}"/>
    <cellStyle name="20% - Accent1 4 2 4 3 3 5 2 2 2" xfId="36344" xr:uid="{00000000-0005-0000-0000-0000418D0000}"/>
    <cellStyle name="20% - Accent1 4 2 4 3 3 5 2 3" xfId="36345" xr:uid="{00000000-0005-0000-0000-0000428D0000}"/>
    <cellStyle name="20% - Accent1 4 2 4 3 3 5 3" xfId="36346" xr:uid="{00000000-0005-0000-0000-0000438D0000}"/>
    <cellStyle name="20% - Accent1 4 2 4 3 3 5 3 2" xfId="36347" xr:uid="{00000000-0005-0000-0000-0000448D0000}"/>
    <cellStyle name="20% - Accent1 4 2 4 3 3 5 4" xfId="36348" xr:uid="{00000000-0005-0000-0000-0000458D0000}"/>
    <cellStyle name="20% - Accent1 4 2 4 3 3 6" xfId="36349" xr:uid="{00000000-0005-0000-0000-0000468D0000}"/>
    <cellStyle name="20% - Accent1 4 2 4 3 3 6 2" xfId="36350" xr:uid="{00000000-0005-0000-0000-0000478D0000}"/>
    <cellStyle name="20% - Accent1 4 2 4 3 3 6 2 2" xfId="36351" xr:uid="{00000000-0005-0000-0000-0000488D0000}"/>
    <cellStyle name="20% - Accent1 4 2 4 3 3 6 2 2 2" xfId="36352" xr:uid="{00000000-0005-0000-0000-0000498D0000}"/>
    <cellStyle name="20% - Accent1 4 2 4 3 3 6 2 3" xfId="36353" xr:uid="{00000000-0005-0000-0000-00004A8D0000}"/>
    <cellStyle name="20% - Accent1 4 2 4 3 3 6 3" xfId="36354" xr:uid="{00000000-0005-0000-0000-00004B8D0000}"/>
    <cellStyle name="20% - Accent1 4 2 4 3 3 6 3 2" xfId="36355" xr:uid="{00000000-0005-0000-0000-00004C8D0000}"/>
    <cellStyle name="20% - Accent1 4 2 4 3 3 6 4" xfId="36356" xr:uid="{00000000-0005-0000-0000-00004D8D0000}"/>
    <cellStyle name="20% - Accent1 4 2 4 3 3 7" xfId="36357" xr:uid="{00000000-0005-0000-0000-00004E8D0000}"/>
    <cellStyle name="20% - Accent1 4 2 4 3 3 7 2" xfId="36358" xr:uid="{00000000-0005-0000-0000-00004F8D0000}"/>
    <cellStyle name="20% - Accent1 4 2 4 3 3 7 2 2" xfId="36359" xr:uid="{00000000-0005-0000-0000-0000508D0000}"/>
    <cellStyle name="20% - Accent1 4 2 4 3 3 7 3" xfId="36360" xr:uid="{00000000-0005-0000-0000-0000518D0000}"/>
    <cellStyle name="20% - Accent1 4 2 4 3 3 8" xfId="36361" xr:uid="{00000000-0005-0000-0000-0000528D0000}"/>
    <cellStyle name="20% - Accent1 4 2 4 3 3 8 2" xfId="36362" xr:uid="{00000000-0005-0000-0000-0000538D0000}"/>
    <cellStyle name="20% - Accent1 4 2 4 3 3 8 2 2" xfId="36363" xr:uid="{00000000-0005-0000-0000-0000548D0000}"/>
    <cellStyle name="20% - Accent1 4 2 4 3 3 8 3" xfId="36364" xr:uid="{00000000-0005-0000-0000-0000558D0000}"/>
    <cellStyle name="20% - Accent1 4 2 4 3 3 9" xfId="36365" xr:uid="{00000000-0005-0000-0000-0000568D0000}"/>
    <cellStyle name="20% - Accent1 4 2 4 3 3 9 2" xfId="36366" xr:uid="{00000000-0005-0000-0000-0000578D0000}"/>
    <cellStyle name="20% - Accent1 4 2 4 3 4" xfId="36367" xr:uid="{00000000-0005-0000-0000-0000588D0000}"/>
    <cellStyle name="20% - Accent1 4 2 4 3 4 10" xfId="36368" xr:uid="{00000000-0005-0000-0000-0000598D0000}"/>
    <cellStyle name="20% - Accent1 4 2 4 3 4 10 2" xfId="36369" xr:uid="{00000000-0005-0000-0000-00005A8D0000}"/>
    <cellStyle name="20% - Accent1 4 2 4 3 4 11" xfId="36370" xr:uid="{00000000-0005-0000-0000-00005B8D0000}"/>
    <cellStyle name="20% - Accent1 4 2 4 3 4 2" xfId="36371" xr:uid="{00000000-0005-0000-0000-00005C8D0000}"/>
    <cellStyle name="20% - Accent1 4 2 4 3 4 2 2" xfId="36372" xr:uid="{00000000-0005-0000-0000-00005D8D0000}"/>
    <cellStyle name="20% - Accent1 4 2 4 3 4 2 2 2" xfId="36373" xr:uid="{00000000-0005-0000-0000-00005E8D0000}"/>
    <cellStyle name="20% - Accent1 4 2 4 3 4 2 2 2 2" xfId="36374" xr:uid="{00000000-0005-0000-0000-00005F8D0000}"/>
    <cellStyle name="20% - Accent1 4 2 4 3 4 2 2 2 2 2" xfId="36375" xr:uid="{00000000-0005-0000-0000-0000608D0000}"/>
    <cellStyle name="20% - Accent1 4 2 4 3 4 2 2 2 3" xfId="36376" xr:uid="{00000000-0005-0000-0000-0000618D0000}"/>
    <cellStyle name="20% - Accent1 4 2 4 3 4 2 2 3" xfId="36377" xr:uid="{00000000-0005-0000-0000-0000628D0000}"/>
    <cellStyle name="20% - Accent1 4 2 4 3 4 2 2 3 2" xfId="36378" xr:uid="{00000000-0005-0000-0000-0000638D0000}"/>
    <cellStyle name="20% - Accent1 4 2 4 3 4 2 2 4" xfId="36379" xr:uid="{00000000-0005-0000-0000-0000648D0000}"/>
    <cellStyle name="20% - Accent1 4 2 4 3 4 2 3" xfId="36380" xr:uid="{00000000-0005-0000-0000-0000658D0000}"/>
    <cellStyle name="20% - Accent1 4 2 4 3 4 2 3 2" xfId="36381" xr:uid="{00000000-0005-0000-0000-0000668D0000}"/>
    <cellStyle name="20% - Accent1 4 2 4 3 4 2 3 2 2" xfId="36382" xr:uid="{00000000-0005-0000-0000-0000678D0000}"/>
    <cellStyle name="20% - Accent1 4 2 4 3 4 2 3 2 2 2" xfId="36383" xr:uid="{00000000-0005-0000-0000-0000688D0000}"/>
    <cellStyle name="20% - Accent1 4 2 4 3 4 2 3 2 3" xfId="36384" xr:uid="{00000000-0005-0000-0000-0000698D0000}"/>
    <cellStyle name="20% - Accent1 4 2 4 3 4 2 3 3" xfId="36385" xr:uid="{00000000-0005-0000-0000-00006A8D0000}"/>
    <cellStyle name="20% - Accent1 4 2 4 3 4 2 3 3 2" xfId="36386" xr:uid="{00000000-0005-0000-0000-00006B8D0000}"/>
    <cellStyle name="20% - Accent1 4 2 4 3 4 2 3 4" xfId="36387" xr:uid="{00000000-0005-0000-0000-00006C8D0000}"/>
    <cellStyle name="20% - Accent1 4 2 4 3 4 2 4" xfId="36388" xr:uid="{00000000-0005-0000-0000-00006D8D0000}"/>
    <cellStyle name="20% - Accent1 4 2 4 3 4 2 4 2" xfId="36389" xr:uid="{00000000-0005-0000-0000-00006E8D0000}"/>
    <cellStyle name="20% - Accent1 4 2 4 3 4 2 4 2 2" xfId="36390" xr:uid="{00000000-0005-0000-0000-00006F8D0000}"/>
    <cellStyle name="20% - Accent1 4 2 4 3 4 2 4 2 2 2" xfId="36391" xr:uid="{00000000-0005-0000-0000-0000708D0000}"/>
    <cellStyle name="20% - Accent1 4 2 4 3 4 2 4 2 3" xfId="36392" xr:uid="{00000000-0005-0000-0000-0000718D0000}"/>
    <cellStyle name="20% - Accent1 4 2 4 3 4 2 4 3" xfId="36393" xr:uid="{00000000-0005-0000-0000-0000728D0000}"/>
    <cellStyle name="20% - Accent1 4 2 4 3 4 2 4 3 2" xfId="36394" xr:uid="{00000000-0005-0000-0000-0000738D0000}"/>
    <cellStyle name="20% - Accent1 4 2 4 3 4 2 4 4" xfId="36395" xr:uid="{00000000-0005-0000-0000-0000748D0000}"/>
    <cellStyle name="20% - Accent1 4 2 4 3 4 2 5" xfId="36396" xr:uid="{00000000-0005-0000-0000-0000758D0000}"/>
    <cellStyle name="20% - Accent1 4 2 4 3 4 2 5 2" xfId="36397" xr:uid="{00000000-0005-0000-0000-0000768D0000}"/>
    <cellStyle name="20% - Accent1 4 2 4 3 4 2 5 2 2" xfId="36398" xr:uid="{00000000-0005-0000-0000-0000778D0000}"/>
    <cellStyle name="20% - Accent1 4 2 4 3 4 2 5 3" xfId="36399" xr:uid="{00000000-0005-0000-0000-0000788D0000}"/>
    <cellStyle name="20% - Accent1 4 2 4 3 4 2 6" xfId="36400" xr:uid="{00000000-0005-0000-0000-0000798D0000}"/>
    <cellStyle name="20% - Accent1 4 2 4 3 4 2 6 2" xfId="36401" xr:uid="{00000000-0005-0000-0000-00007A8D0000}"/>
    <cellStyle name="20% - Accent1 4 2 4 3 4 2 6 2 2" xfId="36402" xr:uid="{00000000-0005-0000-0000-00007B8D0000}"/>
    <cellStyle name="20% - Accent1 4 2 4 3 4 2 6 3" xfId="36403" xr:uid="{00000000-0005-0000-0000-00007C8D0000}"/>
    <cellStyle name="20% - Accent1 4 2 4 3 4 2 7" xfId="36404" xr:uid="{00000000-0005-0000-0000-00007D8D0000}"/>
    <cellStyle name="20% - Accent1 4 2 4 3 4 2 7 2" xfId="36405" xr:uid="{00000000-0005-0000-0000-00007E8D0000}"/>
    <cellStyle name="20% - Accent1 4 2 4 3 4 2 8" xfId="36406" xr:uid="{00000000-0005-0000-0000-00007F8D0000}"/>
    <cellStyle name="20% - Accent1 4 2 4 3 4 2 8 2" xfId="36407" xr:uid="{00000000-0005-0000-0000-0000808D0000}"/>
    <cellStyle name="20% - Accent1 4 2 4 3 4 2 9" xfId="36408" xr:uid="{00000000-0005-0000-0000-0000818D0000}"/>
    <cellStyle name="20% - Accent1 4 2 4 3 4 3" xfId="36409" xr:uid="{00000000-0005-0000-0000-0000828D0000}"/>
    <cellStyle name="20% - Accent1 4 2 4 3 4 3 2" xfId="36410" xr:uid="{00000000-0005-0000-0000-0000838D0000}"/>
    <cellStyle name="20% - Accent1 4 2 4 3 4 3 2 2" xfId="36411" xr:uid="{00000000-0005-0000-0000-0000848D0000}"/>
    <cellStyle name="20% - Accent1 4 2 4 3 4 3 2 2 2" xfId="36412" xr:uid="{00000000-0005-0000-0000-0000858D0000}"/>
    <cellStyle name="20% - Accent1 4 2 4 3 4 3 2 2 2 2" xfId="36413" xr:uid="{00000000-0005-0000-0000-0000868D0000}"/>
    <cellStyle name="20% - Accent1 4 2 4 3 4 3 2 2 3" xfId="36414" xr:uid="{00000000-0005-0000-0000-0000878D0000}"/>
    <cellStyle name="20% - Accent1 4 2 4 3 4 3 2 3" xfId="36415" xr:uid="{00000000-0005-0000-0000-0000888D0000}"/>
    <cellStyle name="20% - Accent1 4 2 4 3 4 3 2 3 2" xfId="36416" xr:uid="{00000000-0005-0000-0000-0000898D0000}"/>
    <cellStyle name="20% - Accent1 4 2 4 3 4 3 2 4" xfId="36417" xr:uid="{00000000-0005-0000-0000-00008A8D0000}"/>
    <cellStyle name="20% - Accent1 4 2 4 3 4 3 3" xfId="36418" xr:uid="{00000000-0005-0000-0000-00008B8D0000}"/>
    <cellStyle name="20% - Accent1 4 2 4 3 4 3 3 2" xfId="36419" xr:uid="{00000000-0005-0000-0000-00008C8D0000}"/>
    <cellStyle name="20% - Accent1 4 2 4 3 4 3 3 2 2" xfId="36420" xr:uid="{00000000-0005-0000-0000-00008D8D0000}"/>
    <cellStyle name="20% - Accent1 4 2 4 3 4 3 3 2 2 2" xfId="36421" xr:uid="{00000000-0005-0000-0000-00008E8D0000}"/>
    <cellStyle name="20% - Accent1 4 2 4 3 4 3 3 2 3" xfId="36422" xr:uid="{00000000-0005-0000-0000-00008F8D0000}"/>
    <cellStyle name="20% - Accent1 4 2 4 3 4 3 3 3" xfId="36423" xr:uid="{00000000-0005-0000-0000-0000908D0000}"/>
    <cellStyle name="20% - Accent1 4 2 4 3 4 3 3 3 2" xfId="36424" xr:uid="{00000000-0005-0000-0000-0000918D0000}"/>
    <cellStyle name="20% - Accent1 4 2 4 3 4 3 3 4" xfId="36425" xr:uid="{00000000-0005-0000-0000-0000928D0000}"/>
    <cellStyle name="20% - Accent1 4 2 4 3 4 3 4" xfId="36426" xr:uid="{00000000-0005-0000-0000-0000938D0000}"/>
    <cellStyle name="20% - Accent1 4 2 4 3 4 3 4 2" xfId="36427" xr:uid="{00000000-0005-0000-0000-0000948D0000}"/>
    <cellStyle name="20% - Accent1 4 2 4 3 4 3 4 2 2" xfId="36428" xr:uid="{00000000-0005-0000-0000-0000958D0000}"/>
    <cellStyle name="20% - Accent1 4 2 4 3 4 3 4 2 2 2" xfId="36429" xr:uid="{00000000-0005-0000-0000-0000968D0000}"/>
    <cellStyle name="20% - Accent1 4 2 4 3 4 3 4 2 3" xfId="36430" xr:uid="{00000000-0005-0000-0000-0000978D0000}"/>
    <cellStyle name="20% - Accent1 4 2 4 3 4 3 4 3" xfId="36431" xr:uid="{00000000-0005-0000-0000-0000988D0000}"/>
    <cellStyle name="20% - Accent1 4 2 4 3 4 3 4 3 2" xfId="36432" xr:uid="{00000000-0005-0000-0000-0000998D0000}"/>
    <cellStyle name="20% - Accent1 4 2 4 3 4 3 4 4" xfId="36433" xr:uid="{00000000-0005-0000-0000-00009A8D0000}"/>
    <cellStyle name="20% - Accent1 4 2 4 3 4 3 5" xfId="36434" xr:uid="{00000000-0005-0000-0000-00009B8D0000}"/>
    <cellStyle name="20% - Accent1 4 2 4 3 4 3 5 2" xfId="36435" xr:uid="{00000000-0005-0000-0000-00009C8D0000}"/>
    <cellStyle name="20% - Accent1 4 2 4 3 4 3 5 2 2" xfId="36436" xr:uid="{00000000-0005-0000-0000-00009D8D0000}"/>
    <cellStyle name="20% - Accent1 4 2 4 3 4 3 5 3" xfId="36437" xr:uid="{00000000-0005-0000-0000-00009E8D0000}"/>
    <cellStyle name="20% - Accent1 4 2 4 3 4 3 6" xfId="36438" xr:uid="{00000000-0005-0000-0000-00009F8D0000}"/>
    <cellStyle name="20% - Accent1 4 2 4 3 4 3 6 2" xfId="36439" xr:uid="{00000000-0005-0000-0000-0000A08D0000}"/>
    <cellStyle name="20% - Accent1 4 2 4 3 4 3 6 2 2" xfId="36440" xr:uid="{00000000-0005-0000-0000-0000A18D0000}"/>
    <cellStyle name="20% - Accent1 4 2 4 3 4 3 6 3" xfId="36441" xr:uid="{00000000-0005-0000-0000-0000A28D0000}"/>
    <cellStyle name="20% - Accent1 4 2 4 3 4 3 7" xfId="36442" xr:uid="{00000000-0005-0000-0000-0000A38D0000}"/>
    <cellStyle name="20% - Accent1 4 2 4 3 4 3 7 2" xfId="36443" xr:uid="{00000000-0005-0000-0000-0000A48D0000}"/>
    <cellStyle name="20% - Accent1 4 2 4 3 4 3 8" xfId="36444" xr:uid="{00000000-0005-0000-0000-0000A58D0000}"/>
    <cellStyle name="20% - Accent1 4 2 4 3 4 3 8 2" xfId="36445" xr:uid="{00000000-0005-0000-0000-0000A68D0000}"/>
    <cellStyle name="20% - Accent1 4 2 4 3 4 3 9" xfId="36446" xr:uid="{00000000-0005-0000-0000-0000A78D0000}"/>
    <cellStyle name="20% - Accent1 4 2 4 3 4 4" xfId="36447" xr:uid="{00000000-0005-0000-0000-0000A88D0000}"/>
    <cellStyle name="20% - Accent1 4 2 4 3 4 4 2" xfId="36448" xr:uid="{00000000-0005-0000-0000-0000A98D0000}"/>
    <cellStyle name="20% - Accent1 4 2 4 3 4 4 2 2" xfId="36449" xr:uid="{00000000-0005-0000-0000-0000AA8D0000}"/>
    <cellStyle name="20% - Accent1 4 2 4 3 4 4 2 2 2" xfId="36450" xr:uid="{00000000-0005-0000-0000-0000AB8D0000}"/>
    <cellStyle name="20% - Accent1 4 2 4 3 4 4 2 3" xfId="36451" xr:uid="{00000000-0005-0000-0000-0000AC8D0000}"/>
    <cellStyle name="20% - Accent1 4 2 4 3 4 4 3" xfId="36452" xr:uid="{00000000-0005-0000-0000-0000AD8D0000}"/>
    <cellStyle name="20% - Accent1 4 2 4 3 4 4 3 2" xfId="36453" xr:uid="{00000000-0005-0000-0000-0000AE8D0000}"/>
    <cellStyle name="20% - Accent1 4 2 4 3 4 4 4" xfId="36454" xr:uid="{00000000-0005-0000-0000-0000AF8D0000}"/>
    <cellStyle name="20% - Accent1 4 2 4 3 4 5" xfId="36455" xr:uid="{00000000-0005-0000-0000-0000B08D0000}"/>
    <cellStyle name="20% - Accent1 4 2 4 3 4 5 2" xfId="36456" xr:uid="{00000000-0005-0000-0000-0000B18D0000}"/>
    <cellStyle name="20% - Accent1 4 2 4 3 4 5 2 2" xfId="36457" xr:uid="{00000000-0005-0000-0000-0000B28D0000}"/>
    <cellStyle name="20% - Accent1 4 2 4 3 4 5 2 2 2" xfId="36458" xr:uid="{00000000-0005-0000-0000-0000B38D0000}"/>
    <cellStyle name="20% - Accent1 4 2 4 3 4 5 2 3" xfId="36459" xr:uid="{00000000-0005-0000-0000-0000B48D0000}"/>
    <cellStyle name="20% - Accent1 4 2 4 3 4 5 3" xfId="36460" xr:uid="{00000000-0005-0000-0000-0000B58D0000}"/>
    <cellStyle name="20% - Accent1 4 2 4 3 4 5 3 2" xfId="36461" xr:uid="{00000000-0005-0000-0000-0000B68D0000}"/>
    <cellStyle name="20% - Accent1 4 2 4 3 4 5 4" xfId="36462" xr:uid="{00000000-0005-0000-0000-0000B78D0000}"/>
    <cellStyle name="20% - Accent1 4 2 4 3 4 6" xfId="36463" xr:uid="{00000000-0005-0000-0000-0000B88D0000}"/>
    <cellStyle name="20% - Accent1 4 2 4 3 4 6 2" xfId="36464" xr:uid="{00000000-0005-0000-0000-0000B98D0000}"/>
    <cellStyle name="20% - Accent1 4 2 4 3 4 6 2 2" xfId="36465" xr:uid="{00000000-0005-0000-0000-0000BA8D0000}"/>
    <cellStyle name="20% - Accent1 4 2 4 3 4 6 2 2 2" xfId="36466" xr:uid="{00000000-0005-0000-0000-0000BB8D0000}"/>
    <cellStyle name="20% - Accent1 4 2 4 3 4 6 2 3" xfId="36467" xr:uid="{00000000-0005-0000-0000-0000BC8D0000}"/>
    <cellStyle name="20% - Accent1 4 2 4 3 4 6 3" xfId="36468" xr:uid="{00000000-0005-0000-0000-0000BD8D0000}"/>
    <cellStyle name="20% - Accent1 4 2 4 3 4 6 3 2" xfId="36469" xr:uid="{00000000-0005-0000-0000-0000BE8D0000}"/>
    <cellStyle name="20% - Accent1 4 2 4 3 4 6 4" xfId="36470" xr:uid="{00000000-0005-0000-0000-0000BF8D0000}"/>
    <cellStyle name="20% - Accent1 4 2 4 3 4 7" xfId="36471" xr:uid="{00000000-0005-0000-0000-0000C08D0000}"/>
    <cellStyle name="20% - Accent1 4 2 4 3 4 7 2" xfId="36472" xr:uid="{00000000-0005-0000-0000-0000C18D0000}"/>
    <cellStyle name="20% - Accent1 4 2 4 3 4 7 2 2" xfId="36473" xr:uid="{00000000-0005-0000-0000-0000C28D0000}"/>
    <cellStyle name="20% - Accent1 4 2 4 3 4 7 3" xfId="36474" xr:uid="{00000000-0005-0000-0000-0000C38D0000}"/>
    <cellStyle name="20% - Accent1 4 2 4 3 4 8" xfId="36475" xr:uid="{00000000-0005-0000-0000-0000C48D0000}"/>
    <cellStyle name="20% - Accent1 4 2 4 3 4 8 2" xfId="36476" xr:uid="{00000000-0005-0000-0000-0000C58D0000}"/>
    <cellStyle name="20% - Accent1 4 2 4 3 4 8 2 2" xfId="36477" xr:uid="{00000000-0005-0000-0000-0000C68D0000}"/>
    <cellStyle name="20% - Accent1 4 2 4 3 4 8 3" xfId="36478" xr:uid="{00000000-0005-0000-0000-0000C78D0000}"/>
    <cellStyle name="20% - Accent1 4 2 4 3 4 9" xfId="36479" xr:uid="{00000000-0005-0000-0000-0000C88D0000}"/>
    <cellStyle name="20% - Accent1 4 2 4 3 4 9 2" xfId="36480" xr:uid="{00000000-0005-0000-0000-0000C98D0000}"/>
    <cellStyle name="20% - Accent1 4 2 4 3 5" xfId="36481" xr:uid="{00000000-0005-0000-0000-0000CA8D0000}"/>
    <cellStyle name="20% - Accent1 4 2 4 3 5 2" xfId="36482" xr:uid="{00000000-0005-0000-0000-0000CB8D0000}"/>
    <cellStyle name="20% - Accent1 4 2 4 3 5 2 2" xfId="36483" xr:uid="{00000000-0005-0000-0000-0000CC8D0000}"/>
    <cellStyle name="20% - Accent1 4 2 4 3 5 2 2 2" xfId="36484" xr:uid="{00000000-0005-0000-0000-0000CD8D0000}"/>
    <cellStyle name="20% - Accent1 4 2 4 3 5 2 2 2 2" xfId="36485" xr:uid="{00000000-0005-0000-0000-0000CE8D0000}"/>
    <cellStyle name="20% - Accent1 4 2 4 3 5 2 2 3" xfId="36486" xr:uid="{00000000-0005-0000-0000-0000CF8D0000}"/>
    <cellStyle name="20% - Accent1 4 2 4 3 5 2 3" xfId="36487" xr:uid="{00000000-0005-0000-0000-0000D08D0000}"/>
    <cellStyle name="20% - Accent1 4 2 4 3 5 2 3 2" xfId="36488" xr:uid="{00000000-0005-0000-0000-0000D18D0000}"/>
    <cellStyle name="20% - Accent1 4 2 4 3 5 2 4" xfId="36489" xr:uid="{00000000-0005-0000-0000-0000D28D0000}"/>
    <cellStyle name="20% - Accent1 4 2 4 3 5 3" xfId="36490" xr:uid="{00000000-0005-0000-0000-0000D38D0000}"/>
    <cellStyle name="20% - Accent1 4 2 4 3 5 3 2" xfId="36491" xr:uid="{00000000-0005-0000-0000-0000D48D0000}"/>
    <cellStyle name="20% - Accent1 4 2 4 3 5 3 2 2" xfId="36492" xr:uid="{00000000-0005-0000-0000-0000D58D0000}"/>
    <cellStyle name="20% - Accent1 4 2 4 3 5 3 2 2 2" xfId="36493" xr:uid="{00000000-0005-0000-0000-0000D68D0000}"/>
    <cellStyle name="20% - Accent1 4 2 4 3 5 3 2 3" xfId="36494" xr:uid="{00000000-0005-0000-0000-0000D78D0000}"/>
    <cellStyle name="20% - Accent1 4 2 4 3 5 3 3" xfId="36495" xr:uid="{00000000-0005-0000-0000-0000D88D0000}"/>
    <cellStyle name="20% - Accent1 4 2 4 3 5 3 3 2" xfId="36496" xr:uid="{00000000-0005-0000-0000-0000D98D0000}"/>
    <cellStyle name="20% - Accent1 4 2 4 3 5 3 4" xfId="36497" xr:uid="{00000000-0005-0000-0000-0000DA8D0000}"/>
    <cellStyle name="20% - Accent1 4 2 4 3 5 4" xfId="36498" xr:uid="{00000000-0005-0000-0000-0000DB8D0000}"/>
    <cellStyle name="20% - Accent1 4 2 4 3 5 4 2" xfId="36499" xr:uid="{00000000-0005-0000-0000-0000DC8D0000}"/>
    <cellStyle name="20% - Accent1 4 2 4 3 5 4 2 2" xfId="36500" xr:uid="{00000000-0005-0000-0000-0000DD8D0000}"/>
    <cellStyle name="20% - Accent1 4 2 4 3 5 4 2 2 2" xfId="36501" xr:uid="{00000000-0005-0000-0000-0000DE8D0000}"/>
    <cellStyle name="20% - Accent1 4 2 4 3 5 4 2 3" xfId="36502" xr:uid="{00000000-0005-0000-0000-0000DF8D0000}"/>
    <cellStyle name="20% - Accent1 4 2 4 3 5 4 3" xfId="36503" xr:uid="{00000000-0005-0000-0000-0000E08D0000}"/>
    <cellStyle name="20% - Accent1 4 2 4 3 5 4 3 2" xfId="36504" xr:uid="{00000000-0005-0000-0000-0000E18D0000}"/>
    <cellStyle name="20% - Accent1 4 2 4 3 5 4 4" xfId="36505" xr:uid="{00000000-0005-0000-0000-0000E28D0000}"/>
    <cellStyle name="20% - Accent1 4 2 4 3 5 5" xfId="36506" xr:uid="{00000000-0005-0000-0000-0000E38D0000}"/>
    <cellStyle name="20% - Accent1 4 2 4 3 5 5 2" xfId="36507" xr:uid="{00000000-0005-0000-0000-0000E48D0000}"/>
    <cellStyle name="20% - Accent1 4 2 4 3 5 5 2 2" xfId="36508" xr:uid="{00000000-0005-0000-0000-0000E58D0000}"/>
    <cellStyle name="20% - Accent1 4 2 4 3 5 5 3" xfId="36509" xr:uid="{00000000-0005-0000-0000-0000E68D0000}"/>
    <cellStyle name="20% - Accent1 4 2 4 3 5 6" xfId="36510" xr:uid="{00000000-0005-0000-0000-0000E78D0000}"/>
    <cellStyle name="20% - Accent1 4 2 4 3 5 6 2" xfId="36511" xr:uid="{00000000-0005-0000-0000-0000E88D0000}"/>
    <cellStyle name="20% - Accent1 4 2 4 3 5 6 2 2" xfId="36512" xr:uid="{00000000-0005-0000-0000-0000E98D0000}"/>
    <cellStyle name="20% - Accent1 4 2 4 3 5 6 3" xfId="36513" xr:uid="{00000000-0005-0000-0000-0000EA8D0000}"/>
    <cellStyle name="20% - Accent1 4 2 4 3 5 7" xfId="36514" xr:uid="{00000000-0005-0000-0000-0000EB8D0000}"/>
    <cellStyle name="20% - Accent1 4 2 4 3 5 7 2" xfId="36515" xr:uid="{00000000-0005-0000-0000-0000EC8D0000}"/>
    <cellStyle name="20% - Accent1 4 2 4 3 5 8" xfId="36516" xr:uid="{00000000-0005-0000-0000-0000ED8D0000}"/>
    <cellStyle name="20% - Accent1 4 2 4 3 5 8 2" xfId="36517" xr:uid="{00000000-0005-0000-0000-0000EE8D0000}"/>
    <cellStyle name="20% - Accent1 4 2 4 3 5 9" xfId="36518" xr:uid="{00000000-0005-0000-0000-0000EF8D0000}"/>
    <cellStyle name="20% - Accent1 4 2 4 3 6" xfId="36519" xr:uid="{00000000-0005-0000-0000-0000F08D0000}"/>
    <cellStyle name="20% - Accent1 4 2 4 3 6 2" xfId="36520" xr:uid="{00000000-0005-0000-0000-0000F18D0000}"/>
    <cellStyle name="20% - Accent1 4 2 4 3 6 2 2" xfId="36521" xr:uid="{00000000-0005-0000-0000-0000F28D0000}"/>
    <cellStyle name="20% - Accent1 4 2 4 3 6 2 2 2" xfId="36522" xr:uid="{00000000-0005-0000-0000-0000F38D0000}"/>
    <cellStyle name="20% - Accent1 4 2 4 3 6 2 2 2 2" xfId="36523" xr:uid="{00000000-0005-0000-0000-0000F48D0000}"/>
    <cellStyle name="20% - Accent1 4 2 4 3 6 2 2 3" xfId="36524" xr:uid="{00000000-0005-0000-0000-0000F58D0000}"/>
    <cellStyle name="20% - Accent1 4 2 4 3 6 2 3" xfId="36525" xr:uid="{00000000-0005-0000-0000-0000F68D0000}"/>
    <cellStyle name="20% - Accent1 4 2 4 3 6 2 3 2" xfId="36526" xr:uid="{00000000-0005-0000-0000-0000F78D0000}"/>
    <cellStyle name="20% - Accent1 4 2 4 3 6 2 4" xfId="36527" xr:uid="{00000000-0005-0000-0000-0000F88D0000}"/>
    <cellStyle name="20% - Accent1 4 2 4 3 6 3" xfId="36528" xr:uid="{00000000-0005-0000-0000-0000F98D0000}"/>
    <cellStyle name="20% - Accent1 4 2 4 3 6 3 2" xfId="36529" xr:uid="{00000000-0005-0000-0000-0000FA8D0000}"/>
    <cellStyle name="20% - Accent1 4 2 4 3 6 3 2 2" xfId="36530" xr:uid="{00000000-0005-0000-0000-0000FB8D0000}"/>
    <cellStyle name="20% - Accent1 4 2 4 3 6 3 2 2 2" xfId="36531" xr:uid="{00000000-0005-0000-0000-0000FC8D0000}"/>
    <cellStyle name="20% - Accent1 4 2 4 3 6 3 2 3" xfId="36532" xr:uid="{00000000-0005-0000-0000-0000FD8D0000}"/>
    <cellStyle name="20% - Accent1 4 2 4 3 6 3 3" xfId="36533" xr:uid="{00000000-0005-0000-0000-0000FE8D0000}"/>
    <cellStyle name="20% - Accent1 4 2 4 3 6 3 3 2" xfId="36534" xr:uid="{00000000-0005-0000-0000-0000FF8D0000}"/>
    <cellStyle name="20% - Accent1 4 2 4 3 6 3 4" xfId="36535" xr:uid="{00000000-0005-0000-0000-0000008E0000}"/>
    <cellStyle name="20% - Accent1 4 2 4 3 6 4" xfId="36536" xr:uid="{00000000-0005-0000-0000-0000018E0000}"/>
    <cellStyle name="20% - Accent1 4 2 4 3 6 4 2" xfId="36537" xr:uid="{00000000-0005-0000-0000-0000028E0000}"/>
    <cellStyle name="20% - Accent1 4 2 4 3 6 4 2 2" xfId="36538" xr:uid="{00000000-0005-0000-0000-0000038E0000}"/>
    <cellStyle name="20% - Accent1 4 2 4 3 6 4 2 2 2" xfId="36539" xr:uid="{00000000-0005-0000-0000-0000048E0000}"/>
    <cellStyle name="20% - Accent1 4 2 4 3 6 4 2 3" xfId="36540" xr:uid="{00000000-0005-0000-0000-0000058E0000}"/>
    <cellStyle name="20% - Accent1 4 2 4 3 6 4 3" xfId="36541" xr:uid="{00000000-0005-0000-0000-0000068E0000}"/>
    <cellStyle name="20% - Accent1 4 2 4 3 6 4 3 2" xfId="36542" xr:uid="{00000000-0005-0000-0000-0000078E0000}"/>
    <cellStyle name="20% - Accent1 4 2 4 3 6 4 4" xfId="36543" xr:uid="{00000000-0005-0000-0000-0000088E0000}"/>
    <cellStyle name="20% - Accent1 4 2 4 3 6 5" xfId="36544" xr:uid="{00000000-0005-0000-0000-0000098E0000}"/>
    <cellStyle name="20% - Accent1 4 2 4 3 6 5 2" xfId="36545" xr:uid="{00000000-0005-0000-0000-00000A8E0000}"/>
    <cellStyle name="20% - Accent1 4 2 4 3 6 5 2 2" xfId="36546" xr:uid="{00000000-0005-0000-0000-00000B8E0000}"/>
    <cellStyle name="20% - Accent1 4 2 4 3 6 5 3" xfId="36547" xr:uid="{00000000-0005-0000-0000-00000C8E0000}"/>
    <cellStyle name="20% - Accent1 4 2 4 3 6 6" xfId="36548" xr:uid="{00000000-0005-0000-0000-00000D8E0000}"/>
    <cellStyle name="20% - Accent1 4 2 4 3 6 6 2" xfId="36549" xr:uid="{00000000-0005-0000-0000-00000E8E0000}"/>
    <cellStyle name="20% - Accent1 4 2 4 3 6 6 2 2" xfId="36550" xr:uid="{00000000-0005-0000-0000-00000F8E0000}"/>
    <cellStyle name="20% - Accent1 4 2 4 3 6 6 3" xfId="36551" xr:uid="{00000000-0005-0000-0000-0000108E0000}"/>
    <cellStyle name="20% - Accent1 4 2 4 3 6 7" xfId="36552" xr:uid="{00000000-0005-0000-0000-0000118E0000}"/>
    <cellStyle name="20% - Accent1 4 2 4 3 6 7 2" xfId="36553" xr:uid="{00000000-0005-0000-0000-0000128E0000}"/>
    <cellStyle name="20% - Accent1 4 2 4 3 6 8" xfId="36554" xr:uid="{00000000-0005-0000-0000-0000138E0000}"/>
    <cellStyle name="20% - Accent1 4 2 4 3 6 8 2" xfId="36555" xr:uid="{00000000-0005-0000-0000-0000148E0000}"/>
    <cellStyle name="20% - Accent1 4 2 4 3 6 9" xfId="36556" xr:uid="{00000000-0005-0000-0000-0000158E0000}"/>
    <cellStyle name="20% - Accent1 4 2 4 3 7" xfId="36557" xr:uid="{00000000-0005-0000-0000-0000168E0000}"/>
    <cellStyle name="20% - Accent1 4 2 4 3 7 2" xfId="36558" xr:uid="{00000000-0005-0000-0000-0000178E0000}"/>
    <cellStyle name="20% - Accent1 4 2 4 3 7 2 2" xfId="36559" xr:uid="{00000000-0005-0000-0000-0000188E0000}"/>
    <cellStyle name="20% - Accent1 4 2 4 3 7 2 2 2" xfId="36560" xr:uid="{00000000-0005-0000-0000-0000198E0000}"/>
    <cellStyle name="20% - Accent1 4 2 4 3 7 2 3" xfId="36561" xr:uid="{00000000-0005-0000-0000-00001A8E0000}"/>
    <cellStyle name="20% - Accent1 4 2 4 3 7 3" xfId="36562" xr:uid="{00000000-0005-0000-0000-00001B8E0000}"/>
    <cellStyle name="20% - Accent1 4 2 4 3 7 3 2" xfId="36563" xr:uid="{00000000-0005-0000-0000-00001C8E0000}"/>
    <cellStyle name="20% - Accent1 4 2 4 3 7 4" xfId="36564" xr:uid="{00000000-0005-0000-0000-00001D8E0000}"/>
    <cellStyle name="20% - Accent1 4 2 4 3 8" xfId="36565" xr:uid="{00000000-0005-0000-0000-00001E8E0000}"/>
    <cellStyle name="20% - Accent1 4 2 4 3 8 2" xfId="36566" xr:uid="{00000000-0005-0000-0000-00001F8E0000}"/>
    <cellStyle name="20% - Accent1 4 2 4 3 8 2 2" xfId="36567" xr:uid="{00000000-0005-0000-0000-0000208E0000}"/>
    <cellStyle name="20% - Accent1 4 2 4 3 8 2 2 2" xfId="36568" xr:uid="{00000000-0005-0000-0000-0000218E0000}"/>
    <cellStyle name="20% - Accent1 4 2 4 3 8 2 3" xfId="36569" xr:uid="{00000000-0005-0000-0000-0000228E0000}"/>
    <cellStyle name="20% - Accent1 4 2 4 3 8 3" xfId="36570" xr:uid="{00000000-0005-0000-0000-0000238E0000}"/>
    <cellStyle name="20% - Accent1 4 2 4 3 8 3 2" xfId="36571" xr:uid="{00000000-0005-0000-0000-0000248E0000}"/>
    <cellStyle name="20% - Accent1 4 2 4 3 8 4" xfId="36572" xr:uid="{00000000-0005-0000-0000-0000258E0000}"/>
    <cellStyle name="20% - Accent1 4 2 4 3 9" xfId="36573" xr:uid="{00000000-0005-0000-0000-0000268E0000}"/>
    <cellStyle name="20% - Accent1 4 2 4 3 9 2" xfId="36574" xr:uid="{00000000-0005-0000-0000-0000278E0000}"/>
    <cellStyle name="20% - Accent1 4 2 4 3 9 2 2" xfId="36575" xr:uid="{00000000-0005-0000-0000-0000288E0000}"/>
    <cellStyle name="20% - Accent1 4 2 4 3 9 2 2 2" xfId="36576" xr:uid="{00000000-0005-0000-0000-0000298E0000}"/>
    <cellStyle name="20% - Accent1 4 2 4 3 9 2 3" xfId="36577" xr:uid="{00000000-0005-0000-0000-00002A8E0000}"/>
    <cellStyle name="20% - Accent1 4 2 4 3 9 3" xfId="36578" xr:uid="{00000000-0005-0000-0000-00002B8E0000}"/>
    <cellStyle name="20% - Accent1 4 2 4 3 9 3 2" xfId="36579" xr:uid="{00000000-0005-0000-0000-00002C8E0000}"/>
    <cellStyle name="20% - Accent1 4 2 4 3 9 4" xfId="36580" xr:uid="{00000000-0005-0000-0000-00002D8E0000}"/>
    <cellStyle name="20% - Accent1 4 2 4 4" xfId="36581" xr:uid="{00000000-0005-0000-0000-00002E8E0000}"/>
    <cellStyle name="20% - Accent1 4 2 4 4 10" xfId="36582" xr:uid="{00000000-0005-0000-0000-00002F8E0000}"/>
    <cellStyle name="20% - Accent1 4 2 4 4 10 2" xfId="36583" xr:uid="{00000000-0005-0000-0000-0000308E0000}"/>
    <cellStyle name="20% - Accent1 4 2 4 4 11" xfId="36584" xr:uid="{00000000-0005-0000-0000-0000318E0000}"/>
    <cellStyle name="20% - Accent1 4 2 4 4 2" xfId="36585" xr:uid="{00000000-0005-0000-0000-0000328E0000}"/>
    <cellStyle name="20% - Accent1 4 2 4 4 2 2" xfId="36586" xr:uid="{00000000-0005-0000-0000-0000338E0000}"/>
    <cellStyle name="20% - Accent1 4 2 4 4 2 2 2" xfId="36587" xr:uid="{00000000-0005-0000-0000-0000348E0000}"/>
    <cellStyle name="20% - Accent1 4 2 4 4 2 2 2 2" xfId="36588" xr:uid="{00000000-0005-0000-0000-0000358E0000}"/>
    <cellStyle name="20% - Accent1 4 2 4 4 2 2 2 2 2" xfId="36589" xr:uid="{00000000-0005-0000-0000-0000368E0000}"/>
    <cellStyle name="20% - Accent1 4 2 4 4 2 2 2 3" xfId="36590" xr:uid="{00000000-0005-0000-0000-0000378E0000}"/>
    <cellStyle name="20% - Accent1 4 2 4 4 2 2 3" xfId="36591" xr:uid="{00000000-0005-0000-0000-0000388E0000}"/>
    <cellStyle name="20% - Accent1 4 2 4 4 2 2 3 2" xfId="36592" xr:uid="{00000000-0005-0000-0000-0000398E0000}"/>
    <cellStyle name="20% - Accent1 4 2 4 4 2 2 4" xfId="36593" xr:uid="{00000000-0005-0000-0000-00003A8E0000}"/>
    <cellStyle name="20% - Accent1 4 2 4 4 2 3" xfId="36594" xr:uid="{00000000-0005-0000-0000-00003B8E0000}"/>
    <cellStyle name="20% - Accent1 4 2 4 4 2 3 2" xfId="36595" xr:uid="{00000000-0005-0000-0000-00003C8E0000}"/>
    <cellStyle name="20% - Accent1 4 2 4 4 2 3 2 2" xfId="36596" xr:uid="{00000000-0005-0000-0000-00003D8E0000}"/>
    <cellStyle name="20% - Accent1 4 2 4 4 2 3 2 2 2" xfId="36597" xr:uid="{00000000-0005-0000-0000-00003E8E0000}"/>
    <cellStyle name="20% - Accent1 4 2 4 4 2 3 2 3" xfId="36598" xr:uid="{00000000-0005-0000-0000-00003F8E0000}"/>
    <cellStyle name="20% - Accent1 4 2 4 4 2 3 3" xfId="36599" xr:uid="{00000000-0005-0000-0000-0000408E0000}"/>
    <cellStyle name="20% - Accent1 4 2 4 4 2 3 3 2" xfId="36600" xr:uid="{00000000-0005-0000-0000-0000418E0000}"/>
    <cellStyle name="20% - Accent1 4 2 4 4 2 3 4" xfId="36601" xr:uid="{00000000-0005-0000-0000-0000428E0000}"/>
    <cellStyle name="20% - Accent1 4 2 4 4 2 4" xfId="36602" xr:uid="{00000000-0005-0000-0000-0000438E0000}"/>
    <cellStyle name="20% - Accent1 4 2 4 4 2 4 2" xfId="36603" xr:uid="{00000000-0005-0000-0000-0000448E0000}"/>
    <cellStyle name="20% - Accent1 4 2 4 4 2 4 2 2" xfId="36604" xr:uid="{00000000-0005-0000-0000-0000458E0000}"/>
    <cellStyle name="20% - Accent1 4 2 4 4 2 4 2 2 2" xfId="36605" xr:uid="{00000000-0005-0000-0000-0000468E0000}"/>
    <cellStyle name="20% - Accent1 4 2 4 4 2 4 2 3" xfId="36606" xr:uid="{00000000-0005-0000-0000-0000478E0000}"/>
    <cellStyle name="20% - Accent1 4 2 4 4 2 4 3" xfId="36607" xr:uid="{00000000-0005-0000-0000-0000488E0000}"/>
    <cellStyle name="20% - Accent1 4 2 4 4 2 4 3 2" xfId="36608" xr:uid="{00000000-0005-0000-0000-0000498E0000}"/>
    <cellStyle name="20% - Accent1 4 2 4 4 2 4 4" xfId="36609" xr:uid="{00000000-0005-0000-0000-00004A8E0000}"/>
    <cellStyle name="20% - Accent1 4 2 4 4 2 5" xfId="36610" xr:uid="{00000000-0005-0000-0000-00004B8E0000}"/>
    <cellStyle name="20% - Accent1 4 2 4 4 2 5 2" xfId="36611" xr:uid="{00000000-0005-0000-0000-00004C8E0000}"/>
    <cellStyle name="20% - Accent1 4 2 4 4 2 5 2 2" xfId="36612" xr:uid="{00000000-0005-0000-0000-00004D8E0000}"/>
    <cellStyle name="20% - Accent1 4 2 4 4 2 5 3" xfId="36613" xr:uid="{00000000-0005-0000-0000-00004E8E0000}"/>
    <cellStyle name="20% - Accent1 4 2 4 4 2 6" xfId="36614" xr:uid="{00000000-0005-0000-0000-00004F8E0000}"/>
    <cellStyle name="20% - Accent1 4 2 4 4 2 6 2" xfId="36615" xr:uid="{00000000-0005-0000-0000-0000508E0000}"/>
    <cellStyle name="20% - Accent1 4 2 4 4 2 6 2 2" xfId="36616" xr:uid="{00000000-0005-0000-0000-0000518E0000}"/>
    <cellStyle name="20% - Accent1 4 2 4 4 2 6 3" xfId="36617" xr:uid="{00000000-0005-0000-0000-0000528E0000}"/>
    <cellStyle name="20% - Accent1 4 2 4 4 2 7" xfId="36618" xr:uid="{00000000-0005-0000-0000-0000538E0000}"/>
    <cellStyle name="20% - Accent1 4 2 4 4 2 7 2" xfId="36619" xr:uid="{00000000-0005-0000-0000-0000548E0000}"/>
    <cellStyle name="20% - Accent1 4 2 4 4 2 8" xfId="36620" xr:uid="{00000000-0005-0000-0000-0000558E0000}"/>
    <cellStyle name="20% - Accent1 4 2 4 4 2 8 2" xfId="36621" xr:uid="{00000000-0005-0000-0000-0000568E0000}"/>
    <cellStyle name="20% - Accent1 4 2 4 4 2 9" xfId="36622" xr:uid="{00000000-0005-0000-0000-0000578E0000}"/>
    <cellStyle name="20% - Accent1 4 2 4 4 3" xfId="36623" xr:uid="{00000000-0005-0000-0000-0000588E0000}"/>
    <cellStyle name="20% - Accent1 4 2 4 4 3 2" xfId="36624" xr:uid="{00000000-0005-0000-0000-0000598E0000}"/>
    <cellStyle name="20% - Accent1 4 2 4 4 3 2 2" xfId="36625" xr:uid="{00000000-0005-0000-0000-00005A8E0000}"/>
    <cellStyle name="20% - Accent1 4 2 4 4 3 2 2 2" xfId="36626" xr:uid="{00000000-0005-0000-0000-00005B8E0000}"/>
    <cellStyle name="20% - Accent1 4 2 4 4 3 2 2 2 2" xfId="36627" xr:uid="{00000000-0005-0000-0000-00005C8E0000}"/>
    <cellStyle name="20% - Accent1 4 2 4 4 3 2 2 3" xfId="36628" xr:uid="{00000000-0005-0000-0000-00005D8E0000}"/>
    <cellStyle name="20% - Accent1 4 2 4 4 3 2 3" xfId="36629" xr:uid="{00000000-0005-0000-0000-00005E8E0000}"/>
    <cellStyle name="20% - Accent1 4 2 4 4 3 2 3 2" xfId="36630" xr:uid="{00000000-0005-0000-0000-00005F8E0000}"/>
    <cellStyle name="20% - Accent1 4 2 4 4 3 2 4" xfId="36631" xr:uid="{00000000-0005-0000-0000-0000608E0000}"/>
    <cellStyle name="20% - Accent1 4 2 4 4 3 3" xfId="36632" xr:uid="{00000000-0005-0000-0000-0000618E0000}"/>
    <cellStyle name="20% - Accent1 4 2 4 4 3 3 2" xfId="36633" xr:uid="{00000000-0005-0000-0000-0000628E0000}"/>
    <cellStyle name="20% - Accent1 4 2 4 4 3 3 2 2" xfId="36634" xr:uid="{00000000-0005-0000-0000-0000638E0000}"/>
    <cellStyle name="20% - Accent1 4 2 4 4 3 3 2 2 2" xfId="36635" xr:uid="{00000000-0005-0000-0000-0000648E0000}"/>
    <cellStyle name="20% - Accent1 4 2 4 4 3 3 2 3" xfId="36636" xr:uid="{00000000-0005-0000-0000-0000658E0000}"/>
    <cellStyle name="20% - Accent1 4 2 4 4 3 3 3" xfId="36637" xr:uid="{00000000-0005-0000-0000-0000668E0000}"/>
    <cellStyle name="20% - Accent1 4 2 4 4 3 3 3 2" xfId="36638" xr:uid="{00000000-0005-0000-0000-0000678E0000}"/>
    <cellStyle name="20% - Accent1 4 2 4 4 3 3 4" xfId="36639" xr:uid="{00000000-0005-0000-0000-0000688E0000}"/>
    <cellStyle name="20% - Accent1 4 2 4 4 3 4" xfId="36640" xr:uid="{00000000-0005-0000-0000-0000698E0000}"/>
    <cellStyle name="20% - Accent1 4 2 4 4 3 4 2" xfId="36641" xr:uid="{00000000-0005-0000-0000-00006A8E0000}"/>
    <cellStyle name="20% - Accent1 4 2 4 4 3 4 2 2" xfId="36642" xr:uid="{00000000-0005-0000-0000-00006B8E0000}"/>
    <cellStyle name="20% - Accent1 4 2 4 4 3 4 2 2 2" xfId="36643" xr:uid="{00000000-0005-0000-0000-00006C8E0000}"/>
    <cellStyle name="20% - Accent1 4 2 4 4 3 4 2 3" xfId="36644" xr:uid="{00000000-0005-0000-0000-00006D8E0000}"/>
    <cellStyle name="20% - Accent1 4 2 4 4 3 4 3" xfId="36645" xr:uid="{00000000-0005-0000-0000-00006E8E0000}"/>
    <cellStyle name="20% - Accent1 4 2 4 4 3 4 3 2" xfId="36646" xr:uid="{00000000-0005-0000-0000-00006F8E0000}"/>
    <cellStyle name="20% - Accent1 4 2 4 4 3 4 4" xfId="36647" xr:uid="{00000000-0005-0000-0000-0000708E0000}"/>
    <cellStyle name="20% - Accent1 4 2 4 4 3 5" xfId="36648" xr:uid="{00000000-0005-0000-0000-0000718E0000}"/>
    <cellStyle name="20% - Accent1 4 2 4 4 3 5 2" xfId="36649" xr:uid="{00000000-0005-0000-0000-0000728E0000}"/>
    <cellStyle name="20% - Accent1 4 2 4 4 3 5 2 2" xfId="36650" xr:uid="{00000000-0005-0000-0000-0000738E0000}"/>
    <cellStyle name="20% - Accent1 4 2 4 4 3 5 3" xfId="36651" xr:uid="{00000000-0005-0000-0000-0000748E0000}"/>
    <cellStyle name="20% - Accent1 4 2 4 4 3 6" xfId="36652" xr:uid="{00000000-0005-0000-0000-0000758E0000}"/>
    <cellStyle name="20% - Accent1 4 2 4 4 3 6 2" xfId="36653" xr:uid="{00000000-0005-0000-0000-0000768E0000}"/>
    <cellStyle name="20% - Accent1 4 2 4 4 3 6 2 2" xfId="36654" xr:uid="{00000000-0005-0000-0000-0000778E0000}"/>
    <cellStyle name="20% - Accent1 4 2 4 4 3 6 3" xfId="36655" xr:uid="{00000000-0005-0000-0000-0000788E0000}"/>
    <cellStyle name="20% - Accent1 4 2 4 4 3 7" xfId="36656" xr:uid="{00000000-0005-0000-0000-0000798E0000}"/>
    <cellStyle name="20% - Accent1 4 2 4 4 3 7 2" xfId="36657" xr:uid="{00000000-0005-0000-0000-00007A8E0000}"/>
    <cellStyle name="20% - Accent1 4 2 4 4 3 8" xfId="36658" xr:uid="{00000000-0005-0000-0000-00007B8E0000}"/>
    <cellStyle name="20% - Accent1 4 2 4 4 3 8 2" xfId="36659" xr:uid="{00000000-0005-0000-0000-00007C8E0000}"/>
    <cellStyle name="20% - Accent1 4 2 4 4 3 9" xfId="36660" xr:uid="{00000000-0005-0000-0000-00007D8E0000}"/>
    <cellStyle name="20% - Accent1 4 2 4 4 4" xfId="36661" xr:uid="{00000000-0005-0000-0000-00007E8E0000}"/>
    <cellStyle name="20% - Accent1 4 2 4 4 4 2" xfId="36662" xr:uid="{00000000-0005-0000-0000-00007F8E0000}"/>
    <cellStyle name="20% - Accent1 4 2 4 4 4 2 2" xfId="36663" xr:uid="{00000000-0005-0000-0000-0000808E0000}"/>
    <cellStyle name="20% - Accent1 4 2 4 4 4 2 2 2" xfId="36664" xr:uid="{00000000-0005-0000-0000-0000818E0000}"/>
    <cellStyle name="20% - Accent1 4 2 4 4 4 2 3" xfId="36665" xr:uid="{00000000-0005-0000-0000-0000828E0000}"/>
    <cellStyle name="20% - Accent1 4 2 4 4 4 3" xfId="36666" xr:uid="{00000000-0005-0000-0000-0000838E0000}"/>
    <cellStyle name="20% - Accent1 4 2 4 4 4 3 2" xfId="36667" xr:uid="{00000000-0005-0000-0000-0000848E0000}"/>
    <cellStyle name="20% - Accent1 4 2 4 4 4 4" xfId="36668" xr:uid="{00000000-0005-0000-0000-0000858E0000}"/>
    <cellStyle name="20% - Accent1 4 2 4 4 5" xfId="36669" xr:uid="{00000000-0005-0000-0000-0000868E0000}"/>
    <cellStyle name="20% - Accent1 4 2 4 4 5 2" xfId="36670" xr:uid="{00000000-0005-0000-0000-0000878E0000}"/>
    <cellStyle name="20% - Accent1 4 2 4 4 5 2 2" xfId="36671" xr:uid="{00000000-0005-0000-0000-0000888E0000}"/>
    <cellStyle name="20% - Accent1 4 2 4 4 5 2 2 2" xfId="36672" xr:uid="{00000000-0005-0000-0000-0000898E0000}"/>
    <cellStyle name="20% - Accent1 4 2 4 4 5 2 3" xfId="36673" xr:uid="{00000000-0005-0000-0000-00008A8E0000}"/>
    <cellStyle name="20% - Accent1 4 2 4 4 5 3" xfId="36674" xr:uid="{00000000-0005-0000-0000-00008B8E0000}"/>
    <cellStyle name="20% - Accent1 4 2 4 4 5 3 2" xfId="36675" xr:uid="{00000000-0005-0000-0000-00008C8E0000}"/>
    <cellStyle name="20% - Accent1 4 2 4 4 5 4" xfId="36676" xr:uid="{00000000-0005-0000-0000-00008D8E0000}"/>
    <cellStyle name="20% - Accent1 4 2 4 4 6" xfId="36677" xr:uid="{00000000-0005-0000-0000-00008E8E0000}"/>
    <cellStyle name="20% - Accent1 4 2 4 4 6 2" xfId="36678" xr:uid="{00000000-0005-0000-0000-00008F8E0000}"/>
    <cellStyle name="20% - Accent1 4 2 4 4 6 2 2" xfId="36679" xr:uid="{00000000-0005-0000-0000-0000908E0000}"/>
    <cellStyle name="20% - Accent1 4 2 4 4 6 2 2 2" xfId="36680" xr:uid="{00000000-0005-0000-0000-0000918E0000}"/>
    <cellStyle name="20% - Accent1 4 2 4 4 6 2 3" xfId="36681" xr:uid="{00000000-0005-0000-0000-0000928E0000}"/>
    <cellStyle name="20% - Accent1 4 2 4 4 6 3" xfId="36682" xr:uid="{00000000-0005-0000-0000-0000938E0000}"/>
    <cellStyle name="20% - Accent1 4 2 4 4 6 3 2" xfId="36683" xr:uid="{00000000-0005-0000-0000-0000948E0000}"/>
    <cellStyle name="20% - Accent1 4 2 4 4 6 4" xfId="36684" xr:uid="{00000000-0005-0000-0000-0000958E0000}"/>
    <cellStyle name="20% - Accent1 4 2 4 4 7" xfId="36685" xr:uid="{00000000-0005-0000-0000-0000968E0000}"/>
    <cellStyle name="20% - Accent1 4 2 4 4 7 2" xfId="36686" xr:uid="{00000000-0005-0000-0000-0000978E0000}"/>
    <cellStyle name="20% - Accent1 4 2 4 4 7 2 2" xfId="36687" xr:uid="{00000000-0005-0000-0000-0000988E0000}"/>
    <cellStyle name="20% - Accent1 4 2 4 4 7 3" xfId="36688" xr:uid="{00000000-0005-0000-0000-0000998E0000}"/>
    <cellStyle name="20% - Accent1 4 2 4 4 8" xfId="36689" xr:uid="{00000000-0005-0000-0000-00009A8E0000}"/>
    <cellStyle name="20% - Accent1 4 2 4 4 8 2" xfId="36690" xr:uid="{00000000-0005-0000-0000-00009B8E0000}"/>
    <cellStyle name="20% - Accent1 4 2 4 4 8 2 2" xfId="36691" xr:uid="{00000000-0005-0000-0000-00009C8E0000}"/>
    <cellStyle name="20% - Accent1 4 2 4 4 8 3" xfId="36692" xr:uid="{00000000-0005-0000-0000-00009D8E0000}"/>
    <cellStyle name="20% - Accent1 4 2 4 4 9" xfId="36693" xr:uid="{00000000-0005-0000-0000-00009E8E0000}"/>
    <cellStyle name="20% - Accent1 4 2 4 4 9 2" xfId="36694" xr:uid="{00000000-0005-0000-0000-00009F8E0000}"/>
    <cellStyle name="20% - Accent1 4 2 4 5" xfId="36695" xr:uid="{00000000-0005-0000-0000-0000A08E0000}"/>
    <cellStyle name="20% - Accent1 4 2 4 5 10" xfId="36696" xr:uid="{00000000-0005-0000-0000-0000A18E0000}"/>
    <cellStyle name="20% - Accent1 4 2 4 5 10 2" xfId="36697" xr:uid="{00000000-0005-0000-0000-0000A28E0000}"/>
    <cellStyle name="20% - Accent1 4 2 4 5 11" xfId="36698" xr:uid="{00000000-0005-0000-0000-0000A38E0000}"/>
    <cellStyle name="20% - Accent1 4 2 4 5 2" xfId="36699" xr:uid="{00000000-0005-0000-0000-0000A48E0000}"/>
    <cellStyle name="20% - Accent1 4 2 4 5 2 2" xfId="36700" xr:uid="{00000000-0005-0000-0000-0000A58E0000}"/>
    <cellStyle name="20% - Accent1 4 2 4 5 2 2 2" xfId="36701" xr:uid="{00000000-0005-0000-0000-0000A68E0000}"/>
    <cellStyle name="20% - Accent1 4 2 4 5 2 2 2 2" xfId="36702" xr:uid="{00000000-0005-0000-0000-0000A78E0000}"/>
    <cellStyle name="20% - Accent1 4 2 4 5 2 2 2 2 2" xfId="36703" xr:uid="{00000000-0005-0000-0000-0000A88E0000}"/>
    <cellStyle name="20% - Accent1 4 2 4 5 2 2 2 3" xfId="36704" xr:uid="{00000000-0005-0000-0000-0000A98E0000}"/>
    <cellStyle name="20% - Accent1 4 2 4 5 2 2 3" xfId="36705" xr:uid="{00000000-0005-0000-0000-0000AA8E0000}"/>
    <cellStyle name="20% - Accent1 4 2 4 5 2 2 3 2" xfId="36706" xr:uid="{00000000-0005-0000-0000-0000AB8E0000}"/>
    <cellStyle name="20% - Accent1 4 2 4 5 2 2 4" xfId="36707" xr:uid="{00000000-0005-0000-0000-0000AC8E0000}"/>
    <cellStyle name="20% - Accent1 4 2 4 5 2 3" xfId="36708" xr:uid="{00000000-0005-0000-0000-0000AD8E0000}"/>
    <cellStyle name="20% - Accent1 4 2 4 5 2 3 2" xfId="36709" xr:uid="{00000000-0005-0000-0000-0000AE8E0000}"/>
    <cellStyle name="20% - Accent1 4 2 4 5 2 3 2 2" xfId="36710" xr:uid="{00000000-0005-0000-0000-0000AF8E0000}"/>
    <cellStyle name="20% - Accent1 4 2 4 5 2 3 2 2 2" xfId="36711" xr:uid="{00000000-0005-0000-0000-0000B08E0000}"/>
    <cellStyle name="20% - Accent1 4 2 4 5 2 3 2 3" xfId="36712" xr:uid="{00000000-0005-0000-0000-0000B18E0000}"/>
    <cellStyle name="20% - Accent1 4 2 4 5 2 3 3" xfId="36713" xr:uid="{00000000-0005-0000-0000-0000B28E0000}"/>
    <cellStyle name="20% - Accent1 4 2 4 5 2 3 3 2" xfId="36714" xr:uid="{00000000-0005-0000-0000-0000B38E0000}"/>
    <cellStyle name="20% - Accent1 4 2 4 5 2 3 4" xfId="36715" xr:uid="{00000000-0005-0000-0000-0000B48E0000}"/>
    <cellStyle name="20% - Accent1 4 2 4 5 2 4" xfId="36716" xr:uid="{00000000-0005-0000-0000-0000B58E0000}"/>
    <cellStyle name="20% - Accent1 4 2 4 5 2 4 2" xfId="36717" xr:uid="{00000000-0005-0000-0000-0000B68E0000}"/>
    <cellStyle name="20% - Accent1 4 2 4 5 2 4 2 2" xfId="36718" xr:uid="{00000000-0005-0000-0000-0000B78E0000}"/>
    <cellStyle name="20% - Accent1 4 2 4 5 2 4 2 2 2" xfId="36719" xr:uid="{00000000-0005-0000-0000-0000B88E0000}"/>
    <cellStyle name="20% - Accent1 4 2 4 5 2 4 2 3" xfId="36720" xr:uid="{00000000-0005-0000-0000-0000B98E0000}"/>
    <cellStyle name="20% - Accent1 4 2 4 5 2 4 3" xfId="36721" xr:uid="{00000000-0005-0000-0000-0000BA8E0000}"/>
    <cellStyle name="20% - Accent1 4 2 4 5 2 4 3 2" xfId="36722" xr:uid="{00000000-0005-0000-0000-0000BB8E0000}"/>
    <cellStyle name="20% - Accent1 4 2 4 5 2 4 4" xfId="36723" xr:uid="{00000000-0005-0000-0000-0000BC8E0000}"/>
    <cellStyle name="20% - Accent1 4 2 4 5 2 5" xfId="36724" xr:uid="{00000000-0005-0000-0000-0000BD8E0000}"/>
    <cellStyle name="20% - Accent1 4 2 4 5 2 5 2" xfId="36725" xr:uid="{00000000-0005-0000-0000-0000BE8E0000}"/>
    <cellStyle name="20% - Accent1 4 2 4 5 2 5 2 2" xfId="36726" xr:uid="{00000000-0005-0000-0000-0000BF8E0000}"/>
    <cellStyle name="20% - Accent1 4 2 4 5 2 5 3" xfId="36727" xr:uid="{00000000-0005-0000-0000-0000C08E0000}"/>
    <cellStyle name="20% - Accent1 4 2 4 5 2 6" xfId="36728" xr:uid="{00000000-0005-0000-0000-0000C18E0000}"/>
    <cellStyle name="20% - Accent1 4 2 4 5 2 6 2" xfId="36729" xr:uid="{00000000-0005-0000-0000-0000C28E0000}"/>
    <cellStyle name="20% - Accent1 4 2 4 5 2 6 2 2" xfId="36730" xr:uid="{00000000-0005-0000-0000-0000C38E0000}"/>
    <cellStyle name="20% - Accent1 4 2 4 5 2 6 3" xfId="36731" xr:uid="{00000000-0005-0000-0000-0000C48E0000}"/>
    <cellStyle name="20% - Accent1 4 2 4 5 2 7" xfId="36732" xr:uid="{00000000-0005-0000-0000-0000C58E0000}"/>
    <cellStyle name="20% - Accent1 4 2 4 5 2 7 2" xfId="36733" xr:uid="{00000000-0005-0000-0000-0000C68E0000}"/>
    <cellStyle name="20% - Accent1 4 2 4 5 2 8" xfId="36734" xr:uid="{00000000-0005-0000-0000-0000C78E0000}"/>
    <cellStyle name="20% - Accent1 4 2 4 5 2 8 2" xfId="36735" xr:uid="{00000000-0005-0000-0000-0000C88E0000}"/>
    <cellStyle name="20% - Accent1 4 2 4 5 2 9" xfId="36736" xr:uid="{00000000-0005-0000-0000-0000C98E0000}"/>
    <cellStyle name="20% - Accent1 4 2 4 5 3" xfId="36737" xr:uid="{00000000-0005-0000-0000-0000CA8E0000}"/>
    <cellStyle name="20% - Accent1 4 2 4 5 3 2" xfId="36738" xr:uid="{00000000-0005-0000-0000-0000CB8E0000}"/>
    <cellStyle name="20% - Accent1 4 2 4 5 3 2 2" xfId="36739" xr:uid="{00000000-0005-0000-0000-0000CC8E0000}"/>
    <cellStyle name="20% - Accent1 4 2 4 5 3 2 2 2" xfId="36740" xr:uid="{00000000-0005-0000-0000-0000CD8E0000}"/>
    <cellStyle name="20% - Accent1 4 2 4 5 3 2 2 2 2" xfId="36741" xr:uid="{00000000-0005-0000-0000-0000CE8E0000}"/>
    <cellStyle name="20% - Accent1 4 2 4 5 3 2 2 3" xfId="36742" xr:uid="{00000000-0005-0000-0000-0000CF8E0000}"/>
    <cellStyle name="20% - Accent1 4 2 4 5 3 2 3" xfId="36743" xr:uid="{00000000-0005-0000-0000-0000D08E0000}"/>
    <cellStyle name="20% - Accent1 4 2 4 5 3 2 3 2" xfId="36744" xr:uid="{00000000-0005-0000-0000-0000D18E0000}"/>
    <cellStyle name="20% - Accent1 4 2 4 5 3 2 4" xfId="36745" xr:uid="{00000000-0005-0000-0000-0000D28E0000}"/>
    <cellStyle name="20% - Accent1 4 2 4 5 3 3" xfId="36746" xr:uid="{00000000-0005-0000-0000-0000D38E0000}"/>
    <cellStyle name="20% - Accent1 4 2 4 5 3 3 2" xfId="36747" xr:uid="{00000000-0005-0000-0000-0000D48E0000}"/>
    <cellStyle name="20% - Accent1 4 2 4 5 3 3 2 2" xfId="36748" xr:uid="{00000000-0005-0000-0000-0000D58E0000}"/>
    <cellStyle name="20% - Accent1 4 2 4 5 3 3 2 2 2" xfId="36749" xr:uid="{00000000-0005-0000-0000-0000D68E0000}"/>
    <cellStyle name="20% - Accent1 4 2 4 5 3 3 2 3" xfId="36750" xr:uid="{00000000-0005-0000-0000-0000D78E0000}"/>
    <cellStyle name="20% - Accent1 4 2 4 5 3 3 3" xfId="36751" xr:uid="{00000000-0005-0000-0000-0000D88E0000}"/>
    <cellStyle name="20% - Accent1 4 2 4 5 3 3 3 2" xfId="36752" xr:uid="{00000000-0005-0000-0000-0000D98E0000}"/>
    <cellStyle name="20% - Accent1 4 2 4 5 3 3 4" xfId="36753" xr:uid="{00000000-0005-0000-0000-0000DA8E0000}"/>
    <cellStyle name="20% - Accent1 4 2 4 5 3 4" xfId="36754" xr:uid="{00000000-0005-0000-0000-0000DB8E0000}"/>
    <cellStyle name="20% - Accent1 4 2 4 5 3 4 2" xfId="36755" xr:uid="{00000000-0005-0000-0000-0000DC8E0000}"/>
    <cellStyle name="20% - Accent1 4 2 4 5 3 4 2 2" xfId="36756" xr:uid="{00000000-0005-0000-0000-0000DD8E0000}"/>
    <cellStyle name="20% - Accent1 4 2 4 5 3 4 2 2 2" xfId="36757" xr:uid="{00000000-0005-0000-0000-0000DE8E0000}"/>
    <cellStyle name="20% - Accent1 4 2 4 5 3 4 2 3" xfId="36758" xr:uid="{00000000-0005-0000-0000-0000DF8E0000}"/>
    <cellStyle name="20% - Accent1 4 2 4 5 3 4 3" xfId="36759" xr:uid="{00000000-0005-0000-0000-0000E08E0000}"/>
    <cellStyle name="20% - Accent1 4 2 4 5 3 4 3 2" xfId="36760" xr:uid="{00000000-0005-0000-0000-0000E18E0000}"/>
    <cellStyle name="20% - Accent1 4 2 4 5 3 4 4" xfId="36761" xr:uid="{00000000-0005-0000-0000-0000E28E0000}"/>
    <cellStyle name="20% - Accent1 4 2 4 5 3 5" xfId="36762" xr:uid="{00000000-0005-0000-0000-0000E38E0000}"/>
    <cellStyle name="20% - Accent1 4 2 4 5 3 5 2" xfId="36763" xr:uid="{00000000-0005-0000-0000-0000E48E0000}"/>
    <cellStyle name="20% - Accent1 4 2 4 5 3 5 2 2" xfId="36764" xr:uid="{00000000-0005-0000-0000-0000E58E0000}"/>
    <cellStyle name="20% - Accent1 4 2 4 5 3 5 3" xfId="36765" xr:uid="{00000000-0005-0000-0000-0000E68E0000}"/>
    <cellStyle name="20% - Accent1 4 2 4 5 3 6" xfId="36766" xr:uid="{00000000-0005-0000-0000-0000E78E0000}"/>
    <cellStyle name="20% - Accent1 4 2 4 5 3 6 2" xfId="36767" xr:uid="{00000000-0005-0000-0000-0000E88E0000}"/>
    <cellStyle name="20% - Accent1 4 2 4 5 3 6 2 2" xfId="36768" xr:uid="{00000000-0005-0000-0000-0000E98E0000}"/>
    <cellStyle name="20% - Accent1 4 2 4 5 3 6 3" xfId="36769" xr:uid="{00000000-0005-0000-0000-0000EA8E0000}"/>
    <cellStyle name="20% - Accent1 4 2 4 5 3 7" xfId="36770" xr:uid="{00000000-0005-0000-0000-0000EB8E0000}"/>
    <cellStyle name="20% - Accent1 4 2 4 5 3 7 2" xfId="36771" xr:uid="{00000000-0005-0000-0000-0000EC8E0000}"/>
    <cellStyle name="20% - Accent1 4 2 4 5 3 8" xfId="36772" xr:uid="{00000000-0005-0000-0000-0000ED8E0000}"/>
    <cellStyle name="20% - Accent1 4 2 4 5 3 8 2" xfId="36773" xr:uid="{00000000-0005-0000-0000-0000EE8E0000}"/>
    <cellStyle name="20% - Accent1 4 2 4 5 3 9" xfId="36774" xr:uid="{00000000-0005-0000-0000-0000EF8E0000}"/>
    <cellStyle name="20% - Accent1 4 2 4 5 4" xfId="36775" xr:uid="{00000000-0005-0000-0000-0000F08E0000}"/>
    <cellStyle name="20% - Accent1 4 2 4 5 4 2" xfId="36776" xr:uid="{00000000-0005-0000-0000-0000F18E0000}"/>
    <cellStyle name="20% - Accent1 4 2 4 5 4 2 2" xfId="36777" xr:uid="{00000000-0005-0000-0000-0000F28E0000}"/>
    <cellStyle name="20% - Accent1 4 2 4 5 4 2 2 2" xfId="36778" xr:uid="{00000000-0005-0000-0000-0000F38E0000}"/>
    <cellStyle name="20% - Accent1 4 2 4 5 4 2 3" xfId="36779" xr:uid="{00000000-0005-0000-0000-0000F48E0000}"/>
    <cellStyle name="20% - Accent1 4 2 4 5 4 3" xfId="36780" xr:uid="{00000000-0005-0000-0000-0000F58E0000}"/>
    <cellStyle name="20% - Accent1 4 2 4 5 4 3 2" xfId="36781" xr:uid="{00000000-0005-0000-0000-0000F68E0000}"/>
    <cellStyle name="20% - Accent1 4 2 4 5 4 4" xfId="36782" xr:uid="{00000000-0005-0000-0000-0000F78E0000}"/>
    <cellStyle name="20% - Accent1 4 2 4 5 5" xfId="36783" xr:uid="{00000000-0005-0000-0000-0000F88E0000}"/>
    <cellStyle name="20% - Accent1 4 2 4 5 5 2" xfId="36784" xr:uid="{00000000-0005-0000-0000-0000F98E0000}"/>
    <cellStyle name="20% - Accent1 4 2 4 5 5 2 2" xfId="36785" xr:uid="{00000000-0005-0000-0000-0000FA8E0000}"/>
    <cellStyle name="20% - Accent1 4 2 4 5 5 2 2 2" xfId="36786" xr:uid="{00000000-0005-0000-0000-0000FB8E0000}"/>
    <cellStyle name="20% - Accent1 4 2 4 5 5 2 3" xfId="36787" xr:uid="{00000000-0005-0000-0000-0000FC8E0000}"/>
    <cellStyle name="20% - Accent1 4 2 4 5 5 3" xfId="36788" xr:uid="{00000000-0005-0000-0000-0000FD8E0000}"/>
    <cellStyle name="20% - Accent1 4 2 4 5 5 3 2" xfId="36789" xr:uid="{00000000-0005-0000-0000-0000FE8E0000}"/>
    <cellStyle name="20% - Accent1 4 2 4 5 5 4" xfId="36790" xr:uid="{00000000-0005-0000-0000-0000FF8E0000}"/>
    <cellStyle name="20% - Accent1 4 2 4 5 6" xfId="36791" xr:uid="{00000000-0005-0000-0000-0000008F0000}"/>
    <cellStyle name="20% - Accent1 4 2 4 5 6 2" xfId="36792" xr:uid="{00000000-0005-0000-0000-0000018F0000}"/>
    <cellStyle name="20% - Accent1 4 2 4 5 6 2 2" xfId="36793" xr:uid="{00000000-0005-0000-0000-0000028F0000}"/>
    <cellStyle name="20% - Accent1 4 2 4 5 6 2 2 2" xfId="36794" xr:uid="{00000000-0005-0000-0000-0000038F0000}"/>
    <cellStyle name="20% - Accent1 4 2 4 5 6 2 3" xfId="36795" xr:uid="{00000000-0005-0000-0000-0000048F0000}"/>
    <cellStyle name="20% - Accent1 4 2 4 5 6 3" xfId="36796" xr:uid="{00000000-0005-0000-0000-0000058F0000}"/>
    <cellStyle name="20% - Accent1 4 2 4 5 6 3 2" xfId="36797" xr:uid="{00000000-0005-0000-0000-0000068F0000}"/>
    <cellStyle name="20% - Accent1 4 2 4 5 6 4" xfId="36798" xr:uid="{00000000-0005-0000-0000-0000078F0000}"/>
    <cellStyle name="20% - Accent1 4 2 4 5 7" xfId="36799" xr:uid="{00000000-0005-0000-0000-0000088F0000}"/>
    <cellStyle name="20% - Accent1 4 2 4 5 7 2" xfId="36800" xr:uid="{00000000-0005-0000-0000-0000098F0000}"/>
    <cellStyle name="20% - Accent1 4 2 4 5 7 2 2" xfId="36801" xr:uid="{00000000-0005-0000-0000-00000A8F0000}"/>
    <cellStyle name="20% - Accent1 4 2 4 5 7 3" xfId="36802" xr:uid="{00000000-0005-0000-0000-00000B8F0000}"/>
    <cellStyle name="20% - Accent1 4 2 4 5 8" xfId="36803" xr:uid="{00000000-0005-0000-0000-00000C8F0000}"/>
    <cellStyle name="20% - Accent1 4 2 4 5 8 2" xfId="36804" xr:uid="{00000000-0005-0000-0000-00000D8F0000}"/>
    <cellStyle name="20% - Accent1 4 2 4 5 8 2 2" xfId="36805" xr:uid="{00000000-0005-0000-0000-00000E8F0000}"/>
    <cellStyle name="20% - Accent1 4 2 4 5 8 3" xfId="36806" xr:uid="{00000000-0005-0000-0000-00000F8F0000}"/>
    <cellStyle name="20% - Accent1 4 2 4 5 9" xfId="36807" xr:uid="{00000000-0005-0000-0000-0000108F0000}"/>
    <cellStyle name="20% - Accent1 4 2 4 5 9 2" xfId="36808" xr:uid="{00000000-0005-0000-0000-0000118F0000}"/>
    <cellStyle name="20% - Accent1 4 2 4 6" xfId="36809" xr:uid="{00000000-0005-0000-0000-0000128F0000}"/>
    <cellStyle name="20% - Accent1 4 2 4 6 10" xfId="36810" xr:uid="{00000000-0005-0000-0000-0000138F0000}"/>
    <cellStyle name="20% - Accent1 4 2 4 6 10 2" xfId="36811" xr:uid="{00000000-0005-0000-0000-0000148F0000}"/>
    <cellStyle name="20% - Accent1 4 2 4 6 11" xfId="36812" xr:uid="{00000000-0005-0000-0000-0000158F0000}"/>
    <cellStyle name="20% - Accent1 4 2 4 6 2" xfId="36813" xr:uid="{00000000-0005-0000-0000-0000168F0000}"/>
    <cellStyle name="20% - Accent1 4 2 4 6 2 2" xfId="36814" xr:uid="{00000000-0005-0000-0000-0000178F0000}"/>
    <cellStyle name="20% - Accent1 4 2 4 6 2 2 2" xfId="36815" xr:uid="{00000000-0005-0000-0000-0000188F0000}"/>
    <cellStyle name="20% - Accent1 4 2 4 6 2 2 2 2" xfId="36816" xr:uid="{00000000-0005-0000-0000-0000198F0000}"/>
    <cellStyle name="20% - Accent1 4 2 4 6 2 2 2 2 2" xfId="36817" xr:uid="{00000000-0005-0000-0000-00001A8F0000}"/>
    <cellStyle name="20% - Accent1 4 2 4 6 2 2 2 3" xfId="36818" xr:uid="{00000000-0005-0000-0000-00001B8F0000}"/>
    <cellStyle name="20% - Accent1 4 2 4 6 2 2 3" xfId="36819" xr:uid="{00000000-0005-0000-0000-00001C8F0000}"/>
    <cellStyle name="20% - Accent1 4 2 4 6 2 2 3 2" xfId="36820" xr:uid="{00000000-0005-0000-0000-00001D8F0000}"/>
    <cellStyle name="20% - Accent1 4 2 4 6 2 2 4" xfId="36821" xr:uid="{00000000-0005-0000-0000-00001E8F0000}"/>
    <cellStyle name="20% - Accent1 4 2 4 6 2 3" xfId="36822" xr:uid="{00000000-0005-0000-0000-00001F8F0000}"/>
    <cellStyle name="20% - Accent1 4 2 4 6 2 3 2" xfId="36823" xr:uid="{00000000-0005-0000-0000-0000208F0000}"/>
    <cellStyle name="20% - Accent1 4 2 4 6 2 3 2 2" xfId="36824" xr:uid="{00000000-0005-0000-0000-0000218F0000}"/>
    <cellStyle name="20% - Accent1 4 2 4 6 2 3 2 2 2" xfId="36825" xr:uid="{00000000-0005-0000-0000-0000228F0000}"/>
    <cellStyle name="20% - Accent1 4 2 4 6 2 3 2 3" xfId="36826" xr:uid="{00000000-0005-0000-0000-0000238F0000}"/>
    <cellStyle name="20% - Accent1 4 2 4 6 2 3 3" xfId="36827" xr:uid="{00000000-0005-0000-0000-0000248F0000}"/>
    <cellStyle name="20% - Accent1 4 2 4 6 2 3 3 2" xfId="36828" xr:uid="{00000000-0005-0000-0000-0000258F0000}"/>
    <cellStyle name="20% - Accent1 4 2 4 6 2 3 4" xfId="36829" xr:uid="{00000000-0005-0000-0000-0000268F0000}"/>
    <cellStyle name="20% - Accent1 4 2 4 6 2 4" xfId="36830" xr:uid="{00000000-0005-0000-0000-0000278F0000}"/>
    <cellStyle name="20% - Accent1 4 2 4 6 2 4 2" xfId="36831" xr:uid="{00000000-0005-0000-0000-0000288F0000}"/>
    <cellStyle name="20% - Accent1 4 2 4 6 2 4 2 2" xfId="36832" xr:uid="{00000000-0005-0000-0000-0000298F0000}"/>
    <cellStyle name="20% - Accent1 4 2 4 6 2 4 2 2 2" xfId="36833" xr:uid="{00000000-0005-0000-0000-00002A8F0000}"/>
    <cellStyle name="20% - Accent1 4 2 4 6 2 4 2 3" xfId="36834" xr:uid="{00000000-0005-0000-0000-00002B8F0000}"/>
    <cellStyle name="20% - Accent1 4 2 4 6 2 4 3" xfId="36835" xr:uid="{00000000-0005-0000-0000-00002C8F0000}"/>
    <cellStyle name="20% - Accent1 4 2 4 6 2 4 3 2" xfId="36836" xr:uid="{00000000-0005-0000-0000-00002D8F0000}"/>
    <cellStyle name="20% - Accent1 4 2 4 6 2 4 4" xfId="36837" xr:uid="{00000000-0005-0000-0000-00002E8F0000}"/>
    <cellStyle name="20% - Accent1 4 2 4 6 2 5" xfId="36838" xr:uid="{00000000-0005-0000-0000-00002F8F0000}"/>
    <cellStyle name="20% - Accent1 4 2 4 6 2 5 2" xfId="36839" xr:uid="{00000000-0005-0000-0000-0000308F0000}"/>
    <cellStyle name="20% - Accent1 4 2 4 6 2 5 2 2" xfId="36840" xr:uid="{00000000-0005-0000-0000-0000318F0000}"/>
    <cellStyle name="20% - Accent1 4 2 4 6 2 5 3" xfId="36841" xr:uid="{00000000-0005-0000-0000-0000328F0000}"/>
    <cellStyle name="20% - Accent1 4 2 4 6 2 6" xfId="36842" xr:uid="{00000000-0005-0000-0000-0000338F0000}"/>
    <cellStyle name="20% - Accent1 4 2 4 6 2 6 2" xfId="36843" xr:uid="{00000000-0005-0000-0000-0000348F0000}"/>
    <cellStyle name="20% - Accent1 4 2 4 6 2 6 2 2" xfId="36844" xr:uid="{00000000-0005-0000-0000-0000358F0000}"/>
    <cellStyle name="20% - Accent1 4 2 4 6 2 6 3" xfId="36845" xr:uid="{00000000-0005-0000-0000-0000368F0000}"/>
    <cellStyle name="20% - Accent1 4 2 4 6 2 7" xfId="36846" xr:uid="{00000000-0005-0000-0000-0000378F0000}"/>
    <cellStyle name="20% - Accent1 4 2 4 6 2 7 2" xfId="36847" xr:uid="{00000000-0005-0000-0000-0000388F0000}"/>
    <cellStyle name="20% - Accent1 4 2 4 6 2 8" xfId="36848" xr:uid="{00000000-0005-0000-0000-0000398F0000}"/>
    <cellStyle name="20% - Accent1 4 2 4 6 2 8 2" xfId="36849" xr:uid="{00000000-0005-0000-0000-00003A8F0000}"/>
    <cellStyle name="20% - Accent1 4 2 4 6 2 9" xfId="36850" xr:uid="{00000000-0005-0000-0000-00003B8F0000}"/>
    <cellStyle name="20% - Accent1 4 2 4 6 3" xfId="36851" xr:uid="{00000000-0005-0000-0000-00003C8F0000}"/>
    <cellStyle name="20% - Accent1 4 2 4 6 3 2" xfId="36852" xr:uid="{00000000-0005-0000-0000-00003D8F0000}"/>
    <cellStyle name="20% - Accent1 4 2 4 6 3 2 2" xfId="36853" xr:uid="{00000000-0005-0000-0000-00003E8F0000}"/>
    <cellStyle name="20% - Accent1 4 2 4 6 3 2 2 2" xfId="36854" xr:uid="{00000000-0005-0000-0000-00003F8F0000}"/>
    <cellStyle name="20% - Accent1 4 2 4 6 3 2 2 2 2" xfId="36855" xr:uid="{00000000-0005-0000-0000-0000408F0000}"/>
    <cellStyle name="20% - Accent1 4 2 4 6 3 2 2 3" xfId="36856" xr:uid="{00000000-0005-0000-0000-0000418F0000}"/>
    <cellStyle name="20% - Accent1 4 2 4 6 3 2 3" xfId="36857" xr:uid="{00000000-0005-0000-0000-0000428F0000}"/>
    <cellStyle name="20% - Accent1 4 2 4 6 3 2 3 2" xfId="36858" xr:uid="{00000000-0005-0000-0000-0000438F0000}"/>
    <cellStyle name="20% - Accent1 4 2 4 6 3 2 4" xfId="36859" xr:uid="{00000000-0005-0000-0000-0000448F0000}"/>
    <cellStyle name="20% - Accent1 4 2 4 6 3 3" xfId="36860" xr:uid="{00000000-0005-0000-0000-0000458F0000}"/>
    <cellStyle name="20% - Accent1 4 2 4 6 3 3 2" xfId="36861" xr:uid="{00000000-0005-0000-0000-0000468F0000}"/>
    <cellStyle name="20% - Accent1 4 2 4 6 3 3 2 2" xfId="36862" xr:uid="{00000000-0005-0000-0000-0000478F0000}"/>
    <cellStyle name="20% - Accent1 4 2 4 6 3 3 2 2 2" xfId="36863" xr:uid="{00000000-0005-0000-0000-0000488F0000}"/>
    <cellStyle name="20% - Accent1 4 2 4 6 3 3 2 3" xfId="36864" xr:uid="{00000000-0005-0000-0000-0000498F0000}"/>
    <cellStyle name="20% - Accent1 4 2 4 6 3 3 3" xfId="36865" xr:uid="{00000000-0005-0000-0000-00004A8F0000}"/>
    <cellStyle name="20% - Accent1 4 2 4 6 3 3 3 2" xfId="36866" xr:uid="{00000000-0005-0000-0000-00004B8F0000}"/>
    <cellStyle name="20% - Accent1 4 2 4 6 3 3 4" xfId="36867" xr:uid="{00000000-0005-0000-0000-00004C8F0000}"/>
    <cellStyle name="20% - Accent1 4 2 4 6 3 4" xfId="36868" xr:uid="{00000000-0005-0000-0000-00004D8F0000}"/>
    <cellStyle name="20% - Accent1 4 2 4 6 3 4 2" xfId="36869" xr:uid="{00000000-0005-0000-0000-00004E8F0000}"/>
    <cellStyle name="20% - Accent1 4 2 4 6 3 4 2 2" xfId="36870" xr:uid="{00000000-0005-0000-0000-00004F8F0000}"/>
    <cellStyle name="20% - Accent1 4 2 4 6 3 4 2 2 2" xfId="36871" xr:uid="{00000000-0005-0000-0000-0000508F0000}"/>
    <cellStyle name="20% - Accent1 4 2 4 6 3 4 2 3" xfId="36872" xr:uid="{00000000-0005-0000-0000-0000518F0000}"/>
    <cellStyle name="20% - Accent1 4 2 4 6 3 4 3" xfId="36873" xr:uid="{00000000-0005-0000-0000-0000528F0000}"/>
    <cellStyle name="20% - Accent1 4 2 4 6 3 4 3 2" xfId="36874" xr:uid="{00000000-0005-0000-0000-0000538F0000}"/>
    <cellStyle name="20% - Accent1 4 2 4 6 3 4 4" xfId="36875" xr:uid="{00000000-0005-0000-0000-0000548F0000}"/>
    <cellStyle name="20% - Accent1 4 2 4 6 3 5" xfId="36876" xr:uid="{00000000-0005-0000-0000-0000558F0000}"/>
    <cellStyle name="20% - Accent1 4 2 4 6 3 5 2" xfId="36877" xr:uid="{00000000-0005-0000-0000-0000568F0000}"/>
    <cellStyle name="20% - Accent1 4 2 4 6 3 5 2 2" xfId="36878" xr:uid="{00000000-0005-0000-0000-0000578F0000}"/>
    <cellStyle name="20% - Accent1 4 2 4 6 3 5 3" xfId="36879" xr:uid="{00000000-0005-0000-0000-0000588F0000}"/>
    <cellStyle name="20% - Accent1 4 2 4 6 3 6" xfId="36880" xr:uid="{00000000-0005-0000-0000-0000598F0000}"/>
    <cellStyle name="20% - Accent1 4 2 4 6 3 6 2" xfId="36881" xr:uid="{00000000-0005-0000-0000-00005A8F0000}"/>
    <cellStyle name="20% - Accent1 4 2 4 6 3 6 2 2" xfId="36882" xr:uid="{00000000-0005-0000-0000-00005B8F0000}"/>
    <cellStyle name="20% - Accent1 4 2 4 6 3 6 3" xfId="36883" xr:uid="{00000000-0005-0000-0000-00005C8F0000}"/>
    <cellStyle name="20% - Accent1 4 2 4 6 3 7" xfId="36884" xr:uid="{00000000-0005-0000-0000-00005D8F0000}"/>
    <cellStyle name="20% - Accent1 4 2 4 6 3 7 2" xfId="36885" xr:uid="{00000000-0005-0000-0000-00005E8F0000}"/>
    <cellStyle name="20% - Accent1 4 2 4 6 3 8" xfId="36886" xr:uid="{00000000-0005-0000-0000-00005F8F0000}"/>
    <cellStyle name="20% - Accent1 4 2 4 6 3 8 2" xfId="36887" xr:uid="{00000000-0005-0000-0000-0000608F0000}"/>
    <cellStyle name="20% - Accent1 4 2 4 6 3 9" xfId="36888" xr:uid="{00000000-0005-0000-0000-0000618F0000}"/>
    <cellStyle name="20% - Accent1 4 2 4 6 4" xfId="36889" xr:uid="{00000000-0005-0000-0000-0000628F0000}"/>
    <cellStyle name="20% - Accent1 4 2 4 6 4 2" xfId="36890" xr:uid="{00000000-0005-0000-0000-0000638F0000}"/>
    <cellStyle name="20% - Accent1 4 2 4 6 4 2 2" xfId="36891" xr:uid="{00000000-0005-0000-0000-0000648F0000}"/>
    <cellStyle name="20% - Accent1 4 2 4 6 4 2 2 2" xfId="36892" xr:uid="{00000000-0005-0000-0000-0000658F0000}"/>
    <cellStyle name="20% - Accent1 4 2 4 6 4 2 3" xfId="36893" xr:uid="{00000000-0005-0000-0000-0000668F0000}"/>
    <cellStyle name="20% - Accent1 4 2 4 6 4 3" xfId="36894" xr:uid="{00000000-0005-0000-0000-0000678F0000}"/>
    <cellStyle name="20% - Accent1 4 2 4 6 4 3 2" xfId="36895" xr:uid="{00000000-0005-0000-0000-0000688F0000}"/>
    <cellStyle name="20% - Accent1 4 2 4 6 4 4" xfId="36896" xr:uid="{00000000-0005-0000-0000-0000698F0000}"/>
    <cellStyle name="20% - Accent1 4 2 4 6 5" xfId="36897" xr:uid="{00000000-0005-0000-0000-00006A8F0000}"/>
    <cellStyle name="20% - Accent1 4 2 4 6 5 2" xfId="36898" xr:uid="{00000000-0005-0000-0000-00006B8F0000}"/>
    <cellStyle name="20% - Accent1 4 2 4 6 5 2 2" xfId="36899" xr:uid="{00000000-0005-0000-0000-00006C8F0000}"/>
    <cellStyle name="20% - Accent1 4 2 4 6 5 2 2 2" xfId="36900" xr:uid="{00000000-0005-0000-0000-00006D8F0000}"/>
    <cellStyle name="20% - Accent1 4 2 4 6 5 2 3" xfId="36901" xr:uid="{00000000-0005-0000-0000-00006E8F0000}"/>
    <cellStyle name="20% - Accent1 4 2 4 6 5 3" xfId="36902" xr:uid="{00000000-0005-0000-0000-00006F8F0000}"/>
    <cellStyle name="20% - Accent1 4 2 4 6 5 3 2" xfId="36903" xr:uid="{00000000-0005-0000-0000-0000708F0000}"/>
    <cellStyle name="20% - Accent1 4 2 4 6 5 4" xfId="36904" xr:uid="{00000000-0005-0000-0000-0000718F0000}"/>
    <cellStyle name="20% - Accent1 4 2 4 6 6" xfId="36905" xr:uid="{00000000-0005-0000-0000-0000728F0000}"/>
    <cellStyle name="20% - Accent1 4 2 4 6 6 2" xfId="36906" xr:uid="{00000000-0005-0000-0000-0000738F0000}"/>
    <cellStyle name="20% - Accent1 4 2 4 6 6 2 2" xfId="36907" xr:uid="{00000000-0005-0000-0000-0000748F0000}"/>
    <cellStyle name="20% - Accent1 4 2 4 6 6 2 2 2" xfId="36908" xr:uid="{00000000-0005-0000-0000-0000758F0000}"/>
    <cellStyle name="20% - Accent1 4 2 4 6 6 2 3" xfId="36909" xr:uid="{00000000-0005-0000-0000-0000768F0000}"/>
    <cellStyle name="20% - Accent1 4 2 4 6 6 3" xfId="36910" xr:uid="{00000000-0005-0000-0000-0000778F0000}"/>
    <cellStyle name="20% - Accent1 4 2 4 6 6 3 2" xfId="36911" xr:uid="{00000000-0005-0000-0000-0000788F0000}"/>
    <cellStyle name="20% - Accent1 4 2 4 6 6 4" xfId="36912" xr:uid="{00000000-0005-0000-0000-0000798F0000}"/>
    <cellStyle name="20% - Accent1 4 2 4 6 7" xfId="36913" xr:uid="{00000000-0005-0000-0000-00007A8F0000}"/>
    <cellStyle name="20% - Accent1 4 2 4 6 7 2" xfId="36914" xr:uid="{00000000-0005-0000-0000-00007B8F0000}"/>
    <cellStyle name="20% - Accent1 4 2 4 6 7 2 2" xfId="36915" xr:uid="{00000000-0005-0000-0000-00007C8F0000}"/>
    <cellStyle name="20% - Accent1 4 2 4 6 7 3" xfId="36916" xr:uid="{00000000-0005-0000-0000-00007D8F0000}"/>
    <cellStyle name="20% - Accent1 4 2 4 6 8" xfId="36917" xr:uid="{00000000-0005-0000-0000-00007E8F0000}"/>
    <cellStyle name="20% - Accent1 4 2 4 6 8 2" xfId="36918" xr:uid="{00000000-0005-0000-0000-00007F8F0000}"/>
    <cellStyle name="20% - Accent1 4 2 4 6 8 2 2" xfId="36919" xr:uid="{00000000-0005-0000-0000-0000808F0000}"/>
    <cellStyle name="20% - Accent1 4 2 4 6 8 3" xfId="36920" xr:uid="{00000000-0005-0000-0000-0000818F0000}"/>
    <cellStyle name="20% - Accent1 4 2 4 6 9" xfId="36921" xr:uid="{00000000-0005-0000-0000-0000828F0000}"/>
    <cellStyle name="20% - Accent1 4 2 4 6 9 2" xfId="36922" xr:uid="{00000000-0005-0000-0000-0000838F0000}"/>
    <cellStyle name="20% - Accent1 4 2 4 7" xfId="36923" xr:uid="{00000000-0005-0000-0000-0000848F0000}"/>
    <cellStyle name="20% - Accent1 4 2 4 7 2" xfId="36924" xr:uid="{00000000-0005-0000-0000-0000858F0000}"/>
    <cellStyle name="20% - Accent1 4 2 4 7 2 2" xfId="36925" xr:uid="{00000000-0005-0000-0000-0000868F0000}"/>
    <cellStyle name="20% - Accent1 4 2 4 7 2 2 2" xfId="36926" xr:uid="{00000000-0005-0000-0000-0000878F0000}"/>
    <cellStyle name="20% - Accent1 4 2 4 7 2 2 2 2" xfId="36927" xr:uid="{00000000-0005-0000-0000-0000888F0000}"/>
    <cellStyle name="20% - Accent1 4 2 4 7 2 2 3" xfId="36928" xr:uid="{00000000-0005-0000-0000-0000898F0000}"/>
    <cellStyle name="20% - Accent1 4 2 4 7 2 3" xfId="36929" xr:uid="{00000000-0005-0000-0000-00008A8F0000}"/>
    <cellStyle name="20% - Accent1 4 2 4 7 2 3 2" xfId="36930" xr:uid="{00000000-0005-0000-0000-00008B8F0000}"/>
    <cellStyle name="20% - Accent1 4 2 4 7 2 4" xfId="36931" xr:uid="{00000000-0005-0000-0000-00008C8F0000}"/>
    <cellStyle name="20% - Accent1 4 2 4 7 3" xfId="36932" xr:uid="{00000000-0005-0000-0000-00008D8F0000}"/>
    <cellStyle name="20% - Accent1 4 2 4 7 3 2" xfId="36933" xr:uid="{00000000-0005-0000-0000-00008E8F0000}"/>
    <cellStyle name="20% - Accent1 4 2 4 7 3 2 2" xfId="36934" xr:uid="{00000000-0005-0000-0000-00008F8F0000}"/>
    <cellStyle name="20% - Accent1 4 2 4 7 3 2 2 2" xfId="36935" xr:uid="{00000000-0005-0000-0000-0000908F0000}"/>
    <cellStyle name="20% - Accent1 4 2 4 7 3 2 3" xfId="36936" xr:uid="{00000000-0005-0000-0000-0000918F0000}"/>
    <cellStyle name="20% - Accent1 4 2 4 7 3 3" xfId="36937" xr:uid="{00000000-0005-0000-0000-0000928F0000}"/>
    <cellStyle name="20% - Accent1 4 2 4 7 3 3 2" xfId="36938" xr:uid="{00000000-0005-0000-0000-0000938F0000}"/>
    <cellStyle name="20% - Accent1 4 2 4 7 3 4" xfId="36939" xr:uid="{00000000-0005-0000-0000-0000948F0000}"/>
    <cellStyle name="20% - Accent1 4 2 4 7 4" xfId="36940" xr:uid="{00000000-0005-0000-0000-0000958F0000}"/>
    <cellStyle name="20% - Accent1 4 2 4 7 4 2" xfId="36941" xr:uid="{00000000-0005-0000-0000-0000968F0000}"/>
    <cellStyle name="20% - Accent1 4 2 4 7 4 2 2" xfId="36942" xr:uid="{00000000-0005-0000-0000-0000978F0000}"/>
    <cellStyle name="20% - Accent1 4 2 4 7 4 2 2 2" xfId="36943" xr:uid="{00000000-0005-0000-0000-0000988F0000}"/>
    <cellStyle name="20% - Accent1 4 2 4 7 4 2 3" xfId="36944" xr:uid="{00000000-0005-0000-0000-0000998F0000}"/>
    <cellStyle name="20% - Accent1 4 2 4 7 4 3" xfId="36945" xr:uid="{00000000-0005-0000-0000-00009A8F0000}"/>
    <cellStyle name="20% - Accent1 4 2 4 7 4 3 2" xfId="36946" xr:uid="{00000000-0005-0000-0000-00009B8F0000}"/>
    <cellStyle name="20% - Accent1 4 2 4 7 4 4" xfId="36947" xr:uid="{00000000-0005-0000-0000-00009C8F0000}"/>
    <cellStyle name="20% - Accent1 4 2 4 7 5" xfId="36948" xr:uid="{00000000-0005-0000-0000-00009D8F0000}"/>
    <cellStyle name="20% - Accent1 4 2 4 7 5 2" xfId="36949" xr:uid="{00000000-0005-0000-0000-00009E8F0000}"/>
    <cellStyle name="20% - Accent1 4 2 4 7 5 2 2" xfId="36950" xr:uid="{00000000-0005-0000-0000-00009F8F0000}"/>
    <cellStyle name="20% - Accent1 4 2 4 7 5 3" xfId="36951" xr:uid="{00000000-0005-0000-0000-0000A08F0000}"/>
    <cellStyle name="20% - Accent1 4 2 4 7 6" xfId="36952" xr:uid="{00000000-0005-0000-0000-0000A18F0000}"/>
    <cellStyle name="20% - Accent1 4 2 4 7 6 2" xfId="36953" xr:uid="{00000000-0005-0000-0000-0000A28F0000}"/>
    <cellStyle name="20% - Accent1 4 2 4 7 6 2 2" xfId="36954" xr:uid="{00000000-0005-0000-0000-0000A38F0000}"/>
    <cellStyle name="20% - Accent1 4 2 4 7 6 3" xfId="36955" xr:uid="{00000000-0005-0000-0000-0000A48F0000}"/>
    <cellStyle name="20% - Accent1 4 2 4 7 7" xfId="36956" xr:uid="{00000000-0005-0000-0000-0000A58F0000}"/>
    <cellStyle name="20% - Accent1 4 2 4 7 7 2" xfId="36957" xr:uid="{00000000-0005-0000-0000-0000A68F0000}"/>
    <cellStyle name="20% - Accent1 4 2 4 7 8" xfId="36958" xr:uid="{00000000-0005-0000-0000-0000A78F0000}"/>
    <cellStyle name="20% - Accent1 4 2 4 7 8 2" xfId="36959" xr:uid="{00000000-0005-0000-0000-0000A88F0000}"/>
    <cellStyle name="20% - Accent1 4 2 4 7 9" xfId="36960" xr:uid="{00000000-0005-0000-0000-0000A98F0000}"/>
    <cellStyle name="20% - Accent1 4 2 4 8" xfId="36961" xr:uid="{00000000-0005-0000-0000-0000AA8F0000}"/>
    <cellStyle name="20% - Accent1 4 2 4 8 2" xfId="36962" xr:uid="{00000000-0005-0000-0000-0000AB8F0000}"/>
    <cellStyle name="20% - Accent1 4 2 4 8 2 2" xfId="36963" xr:uid="{00000000-0005-0000-0000-0000AC8F0000}"/>
    <cellStyle name="20% - Accent1 4 2 4 8 2 2 2" xfId="36964" xr:uid="{00000000-0005-0000-0000-0000AD8F0000}"/>
    <cellStyle name="20% - Accent1 4 2 4 8 2 2 2 2" xfId="36965" xr:uid="{00000000-0005-0000-0000-0000AE8F0000}"/>
    <cellStyle name="20% - Accent1 4 2 4 8 2 2 3" xfId="36966" xr:uid="{00000000-0005-0000-0000-0000AF8F0000}"/>
    <cellStyle name="20% - Accent1 4 2 4 8 2 3" xfId="36967" xr:uid="{00000000-0005-0000-0000-0000B08F0000}"/>
    <cellStyle name="20% - Accent1 4 2 4 8 2 3 2" xfId="36968" xr:uid="{00000000-0005-0000-0000-0000B18F0000}"/>
    <cellStyle name="20% - Accent1 4 2 4 8 2 4" xfId="36969" xr:uid="{00000000-0005-0000-0000-0000B28F0000}"/>
    <cellStyle name="20% - Accent1 4 2 4 8 3" xfId="36970" xr:uid="{00000000-0005-0000-0000-0000B38F0000}"/>
    <cellStyle name="20% - Accent1 4 2 4 8 3 2" xfId="36971" xr:uid="{00000000-0005-0000-0000-0000B48F0000}"/>
    <cellStyle name="20% - Accent1 4 2 4 8 3 2 2" xfId="36972" xr:uid="{00000000-0005-0000-0000-0000B58F0000}"/>
    <cellStyle name="20% - Accent1 4 2 4 8 3 2 2 2" xfId="36973" xr:uid="{00000000-0005-0000-0000-0000B68F0000}"/>
    <cellStyle name="20% - Accent1 4 2 4 8 3 2 3" xfId="36974" xr:uid="{00000000-0005-0000-0000-0000B78F0000}"/>
    <cellStyle name="20% - Accent1 4 2 4 8 3 3" xfId="36975" xr:uid="{00000000-0005-0000-0000-0000B88F0000}"/>
    <cellStyle name="20% - Accent1 4 2 4 8 3 3 2" xfId="36976" xr:uid="{00000000-0005-0000-0000-0000B98F0000}"/>
    <cellStyle name="20% - Accent1 4 2 4 8 3 4" xfId="36977" xr:uid="{00000000-0005-0000-0000-0000BA8F0000}"/>
    <cellStyle name="20% - Accent1 4 2 4 8 4" xfId="36978" xr:uid="{00000000-0005-0000-0000-0000BB8F0000}"/>
    <cellStyle name="20% - Accent1 4 2 4 8 4 2" xfId="36979" xr:uid="{00000000-0005-0000-0000-0000BC8F0000}"/>
    <cellStyle name="20% - Accent1 4 2 4 8 4 2 2" xfId="36980" xr:uid="{00000000-0005-0000-0000-0000BD8F0000}"/>
    <cellStyle name="20% - Accent1 4 2 4 8 4 2 2 2" xfId="36981" xr:uid="{00000000-0005-0000-0000-0000BE8F0000}"/>
    <cellStyle name="20% - Accent1 4 2 4 8 4 2 3" xfId="36982" xr:uid="{00000000-0005-0000-0000-0000BF8F0000}"/>
    <cellStyle name="20% - Accent1 4 2 4 8 4 3" xfId="36983" xr:uid="{00000000-0005-0000-0000-0000C08F0000}"/>
    <cellStyle name="20% - Accent1 4 2 4 8 4 3 2" xfId="36984" xr:uid="{00000000-0005-0000-0000-0000C18F0000}"/>
    <cellStyle name="20% - Accent1 4 2 4 8 4 4" xfId="36985" xr:uid="{00000000-0005-0000-0000-0000C28F0000}"/>
    <cellStyle name="20% - Accent1 4 2 4 8 5" xfId="36986" xr:uid="{00000000-0005-0000-0000-0000C38F0000}"/>
    <cellStyle name="20% - Accent1 4 2 4 8 5 2" xfId="36987" xr:uid="{00000000-0005-0000-0000-0000C48F0000}"/>
    <cellStyle name="20% - Accent1 4 2 4 8 5 2 2" xfId="36988" xr:uid="{00000000-0005-0000-0000-0000C58F0000}"/>
    <cellStyle name="20% - Accent1 4 2 4 8 5 3" xfId="36989" xr:uid="{00000000-0005-0000-0000-0000C68F0000}"/>
    <cellStyle name="20% - Accent1 4 2 4 8 6" xfId="36990" xr:uid="{00000000-0005-0000-0000-0000C78F0000}"/>
    <cellStyle name="20% - Accent1 4 2 4 8 6 2" xfId="36991" xr:uid="{00000000-0005-0000-0000-0000C88F0000}"/>
    <cellStyle name="20% - Accent1 4 2 4 8 6 2 2" xfId="36992" xr:uid="{00000000-0005-0000-0000-0000C98F0000}"/>
    <cellStyle name="20% - Accent1 4 2 4 8 6 3" xfId="36993" xr:uid="{00000000-0005-0000-0000-0000CA8F0000}"/>
    <cellStyle name="20% - Accent1 4 2 4 8 7" xfId="36994" xr:uid="{00000000-0005-0000-0000-0000CB8F0000}"/>
    <cellStyle name="20% - Accent1 4 2 4 8 7 2" xfId="36995" xr:uid="{00000000-0005-0000-0000-0000CC8F0000}"/>
    <cellStyle name="20% - Accent1 4 2 4 8 8" xfId="36996" xr:uid="{00000000-0005-0000-0000-0000CD8F0000}"/>
    <cellStyle name="20% - Accent1 4 2 4 8 8 2" xfId="36997" xr:uid="{00000000-0005-0000-0000-0000CE8F0000}"/>
    <cellStyle name="20% - Accent1 4 2 4 8 9" xfId="36998" xr:uid="{00000000-0005-0000-0000-0000CF8F0000}"/>
    <cellStyle name="20% - Accent1 4 2 4 9" xfId="36999" xr:uid="{00000000-0005-0000-0000-0000D08F0000}"/>
    <cellStyle name="20% - Accent1 4 2 4 9 2" xfId="37000" xr:uid="{00000000-0005-0000-0000-0000D18F0000}"/>
    <cellStyle name="20% - Accent1 4 2 4 9 2 2" xfId="37001" xr:uid="{00000000-0005-0000-0000-0000D28F0000}"/>
    <cellStyle name="20% - Accent1 4 2 4 9 2 2 2" xfId="37002" xr:uid="{00000000-0005-0000-0000-0000D38F0000}"/>
    <cellStyle name="20% - Accent1 4 2 4 9 2 3" xfId="37003" xr:uid="{00000000-0005-0000-0000-0000D48F0000}"/>
    <cellStyle name="20% - Accent1 4 2 4 9 3" xfId="37004" xr:uid="{00000000-0005-0000-0000-0000D58F0000}"/>
    <cellStyle name="20% - Accent1 4 2 4 9 3 2" xfId="37005" xr:uid="{00000000-0005-0000-0000-0000D68F0000}"/>
    <cellStyle name="20% - Accent1 4 2 4 9 4" xfId="37006" xr:uid="{00000000-0005-0000-0000-0000D78F0000}"/>
    <cellStyle name="20% - Accent1 4 2 5" xfId="37007" xr:uid="{00000000-0005-0000-0000-0000D88F0000}"/>
    <cellStyle name="20% - Accent1 4 2 5 10" xfId="37008" xr:uid="{00000000-0005-0000-0000-0000D98F0000}"/>
    <cellStyle name="20% - Accent1 4 2 5 10 2" xfId="37009" xr:uid="{00000000-0005-0000-0000-0000DA8F0000}"/>
    <cellStyle name="20% - Accent1 4 2 5 10 2 2" xfId="37010" xr:uid="{00000000-0005-0000-0000-0000DB8F0000}"/>
    <cellStyle name="20% - Accent1 4 2 5 10 2 2 2" xfId="37011" xr:uid="{00000000-0005-0000-0000-0000DC8F0000}"/>
    <cellStyle name="20% - Accent1 4 2 5 10 2 3" xfId="37012" xr:uid="{00000000-0005-0000-0000-0000DD8F0000}"/>
    <cellStyle name="20% - Accent1 4 2 5 10 3" xfId="37013" xr:uid="{00000000-0005-0000-0000-0000DE8F0000}"/>
    <cellStyle name="20% - Accent1 4 2 5 10 3 2" xfId="37014" xr:uid="{00000000-0005-0000-0000-0000DF8F0000}"/>
    <cellStyle name="20% - Accent1 4 2 5 10 4" xfId="37015" xr:uid="{00000000-0005-0000-0000-0000E08F0000}"/>
    <cellStyle name="20% - Accent1 4 2 5 11" xfId="37016" xr:uid="{00000000-0005-0000-0000-0000E18F0000}"/>
    <cellStyle name="20% - Accent1 4 2 5 11 2" xfId="37017" xr:uid="{00000000-0005-0000-0000-0000E28F0000}"/>
    <cellStyle name="20% - Accent1 4 2 5 11 2 2" xfId="37018" xr:uid="{00000000-0005-0000-0000-0000E38F0000}"/>
    <cellStyle name="20% - Accent1 4 2 5 11 3" xfId="37019" xr:uid="{00000000-0005-0000-0000-0000E48F0000}"/>
    <cellStyle name="20% - Accent1 4 2 5 12" xfId="37020" xr:uid="{00000000-0005-0000-0000-0000E58F0000}"/>
    <cellStyle name="20% - Accent1 4 2 5 12 2" xfId="37021" xr:uid="{00000000-0005-0000-0000-0000E68F0000}"/>
    <cellStyle name="20% - Accent1 4 2 5 12 2 2" xfId="37022" xr:uid="{00000000-0005-0000-0000-0000E78F0000}"/>
    <cellStyle name="20% - Accent1 4 2 5 12 3" xfId="37023" xr:uid="{00000000-0005-0000-0000-0000E88F0000}"/>
    <cellStyle name="20% - Accent1 4 2 5 13" xfId="37024" xr:uid="{00000000-0005-0000-0000-0000E98F0000}"/>
    <cellStyle name="20% - Accent1 4 2 5 13 2" xfId="37025" xr:uid="{00000000-0005-0000-0000-0000EA8F0000}"/>
    <cellStyle name="20% - Accent1 4 2 5 14" xfId="37026" xr:uid="{00000000-0005-0000-0000-0000EB8F0000}"/>
    <cellStyle name="20% - Accent1 4 2 5 14 2" xfId="37027" xr:uid="{00000000-0005-0000-0000-0000EC8F0000}"/>
    <cellStyle name="20% - Accent1 4 2 5 15" xfId="37028" xr:uid="{00000000-0005-0000-0000-0000ED8F0000}"/>
    <cellStyle name="20% - Accent1 4 2 5 2" xfId="37029" xr:uid="{00000000-0005-0000-0000-0000EE8F0000}"/>
    <cellStyle name="20% - Accent1 4 2 5 2 10" xfId="37030" xr:uid="{00000000-0005-0000-0000-0000EF8F0000}"/>
    <cellStyle name="20% - Accent1 4 2 5 2 10 2" xfId="37031" xr:uid="{00000000-0005-0000-0000-0000F08F0000}"/>
    <cellStyle name="20% - Accent1 4 2 5 2 10 2 2" xfId="37032" xr:uid="{00000000-0005-0000-0000-0000F18F0000}"/>
    <cellStyle name="20% - Accent1 4 2 5 2 10 3" xfId="37033" xr:uid="{00000000-0005-0000-0000-0000F28F0000}"/>
    <cellStyle name="20% - Accent1 4 2 5 2 11" xfId="37034" xr:uid="{00000000-0005-0000-0000-0000F38F0000}"/>
    <cellStyle name="20% - Accent1 4 2 5 2 11 2" xfId="37035" xr:uid="{00000000-0005-0000-0000-0000F48F0000}"/>
    <cellStyle name="20% - Accent1 4 2 5 2 11 2 2" xfId="37036" xr:uid="{00000000-0005-0000-0000-0000F58F0000}"/>
    <cellStyle name="20% - Accent1 4 2 5 2 11 3" xfId="37037" xr:uid="{00000000-0005-0000-0000-0000F68F0000}"/>
    <cellStyle name="20% - Accent1 4 2 5 2 12" xfId="37038" xr:uid="{00000000-0005-0000-0000-0000F78F0000}"/>
    <cellStyle name="20% - Accent1 4 2 5 2 12 2" xfId="37039" xr:uid="{00000000-0005-0000-0000-0000F88F0000}"/>
    <cellStyle name="20% - Accent1 4 2 5 2 13" xfId="37040" xr:uid="{00000000-0005-0000-0000-0000F98F0000}"/>
    <cellStyle name="20% - Accent1 4 2 5 2 13 2" xfId="37041" xr:uid="{00000000-0005-0000-0000-0000FA8F0000}"/>
    <cellStyle name="20% - Accent1 4 2 5 2 14" xfId="37042" xr:uid="{00000000-0005-0000-0000-0000FB8F0000}"/>
    <cellStyle name="20% - Accent1 4 2 5 2 2" xfId="37043" xr:uid="{00000000-0005-0000-0000-0000FC8F0000}"/>
    <cellStyle name="20% - Accent1 4 2 5 2 2 10" xfId="37044" xr:uid="{00000000-0005-0000-0000-0000FD8F0000}"/>
    <cellStyle name="20% - Accent1 4 2 5 2 2 10 2" xfId="37045" xr:uid="{00000000-0005-0000-0000-0000FE8F0000}"/>
    <cellStyle name="20% - Accent1 4 2 5 2 2 11" xfId="37046" xr:uid="{00000000-0005-0000-0000-0000FF8F0000}"/>
    <cellStyle name="20% - Accent1 4 2 5 2 2 2" xfId="37047" xr:uid="{00000000-0005-0000-0000-000000900000}"/>
    <cellStyle name="20% - Accent1 4 2 5 2 2 2 2" xfId="37048" xr:uid="{00000000-0005-0000-0000-000001900000}"/>
    <cellStyle name="20% - Accent1 4 2 5 2 2 2 2 2" xfId="37049" xr:uid="{00000000-0005-0000-0000-000002900000}"/>
    <cellStyle name="20% - Accent1 4 2 5 2 2 2 2 2 2" xfId="37050" xr:uid="{00000000-0005-0000-0000-000003900000}"/>
    <cellStyle name="20% - Accent1 4 2 5 2 2 2 2 2 2 2" xfId="37051" xr:uid="{00000000-0005-0000-0000-000004900000}"/>
    <cellStyle name="20% - Accent1 4 2 5 2 2 2 2 2 3" xfId="37052" xr:uid="{00000000-0005-0000-0000-000005900000}"/>
    <cellStyle name="20% - Accent1 4 2 5 2 2 2 2 3" xfId="37053" xr:uid="{00000000-0005-0000-0000-000006900000}"/>
    <cellStyle name="20% - Accent1 4 2 5 2 2 2 2 3 2" xfId="37054" xr:uid="{00000000-0005-0000-0000-000007900000}"/>
    <cellStyle name="20% - Accent1 4 2 5 2 2 2 2 4" xfId="37055" xr:uid="{00000000-0005-0000-0000-000008900000}"/>
    <cellStyle name="20% - Accent1 4 2 5 2 2 2 3" xfId="37056" xr:uid="{00000000-0005-0000-0000-000009900000}"/>
    <cellStyle name="20% - Accent1 4 2 5 2 2 2 3 2" xfId="37057" xr:uid="{00000000-0005-0000-0000-00000A900000}"/>
    <cellStyle name="20% - Accent1 4 2 5 2 2 2 3 2 2" xfId="37058" xr:uid="{00000000-0005-0000-0000-00000B900000}"/>
    <cellStyle name="20% - Accent1 4 2 5 2 2 2 3 2 2 2" xfId="37059" xr:uid="{00000000-0005-0000-0000-00000C900000}"/>
    <cellStyle name="20% - Accent1 4 2 5 2 2 2 3 2 3" xfId="37060" xr:uid="{00000000-0005-0000-0000-00000D900000}"/>
    <cellStyle name="20% - Accent1 4 2 5 2 2 2 3 3" xfId="37061" xr:uid="{00000000-0005-0000-0000-00000E900000}"/>
    <cellStyle name="20% - Accent1 4 2 5 2 2 2 3 3 2" xfId="37062" xr:uid="{00000000-0005-0000-0000-00000F900000}"/>
    <cellStyle name="20% - Accent1 4 2 5 2 2 2 3 4" xfId="37063" xr:uid="{00000000-0005-0000-0000-000010900000}"/>
    <cellStyle name="20% - Accent1 4 2 5 2 2 2 4" xfId="37064" xr:uid="{00000000-0005-0000-0000-000011900000}"/>
    <cellStyle name="20% - Accent1 4 2 5 2 2 2 4 2" xfId="37065" xr:uid="{00000000-0005-0000-0000-000012900000}"/>
    <cellStyle name="20% - Accent1 4 2 5 2 2 2 4 2 2" xfId="37066" xr:uid="{00000000-0005-0000-0000-000013900000}"/>
    <cellStyle name="20% - Accent1 4 2 5 2 2 2 4 2 2 2" xfId="37067" xr:uid="{00000000-0005-0000-0000-000014900000}"/>
    <cellStyle name="20% - Accent1 4 2 5 2 2 2 4 2 3" xfId="37068" xr:uid="{00000000-0005-0000-0000-000015900000}"/>
    <cellStyle name="20% - Accent1 4 2 5 2 2 2 4 3" xfId="37069" xr:uid="{00000000-0005-0000-0000-000016900000}"/>
    <cellStyle name="20% - Accent1 4 2 5 2 2 2 4 3 2" xfId="37070" xr:uid="{00000000-0005-0000-0000-000017900000}"/>
    <cellStyle name="20% - Accent1 4 2 5 2 2 2 4 4" xfId="37071" xr:uid="{00000000-0005-0000-0000-000018900000}"/>
    <cellStyle name="20% - Accent1 4 2 5 2 2 2 5" xfId="37072" xr:uid="{00000000-0005-0000-0000-000019900000}"/>
    <cellStyle name="20% - Accent1 4 2 5 2 2 2 5 2" xfId="37073" xr:uid="{00000000-0005-0000-0000-00001A900000}"/>
    <cellStyle name="20% - Accent1 4 2 5 2 2 2 5 2 2" xfId="37074" xr:uid="{00000000-0005-0000-0000-00001B900000}"/>
    <cellStyle name="20% - Accent1 4 2 5 2 2 2 5 3" xfId="37075" xr:uid="{00000000-0005-0000-0000-00001C900000}"/>
    <cellStyle name="20% - Accent1 4 2 5 2 2 2 6" xfId="37076" xr:uid="{00000000-0005-0000-0000-00001D900000}"/>
    <cellStyle name="20% - Accent1 4 2 5 2 2 2 6 2" xfId="37077" xr:uid="{00000000-0005-0000-0000-00001E900000}"/>
    <cellStyle name="20% - Accent1 4 2 5 2 2 2 6 2 2" xfId="37078" xr:uid="{00000000-0005-0000-0000-00001F900000}"/>
    <cellStyle name="20% - Accent1 4 2 5 2 2 2 6 3" xfId="37079" xr:uid="{00000000-0005-0000-0000-000020900000}"/>
    <cellStyle name="20% - Accent1 4 2 5 2 2 2 7" xfId="37080" xr:uid="{00000000-0005-0000-0000-000021900000}"/>
    <cellStyle name="20% - Accent1 4 2 5 2 2 2 7 2" xfId="37081" xr:uid="{00000000-0005-0000-0000-000022900000}"/>
    <cellStyle name="20% - Accent1 4 2 5 2 2 2 8" xfId="37082" xr:uid="{00000000-0005-0000-0000-000023900000}"/>
    <cellStyle name="20% - Accent1 4 2 5 2 2 2 8 2" xfId="37083" xr:uid="{00000000-0005-0000-0000-000024900000}"/>
    <cellStyle name="20% - Accent1 4 2 5 2 2 2 9" xfId="37084" xr:uid="{00000000-0005-0000-0000-000025900000}"/>
    <cellStyle name="20% - Accent1 4 2 5 2 2 3" xfId="37085" xr:uid="{00000000-0005-0000-0000-000026900000}"/>
    <cellStyle name="20% - Accent1 4 2 5 2 2 3 2" xfId="37086" xr:uid="{00000000-0005-0000-0000-000027900000}"/>
    <cellStyle name="20% - Accent1 4 2 5 2 2 3 2 2" xfId="37087" xr:uid="{00000000-0005-0000-0000-000028900000}"/>
    <cellStyle name="20% - Accent1 4 2 5 2 2 3 2 2 2" xfId="37088" xr:uid="{00000000-0005-0000-0000-000029900000}"/>
    <cellStyle name="20% - Accent1 4 2 5 2 2 3 2 2 2 2" xfId="37089" xr:uid="{00000000-0005-0000-0000-00002A900000}"/>
    <cellStyle name="20% - Accent1 4 2 5 2 2 3 2 2 3" xfId="37090" xr:uid="{00000000-0005-0000-0000-00002B900000}"/>
    <cellStyle name="20% - Accent1 4 2 5 2 2 3 2 3" xfId="37091" xr:uid="{00000000-0005-0000-0000-00002C900000}"/>
    <cellStyle name="20% - Accent1 4 2 5 2 2 3 2 3 2" xfId="37092" xr:uid="{00000000-0005-0000-0000-00002D900000}"/>
    <cellStyle name="20% - Accent1 4 2 5 2 2 3 2 4" xfId="37093" xr:uid="{00000000-0005-0000-0000-00002E900000}"/>
    <cellStyle name="20% - Accent1 4 2 5 2 2 3 3" xfId="37094" xr:uid="{00000000-0005-0000-0000-00002F900000}"/>
    <cellStyle name="20% - Accent1 4 2 5 2 2 3 3 2" xfId="37095" xr:uid="{00000000-0005-0000-0000-000030900000}"/>
    <cellStyle name="20% - Accent1 4 2 5 2 2 3 3 2 2" xfId="37096" xr:uid="{00000000-0005-0000-0000-000031900000}"/>
    <cellStyle name="20% - Accent1 4 2 5 2 2 3 3 2 2 2" xfId="37097" xr:uid="{00000000-0005-0000-0000-000032900000}"/>
    <cellStyle name="20% - Accent1 4 2 5 2 2 3 3 2 3" xfId="37098" xr:uid="{00000000-0005-0000-0000-000033900000}"/>
    <cellStyle name="20% - Accent1 4 2 5 2 2 3 3 3" xfId="37099" xr:uid="{00000000-0005-0000-0000-000034900000}"/>
    <cellStyle name="20% - Accent1 4 2 5 2 2 3 3 3 2" xfId="37100" xr:uid="{00000000-0005-0000-0000-000035900000}"/>
    <cellStyle name="20% - Accent1 4 2 5 2 2 3 3 4" xfId="37101" xr:uid="{00000000-0005-0000-0000-000036900000}"/>
    <cellStyle name="20% - Accent1 4 2 5 2 2 3 4" xfId="37102" xr:uid="{00000000-0005-0000-0000-000037900000}"/>
    <cellStyle name="20% - Accent1 4 2 5 2 2 3 4 2" xfId="37103" xr:uid="{00000000-0005-0000-0000-000038900000}"/>
    <cellStyle name="20% - Accent1 4 2 5 2 2 3 4 2 2" xfId="37104" xr:uid="{00000000-0005-0000-0000-000039900000}"/>
    <cellStyle name="20% - Accent1 4 2 5 2 2 3 4 2 2 2" xfId="37105" xr:uid="{00000000-0005-0000-0000-00003A900000}"/>
    <cellStyle name="20% - Accent1 4 2 5 2 2 3 4 2 3" xfId="37106" xr:uid="{00000000-0005-0000-0000-00003B900000}"/>
    <cellStyle name="20% - Accent1 4 2 5 2 2 3 4 3" xfId="37107" xr:uid="{00000000-0005-0000-0000-00003C900000}"/>
    <cellStyle name="20% - Accent1 4 2 5 2 2 3 4 3 2" xfId="37108" xr:uid="{00000000-0005-0000-0000-00003D900000}"/>
    <cellStyle name="20% - Accent1 4 2 5 2 2 3 4 4" xfId="37109" xr:uid="{00000000-0005-0000-0000-00003E900000}"/>
    <cellStyle name="20% - Accent1 4 2 5 2 2 3 5" xfId="37110" xr:uid="{00000000-0005-0000-0000-00003F900000}"/>
    <cellStyle name="20% - Accent1 4 2 5 2 2 3 5 2" xfId="37111" xr:uid="{00000000-0005-0000-0000-000040900000}"/>
    <cellStyle name="20% - Accent1 4 2 5 2 2 3 5 2 2" xfId="37112" xr:uid="{00000000-0005-0000-0000-000041900000}"/>
    <cellStyle name="20% - Accent1 4 2 5 2 2 3 5 3" xfId="37113" xr:uid="{00000000-0005-0000-0000-000042900000}"/>
    <cellStyle name="20% - Accent1 4 2 5 2 2 3 6" xfId="37114" xr:uid="{00000000-0005-0000-0000-000043900000}"/>
    <cellStyle name="20% - Accent1 4 2 5 2 2 3 6 2" xfId="37115" xr:uid="{00000000-0005-0000-0000-000044900000}"/>
    <cellStyle name="20% - Accent1 4 2 5 2 2 3 6 2 2" xfId="37116" xr:uid="{00000000-0005-0000-0000-000045900000}"/>
    <cellStyle name="20% - Accent1 4 2 5 2 2 3 6 3" xfId="37117" xr:uid="{00000000-0005-0000-0000-000046900000}"/>
    <cellStyle name="20% - Accent1 4 2 5 2 2 3 7" xfId="37118" xr:uid="{00000000-0005-0000-0000-000047900000}"/>
    <cellStyle name="20% - Accent1 4 2 5 2 2 3 7 2" xfId="37119" xr:uid="{00000000-0005-0000-0000-000048900000}"/>
    <cellStyle name="20% - Accent1 4 2 5 2 2 3 8" xfId="37120" xr:uid="{00000000-0005-0000-0000-000049900000}"/>
    <cellStyle name="20% - Accent1 4 2 5 2 2 3 8 2" xfId="37121" xr:uid="{00000000-0005-0000-0000-00004A900000}"/>
    <cellStyle name="20% - Accent1 4 2 5 2 2 3 9" xfId="37122" xr:uid="{00000000-0005-0000-0000-00004B900000}"/>
    <cellStyle name="20% - Accent1 4 2 5 2 2 4" xfId="37123" xr:uid="{00000000-0005-0000-0000-00004C900000}"/>
    <cellStyle name="20% - Accent1 4 2 5 2 2 4 2" xfId="37124" xr:uid="{00000000-0005-0000-0000-00004D900000}"/>
    <cellStyle name="20% - Accent1 4 2 5 2 2 4 2 2" xfId="37125" xr:uid="{00000000-0005-0000-0000-00004E900000}"/>
    <cellStyle name="20% - Accent1 4 2 5 2 2 4 2 2 2" xfId="37126" xr:uid="{00000000-0005-0000-0000-00004F900000}"/>
    <cellStyle name="20% - Accent1 4 2 5 2 2 4 2 3" xfId="37127" xr:uid="{00000000-0005-0000-0000-000050900000}"/>
    <cellStyle name="20% - Accent1 4 2 5 2 2 4 3" xfId="37128" xr:uid="{00000000-0005-0000-0000-000051900000}"/>
    <cellStyle name="20% - Accent1 4 2 5 2 2 4 3 2" xfId="37129" xr:uid="{00000000-0005-0000-0000-000052900000}"/>
    <cellStyle name="20% - Accent1 4 2 5 2 2 4 4" xfId="37130" xr:uid="{00000000-0005-0000-0000-000053900000}"/>
    <cellStyle name="20% - Accent1 4 2 5 2 2 5" xfId="37131" xr:uid="{00000000-0005-0000-0000-000054900000}"/>
    <cellStyle name="20% - Accent1 4 2 5 2 2 5 2" xfId="37132" xr:uid="{00000000-0005-0000-0000-000055900000}"/>
    <cellStyle name="20% - Accent1 4 2 5 2 2 5 2 2" xfId="37133" xr:uid="{00000000-0005-0000-0000-000056900000}"/>
    <cellStyle name="20% - Accent1 4 2 5 2 2 5 2 2 2" xfId="37134" xr:uid="{00000000-0005-0000-0000-000057900000}"/>
    <cellStyle name="20% - Accent1 4 2 5 2 2 5 2 3" xfId="37135" xr:uid="{00000000-0005-0000-0000-000058900000}"/>
    <cellStyle name="20% - Accent1 4 2 5 2 2 5 3" xfId="37136" xr:uid="{00000000-0005-0000-0000-000059900000}"/>
    <cellStyle name="20% - Accent1 4 2 5 2 2 5 3 2" xfId="37137" xr:uid="{00000000-0005-0000-0000-00005A900000}"/>
    <cellStyle name="20% - Accent1 4 2 5 2 2 5 4" xfId="37138" xr:uid="{00000000-0005-0000-0000-00005B900000}"/>
    <cellStyle name="20% - Accent1 4 2 5 2 2 6" xfId="37139" xr:uid="{00000000-0005-0000-0000-00005C900000}"/>
    <cellStyle name="20% - Accent1 4 2 5 2 2 6 2" xfId="37140" xr:uid="{00000000-0005-0000-0000-00005D900000}"/>
    <cellStyle name="20% - Accent1 4 2 5 2 2 6 2 2" xfId="37141" xr:uid="{00000000-0005-0000-0000-00005E900000}"/>
    <cellStyle name="20% - Accent1 4 2 5 2 2 6 2 2 2" xfId="37142" xr:uid="{00000000-0005-0000-0000-00005F900000}"/>
    <cellStyle name="20% - Accent1 4 2 5 2 2 6 2 3" xfId="37143" xr:uid="{00000000-0005-0000-0000-000060900000}"/>
    <cellStyle name="20% - Accent1 4 2 5 2 2 6 3" xfId="37144" xr:uid="{00000000-0005-0000-0000-000061900000}"/>
    <cellStyle name="20% - Accent1 4 2 5 2 2 6 3 2" xfId="37145" xr:uid="{00000000-0005-0000-0000-000062900000}"/>
    <cellStyle name="20% - Accent1 4 2 5 2 2 6 4" xfId="37146" xr:uid="{00000000-0005-0000-0000-000063900000}"/>
    <cellStyle name="20% - Accent1 4 2 5 2 2 7" xfId="37147" xr:uid="{00000000-0005-0000-0000-000064900000}"/>
    <cellStyle name="20% - Accent1 4 2 5 2 2 7 2" xfId="37148" xr:uid="{00000000-0005-0000-0000-000065900000}"/>
    <cellStyle name="20% - Accent1 4 2 5 2 2 7 2 2" xfId="37149" xr:uid="{00000000-0005-0000-0000-000066900000}"/>
    <cellStyle name="20% - Accent1 4 2 5 2 2 7 3" xfId="37150" xr:uid="{00000000-0005-0000-0000-000067900000}"/>
    <cellStyle name="20% - Accent1 4 2 5 2 2 8" xfId="37151" xr:uid="{00000000-0005-0000-0000-000068900000}"/>
    <cellStyle name="20% - Accent1 4 2 5 2 2 8 2" xfId="37152" xr:uid="{00000000-0005-0000-0000-000069900000}"/>
    <cellStyle name="20% - Accent1 4 2 5 2 2 8 2 2" xfId="37153" xr:uid="{00000000-0005-0000-0000-00006A900000}"/>
    <cellStyle name="20% - Accent1 4 2 5 2 2 8 3" xfId="37154" xr:uid="{00000000-0005-0000-0000-00006B900000}"/>
    <cellStyle name="20% - Accent1 4 2 5 2 2 9" xfId="37155" xr:uid="{00000000-0005-0000-0000-00006C900000}"/>
    <cellStyle name="20% - Accent1 4 2 5 2 2 9 2" xfId="37156" xr:uid="{00000000-0005-0000-0000-00006D900000}"/>
    <cellStyle name="20% - Accent1 4 2 5 2 3" xfId="37157" xr:uid="{00000000-0005-0000-0000-00006E900000}"/>
    <cellStyle name="20% - Accent1 4 2 5 2 3 10" xfId="37158" xr:uid="{00000000-0005-0000-0000-00006F900000}"/>
    <cellStyle name="20% - Accent1 4 2 5 2 3 10 2" xfId="37159" xr:uid="{00000000-0005-0000-0000-000070900000}"/>
    <cellStyle name="20% - Accent1 4 2 5 2 3 11" xfId="37160" xr:uid="{00000000-0005-0000-0000-000071900000}"/>
    <cellStyle name="20% - Accent1 4 2 5 2 3 2" xfId="37161" xr:uid="{00000000-0005-0000-0000-000072900000}"/>
    <cellStyle name="20% - Accent1 4 2 5 2 3 2 2" xfId="37162" xr:uid="{00000000-0005-0000-0000-000073900000}"/>
    <cellStyle name="20% - Accent1 4 2 5 2 3 2 2 2" xfId="37163" xr:uid="{00000000-0005-0000-0000-000074900000}"/>
    <cellStyle name="20% - Accent1 4 2 5 2 3 2 2 2 2" xfId="37164" xr:uid="{00000000-0005-0000-0000-000075900000}"/>
    <cellStyle name="20% - Accent1 4 2 5 2 3 2 2 2 2 2" xfId="37165" xr:uid="{00000000-0005-0000-0000-000076900000}"/>
    <cellStyle name="20% - Accent1 4 2 5 2 3 2 2 2 3" xfId="37166" xr:uid="{00000000-0005-0000-0000-000077900000}"/>
    <cellStyle name="20% - Accent1 4 2 5 2 3 2 2 3" xfId="37167" xr:uid="{00000000-0005-0000-0000-000078900000}"/>
    <cellStyle name="20% - Accent1 4 2 5 2 3 2 2 3 2" xfId="37168" xr:uid="{00000000-0005-0000-0000-000079900000}"/>
    <cellStyle name="20% - Accent1 4 2 5 2 3 2 2 4" xfId="37169" xr:uid="{00000000-0005-0000-0000-00007A900000}"/>
    <cellStyle name="20% - Accent1 4 2 5 2 3 2 3" xfId="37170" xr:uid="{00000000-0005-0000-0000-00007B900000}"/>
    <cellStyle name="20% - Accent1 4 2 5 2 3 2 3 2" xfId="37171" xr:uid="{00000000-0005-0000-0000-00007C900000}"/>
    <cellStyle name="20% - Accent1 4 2 5 2 3 2 3 2 2" xfId="37172" xr:uid="{00000000-0005-0000-0000-00007D900000}"/>
    <cellStyle name="20% - Accent1 4 2 5 2 3 2 3 2 2 2" xfId="37173" xr:uid="{00000000-0005-0000-0000-00007E900000}"/>
    <cellStyle name="20% - Accent1 4 2 5 2 3 2 3 2 3" xfId="37174" xr:uid="{00000000-0005-0000-0000-00007F900000}"/>
    <cellStyle name="20% - Accent1 4 2 5 2 3 2 3 3" xfId="37175" xr:uid="{00000000-0005-0000-0000-000080900000}"/>
    <cellStyle name="20% - Accent1 4 2 5 2 3 2 3 3 2" xfId="37176" xr:uid="{00000000-0005-0000-0000-000081900000}"/>
    <cellStyle name="20% - Accent1 4 2 5 2 3 2 3 4" xfId="37177" xr:uid="{00000000-0005-0000-0000-000082900000}"/>
    <cellStyle name="20% - Accent1 4 2 5 2 3 2 4" xfId="37178" xr:uid="{00000000-0005-0000-0000-000083900000}"/>
    <cellStyle name="20% - Accent1 4 2 5 2 3 2 4 2" xfId="37179" xr:uid="{00000000-0005-0000-0000-000084900000}"/>
    <cellStyle name="20% - Accent1 4 2 5 2 3 2 4 2 2" xfId="37180" xr:uid="{00000000-0005-0000-0000-000085900000}"/>
    <cellStyle name="20% - Accent1 4 2 5 2 3 2 4 2 2 2" xfId="37181" xr:uid="{00000000-0005-0000-0000-000086900000}"/>
    <cellStyle name="20% - Accent1 4 2 5 2 3 2 4 2 3" xfId="37182" xr:uid="{00000000-0005-0000-0000-000087900000}"/>
    <cellStyle name="20% - Accent1 4 2 5 2 3 2 4 3" xfId="37183" xr:uid="{00000000-0005-0000-0000-000088900000}"/>
    <cellStyle name="20% - Accent1 4 2 5 2 3 2 4 3 2" xfId="37184" xr:uid="{00000000-0005-0000-0000-000089900000}"/>
    <cellStyle name="20% - Accent1 4 2 5 2 3 2 4 4" xfId="37185" xr:uid="{00000000-0005-0000-0000-00008A900000}"/>
    <cellStyle name="20% - Accent1 4 2 5 2 3 2 5" xfId="37186" xr:uid="{00000000-0005-0000-0000-00008B900000}"/>
    <cellStyle name="20% - Accent1 4 2 5 2 3 2 5 2" xfId="37187" xr:uid="{00000000-0005-0000-0000-00008C900000}"/>
    <cellStyle name="20% - Accent1 4 2 5 2 3 2 5 2 2" xfId="37188" xr:uid="{00000000-0005-0000-0000-00008D900000}"/>
    <cellStyle name="20% - Accent1 4 2 5 2 3 2 5 3" xfId="37189" xr:uid="{00000000-0005-0000-0000-00008E900000}"/>
    <cellStyle name="20% - Accent1 4 2 5 2 3 2 6" xfId="37190" xr:uid="{00000000-0005-0000-0000-00008F900000}"/>
    <cellStyle name="20% - Accent1 4 2 5 2 3 2 6 2" xfId="37191" xr:uid="{00000000-0005-0000-0000-000090900000}"/>
    <cellStyle name="20% - Accent1 4 2 5 2 3 2 6 2 2" xfId="37192" xr:uid="{00000000-0005-0000-0000-000091900000}"/>
    <cellStyle name="20% - Accent1 4 2 5 2 3 2 6 3" xfId="37193" xr:uid="{00000000-0005-0000-0000-000092900000}"/>
    <cellStyle name="20% - Accent1 4 2 5 2 3 2 7" xfId="37194" xr:uid="{00000000-0005-0000-0000-000093900000}"/>
    <cellStyle name="20% - Accent1 4 2 5 2 3 2 7 2" xfId="37195" xr:uid="{00000000-0005-0000-0000-000094900000}"/>
    <cellStyle name="20% - Accent1 4 2 5 2 3 2 8" xfId="37196" xr:uid="{00000000-0005-0000-0000-000095900000}"/>
    <cellStyle name="20% - Accent1 4 2 5 2 3 2 8 2" xfId="37197" xr:uid="{00000000-0005-0000-0000-000096900000}"/>
    <cellStyle name="20% - Accent1 4 2 5 2 3 2 9" xfId="37198" xr:uid="{00000000-0005-0000-0000-000097900000}"/>
    <cellStyle name="20% - Accent1 4 2 5 2 3 3" xfId="37199" xr:uid="{00000000-0005-0000-0000-000098900000}"/>
    <cellStyle name="20% - Accent1 4 2 5 2 3 3 2" xfId="37200" xr:uid="{00000000-0005-0000-0000-000099900000}"/>
    <cellStyle name="20% - Accent1 4 2 5 2 3 3 2 2" xfId="37201" xr:uid="{00000000-0005-0000-0000-00009A900000}"/>
    <cellStyle name="20% - Accent1 4 2 5 2 3 3 2 2 2" xfId="37202" xr:uid="{00000000-0005-0000-0000-00009B900000}"/>
    <cellStyle name="20% - Accent1 4 2 5 2 3 3 2 2 2 2" xfId="37203" xr:uid="{00000000-0005-0000-0000-00009C900000}"/>
    <cellStyle name="20% - Accent1 4 2 5 2 3 3 2 2 3" xfId="37204" xr:uid="{00000000-0005-0000-0000-00009D900000}"/>
    <cellStyle name="20% - Accent1 4 2 5 2 3 3 2 3" xfId="37205" xr:uid="{00000000-0005-0000-0000-00009E900000}"/>
    <cellStyle name="20% - Accent1 4 2 5 2 3 3 2 3 2" xfId="37206" xr:uid="{00000000-0005-0000-0000-00009F900000}"/>
    <cellStyle name="20% - Accent1 4 2 5 2 3 3 2 4" xfId="37207" xr:uid="{00000000-0005-0000-0000-0000A0900000}"/>
    <cellStyle name="20% - Accent1 4 2 5 2 3 3 3" xfId="37208" xr:uid="{00000000-0005-0000-0000-0000A1900000}"/>
    <cellStyle name="20% - Accent1 4 2 5 2 3 3 3 2" xfId="37209" xr:uid="{00000000-0005-0000-0000-0000A2900000}"/>
    <cellStyle name="20% - Accent1 4 2 5 2 3 3 3 2 2" xfId="37210" xr:uid="{00000000-0005-0000-0000-0000A3900000}"/>
    <cellStyle name="20% - Accent1 4 2 5 2 3 3 3 2 2 2" xfId="37211" xr:uid="{00000000-0005-0000-0000-0000A4900000}"/>
    <cellStyle name="20% - Accent1 4 2 5 2 3 3 3 2 3" xfId="37212" xr:uid="{00000000-0005-0000-0000-0000A5900000}"/>
    <cellStyle name="20% - Accent1 4 2 5 2 3 3 3 3" xfId="37213" xr:uid="{00000000-0005-0000-0000-0000A6900000}"/>
    <cellStyle name="20% - Accent1 4 2 5 2 3 3 3 3 2" xfId="37214" xr:uid="{00000000-0005-0000-0000-0000A7900000}"/>
    <cellStyle name="20% - Accent1 4 2 5 2 3 3 3 4" xfId="37215" xr:uid="{00000000-0005-0000-0000-0000A8900000}"/>
    <cellStyle name="20% - Accent1 4 2 5 2 3 3 4" xfId="37216" xr:uid="{00000000-0005-0000-0000-0000A9900000}"/>
    <cellStyle name="20% - Accent1 4 2 5 2 3 3 4 2" xfId="37217" xr:uid="{00000000-0005-0000-0000-0000AA900000}"/>
    <cellStyle name="20% - Accent1 4 2 5 2 3 3 4 2 2" xfId="37218" xr:uid="{00000000-0005-0000-0000-0000AB900000}"/>
    <cellStyle name="20% - Accent1 4 2 5 2 3 3 4 2 2 2" xfId="37219" xr:uid="{00000000-0005-0000-0000-0000AC900000}"/>
    <cellStyle name="20% - Accent1 4 2 5 2 3 3 4 2 3" xfId="37220" xr:uid="{00000000-0005-0000-0000-0000AD900000}"/>
    <cellStyle name="20% - Accent1 4 2 5 2 3 3 4 3" xfId="37221" xr:uid="{00000000-0005-0000-0000-0000AE900000}"/>
    <cellStyle name="20% - Accent1 4 2 5 2 3 3 4 3 2" xfId="37222" xr:uid="{00000000-0005-0000-0000-0000AF900000}"/>
    <cellStyle name="20% - Accent1 4 2 5 2 3 3 4 4" xfId="37223" xr:uid="{00000000-0005-0000-0000-0000B0900000}"/>
    <cellStyle name="20% - Accent1 4 2 5 2 3 3 5" xfId="37224" xr:uid="{00000000-0005-0000-0000-0000B1900000}"/>
    <cellStyle name="20% - Accent1 4 2 5 2 3 3 5 2" xfId="37225" xr:uid="{00000000-0005-0000-0000-0000B2900000}"/>
    <cellStyle name="20% - Accent1 4 2 5 2 3 3 5 2 2" xfId="37226" xr:uid="{00000000-0005-0000-0000-0000B3900000}"/>
    <cellStyle name="20% - Accent1 4 2 5 2 3 3 5 3" xfId="37227" xr:uid="{00000000-0005-0000-0000-0000B4900000}"/>
    <cellStyle name="20% - Accent1 4 2 5 2 3 3 6" xfId="37228" xr:uid="{00000000-0005-0000-0000-0000B5900000}"/>
    <cellStyle name="20% - Accent1 4 2 5 2 3 3 6 2" xfId="37229" xr:uid="{00000000-0005-0000-0000-0000B6900000}"/>
    <cellStyle name="20% - Accent1 4 2 5 2 3 3 6 2 2" xfId="37230" xr:uid="{00000000-0005-0000-0000-0000B7900000}"/>
    <cellStyle name="20% - Accent1 4 2 5 2 3 3 6 3" xfId="37231" xr:uid="{00000000-0005-0000-0000-0000B8900000}"/>
    <cellStyle name="20% - Accent1 4 2 5 2 3 3 7" xfId="37232" xr:uid="{00000000-0005-0000-0000-0000B9900000}"/>
    <cellStyle name="20% - Accent1 4 2 5 2 3 3 7 2" xfId="37233" xr:uid="{00000000-0005-0000-0000-0000BA900000}"/>
    <cellStyle name="20% - Accent1 4 2 5 2 3 3 8" xfId="37234" xr:uid="{00000000-0005-0000-0000-0000BB900000}"/>
    <cellStyle name="20% - Accent1 4 2 5 2 3 3 8 2" xfId="37235" xr:uid="{00000000-0005-0000-0000-0000BC900000}"/>
    <cellStyle name="20% - Accent1 4 2 5 2 3 3 9" xfId="37236" xr:uid="{00000000-0005-0000-0000-0000BD900000}"/>
    <cellStyle name="20% - Accent1 4 2 5 2 3 4" xfId="37237" xr:uid="{00000000-0005-0000-0000-0000BE900000}"/>
    <cellStyle name="20% - Accent1 4 2 5 2 3 4 2" xfId="37238" xr:uid="{00000000-0005-0000-0000-0000BF900000}"/>
    <cellStyle name="20% - Accent1 4 2 5 2 3 4 2 2" xfId="37239" xr:uid="{00000000-0005-0000-0000-0000C0900000}"/>
    <cellStyle name="20% - Accent1 4 2 5 2 3 4 2 2 2" xfId="37240" xr:uid="{00000000-0005-0000-0000-0000C1900000}"/>
    <cellStyle name="20% - Accent1 4 2 5 2 3 4 2 3" xfId="37241" xr:uid="{00000000-0005-0000-0000-0000C2900000}"/>
    <cellStyle name="20% - Accent1 4 2 5 2 3 4 3" xfId="37242" xr:uid="{00000000-0005-0000-0000-0000C3900000}"/>
    <cellStyle name="20% - Accent1 4 2 5 2 3 4 3 2" xfId="37243" xr:uid="{00000000-0005-0000-0000-0000C4900000}"/>
    <cellStyle name="20% - Accent1 4 2 5 2 3 4 4" xfId="37244" xr:uid="{00000000-0005-0000-0000-0000C5900000}"/>
    <cellStyle name="20% - Accent1 4 2 5 2 3 5" xfId="37245" xr:uid="{00000000-0005-0000-0000-0000C6900000}"/>
    <cellStyle name="20% - Accent1 4 2 5 2 3 5 2" xfId="37246" xr:uid="{00000000-0005-0000-0000-0000C7900000}"/>
    <cellStyle name="20% - Accent1 4 2 5 2 3 5 2 2" xfId="37247" xr:uid="{00000000-0005-0000-0000-0000C8900000}"/>
    <cellStyle name="20% - Accent1 4 2 5 2 3 5 2 2 2" xfId="37248" xr:uid="{00000000-0005-0000-0000-0000C9900000}"/>
    <cellStyle name="20% - Accent1 4 2 5 2 3 5 2 3" xfId="37249" xr:uid="{00000000-0005-0000-0000-0000CA900000}"/>
    <cellStyle name="20% - Accent1 4 2 5 2 3 5 3" xfId="37250" xr:uid="{00000000-0005-0000-0000-0000CB900000}"/>
    <cellStyle name="20% - Accent1 4 2 5 2 3 5 3 2" xfId="37251" xr:uid="{00000000-0005-0000-0000-0000CC900000}"/>
    <cellStyle name="20% - Accent1 4 2 5 2 3 5 4" xfId="37252" xr:uid="{00000000-0005-0000-0000-0000CD900000}"/>
    <cellStyle name="20% - Accent1 4 2 5 2 3 6" xfId="37253" xr:uid="{00000000-0005-0000-0000-0000CE900000}"/>
    <cellStyle name="20% - Accent1 4 2 5 2 3 6 2" xfId="37254" xr:uid="{00000000-0005-0000-0000-0000CF900000}"/>
    <cellStyle name="20% - Accent1 4 2 5 2 3 6 2 2" xfId="37255" xr:uid="{00000000-0005-0000-0000-0000D0900000}"/>
    <cellStyle name="20% - Accent1 4 2 5 2 3 6 2 2 2" xfId="37256" xr:uid="{00000000-0005-0000-0000-0000D1900000}"/>
    <cellStyle name="20% - Accent1 4 2 5 2 3 6 2 3" xfId="37257" xr:uid="{00000000-0005-0000-0000-0000D2900000}"/>
    <cellStyle name="20% - Accent1 4 2 5 2 3 6 3" xfId="37258" xr:uid="{00000000-0005-0000-0000-0000D3900000}"/>
    <cellStyle name="20% - Accent1 4 2 5 2 3 6 3 2" xfId="37259" xr:uid="{00000000-0005-0000-0000-0000D4900000}"/>
    <cellStyle name="20% - Accent1 4 2 5 2 3 6 4" xfId="37260" xr:uid="{00000000-0005-0000-0000-0000D5900000}"/>
    <cellStyle name="20% - Accent1 4 2 5 2 3 7" xfId="37261" xr:uid="{00000000-0005-0000-0000-0000D6900000}"/>
    <cellStyle name="20% - Accent1 4 2 5 2 3 7 2" xfId="37262" xr:uid="{00000000-0005-0000-0000-0000D7900000}"/>
    <cellStyle name="20% - Accent1 4 2 5 2 3 7 2 2" xfId="37263" xr:uid="{00000000-0005-0000-0000-0000D8900000}"/>
    <cellStyle name="20% - Accent1 4 2 5 2 3 7 3" xfId="37264" xr:uid="{00000000-0005-0000-0000-0000D9900000}"/>
    <cellStyle name="20% - Accent1 4 2 5 2 3 8" xfId="37265" xr:uid="{00000000-0005-0000-0000-0000DA900000}"/>
    <cellStyle name="20% - Accent1 4 2 5 2 3 8 2" xfId="37266" xr:uid="{00000000-0005-0000-0000-0000DB900000}"/>
    <cellStyle name="20% - Accent1 4 2 5 2 3 8 2 2" xfId="37267" xr:uid="{00000000-0005-0000-0000-0000DC900000}"/>
    <cellStyle name="20% - Accent1 4 2 5 2 3 8 3" xfId="37268" xr:uid="{00000000-0005-0000-0000-0000DD900000}"/>
    <cellStyle name="20% - Accent1 4 2 5 2 3 9" xfId="37269" xr:uid="{00000000-0005-0000-0000-0000DE900000}"/>
    <cellStyle name="20% - Accent1 4 2 5 2 3 9 2" xfId="37270" xr:uid="{00000000-0005-0000-0000-0000DF900000}"/>
    <cellStyle name="20% - Accent1 4 2 5 2 4" xfId="37271" xr:uid="{00000000-0005-0000-0000-0000E0900000}"/>
    <cellStyle name="20% - Accent1 4 2 5 2 4 10" xfId="37272" xr:uid="{00000000-0005-0000-0000-0000E1900000}"/>
    <cellStyle name="20% - Accent1 4 2 5 2 4 10 2" xfId="37273" xr:uid="{00000000-0005-0000-0000-0000E2900000}"/>
    <cellStyle name="20% - Accent1 4 2 5 2 4 11" xfId="37274" xr:uid="{00000000-0005-0000-0000-0000E3900000}"/>
    <cellStyle name="20% - Accent1 4 2 5 2 4 2" xfId="37275" xr:uid="{00000000-0005-0000-0000-0000E4900000}"/>
    <cellStyle name="20% - Accent1 4 2 5 2 4 2 2" xfId="37276" xr:uid="{00000000-0005-0000-0000-0000E5900000}"/>
    <cellStyle name="20% - Accent1 4 2 5 2 4 2 2 2" xfId="37277" xr:uid="{00000000-0005-0000-0000-0000E6900000}"/>
    <cellStyle name="20% - Accent1 4 2 5 2 4 2 2 2 2" xfId="37278" xr:uid="{00000000-0005-0000-0000-0000E7900000}"/>
    <cellStyle name="20% - Accent1 4 2 5 2 4 2 2 2 2 2" xfId="37279" xr:uid="{00000000-0005-0000-0000-0000E8900000}"/>
    <cellStyle name="20% - Accent1 4 2 5 2 4 2 2 2 3" xfId="37280" xr:uid="{00000000-0005-0000-0000-0000E9900000}"/>
    <cellStyle name="20% - Accent1 4 2 5 2 4 2 2 3" xfId="37281" xr:uid="{00000000-0005-0000-0000-0000EA900000}"/>
    <cellStyle name="20% - Accent1 4 2 5 2 4 2 2 3 2" xfId="37282" xr:uid="{00000000-0005-0000-0000-0000EB900000}"/>
    <cellStyle name="20% - Accent1 4 2 5 2 4 2 2 4" xfId="37283" xr:uid="{00000000-0005-0000-0000-0000EC900000}"/>
    <cellStyle name="20% - Accent1 4 2 5 2 4 2 3" xfId="37284" xr:uid="{00000000-0005-0000-0000-0000ED900000}"/>
    <cellStyle name="20% - Accent1 4 2 5 2 4 2 3 2" xfId="37285" xr:uid="{00000000-0005-0000-0000-0000EE900000}"/>
    <cellStyle name="20% - Accent1 4 2 5 2 4 2 3 2 2" xfId="37286" xr:uid="{00000000-0005-0000-0000-0000EF900000}"/>
    <cellStyle name="20% - Accent1 4 2 5 2 4 2 3 2 2 2" xfId="37287" xr:uid="{00000000-0005-0000-0000-0000F0900000}"/>
    <cellStyle name="20% - Accent1 4 2 5 2 4 2 3 2 3" xfId="37288" xr:uid="{00000000-0005-0000-0000-0000F1900000}"/>
    <cellStyle name="20% - Accent1 4 2 5 2 4 2 3 3" xfId="37289" xr:uid="{00000000-0005-0000-0000-0000F2900000}"/>
    <cellStyle name="20% - Accent1 4 2 5 2 4 2 3 3 2" xfId="37290" xr:uid="{00000000-0005-0000-0000-0000F3900000}"/>
    <cellStyle name="20% - Accent1 4 2 5 2 4 2 3 4" xfId="37291" xr:uid="{00000000-0005-0000-0000-0000F4900000}"/>
    <cellStyle name="20% - Accent1 4 2 5 2 4 2 4" xfId="37292" xr:uid="{00000000-0005-0000-0000-0000F5900000}"/>
    <cellStyle name="20% - Accent1 4 2 5 2 4 2 4 2" xfId="37293" xr:uid="{00000000-0005-0000-0000-0000F6900000}"/>
    <cellStyle name="20% - Accent1 4 2 5 2 4 2 4 2 2" xfId="37294" xr:uid="{00000000-0005-0000-0000-0000F7900000}"/>
    <cellStyle name="20% - Accent1 4 2 5 2 4 2 4 2 2 2" xfId="37295" xr:uid="{00000000-0005-0000-0000-0000F8900000}"/>
    <cellStyle name="20% - Accent1 4 2 5 2 4 2 4 2 3" xfId="37296" xr:uid="{00000000-0005-0000-0000-0000F9900000}"/>
    <cellStyle name="20% - Accent1 4 2 5 2 4 2 4 3" xfId="37297" xr:uid="{00000000-0005-0000-0000-0000FA900000}"/>
    <cellStyle name="20% - Accent1 4 2 5 2 4 2 4 3 2" xfId="37298" xr:uid="{00000000-0005-0000-0000-0000FB900000}"/>
    <cellStyle name="20% - Accent1 4 2 5 2 4 2 4 4" xfId="37299" xr:uid="{00000000-0005-0000-0000-0000FC900000}"/>
    <cellStyle name="20% - Accent1 4 2 5 2 4 2 5" xfId="37300" xr:uid="{00000000-0005-0000-0000-0000FD900000}"/>
    <cellStyle name="20% - Accent1 4 2 5 2 4 2 5 2" xfId="37301" xr:uid="{00000000-0005-0000-0000-0000FE900000}"/>
    <cellStyle name="20% - Accent1 4 2 5 2 4 2 5 2 2" xfId="37302" xr:uid="{00000000-0005-0000-0000-0000FF900000}"/>
    <cellStyle name="20% - Accent1 4 2 5 2 4 2 5 3" xfId="37303" xr:uid="{00000000-0005-0000-0000-000000910000}"/>
    <cellStyle name="20% - Accent1 4 2 5 2 4 2 6" xfId="37304" xr:uid="{00000000-0005-0000-0000-000001910000}"/>
    <cellStyle name="20% - Accent1 4 2 5 2 4 2 6 2" xfId="37305" xr:uid="{00000000-0005-0000-0000-000002910000}"/>
    <cellStyle name="20% - Accent1 4 2 5 2 4 2 6 2 2" xfId="37306" xr:uid="{00000000-0005-0000-0000-000003910000}"/>
    <cellStyle name="20% - Accent1 4 2 5 2 4 2 6 3" xfId="37307" xr:uid="{00000000-0005-0000-0000-000004910000}"/>
    <cellStyle name="20% - Accent1 4 2 5 2 4 2 7" xfId="37308" xr:uid="{00000000-0005-0000-0000-000005910000}"/>
    <cellStyle name="20% - Accent1 4 2 5 2 4 2 7 2" xfId="37309" xr:uid="{00000000-0005-0000-0000-000006910000}"/>
    <cellStyle name="20% - Accent1 4 2 5 2 4 2 8" xfId="37310" xr:uid="{00000000-0005-0000-0000-000007910000}"/>
    <cellStyle name="20% - Accent1 4 2 5 2 4 2 8 2" xfId="37311" xr:uid="{00000000-0005-0000-0000-000008910000}"/>
    <cellStyle name="20% - Accent1 4 2 5 2 4 2 9" xfId="37312" xr:uid="{00000000-0005-0000-0000-000009910000}"/>
    <cellStyle name="20% - Accent1 4 2 5 2 4 3" xfId="37313" xr:uid="{00000000-0005-0000-0000-00000A910000}"/>
    <cellStyle name="20% - Accent1 4 2 5 2 4 3 2" xfId="37314" xr:uid="{00000000-0005-0000-0000-00000B910000}"/>
    <cellStyle name="20% - Accent1 4 2 5 2 4 3 2 2" xfId="37315" xr:uid="{00000000-0005-0000-0000-00000C910000}"/>
    <cellStyle name="20% - Accent1 4 2 5 2 4 3 2 2 2" xfId="37316" xr:uid="{00000000-0005-0000-0000-00000D910000}"/>
    <cellStyle name="20% - Accent1 4 2 5 2 4 3 2 2 2 2" xfId="37317" xr:uid="{00000000-0005-0000-0000-00000E910000}"/>
    <cellStyle name="20% - Accent1 4 2 5 2 4 3 2 2 3" xfId="37318" xr:uid="{00000000-0005-0000-0000-00000F910000}"/>
    <cellStyle name="20% - Accent1 4 2 5 2 4 3 2 3" xfId="37319" xr:uid="{00000000-0005-0000-0000-000010910000}"/>
    <cellStyle name="20% - Accent1 4 2 5 2 4 3 2 3 2" xfId="37320" xr:uid="{00000000-0005-0000-0000-000011910000}"/>
    <cellStyle name="20% - Accent1 4 2 5 2 4 3 2 4" xfId="37321" xr:uid="{00000000-0005-0000-0000-000012910000}"/>
    <cellStyle name="20% - Accent1 4 2 5 2 4 3 3" xfId="37322" xr:uid="{00000000-0005-0000-0000-000013910000}"/>
    <cellStyle name="20% - Accent1 4 2 5 2 4 3 3 2" xfId="37323" xr:uid="{00000000-0005-0000-0000-000014910000}"/>
    <cellStyle name="20% - Accent1 4 2 5 2 4 3 3 2 2" xfId="37324" xr:uid="{00000000-0005-0000-0000-000015910000}"/>
    <cellStyle name="20% - Accent1 4 2 5 2 4 3 3 2 2 2" xfId="37325" xr:uid="{00000000-0005-0000-0000-000016910000}"/>
    <cellStyle name="20% - Accent1 4 2 5 2 4 3 3 2 3" xfId="37326" xr:uid="{00000000-0005-0000-0000-000017910000}"/>
    <cellStyle name="20% - Accent1 4 2 5 2 4 3 3 3" xfId="37327" xr:uid="{00000000-0005-0000-0000-000018910000}"/>
    <cellStyle name="20% - Accent1 4 2 5 2 4 3 3 3 2" xfId="37328" xr:uid="{00000000-0005-0000-0000-000019910000}"/>
    <cellStyle name="20% - Accent1 4 2 5 2 4 3 3 4" xfId="37329" xr:uid="{00000000-0005-0000-0000-00001A910000}"/>
    <cellStyle name="20% - Accent1 4 2 5 2 4 3 4" xfId="37330" xr:uid="{00000000-0005-0000-0000-00001B910000}"/>
    <cellStyle name="20% - Accent1 4 2 5 2 4 3 4 2" xfId="37331" xr:uid="{00000000-0005-0000-0000-00001C910000}"/>
    <cellStyle name="20% - Accent1 4 2 5 2 4 3 4 2 2" xfId="37332" xr:uid="{00000000-0005-0000-0000-00001D910000}"/>
    <cellStyle name="20% - Accent1 4 2 5 2 4 3 4 2 2 2" xfId="37333" xr:uid="{00000000-0005-0000-0000-00001E910000}"/>
    <cellStyle name="20% - Accent1 4 2 5 2 4 3 4 2 3" xfId="37334" xr:uid="{00000000-0005-0000-0000-00001F910000}"/>
    <cellStyle name="20% - Accent1 4 2 5 2 4 3 4 3" xfId="37335" xr:uid="{00000000-0005-0000-0000-000020910000}"/>
    <cellStyle name="20% - Accent1 4 2 5 2 4 3 4 3 2" xfId="37336" xr:uid="{00000000-0005-0000-0000-000021910000}"/>
    <cellStyle name="20% - Accent1 4 2 5 2 4 3 4 4" xfId="37337" xr:uid="{00000000-0005-0000-0000-000022910000}"/>
    <cellStyle name="20% - Accent1 4 2 5 2 4 3 5" xfId="37338" xr:uid="{00000000-0005-0000-0000-000023910000}"/>
    <cellStyle name="20% - Accent1 4 2 5 2 4 3 5 2" xfId="37339" xr:uid="{00000000-0005-0000-0000-000024910000}"/>
    <cellStyle name="20% - Accent1 4 2 5 2 4 3 5 2 2" xfId="37340" xr:uid="{00000000-0005-0000-0000-000025910000}"/>
    <cellStyle name="20% - Accent1 4 2 5 2 4 3 5 3" xfId="37341" xr:uid="{00000000-0005-0000-0000-000026910000}"/>
    <cellStyle name="20% - Accent1 4 2 5 2 4 3 6" xfId="37342" xr:uid="{00000000-0005-0000-0000-000027910000}"/>
    <cellStyle name="20% - Accent1 4 2 5 2 4 3 6 2" xfId="37343" xr:uid="{00000000-0005-0000-0000-000028910000}"/>
    <cellStyle name="20% - Accent1 4 2 5 2 4 3 6 2 2" xfId="37344" xr:uid="{00000000-0005-0000-0000-000029910000}"/>
    <cellStyle name="20% - Accent1 4 2 5 2 4 3 6 3" xfId="37345" xr:uid="{00000000-0005-0000-0000-00002A910000}"/>
    <cellStyle name="20% - Accent1 4 2 5 2 4 3 7" xfId="37346" xr:uid="{00000000-0005-0000-0000-00002B910000}"/>
    <cellStyle name="20% - Accent1 4 2 5 2 4 3 7 2" xfId="37347" xr:uid="{00000000-0005-0000-0000-00002C910000}"/>
    <cellStyle name="20% - Accent1 4 2 5 2 4 3 8" xfId="37348" xr:uid="{00000000-0005-0000-0000-00002D910000}"/>
    <cellStyle name="20% - Accent1 4 2 5 2 4 3 8 2" xfId="37349" xr:uid="{00000000-0005-0000-0000-00002E910000}"/>
    <cellStyle name="20% - Accent1 4 2 5 2 4 3 9" xfId="37350" xr:uid="{00000000-0005-0000-0000-00002F910000}"/>
    <cellStyle name="20% - Accent1 4 2 5 2 4 4" xfId="37351" xr:uid="{00000000-0005-0000-0000-000030910000}"/>
    <cellStyle name="20% - Accent1 4 2 5 2 4 4 2" xfId="37352" xr:uid="{00000000-0005-0000-0000-000031910000}"/>
    <cellStyle name="20% - Accent1 4 2 5 2 4 4 2 2" xfId="37353" xr:uid="{00000000-0005-0000-0000-000032910000}"/>
    <cellStyle name="20% - Accent1 4 2 5 2 4 4 2 2 2" xfId="37354" xr:uid="{00000000-0005-0000-0000-000033910000}"/>
    <cellStyle name="20% - Accent1 4 2 5 2 4 4 2 3" xfId="37355" xr:uid="{00000000-0005-0000-0000-000034910000}"/>
    <cellStyle name="20% - Accent1 4 2 5 2 4 4 3" xfId="37356" xr:uid="{00000000-0005-0000-0000-000035910000}"/>
    <cellStyle name="20% - Accent1 4 2 5 2 4 4 3 2" xfId="37357" xr:uid="{00000000-0005-0000-0000-000036910000}"/>
    <cellStyle name="20% - Accent1 4 2 5 2 4 4 4" xfId="37358" xr:uid="{00000000-0005-0000-0000-000037910000}"/>
    <cellStyle name="20% - Accent1 4 2 5 2 4 5" xfId="37359" xr:uid="{00000000-0005-0000-0000-000038910000}"/>
    <cellStyle name="20% - Accent1 4 2 5 2 4 5 2" xfId="37360" xr:uid="{00000000-0005-0000-0000-000039910000}"/>
    <cellStyle name="20% - Accent1 4 2 5 2 4 5 2 2" xfId="37361" xr:uid="{00000000-0005-0000-0000-00003A910000}"/>
    <cellStyle name="20% - Accent1 4 2 5 2 4 5 2 2 2" xfId="37362" xr:uid="{00000000-0005-0000-0000-00003B910000}"/>
    <cellStyle name="20% - Accent1 4 2 5 2 4 5 2 3" xfId="37363" xr:uid="{00000000-0005-0000-0000-00003C910000}"/>
    <cellStyle name="20% - Accent1 4 2 5 2 4 5 3" xfId="37364" xr:uid="{00000000-0005-0000-0000-00003D910000}"/>
    <cellStyle name="20% - Accent1 4 2 5 2 4 5 3 2" xfId="37365" xr:uid="{00000000-0005-0000-0000-00003E910000}"/>
    <cellStyle name="20% - Accent1 4 2 5 2 4 5 4" xfId="37366" xr:uid="{00000000-0005-0000-0000-00003F910000}"/>
    <cellStyle name="20% - Accent1 4 2 5 2 4 6" xfId="37367" xr:uid="{00000000-0005-0000-0000-000040910000}"/>
    <cellStyle name="20% - Accent1 4 2 5 2 4 6 2" xfId="37368" xr:uid="{00000000-0005-0000-0000-000041910000}"/>
    <cellStyle name="20% - Accent1 4 2 5 2 4 6 2 2" xfId="37369" xr:uid="{00000000-0005-0000-0000-000042910000}"/>
    <cellStyle name="20% - Accent1 4 2 5 2 4 6 2 2 2" xfId="37370" xr:uid="{00000000-0005-0000-0000-000043910000}"/>
    <cellStyle name="20% - Accent1 4 2 5 2 4 6 2 3" xfId="37371" xr:uid="{00000000-0005-0000-0000-000044910000}"/>
    <cellStyle name="20% - Accent1 4 2 5 2 4 6 3" xfId="37372" xr:uid="{00000000-0005-0000-0000-000045910000}"/>
    <cellStyle name="20% - Accent1 4 2 5 2 4 6 3 2" xfId="37373" xr:uid="{00000000-0005-0000-0000-000046910000}"/>
    <cellStyle name="20% - Accent1 4 2 5 2 4 6 4" xfId="37374" xr:uid="{00000000-0005-0000-0000-000047910000}"/>
    <cellStyle name="20% - Accent1 4 2 5 2 4 7" xfId="37375" xr:uid="{00000000-0005-0000-0000-000048910000}"/>
    <cellStyle name="20% - Accent1 4 2 5 2 4 7 2" xfId="37376" xr:uid="{00000000-0005-0000-0000-000049910000}"/>
    <cellStyle name="20% - Accent1 4 2 5 2 4 7 2 2" xfId="37377" xr:uid="{00000000-0005-0000-0000-00004A910000}"/>
    <cellStyle name="20% - Accent1 4 2 5 2 4 7 3" xfId="37378" xr:uid="{00000000-0005-0000-0000-00004B910000}"/>
    <cellStyle name="20% - Accent1 4 2 5 2 4 8" xfId="37379" xr:uid="{00000000-0005-0000-0000-00004C910000}"/>
    <cellStyle name="20% - Accent1 4 2 5 2 4 8 2" xfId="37380" xr:uid="{00000000-0005-0000-0000-00004D910000}"/>
    <cellStyle name="20% - Accent1 4 2 5 2 4 8 2 2" xfId="37381" xr:uid="{00000000-0005-0000-0000-00004E910000}"/>
    <cellStyle name="20% - Accent1 4 2 5 2 4 8 3" xfId="37382" xr:uid="{00000000-0005-0000-0000-00004F910000}"/>
    <cellStyle name="20% - Accent1 4 2 5 2 4 9" xfId="37383" xr:uid="{00000000-0005-0000-0000-000050910000}"/>
    <cellStyle name="20% - Accent1 4 2 5 2 4 9 2" xfId="37384" xr:uid="{00000000-0005-0000-0000-000051910000}"/>
    <cellStyle name="20% - Accent1 4 2 5 2 5" xfId="37385" xr:uid="{00000000-0005-0000-0000-000052910000}"/>
    <cellStyle name="20% - Accent1 4 2 5 2 5 2" xfId="37386" xr:uid="{00000000-0005-0000-0000-000053910000}"/>
    <cellStyle name="20% - Accent1 4 2 5 2 5 2 2" xfId="37387" xr:uid="{00000000-0005-0000-0000-000054910000}"/>
    <cellStyle name="20% - Accent1 4 2 5 2 5 2 2 2" xfId="37388" xr:uid="{00000000-0005-0000-0000-000055910000}"/>
    <cellStyle name="20% - Accent1 4 2 5 2 5 2 2 2 2" xfId="37389" xr:uid="{00000000-0005-0000-0000-000056910000}"/>
    <cellStyle name="20% - Accent1 4 2 5 2 5 2 2 3" xfId="37390" xr:uid="{00000000-0005-0000-0000-000057910000}"/>
    <cellStyle name="20% - Accent1 4 2 5 2 5 2 3" xfId="37391" xr:uid="{00000000-0005-0000-0000-000058910000}"/>
    <cellStyle name="20% - Accent1 4 2 5 2 5 2 3 2" xfId="37392" xr:uid="{00000000-0005-0000-0000-000059910000}"/>
    <cellStyle name="20% - Accent1 4 2 5 2 5 2 4" xfId="37393" xr:uid="{00000000-0005-0000-0000-00005A910000}"/>
    <cellStyle name="20% - Accent1 4 2 5 2 5 3" xfId="37394" xr:uid="{00000000-0005-0000-0000-00005B910000}"/>
    <cellStyle name="20% - Accent1 4 2 5 2 5 3 2" xfId="37395" xr:uid="{00000000-0005-0000-0000-00005C910000}"/>
    <cellStyle name="20% - Accent1 4 2 5 2 5 3 2 2" xfId="37396" xr:uid="{00000000-0005-0000-0000-00005D910000}"/>
    <cellStyle name="20% - Accent1 4 2 5 2 5 3 2 2 2" xfId="37397" xr:uid="{00000000-0005-0000-0000-00005E910000}"/>
    <cellStyle name="20% - Accent1 4 2 5 2 5 3 2 3" xfId="37398" xr:uid="{00000000-0005-0000-0000-00005F910000}"/>
    <cellStyle name="20% - Accent1 4 2 5 2 5 3 3" xfId="37399" xr:uid="{00000000-0005-0000-0000-000060910000}"/>
    <cellStyle name="20% - Accent1 4 2 5 2 5 3 3 2" xfId="37400" xr:uid="{00000000-0005-0000-0000-000061910000}"/>
    <cellStyle name="20% - Accent1 4 2 5 2 5 3 4" xfId="37401" xr:uid="{00000000-0005-0000-0000-000062910000}"/>
    <cellStyle name="20% - Accent1 4 2 5 2 5 4" xfId="37402" xr:uid="{00000000-0005-0000-0000-000063910000}"/>
    <cellStyle name="20% - Accent1 4 2 5 2 5 4 2" xfId="37403" xr:uid="{00000000-0005-0000-0000-000064910000}"/>
    <cellStyle name="20% - Accent1 4 2 5 2 5 4 2 2" xfId="37404" xr:uid="{00000000-0005-0000-0000-000065910000}"/>
    <cellStyle name="20% - Accent1 4 2 5 2 5 4 2 2 2" xfId="37405" xr:uid="{00000000-0005-0000-0000-000066910000}"/>
    <cellStyle name="20% - Accent1 4 2 5 2 5 4 2 3" xfId="37406" xr:uid="{00000000-0005-0000-0000-000067910000}"/>
    <cellStyle name="20% - Accent1 4 2 5 2 5 4 3" xfId="37407" xr:uid="{00000000-0005-0000-0000-000068910000}"/>
    <cellStyle name="20% - Accent1 4 2 5 2 5 4 3 2" xfId="37408" xr:uid="{00000000-0005-0000-0000-000069910000}"/>
    <cellStyle name="20% - Accent1 4 2 5 2 5 4 4" xfId="37409" xr:uid="{00000000-0005-0000-0000-00006A910000}"/>
    <cellStyle name="20% - Accent1 4 2 5 2 5 5" xfId="37410" xr:uid="{00000000-0005-0000-0000-00006B910000}"/>
    <cellStyle name="20% - Accent1 4 2 5 2 5 5 2" xfId="37411" xr:uid="{00000000-0005-0000-0000-00006C910000}"/>
    <cellStyle name="20% - Accent1 4 2 5 2 5 5 2 2" xfId="37412" xr:uid="{00000000-0005-0000-0000-00006D910000}"/>
    <cellStyle name="20% - Accent1 4 2 5 2 5 5 3" xfId="37413" xr:uid="{00000000-0005-0000-0000-00006E910000}"/>
    <cellStyle name="20% - Accent1 4 2 5 2 5 6" xfId="37414" xr:uid="{00000000-0005-0000-0000-00006F910000}"/>
    <cellStyle name="20% - Accent1 4 2 5 2 5 6 2" xfId="37415" xr:uid="{00000000-0005-0000-0000-000070910000}"/>
    <cellStyle name="20% - Accent1 4 2 5 2 5 6 2 2" xfId="37416" xr:uid="{00000000-0005-0000-0000-000071910000}"/>
    <cellStyle name="20% - Accent1 4 2 5 2 5 6 3" xfId="37417" xr:uid="{00000000-0005-0000-0000-000072910000}"/>
    <cellStyle name="20% - Accent1 4 2 5 2 5 7" xfId="37418" xr:uid="{00000000-0005-0000-0000-000073910000}"/>
    <cellStyle name="20% - Accent1 4 2 5 2 5 7 2" xfId="37419" xr:uid="{00000000-0005-0000-0000-000074910000}"/>
    <cellStyle name="20% - Accent1 4 2 5 2 5 8" xfId="37420" xr:uid="{00000000-0005-0000-0000-000075910000}"/>
    <cellStyle name="20% - Accent1 4 2 5 2 5 8 2" xfId="37421" xr:uid="{00000000-0005-0000-0000-000076910000}"/>
    <cellStyle name="20% - Accent1 4 2 5 2 5 9" xfId="37422" xr:uid="{00000000-0005-0000-0000-000077910000}"/>
    <cellStyle name="20% - Accent1 4 2 5 2 6" xfId="37423" xr:uid="{00000000-0005-0000-0000-000078910000}"/>
    <cellStyle name="20% - Accent1 4 2 5 2 6 2" xfId="37424" xr:uid="{00000000-0005-0000-0000-000079910000}"/>
    <cellStyle name="20% - Accent1 4 2 5 2 6 2 2" xfId="37425" xr:uid="{00000000-0005-0000-0000-00007A910000}"/>
    <cellStyle name="20% - Accent1 4 2 5 2 6 2 2 2" xfId="37426" xr:uid="{00000000-0005-0000-0000-00007B910000}"/>
    <cellStyle name="20% - Accent1 4 2 5 2 6 2 2 2 2" xfId="37427" xr:uid="{00000000-0005-0000-0000-00007C910000}"/>
    <cellStyle name="20% - Accent1 4 2 5 2 6 2 2 3" xfId="37428" xr:uid="{00000000-0005-0000-0000-00007D910000}"/>
    <cellStyle name="20% - Accent1 4 2 5 2 6 2 3" xfId="37429" xr:uid="{00000000-0005-0000-0000-00007E910000}"/>
    <cellStyle name="20% - Accent1 4 2 5 2 6 2 3 2" xfId="37430" xr:uid="{00000000-0005-0000-0000-00007F910000}"/>
    <cellStyle name="20% - Accent1 4 2 5 2 6 2 4" xfId="37431" xr:uid="{00000000-0005-0000-0000-000080910000}"/>
    <cellStyle name="20% - Accent1 4 2 5 2 6 3" xfId="37432" xr:uid="{00000000-0005-0000-0000-000081910000}"/>
    <cellStyle name="20% - Accent1 4 2 5 2 6 3 2" xfId="37433" xr:uid="{00000000-0005-0000-0000-000082910000}"/>
    <cellStyle name="20% - Accent1 4 2 5 2 6 3 2 2" xfId="37434" xr:uid="{00000000-0005-0000-0000-000083910000}"/>
    <cellStyle name="20% - Accent1 4 2 5 2 6 3 2 2 2" xfId="37435" xr:uid="{00000000-0005-0000-0000-000084910000}"/>
    <cellStyle name="20% - Accent1 4 2 5 2 6 3 2 3" xfId="37436" xr:uid="{00000000-0005-0000-0000-000085910000}"/>
    <cellStyle name="20% - Accent1 4 2 5 2 6 3 3" xfId="37437" xr:uid="{00000000-0005-0000-0000-000086910000}"/>
    <cellStyle name="20% - Accent1 4 2 5 2 6 3 3 2" xfId="37438" xr:uid="{00000000-0005-0000-0000-000087910000}"/>
    <cellStyle name="20% - Accent1 4 2 5 2 6 3 4" xfId="37439" xr:uid="{00000000-0005-0000-0000-000088910000}"/>
    <cellStyle name="20% - Accent1 4 2 5 2 6 4" xfId="37440" xr:uid="{00000000-0005-0000-0000-000089910000}"/>
    <cellStyle name="20% - Accent1 4 2 5 2 6 4 2" xfId="37441" xr:uid="{00000000-0005-0000-0000-00008A910000}"/>
    <cellStyle name="20% - Accent1 4 2 5 2 6 4 2 2" xfId="37442" xr:uid="{00000000-0005-0000-0000-00008B910000}"/>
    <cellStyle name="20% - Accent1 4 2 5 2 6 4 2 2 2" xfId="37443" xr:uid="{00000000-0005-0000-0000-00008C910000}"/>
    <cellStyle name="20% - Accent1 4 2 5 2 6 4 2 3" xfId="37444" xr:uid="{00000000-0005-0000-0000-00008D910000}"/>
    <cellStyle name="20% - Accent1 4 2 5 2 6 4 3" xfId="37445" xr:uid="{00000000-0005-0000-0000-00008E910000}"/>
    <cellStyle name="20% - Accent1 4 2 5 2 6 4 3 2" xfId="37446" xr:uid="{00000000-0005-0000-0000-00008F910000}"/>
    <cellStyle name="20% - Accent1 4 2 5 2 6 4 4" xfId="37447" xr:uid="{00000000-0005-0000-0000-000090910000}"/>
    <cellStyle name="20% - Accent1 4 2 5 2 6 5" xfId="37448" xr:uid="{00000000-0005-0000-0000-000091910000}"/>
    <cellStyle name="20% - Accent1 4 2 5 2 6 5 2" xfId="37449" xr:uid="{00000000-0005-0000-0000-000092910000}"/>
    <cellStyle name="20% - Accent1 4 2 5 2 6 5 2 2" xfId="37450" xr:uid="{00000000-0005-0000-0000-000093910000}"/>
    <cellStyle name="20% - Accent1 4 2 5 2 6 5 3" xfId="37451" xr:uid="{00000000-0005-0000-0000-000094910000}"/>
    <cellStyle name="20% - Accent1 4 2 5 2 6 6" xfId="37452" xr:uid="{00000000-0005-0000-0000-000095910000}"/>
    <cellStyle name="20% - Accent1 4 2 5 2 6 6 2" xfId="37453" xr:uid="{00000000-0005-0000-0000-000096910000}"/>
    <cellStyle name="20% - Accent1 4 2 5 2 6 6 2 2" xfId="37454" xr:uid="{00000000-0005-0000-0000-000097910000}"/>
    <cellStyle name="20% - Accent1 4 2 5 2 6 6 3" xfId="37455" xr:uid="{00000000-0005-0000-0000-000098910000}"/>
    <cellStyle name="20% - Accent1 4 2 5 2 6 7" xfId="37456" xr:uid="{00000000-0005-0000-0000-000099910000}"/>
    <cellStyle name="20% - Accent1 4 2 5 2 6 7 2" xfId="37457" xr:uid="{00000000-0005-0000-0000-00009A910000}"/>
    <cellStyle name="20% - Accent1 4 2 5 2 6 8" xfId="37458" xr:uid="{00000000-0005-0000-0000-00009B910000}"/>
    <cellStyle name="20% - Accent1 4 2 5 2 6 8 2" xfId="37459" xr:uid="{00000000-0005-0000-0000-00009C910000}"/>
    <cellStyle name="20% - Accent1 4 2 5 2 6 9" xfId="37460" xr:uid="{00000000-0005-0000-0000-00009D910000}"/>
    <cellStyle name="20% - Accent1 4 2 5 2 7" xfId="37461" xr:uid="{00000000-0005-0000-0000-00009E910000}"/>
    <cellStyle name="20% - Accent1 4 2 5 2 7 2" xfId="37462" xr:uid="{00000000-0005-0000-0000-00009F910000}"/>
    <cellStyle name="20% - Accent1 4 2 5 2 7 2 2" xfId="37463" xr:uid="{00000000-0005-0000-0000-0000A0910000}"/>
    <cellStyle name="20% - Accent1 4 2 5 2 7 2 2 2" xfId="37464" xr:uid="{00000000-0005-0000-0000-0000A1910000}"/>
    <cellStyle name="20% - Accent1 4 2 5 2 7 2 3" xfId="37465" xr:uid="{00000000-0005-0000-0000-0000A2910000}"/>
    <cellStyle name="20% - Accent1 4 2 5 2 7 3" xfId="37466" xr:uid="{00000000-0005-0000-0000-0000A3910000}"/>
    <cellStyle name="20% - Accent1 4 2 5 2 7 3 2" xfId="37467" xr:uid="{00000000-0005-0000-0000-0000A4910000}"/>
    <cellStyle name="20% - Accent1 4 2 5 2 7 4" xfId="37468" xr:uid="{00000000-0005-0000-0000-0000A5910000}"/>
    <cellStyle name="20% - Accent1 4 2 5 2 8" xfId="37469" xr:uid="{00000000-0005-0000-0000-0000A6910000}"/>
    <cellStyle name="20% - Accent1 4 2 5 2 8 2" xfId="37470" xr:uid="{00000000-0005-0000-0000-0000A7910000}"/>
    <cellStyle name="20% - Accent1 4 2 5 2 8 2 2" xfId="37471" xr:uid="{00000000-0005-0000-0000-0000A8910000}"/>
    <cellStyle name="20% - Accent1 4 2 5 2 8 2 2 2" xfId="37472" xr:uid="{00000000-0005-0000-0000-0000A9910000}"/>
    <cellStyle name="20% - Accent1 4 2 5 2 8 2 3" xfId="37473" xr:uid="{00000000-0005-0000-0000-0000AA910000}"/>
    <cellStyle name="20% - Accent1 4 2 5 2 8 3" xfId="37474" xr:uid="{00000000-0005-0000-0000-0000AB910000}"/>
    <cellStyle name="20% - Accent1 4 2 5 2 8 3 2" xfId="37475" xr:uid="{00000000-0005-0000-0000-0000AC910000}"/>
    <cellStyle name="20% - Accent1 4 2 5 2 8 4" xfId="37476" xr:uid="{00000000-0005-0000-0000-0000AD910000}"/>
    <cellStyle name="20% - Accent1 4 2 5 2 9" xfId="37477" xr:uid="{00000000-0005-0000-0000-0000AE910000}"/>
    <cellStyle name="20% - Accent1 4 2 5 2 9 2" xfId="37478" xr:uid="{00000000-0005-0000-0000-0000AF910000}"/>
    <cellStyle name="20% - Accent1 4 2 5 2 9 2 2" xfId="37479" xr:uid="{00000000-0005-0000-0000-0000B0910000}"/>
    <cellStyle name="20% - Accent1 4 2 5 2 9 2 2 2" xfId="37480" xr:uid="{00000000-0005-0000-0000-0000B1910000}"/>
    <cellStyle name="20% - Accent1 4 2 5 2 9 2 3" xfId="37481" xr:uid="{00000000-0005-0000-0000-0000B2910000}"/>
    <cellStyle name="20% - Accent1 4 2 5 2 9 3" xfId="37482" xr:uid="{00000000-0005-0000-0000-0000B3910000}"/>
    <cellStyle name="20% - Accent1 4 2 5 2 9 3 2" xfId="37483" xr:uid="{00000000-0005-0000-0000-0000B4910000}"/>
    <cellStyle name="20% - Accent1 4 2 5 2 9 4" xfId="37484" xr:uid="{00000000-0005-0000-0000-0000B5910000}"/>
    <cellStyle name="20% - Accent1 4 2 5 3" xfId="37485" xr:uid="{00000000-0005-0000-0000-0000B6910000}"/>
    <cellStyle name="20% - Accent1 4 2 5 3 10" xfId="37486" xr:uid="{00000000-0005-0000-0000-0000B7910000}"/>
    <cellStyle name="20% - Accent1 4 2 5 3 10 2" xfId="37487" xr:uid="{00000000-0005-0000-0000-0000B8910000}"/>
    <cellStyle name="20% - Accent1 4 2 5 3 11" xfId="37488" xr:uid="{00000000-0005-0000-0000-0000B9910000}"/>
    <cellStyle name="20% - Accent1 4 2 5 3 2" xfId="37489" xr:uid="{00000000-0005-0000-0000-0000BA910000}"/>
    <cellStyle name="20% - Accent1 4 2 5 3 2 2" xfId="37490" xr:uid="{00000000-0005-0000-0000-0000BB910000}"/>
    <cellStyle name="20% - Accent1 4 2 5 3 2 2 2" xfId="37491" xr:uid="{00000000-0005-0000-0000-0000BC910000}"/>
    <cellStyle name="20% - Accent1 4 2 5 3 2 2 2 2" xfId="37492" xr:uid="{00000000-0005-0000-0000-0000BD910000}"/>
    <cellStyle name="20% - Accent1 4 2 5 3 2 2 2 2 2" xfId="37493" xr:uid="{00000000-0005-0000-0000-0000BE910000}"/>
    <cellStyle name="20% - Accent1 4 2 5 3 2 2 2 3" xfId="37494" xr:uid="{00000000-0005-0000-0000-0000BF910000}"/>
    <cellStyle name="20% - Accent1 4 2 5 3 2 2 3" xfId="37495" xr:uid="{00000000-0005-0000-0000-0000C0910000}"/>
    <cellStyle name="20% - Accent1 4 2 5 3 2 2 3 2" xfId="37496" xr:uid="{00000000-0005-0000-0000-0000C1910000}"/>
    <cellStyle name="20% - Accent1 4 2 5 3 2 2 4" xfId="37497" xr:uid="{00000000-0005-0000-0000-0000C2910000}"/>
    <cellStyle name="20% - Accent1 4 2 5 3 2 3" xfId="37498" xr:uid="{00000000-0005-0000-0000-0000C3910000}"/>
    <cellStyle name="20% - Accent1 4 2 5 3 2 3 2" xfId="37499" xr:uid="{00000000-0005-0000-0000-0000C4910000}"/>
    <cellStyle name="20% - Accent1 4 2 5 3 2 3 2 2" xfId="37500" xr:uid="{00000000-0005-0000-0000-0000C5910000}"/>
    <cellStyle name="20% - Accent1 4 2 5 3 2 3 2 2 2" xfId="37501" xr:uid="{00000000-0005-0000-0000-0000C6910000}"/>
    <cellStyle name="20% - Accent1 4 2 5 3 2 3 2 3" xfId="37502" xr:uid="{00000000-0005-0000-0000-0000C7910000}"/>
    <cellStyle name="20% - Accent1 4 2 5 3 2 3 3" xfId="37503" xr:uid="{00000000-0005-0000-0000-0000C8910000}"/>
    <cellStyle name="20% - Accent1 4 2 5 3 2 3 3 2" xfId="37504" xr:uid="{00000000-0005-0000-0000-0000C9910000}"/>
    <cellStyle name="20% - Accent1 4 2 5 3 2 3 4" xfId="37505" xr:uid="{00000000-0005-0000-0000-0000CA910000}"/>
    <cellStyle name="20% - Accent1 4 2 5 3 2 4" xfId="37506" xr:uid="{00000000-0005-0000-0000-0000CB910000}"/>
    <cellStyle name="20% - Accent1 4 2 5 3 2 4 2" xfId="37507" xr:uid="{00000000-0005-0000-0000-0000CC910000}"/>
    <cellStyle name="20% - Accent1 4 2 5 3 2 4 2 2" xfId="37508" xr:uid="{00000000-0005-0000-0000-0000CD910000}"/>
    <cellStyle name="20% - Accent1 4 2 5 3 2 4 2 2 2" xfId="37509" xr:uid="{00000000-0005-0000-0000-0000CE910000}"/>
    <cellStyle name="20% - Accent1 4 2 5 3 2 4 2 3" xfId="37510" xr:uid="{00000000-0005-0000-0000-0000CF910000}"/>
    <cellStyle name="20% - Accent1 4 2 5 3 2 4 3" xfId="37511" xr:uid="{00000000-0005-0000-0000-0000D0910000}"/>
    <cellStyle name="20% - Accent1 4 2 5 3 2 4 3 2" xfId="37512" xr:uid="{00000000-0005-0000-0000-0000D1910000}"/>
    <cellStyle name="20% - Accent1 4 2 5 3 2 4 4" xfId="37513" xr:uid="{00000000-0005-0000-0000-0000D2910000}"/>
    <cellStyle name="20% - Accent1 4 2 5 3 2 5" xfId="37514" xr:uid="{00000000-0005-0000-0000-0000D3910000}"/>
    <cellStyle name="20% - Accent1 4 2 5 3 2 5 2" xfId="37515" xr:uid="{00000000-0005-0000-0000-0000D4910000}"/>
    <cellStyle name="20% - Accent1 4 2 5 3 2 5 2 2" xfId="37516" xr:uid="{00000000-0005-0000-0000-0000D5910000}"/>
    <cellStyle name="20% - Accent1 4 2 5 3 2 5 3" xfId="37517" xr:uid="{00000000-0005-0000-0000-0000D6910000}"/>
    <cellStyle name="20% - Accent1 4 2 5 3 2 6" xfId="37518" xr:uid="{00000000-0005-0000-0000-0000D7910000}"/>
    <cellStyle name="20% - Accent1 4 2 5 3 2 6 2" xfId="37519" xr:uid="{00000000-0005-0000-0000-0000D8910000}"/>
    <cellStyle name="20% - Accent1 4 2 5 3 2 6 2 2" xfId="37520" xr:uid="{00000000-0005-0000-0000-0000D9910000}"/>
    <cellStyle name="20% - Accent1 4 2 5 3 2 6 3" xfId="37521" xr:uid="{00000000-0005-0000-0000-0000DA910000}"/>
    <cellStyle name="20% - Accent1 4 2 5 3 2 7" xfId="37522" xr:uid="{00000000-0005-0000-0000-0000DB910000}"/>
    <cellStyle name="20% - Accent1 4 2 5 3 2 7 2" xfId="37523" xr:uid="{00000000-0005-0000-0000-0000DC910000}"/>
    <cellStyle name="20% - Accent1 4 2 5 3 2 8" xfId="37524" xr:uid="{00000000-0005-0000-0000-0000DD910000}"/>
    <cellStyle name="20% - Accent1 4 2 5 3 2 8 2" xfId="37525" xr:uid="{00000000-0005-0000-0000-0000DE910000}"/>
    <cellStyle name="20% - Accent1 4 2 5 3 2 9" xfId="37526" xr:uid="{00000000-0005-0000-0000-0000DF910000}"/>
    <cellStyle name="20% - Accent1 4 2 5 3 3" xfId="37527" xr:uid="{00000000-0005-0000-0000-0000E0910000}"/>
    <cellStyle name="20% - Accent1 4 2 5 3 3 2" xfId="37528" xr:uid="{00000000-0005-0000-0000-0000E1910000}"/>
    <cellStyle name="20% - Accent1 4 2 5 3 3 2 2" xfId="37529" xr:uid="{00000000-0005-0000-0000-0000E2910000}"/>
    <cellStyle name="20% - Accent1 4 2 5 3 3 2 2 2" xfId="37530" xr:uid="{00000000-0005-0000-0000-0000E3910000}"/>
    <cellStyle name="20% - Accent1 4 2 5 3 3 2 2 2 2" xfId="37531" xr:uid="{00000000-0005-0000-0000-0000E4910000}"/>
    <cellStyle name="20% - Accent1 4 2 5 3 3 2 2 3" xfId="37532" xr:uid="{00000000-0005-0000-0000-0000E5910000}"/>
    <cellStyle name="20% - Accent1 4 2 5 3 3 2 3" xfId="37533" xr:uid="{00000000-0005-0000-0000-0000E6910000}"/>
    <cellStyle name="20% - Accent1 4 2 5 3 3 2 3 2" xfId="37534" xr:uid="{00000000-0005-0000-0000-0000E7910000}"/>
    <cellStyle name="20% - Accent1 4 2 5 3 3 2 4" xfId="37535" xr:uid="{00000000-0005-0000-0000-0000E8910000}"/>
    <cellStyle name="20% - Accent1 4 2 5 3 3 3" xfId="37536" xr:uid="{00000000-0005-0000-0000-0000E9910000}"/>
    <cellStyle name="20% - Accent1 4 2 5 3 3 3 2" xfId="37537" xr:uid="{00000000-0005-0000-0000-0000EA910000}"/>
    <cellStyle name="20% - Accent1 4 2 5 3 3 3 2 2" xfId="37538" xr:uid="{00000000-0005-0000-0000-0000EB910000}"/>
    <cellStyle name="20% - Accent1 4 2 5 3 3 3 2 2 2" xfId="37539" xr:uid="{00000000-0005-0000-0000-0000EC910000}"/>
    <cellStyle name="20% - Accent1 4 2 5 3 3 3 2 3" xfId="37540" xr:uid="{00000000-0005-0000-0000-0000ED910000}"/>
    <cellStyle name="20% - Accent1 4 2 5 3 3 3 3" xfId="37541" xr:uid="{00000000-0005-0000-0000-0000EE910000}"/>
    <cellStyle name="20% - Accent1 4 2 5 3 3 3 3 2" xfId="37542" xr:uid="{00000000-0005-0000-0000-0000EF910000}"/>
    <cellStyle name="20% - Accent1 4 2 5 3 3 3 4" xfId="37543" xr:uid="{00000000-0005-0000-0000-0000F0910000}"/>
    <cellStyle name="20% - Accent1 4 2 5 3 3 4" xfId="37544" xr:uid="{00000000-0005-0000-0000-0000F1910000}"/>
    <cellStyle name="20% - Accent1 4 2 5 3 3 4 2" xfId="37545" xr:uid="{00000000-0005-0000-0000-0000F2910000}"/>
    <cellStyle name="20% - Accent1 4 2 5 3 3 4 2 2" xfId="37546" xr:uid="{00000000-0005-0000-0000-0000F3910000}"/>
    <cellStyle name="20% - Accent1 4 2 5 3 3 4 2 2 2" xfId="37547" xr:uid="{00000000-0005-0000-0000-0000F4910000}"/>
    <cellStyle name="20% - Accent1 4 2 5 3 3 4 2 3" xfId="37548" xr:uid="{00000000-0005-0000-0000-0000F5910000}"/>
    <cellStyle name="20% - Accent1 4 2 5 3 3 4 3" xfId="37549" xr:uid="{00000000-0005-0000-0000-0000F6910000}"/>
    <cellStyle name="20% - Accent1 4 2 5 3 3 4 3 2" xfId="37550" xr:uid="{00000000-0005-0000-0000-0000F7910000}"/>
    <cellStyle name="20% - Accent1 4 2 5 3 3 4 4" xfId="37551" xr:uid="{00000000-0005-0000-0000-0000F8910000}"/>
    <cellStyle name="20% - Accent1 4 2 5 3 3 5" xfId="37552" xr:uid="{00000000-0005-0000-0000-0000F9910000}"/>
    <cellStyle name="20% - Accent1 4 2 5 3 3 5 2" xfId="37553" xr:uid="{00000000-0005-0000-0000-0000FA910000}"/>
    <cellStyle name="20% - Accent1 4 2 5 3 3 5 2 2" xfId="37554" xr:uid="{00000000-0005-0000-0000-0000FB910000}"/>
    <cellStyle name="20% - Accent1 4 2 5 3 3 5 3" xfId="37555" xr:uid="{00000000-0005-0000-0000-0000FC910000}"/>
    <cellStyle name="20% - Accent1 4 2 5 3 3 6" xfId="37556" xr:uid="{00000000-0005-0000-0000-0000FD910000}"/>
    <cellStyle name="20% - Accent1 4 2 5 3 3 6 2" xfId="37557" xr:uid="{00000000-0005-0000-0000-0000FE910000}"/>
    <cellStyle name="20% - Accent1 4 2 5 3 3 6 2 2" xfId="37558" xr:uid="{00000000-0005-0000-0000-0000FF910000}"/>
    <cellStyle name="20% - Accent1 4 2 5 3 3 6 3" xfId="37559" xr:uid="{00000000-0005-0000-0000-000000920000}"/>
    <cellStyle name="20% - Accent1 4 2 5 3 3 7" xfId="37560" xr:uid="{00000000-0005-0000-0000-000001920000}"/>
    <cellStyle name="20% - Accent1 4 2 5 3 3 7 2" xfId="37561" xr:uid="{00000000-0005-0000-0000-000002920000}"/>
    <cellStyle name="20% - Accent1 4 2 5 3 3 8" xfId="37562" xr:uid="{00000000-0005-0000-0000-000003920000}"/>
    <cellStyle name="20% - Accent1 4 2 5 3 3 8 2" xfId="37563" xr:uid="{00000000-0005-0000-0000-000004920000}"/>
    <cellStyle name="20% - Accent1 4 2 5 3 3 9" xfId="37564" xr:uid="{00000000-0005-0000-0000-000005920000}"/>
    <cellStyle name="20% - Accent1 4 2 5 3 4" xfId="37565" xr:uid="{00000000-0005-0000-0000-000006920000}"/>
    <cellStyle name="20% - Accent1 4 2 5 3 4 2" xfId="37566" xr:uid="{00000000-0005-0000-0000-000007920000}"/>
    <cellStyle name="20% - Accent1 4 2 5 3 4 2 2" xfId="37567" xr:uid="{00000000-0005-0000-0000-000008920000}"/>
    <cellStyle name="20% - Accent1 4 2 5 3 4 2 2 2" xfId="37568" xr:uid="{00000000-0005-0000-0000-000009920000}"/>
    <cellStyle name="20% - Accent1 4 2 5 3 4 2 3" xfId="37569" xr:uid="{00000000-0005-0000-0000-00000A920000}"/>
    <cellStyle name="20% - Accent1 4 2 5 3 4 3" xfId="37570" xr:uid="{00000000-0005-0000-0000-00000B920000}"/>
    <cellStyle name="20% - Accent1 4 2 5 3 4 3 2" xfId="37571" xr:uid="{00000000-0005-0000-0000-00000C920000}"/>
    <cellStyle name="20% - Accent1 4 2 5 3 4 4" xfId="37572" xr:uid="{00000000-0005-0000-0000-00000D920000}"/>
    <cellStyle name="20% - Accent1 4 2 5 3 5" xfId="37573" xr:uid="{00000000-0005-0000-0000-00000E920000}"/>
    <cellStyle name="20% - Accent1 4 2 5 3 5 2" xfId="37574" xr:uid="{00000000-0005-0000-0000-00000F920000}"/>
    <cellStyle name="20% - Accent1 4 2 5 3 5 2 2" xfId="37575" xr:uid="{00000000-0005-0000-0000-000010920000}"/>
    <cellStyle name="20% - Accent1 4 2 5 3 5 2 2 2" xfId="37576" xr:uid="{00000000-0005-0000-0000-000011920000}"/>
    <cellStyle name="20% - Accent1 4 2 5 3 5 2 3" xfId="37577" xr:uid="{00000000-0005-0000-0000-000012920000}"/>
    <cellStyle name="20% - Accent1 4 2 5 3 5 3" xfId="37578" xr:uid="{00000000-0005-0000-0000-000013920000}"/>
    <cellStyle name="20% - Accent1 4 2 5 3 5 3 2" xfId="37579" xr:uid="{00000000-0005-0000-0000-000014920000}"/>
    <cellStyle name="20% - Accent1 4 2 5 3 5 4" xfId="37580" xr:uid="{00000000-0005-0000-0000-000015920000}"/>
    <cellStyle name="20% - Accent1 4 2 5 3 6" xfId="37581" xr:uid="{00000000-0005-0000-0000-000016920000}"/>
    <cellStyle name="20% - Accent1 4 2 5 3 6 2" xfId="37582" xr:uid="{00000000-0005-0000-0000-000017920000}"/>
    <cellStyle name="20% - Accent1 4 2 5 3 6 2 2" xfId="37583" xr:uid="{00000000-0005-0000-0000-000018920000}"/>
    <cellStyle name="20% - Accent1 4 2 5 3 6 2 2 2" xfId="37584" xr:uid="{00000000-0005-0000-0000-000019920000}"/>
    <cellStyle name="20% - Accent1 4 2 5 3 6 2 3" xfId="37585" xr:uid="{00000000-0005-0000-0000-00001A920000}"/>
    <cellStyle name="20% - Accent1 4 2 5 3 6 3" xfId="37586" xr:uid="{00000000-0005-0000-0000-00001B920000}"/>
    <cellStyle name="20% - Accent1 4 2 5 3 6 3 2" xfId="37587" xr:uid="{00000000-0005-0000-0000-00001C920000}"/>
    <cellStyle name="20% - Accent1 4 2 5 3 6 4" xfId="37588" xr:uid="{00000000-0005-0000-0000-00001D920000}"/>
    <cellStyle name="20% - Accent1 4 2 5 3 7" xfId="37589" xr:uid="{00000000-0005-0000-0000-00001E920000}"/>
    <cellStyle name="20% - Accent1 4 2 5 3 7 2" xfId="37590" xr:uid="{00000000-0005-0000-0000-00001F920000}"/>
    <cellStyle name="20% - Accent1 4 2 5 3 7 2 2" xfId="37591" xr:uid="{00000000-0005-0000-0000-000020920000}"/>
    <cellStyle name="20% - Accent1 4 2 5 3 7 3" xfId="37592" xr:uid="{00000000-0005-0000-0000-000021920000}"/>
    <cellStyle name="20% - Accent1 4 2 5 3 8" xfId="37593" xr:uid="{00000000-0005-0000-0000-000022920000}"/>
    <cellStyle name="20% - Accent1 4 2 5 3 8 2" xfId="37594" xr:uid="{00000000-0005-0000-0000-000023920000}"/>
    <cellStyle name="20% - Accent1 4 2 5 3 8 2 2" xfId="37595" xr:uid="{00000000-0005-0000-0000-000024920000}"/>
    <cellStyle name="20% - Accent1 4 2 5 3 8 3" xfId="37596" xr:uid="{00000000-0005-0000-0000-000025920000}"/>
    <cellStyle name="20% - Accent1 4 2 5 3 9" xfId="37597" xr:uid="{00000000-0005-0000-0000-000026920000}"/>
    <cellStyle name="20% - Accent1 4 2 5 3 9 2" xfId="37598" xr:uid="{00000000-0005-0000-0000-000027920000}"/>
    <cellStyle name="20% - Accent1 4 2 5 4" xfId="37599" xr:uid="{00000000-0005-0000-0000-000028920000}"/>
    <cellStyle name="20% - Accent1 4 2 5 4 10" xfId="37600" xr:uid="{00000000-0005-0000-0000-000029920000}"/>
    <cellStyle name="20% - Accent1 4 2 5 4 10 2" xfId="37601" xr:uid="{00000000-0005-0000-0000-00002A920000}"/>
    <cellStyle name="20% - Accent1 4 2 5 4 11" xfId="37602" xr:uid="{00000000-0005-0000-0000-00002B920000}"/>
    <cellStyle name="20% - Accent1 4 2 5 4 2" xfId="37603" xr:uid="{00000000-0005-0000-0000-00002C920000}"/>
    <cellStyle name="20% - Accent1 4 2 5 4 2 2" xfId="37604" xr:uid="{00000000-0005-0000-0000-00002D920000}"/>
    <cellStyle name="20% - Accent1 4 2 5 4 2 2 2" xfId="37605" xr:uid="{00000000-0005-0000-0000-00002E920000}"/>
    <cellStyle name="20% - Accent1 4 2 5 4 2 2 2 2" xfId="37606" xr:uid="{00000000-0005-0000-0000-00002F920000}"/>
    <cellStyle name="20% - Accent1 4 2 5 4 2 2 2 2 2" xfId="37607" xr:uid="{00000000-0005-0000-0000-000030920000}"/>
    <cellStyle name="20% - Accent1 4 2 5 4 2 2 2 3" xfId="37608" xr:uid="{00000000-0005-0000-0000-000031920000}"/>
    <cellStyle name="20% - Accent1 4 2 5 4 2 2 3" xfId="37609" xr:uid="{00000000-0005-0000-0000-000032920000}"/>
    <cellStyle name="20% - Accent1 4 2 5 4 2 2 3 2" xfId="37610" xr:uid="{00000000-0005-0000-0000-000033920000}"/>
    <cellStyle name="20% - Accent1 4 2 5 4 2 2 4" xfId="37611" xr:uid="{00000000-0005-0000-0000-000034920000}"/>
    <cellStyle name="20% - Accent1 4 2 5 4 2 3" xfId="37612" xr:uid="{00000000-0005-0000-0000-000035920000}"/>
    <cellStyle name="20% - Accent1 4 2 5 4 2 3 2" xfId="37613" xr:uid="{00000000-0005-0000-0000-000036920000}"/>
    <cellStyle name="20% - Accent1 4 2 5 4 2 3 2 2" xfId="37614" xr:uid="{00000000-0005-0000-0000-000037920000}"/>
    <cellStyle name="20% - Accent1 4 2 5 4 2 3 2 2 2" xfId="37615" xr:uid="{00000000-0005-0000-0000-000038920000}"/>
    <cellStyle name="20% - Accent1 4 2 5 4 2 3 2 3" xfId="37616" xr:uid="{00000000-0005-0000-0000-000039920000}"/>
    <cellStyle name="20% - Accent1 4 2 5 4 2 3 3" xfId="37617" xr:uid="{00000000-0005-0000-0000-00003A920000}"/>
    <cellStyle name="20% - Accent1 4 2 5 4 2 3 3 2" xfId="37618" xr:uid="{00000000-0005-0000-0000-00003B920000}"/>
    <cellStyle name="20% - Accent1 4 2 5 4 2 3 4" xfId="37619" xr:uid="{00000000-0005-0000-0000-00003C920000}"/>
    <cellStyle name="20% - Accent1 4 2 5 4 2 4" xfId="37620" xr:uid="{00000000-0005-0000-0000-00003D920000}"/>
    <cellStyle name="20% - Accent1 4 2 5 4 2 4 2" xfId="37621" xr:uid="{00000000-0005-0000-0000-00003E920000}"/>
    <cellStyle name="20% - Accent1 4 2 5 4 2 4 2 2" xfId="37622" xr:uid="{00000000-0005-0000-0000-00003F920000}"/>
    <cellStyle name="20% - Accent1 4 2 5 4 2 4 2 2 2" xfId="37623" xr:uid="{00000000-0005-0000-0000-000040920000}"/>
    <cellStyle name="20% - Accent1 4 2 5 4 2 4 2 3" xfId="37624" xr:uid="{00000000-0005-0000-0000-000041920000}"/>
    <cellStyle name="20% - Accent1 4 2 5 4 2 4 3" xfId="37625" xr:uid="{00000000-0005-0000-0000-000042920000}"/>
    <cellStyle name="20% - Accent1 4 2 5 4 2 4 3 2" xfId="37626" xr:uid="{00000000-0005-0000-0000-000043920000}"/>
    <cellStyle name="20% - Accent1 4 2 5 4 2 4 4" xfId="37627" xr:uid="{00000000-0005-0000-0000-000044920000}"/>
    <cellStyle name="20% - Accent1 4 2 5 4 2 5" xfId="37628" xr:uid="{00000000-0005-0000-0000-000045920000}"/>
    <cellStyle name="20% - Accent1 4 2 5 4 2 5 2" xfId="37629" xr:uid="{00000000-0005-0000-0000-000046920000}"/>
    <cellStyle name="20% - Accent1 4 2 5 4 2 5 2 2" xfId="37630" xr:uid="{00000000-0005-0000-0000-000047920000}"/>
    <cellStyle name="20% - Accent1 4 2 5 4 2 5 3" xfId="37631" xr:uid="{00000000-0005-0000-0000-000048920000}"/>
    <cellStyle name="20% - Accent1 4 2 5 4 2 6" xfId="37632" xr:uid="{00000000-0005-0000-0000-000049920000}"/>
    <cellStyle name="20% - Accent1 4 2 5 4 2 6 2" xfId="37633" xr:uid="{00000000-0005-0000-0000-00004A920000}"/>
    <cellStyle name="20% - Accent1 4 2 5 4 2 6 2 2" xfId="37634" xr:uid="{00000000-0005-0000-0000-00004B920000}"/>
    <cellStyle name="20% - Accent1 4 2 5 4 2 6 3" xfId="37635" xr:uid="{00000000-0005-0000-0000-00004C920000}"/>
    <cellStyle name="20% - Accent1 4 2 5 4 2 7" xfId="37636" xr:uid="{00000000-0005-0000-0000-00004D920000}"/>
    <cellStyle name="20% - Accent1 4 2 5 4 2 7 2" xfId="37637" xr:uid="{00000000-0005-0000-0000-00004E920000}"/>
    <cellStyle name="20% - Accent1 4 2 5 4 2 8" xfId="37638" xr:uid="{00000000-0005-0000-0000-00004F920000}"/>
    <cellStyle name="20% - Accent1 4 2 5 4 2 8 2" xfId="37639" xr:uid="{00000000-0005-0000-0000-000050920000}"/>
    <cellStyle name="20% - Accent1 4 2 5 4 2 9" xfId="37640" xr:uid="{00000000-0005-0000-0000-000051920000}"/>
    <cellStyle name="20% - Accent1 4 2 5 4 3" xfId="37641" xr:uid="{00000000-0005-0000-0000-000052920000}"/>
    <cellStyle name="20% - Accent1 4 2 5 4 3 2" xfId="37642" xr:uid="{00000000-0005-0000-0000-000053920000}"/>
    <cellStyle name="20% - Accent1 4 2 5 4 3 2 2" xfId="37643" xr:uid="{00000000-0005-0000-0000-000054920000}"/>
    <cellStyle name="20% - Accent1 4 2 5 4 3 2 2 2" xfId="37644" xr:uid="{00000000-0005-0000-0000-000055920000}"/>
    <cellStyle name="20% - Accent1 4 2 5 4 3 2 2 2 2" xfId="37645" xr:uid="{00000000-0005-0000-0000-000056920000}"/>
    <cellStyle name="20% - Accent1 4 2 5 4 3 2 2 3" xfId="37646" xr:uid="{00000000-0005-0000-0000-000057920000}"/>
    <cellStyle name="20% - Accent1 4 2 5 4 3 2 3" xfId="37647" xr:uid="{00000000-0005-0000-0000-000058920000}"/>
    <cellStyle name="20% - Accent1 4 2 5 4 3 2 3 2" xfId="37648" xr:uid="{00000000-0005-0000-0000-000059920000}"/>
    <cellStyle name="20% - Accent1 4 2 5 4 3 2 4" xfId="37649" xr:uid="{00000000-0005-0000-0000-00005A920000}"/>
    <cellStyle name="20% - Accent1 4 2 5 4 3 3" xfId="37650" xr:uid="{00000000-0005-0000-0000-00005B920000}"/>
    <cellStyle name="20% - Accent1 4 2 5 4 3 3 2" xfId="37651" xr:uid="{00000000-0005-0000-0000-00005C920000}"/>
    <cellStyle name="20% - Accent1 4 2 5 4 3 3 2 2" xfId="37652" xr:uid="{00000000-0005-0000-0000-00005D920000}"/>
    <cellStyle name="20% - Accent1 4 2 5 4 3 3 2 2 2" xfId="37653" xr:uid="{00000000-0005-0000-0000-00005E920000}"/>
    <cellStyle name="20% - Accent1 4 2 5 4 3 3 2 3" xfId="37654" xr:uid="{00000000-0005-0000-0000-00005F920000}"/>
    <cellStyle name="20% - Accent1 4 2 5 4 3 3 3" xfId="37655" xr:uid="{00000000-0005-0000-0000-000060920000}"/>
    <cellStyle name="20% - Accent1 4 2 5 4 3 3 3 2" xfId="37656" xr:uid="{00000000-0005-0000-0000-000061920000}"/>
    <cellStyle name="20% - Accent1 4 2 5 4 3 3 4" xfId="37657" xr:uid="{00000000-0005-0000-0000-000062920000}"/>
    <cellStyle name="20% - Accent1 4 2 5 4 3 4" xfId="37658" xr:uid="{00000000-0005-0000-0000-000063920000}"/>
    <cellStyle name="20% - Accent1 4 2 5 4 3 4 2" xfId="37659" xr:uid="{00000000-0005-0000-0000-000064920000}"/>
    <cellStyle name="20% - Accent1 4 2 5 4 3 4 2 2" xfId="37660" xr:uid="{00000000-0005-0000-0000-000065920000}"/>
    <cellStyle name="20% - Accent1 4 2 5 4 3 4 2 2 2" xfId="37661" xr:uid="{00000000-0005-0000-0000-000066920000}"/>
    <cellStyle name="20% - Accent1 4 2 5 4 3 4 2 3" xfId="37662" xr:uid="{00000000-0005-0000-0000-000067920000}"/>
    <cellStyle name="20% - Accent1 4 2 5 4 3 4 3" xfId="37663" xr:uid="{00000000-0005-0000-0000-000068920000}"/>
    <cellStyle name="20% - Accent1 4 2 5 4 3 4 3 2" xfId="37664" xr:uid="{00000000-0005-0000-0000-000069920000}"/>
    <cellStyle name="20% - Accent1 4 2 5 4 3 4 4" xfId="37665" xr:uid="{00000000-0005-0000-0000-00006A920000}"/>
    <cellStyle name="20% - Accent1 4 2 5 4 3 5" xfId="37666" xr:uid="{00000000-0005-0000-0000-00006B920000}"/>
    <cellStyle name="20% - Accent1 4 2 5 4 3 5 2" xfId="37667" xr:uid="{00000000-0005-0000-0000-00006C920000}"/>
    <cellStyle name="20% - Accent1 4 2 5 4 3 5 2 2" xfId="37668" xr:uid="{00000000-0005-0000-0000-00006D920000}"/>
    <cellStyle name="20% - Accent1 4 2 5 4 3 5 3" xfId="37669" xr:uid="{00000000-0005-0000-0000-00006E920000}"/>
    <cellStyle name="20% - Accent1 4 2 5 4 3 6" xfId="37670" xr:uid="{00000000-0005-0000-0000-00006F920000}"/>
    <cellStyle name="20% - Accent1 4 2 5 4 3 6 2" xfId="37671" xr:uid="{00000000-0005-0000-0000-000070920000}"/>
    <cellStyle name="20% - Accent1 4 2 5 4 3 6 2 2" xfId="37672" xr:uid="{00000000-0005-0000-0000-000071920000}"/>
    <cellStyle name="20% - Accent1 4 2 5 4 3 6 3" xfId="37673" xr:uid="{00000000-0005-0000-0000-000072920000}"/>
    <cellStyle name="20% - Accent1 4 2 5 4 3 7" xfId="37674" xr:uid="{00000000-0005-0000-0000-000073920000}"/>
    <cellStyle name="20% - Accent1 4 2 5 4 3 7 2" xfId="37675" xr:uid="{00000000-0005-0000-0000-000074920000}"/>
    <cellStyle name="20% - Accent1 4 2 5 4 3 8" xfId="37676" xr:uid="{00000000-0005-0000-0000-000075920000}"/>
    <cellStyle name="20% - Accent1 4 2 5 4 3 8 2" xfId="37677" xr:uid="{00000000-0005-0000-0000-000076920000}"/>
    <cellStyle name="20% - Accent1 4 2 5 4 3 9" xfId="37678" xr:uid="{00000000-0005-0000-0000-000077920000}"/>
    <cellStyle name="20% - Accent1 4 2 5 4 4" xfId="37679" xr:uid="{00000000-0005-0000-0000-000078920000}"/>
    <cellStyle name="20% - Accent1 4 2 5 4 4 2" xfId="37680" xr:uid="{00000000-0005-0000-0000-000079920000}"/>
    <cellStyle name="20% - Accent1 4 2 5 4 4 2 2" xfId="37681" xr:uid="{00000000-0005-0000-0000-00007A920000}"/>
    <cellStyle name="20% - Accent1 4 2 5 4 4 2 2 2" xfId="37682" xr:uid="{00000000-0005-0000-0000-00007B920000}"/>
    <cellStyle name="20% - Accent1 4 2 5 4 4 2 3" xfId="37683" xr:uid="{00000000-0005-0000-0000-00007C920000}"/>
    <cellStyle name="20% - Accent1 4 2 5 4 4 3" xfId="37684" xr:uid="{00000000-0005-0000-0000-00007D920000}"/>
    <cellStyle name="20% - Accent1 4 2 5 4 4 3 2" xfId="37685" xr:uid="{00000000-0005-0000-0000-00007E920000}"/>
    <cellStyle name="20% - Accent1 4 2 5 4 4 4" xfId="37686" xr:uid="{00000000-0005-0000-0000-00007F920000}"/>
    <cellStyle name="20% - Accent1 4 2 5 4 5" xfId="37687" xr:uid="{00000000-0005-0000-0000-000080920000}"/>
    <cellStyle name="20% - Accent1 4 2 5 4 5 2" xfId="37688" xr:uid="{00000000-0005-0000-0000-000081920000}"/>
    <cellStyle name="20% - Accent1 4 2 5 4 5 2 2" xfId="37689" xr:uid="{00000000-0005-0000-0000-000082920000}"/>
    <cellStyle name="20% - Accent1 4 2 5 4 5 2 2 2" xfId="37690" xr:uid="{00000000-0005-0000-0000-000083920000}"/>
    <cellStyle name="20% - Accent1 4 2 5 4 5 2 3" xfId="37691" xr:uid="{00000000-0005-0000-0000-000084920000}"/>
    <cellStyle name="20% - Accent1 4 2 5 4 5 3" xfId="37692" xr:uid="{00000000-0005-0000-0000-000085920000}"/>
    <cellStyle name="20% - Accent1 4 2 5 4 5 3 2" xfId="37693" xr:uid="{00000000-0005-0000-0000-000086920000}"/>
    <cellStyle name="20% - Accent1 4 2 5 4 5 4" xfId="37694" xr:uid="{00000000-0005-0000-0000-000087920000}"/>
    <cellStyle name="20% - Accent1 4 2 5 4 6" xfId="37695" xr:uid="{00000000-0005-0000-0000-000088920000}"/>
    <cellStyle name="20% - Accent1 4 2 5 4 6 2" xfId="37696" xr:uid="{00000000-0005-0000-0000-000089920000}"/>
    <cellStyle name="20% - Accent1 4 2 5 4 6 2 2" xfId="37697" xr:uid="{00000000-0005-0000-0000-00008A920000}"/>
    <cellStyle name="20% - Accent1 4 2 5 4 6 2 2 2" xfId="37698" xr:uid="{00000000-0005-0000-0000-00008B920000}"/>
    <cellStyle name="20% - Accent1 4 2 5 4 6 2 3" xfId="37699" xr:uid="{00000000-0005-0000-0000-00008C920000}"/>
    <cellStyle name="20% - Accent1 4 2 5 4 6 3" xfId="37700" xr:uid="{00000000-0005-0000-0000-00008D920000}"/>
    <cellStyle name="20% - Accent1 4 2 5 4 6 3 2" xfId="37701" xr:uid="{00000000-0005-0000-0000-00008E920000}"/>
    <cellStyle name="20% - Accent1 4 2 5 4 6 4" xfId="37702" xr:uid="{00000000-0005-0000-0000-00008F920000}"/>
    <cellStyle name="20% - Accent1 4 2 5 4 7" xfId="37703" xr:uid="{00000000-0005-0000-0000-000090920000}"/>
    <cellStyle name="20% - Accent1 4 2 5 4 7 2" xfId="37704" xr:uid="{00000000-0005-0000-0000-000091920000}"/>
    <cellStyle name="20% - Accent1 4 2 5 4 7 2 2" xfId="37705" xr:uid="{00000000-0005-0000-0000-000092920000}"/>
    <cellStyle name="20% - Accent1 4 2 5 4 7 3" xfId="37706" xr:uid="{00000000-0005-0000-0000-000093920000}"/>
    <cellStyle name="20% - Accent1 4 2 5 4 8" xfId="37707" xr:uid="{00000000-0005-0000-0000-000094920000}"/>
    <cellStyle name="20% - Accent1 4 2 5 4 8 2" xfId="37708" xr:uid="{00000000-0005-0000-0000-000095920000}"/>
    <cellStyle name="20% - Accent1 4 2 5 4 8 2 2" xfId="37709" xr:uid="{00000000-0005-0000-0000-000096920000}"/>
    <cellStyle name="20% - Accent1 4 2 5 4 8 3" xfId="37710" xr:uid="{00000000-0005-0000-0000-000097920000}"/>
    <cellStyle name="20% - Accent1 4 2 5 4 9" xfId="37711" xr:uid="{00000000-0005-0000-0000-000098920000}"/>
    <cellStyle name="20% - Accent1 4 2 5 4 9 2" xfId="37712" xr:uid="{00000000-0005-0000-0000-000099920000}"/>
    <cellStyle name="20% - Accent1 4 2 5 5" xfId="37713" xr:uid="{00000000-0005-0000-0000-00009A920000}"/>
    <cellStyle name="20% - Accent1 4 2 5 5 10" xfId="37714" xr:uid="{00000000-0005-0000-0000-00009B920000}"/>
    <cellStyle name="20% - Accent1 4 2 5 5 10 2" xfId="37715" xr:uid="{00000000-0005-0000-0000-00009C920000}"/>
    <cellStyle name="20% - Accent1 4 2 5 5 11" xfId="37716" xr:uid="{00000000-0005-0000-0000-00009D920000}"/>
    <cellStyle name="20% - Accent1 4 2 5 5 2" xfId="37717" xr:uid="{00000000-0005-0000-0000-00009E920000}"/>
    <cellStyle name="20% - Accent1 4 2 5 5 2 2" xfId="37718" xr:uid="{00000000-0005-0000-0000-00009F920000}"/>
    <cellStyle name="20% - Accent1 4 2 5 5 2 2 2" xfId="37719" xr:uid="{00000000-0005-0000-0000-0000A0920000}"/>
    <cellStyle name="20% - Accent1 4 2 5 5 2 2 2 2" xfId="37720" xr:uid="{00000000-0005-0000-0000-0000A1920000}"/>
    <cellStyle name="20% - Accent1 4 2 5 5 2 2 2 2 2" xfId="37721" xr:uid="{00000000-0005-0000-0000-0000A2920000}"/>
    <cellStyle name="20% - Accent1 4 2 5 5 2 2 2 3" xfId="37722" xr:uid="{00000000-0005-0000-0000-0000A3920000}"/>
    <cellStyle name="20% - Accent1 4 2 5 5 2 2 3" xfId="37723" xr:uid="{00000000-0005-0000-0000-0000A4920000}"/>
    <cellStyle name="20% - Accent1 4 2 5 5 2 2 3 2" xfId="37724" xr:uid="{00000000-0005-0000-0000-0000A5920000}"/>
    <cellStyle name="20% - Accent1 4 2 5 5 2 2 4" xfId="37725" xr:uid="{00000000-0005-0000-0000-0000A6920000}"/>
    <cellStyle name="20% - Accent1 4 2 5 5 2 3" xfId="37726" xr:uid="{00000000-0005-0000-0000-0000A7920000}"/>
    <cellStyle name="20% - Accent1 4 2 5 5 2 3 2" xfId="37727" xr:uid="{00000000-0005-0000-0000-0000A8920000}"/>
    <cellStyle name="20% - Accent1 4 2 5 5 2 3 2 2" xfId="37728" xr:uid="{00000000-0005-0000-0000-0000A9920000}"/>
    <cellStyle name="20% - Accent1 4 2 5 5 2 3 2 2 2" xfId="37729" xr:uid="{00000000-0005-0000-0000-0000AA920000}"/>
    <cellStyle name="20% - Accent1 4 2 5 5 2 3 2 3" xfId="37730" xr:uid="{00000000-0005-0000-0000-0000AB920000}"/>
    <cellStyle name="20% - Accent1 4 2 5 5 2 3 3" xfId="37731" xr:uid="{00000000-0005-0000-0000-0000AC920000}"/>
    <cellStyle name="20% - Accent1 4 2 5 5 2 3 3 2" xfId="37732" xr:uid="{00000000-0005-0000-0000-0000AD920000}"/>
    <cellStyle name="20% - Accent1 4 2 5 5 2 3 4" xfId="37733" xr:uid="{00000000-0005-0000-0000-0000AE920000}"/>
    <cellStyle name="20% - Accent1 4 2 5 5 2 4" xfId="37734" xr:uid="{00000000-0005-0000-0000-0000AF920000}"/>
    <cellStyle name="20% - Accent1 4 2 5 5 2 4 2" xfId="37735" xr:uid="{00000000-0005-0000-0000-0000B0920000}"/>
    <cellStyle name="20% - Accent1 4 2 5 5 2 4 2 2" xfId="37736" xr:uid="{00000000-0005-0000-0000-0000B1920000}"/>
    <cellStyle name="20% - Accent1 4 2 5 5 2 4 2 2 2" xfId="37737" xr:uid="{00000000-0005-0000-0000-0000B2920000}"/>
    <cellStyle name="20% - Accent1 4 2 5 5 2 4 2 3" xfId="37738" xr:uid="{00000000-0005-0000-0000-0000B3920000}"/>
    <cellStyle name="20% - Accent1 4 2 5 5 2 4 3" xfId="37739" xr:uid="{00000000-0005-0000-0000-0000B4920000}"/>
    <cellStyle name="20% - Accent1 4 2 5 5 2 4 3 2" xfId="37740" xr:uid="{00000000-0005-0000-0000-0000B5920000}"/>
    <cellStyle name="20% - Accent1 4 2 5 5 2 4 4" xfId="37741" xr:uid="{00000000-0005-0000-0000-0000B6920000}"/>
    <cellStyle name="20% - Accent1 4 2 5 5 2 5" xfId="37742" xr:uid="{00000000-0005-0000-0000-0000B7920000}"/>
    <cellStyle name="20% - Accent1 4 2 5 5 2 5 2" xfId="37743" xr:uid="{00000000-0005-0000-0000-0000B8920000}"/>
    <cellStyle name="20% - Accent1 4 2 5 5 2 5 2 2" xfId="37744" xr:uid="{00000000-0005-0000-0000-0000B9920000}"/>
    <cellStyle name="20% - Accent1 4 2 5 5 2 5 3" xfId="37745" xr:uid="{00000000-0005-0000-0000-0000BA920000}"/>
    <cellStyle name="20% - Accent1 4 2 5 5 2 6" xfId="37746" xr:uid="{00000000-0005-0000-0000-0000BB920000}"/>
    <cellStyle name="20% - Accent1 4 2 5 5 2 6 2" xfId="37747" xr:uid="{00000000-0005-0000-0000-0000BC920000}"/>
    <cellStyle name="20% - Accent1 4 2 5 5 2 6 2 2" xfId="37748" xr:uid="{00000000-0005-0000-0000-0000BD920000}"/>
    <cellStyle name="20% - Accent1 4 2 5 5 2 6 3" xfId="37749" xr:uid="{00000000-0005-0000-0000-0000BE920000}"/>
    <cellStyle name="20% - Accent1 4 2 5 5 2 7" xfId="37750" xr:uid="{00000000-0005-0000-0000-0000BF920000}"/>
    <cellStyle name="20% - Accent1 4 2 5 5 2 7 2" xfId="37751" xr:uid="{00000000-0005-0000-0000-0000C0920000}"/>
    <cellStyle name="20% - Accent1 4 2 5 5 2 8" xfId="37752" xr:uid="{00000000-0005-0000-0000-0000C1920000}"/>
    <cellStyle name="20% - Accent1 4 2 5 5 2 8 2" xfId="37753" xr:uid="{00000000-0005-0000-0000-0000C2920000}"/>
    <cellStyle name="20% - Accent1 4 2 5 5 2 9" xfId="37754" xr:uid="{00000000-0005-0000-0000-0000C3920000}"/>
    <cellStyle name="20% - Accent1 4 2 5 5 3" xfId="37755" xr:uid="{00000000-0005-0000-0000-0000C4920000}"/>
    <cellStyle name="20% - Accent1 4 2 5 5 3 2" xfId="37756" xr:uid="{00000000-0005-0000-0000-0000C5920000}"/>
    <cellStyle name="20% - Accent1 4 2 5 5 3 2 2" xfId="37757" xr:uid="{00000000-0005-0000-0000-0000C6920000}"/>
    <cellStyle name="20% - Accent1 4 2 5 5 3 2 2 2" xfId="37758" xr:uid="{00000000-0005-0000-0000-0000C7920000}"/>
    <cellStyle name="20% - Accent1 4 2 5 5 3 2 2 2 2" xfId="37759" xr:uid="{00000000-0005-0000-0000-0000C8920000}"/>
    <cellStyle name="20% - Accent1 4 2 5 5 3 2 2 3" xfId="37760" xr:uid="{00000000-0005-0000-0000-0000C9920000}"/>
    <cellStyle name="20% - Accent1 4 2 5 5 3 2 3" xfId="37761" xr:uid="{00000000-0005-0000-0000-0000CA920000}"/>
    <cellStyle name="20% - Accent1 4 2 5 5 3 2 3 2" xfId="37762" xr:uid="{00000000-0005-0000-0000-0000CB920000}"/>
    <cellStyle name="20% - Accent1 4 2 5 5 3 2 4" xfId="37763" xr:uid="{00000000-0005-0000-0000-0000CC920000}"/>
    <cellStyle name="20% - Accent1 4 2 5 5 3 3" xfId="37764" xr:uid="{00000000-0005-0000-0000-0000CD920000}"/>
    <cellStyle name="20% - Accent1 4 2 5 5 3 3 2" xfId="37765" xr:uid="{00000000-0005-0000-0000-0000CE920000}"/>
    <cellStyle name="20% - Accent1 4 2 5 5 3 3 2 2" xfId="37766" xr:uid="{00000000-0005-0000-0000-0000CF920000}"/>
    <cellStyle name="20% - Accent1 4 2 5 5 3 3 2 2 2" xfId="37767" xr:uid="{00000000-0005-0000-0000-0000D0920000}"/>
    <cellStyle name="20% - Accent1 4 2 5 5 3 3 2 3" xfId="37768" xr:uid="{00000000-0005-0000-0000-0000D1920000}"/>
    <cellStyle name="20% - Accent1 4 2 5 5 3 3 3" xfId="37769" xr:uid="{00000000-0005-0000-0000-0000D2920000}"/>
    <cellStyle name="20% - Accent1 4 2 5 5 3 3 3 2" xfId="37770" xr:uid="{00000000-0005-0000-0000-0000D3920000}"/>
    <cellStyle name="20% - Accent1 4 2 5 5 3 3 4" xfId="37771" xr:uid="{00000000-0005-0000-0000-0000D4920000}"/>
    <cellStyle name="20% - Accent1 4 2 5 5 3 4" xfId="37772" xr:uid="{00000000-0005-0000-0000-0000D5920000}"/>
    <cellStyle name="20% - Accent1 4 2 5 5 3 4 2" xfId="37773" xr:uid="{00000000-0005-0000-0000-0000D6920000}"/>
    <cellStyle name="20% - Accent1 4 2 5 5 3 4 2 2" xfId="37774" xr:uid="{00000000-0005-0000-0000-0000D7920000}"/>
    <cellStyle name="20% - Accent1 4 2 5 5 3 4 2 2 2" xfId="37775" xr:uid="{00000000-0005-0000-0000-0000D8920000}"/>
    <cellStyle name="20% - Accent1 4 2 5 5 3 4 2 3" xfId="37776" xr:uid="{00000000-0005-0000-0000-0000D9920000}"/>
    <cellStyle name="20% - Accent1 4 2 5 5 3 4 3" xfId="37777" xr:uid="{00000000-0005-0000-0000-0000DA920000}"/>
    <cellStyle name="20% - Accent1 4 2 5 5 3 4 3 2" xfId="37778" xr:uid="{00000000-0005-0000-0000-0000DB920000}"/>
    <cellStyle name="20% - Accent1 4 2 5 5 3 4 4" xfId="37779" xr:uid="{00000000-0005-0000-0000-0000DC920000}"/>
    <cellStyle name="20% - Accent1 4 2 5 5 3 5" xfId="37780" xr:uid="{00000000-0005-0000-0000-0000DD920000}"/>
    <cellStyle name="20% - Accent1 4 2 5 5 3 5 2" xfId="37781" xr:uid="{00000000-0005-0000-0000-0000DE920000}"/>
    <cellStyle name="20% - Accent1 4 2 5 5 3 5 2 2" xfId="37782" xr:uid="{00000000-0005-0000-0000-0000DF920000}"/>
    <cellStyle name="20% - Accent1 4 2 5 5 3 5 3" xfId="37783" xr:uid="{00000000-0005-0000-0000-0000E0920000}"/>
    <cellStyle name="20% - Accent1 4 2 5 5 3 6" xfId="37784" xr:uid="{00000000-0005-0000-0000-0000E1920000}"/>
    <cellStyle name="20% - Accent1 4 2 5 5 3 6 2" xfId="37785" xr:uid="{00000000-0005-0000-0000-0000E2920000}"/>
    <cellStyle name="20% - Accent1 4 2 5 5 3 6 2 2" xfId="37786" xr:uid="{00000000-0005-0000-0000-0000E3920000}"/>
    <cellStyle name="20% - Accent1 4 2 5 5 3 6 3" xfId="37787" xr:uid="{00000000-0005-0000-0000-0000E4920000}"/>
    <cellStyle name="20% - Accent1 4 2 5 5 3 7" xfId="37788" xr:uid="{00000000-0005-0000-0000-0000E5920000}"/>
    <cellStyle name="20% - Accent1 4 2 5 5 3 7 2" xfId="37789" xr:uid="{00000000-0005-0000-0000-0000E6920000}"/>
    <cellStyle name="20% - Accent1 4 2 5 5 3 8" xfId="37790" xr:uid="{00000000-0005-0000-0000-0000E7920000}"/>
    <cellStyle name="20% - Accent1 4 2 5 5 3 8 2" xfId="37791" xr:uid="{00000000-0005-0000-0000-0000E8920000}"/>
    <cellStyle name="20% - Accent1 4 2 5 5 3 9" xfId="37792" xr:uid="{00000000-0005-0000-0000-0000E9920000}"/>
    <cellStyle name="20% - Accent1 4 2 5 5 4" xfId="37793" xr:uid="{00000000-0005-0000-0000-0000EA920000}"/>
    <cellStyle name="20% - Accent1 4 2 5 5 4 2" xfId="37794" xr:uid="{00000000-0005-0000-0000-0000EB920000}"/>
    <cellStyle name="20% - Accent1 4 2 5 5 4 2 2" xfId="37795" xr:uid="{00000000-0005-0000-0000-0000EC920000}"/>
    <cellStyle name="20% - Accent1 4 2 5 5 4 2 2 2" xfId="37796" xr:uid="{00000000-0005-0000-0000-0000ED920000}"/>
    <cellStyle name="20% - Accent1 4 2 5 5 4 2 3" xfId="37797" xr:uid="{00000000-0005-0000-0000-0000EE920000}"/>
    <cellStyle name="20% - Accent1 4 2 5 5 4 3" xfId="37798" xr:uid="{00000000-0005-0000-0000-0000EF920000}"/>
    <cellStyle name="20% - Accent1 4 2 5 5 4 3 2" xfId="37799" xr:uid="{00000000-0005-0000-0000-0000F0920000}"/>
    <cellStyle name="20% - Accent1 4 2 5 5 4 4" xfId="37800" xr:uid="{00000000-0005-0000-0000-0000F1920000}"/>
    <cellStyle name="20% - Accent1 4 2 5 5 5" xfId="37801" xr:uid="{00000000-0005-0000-0000-0000F2920000}"/>
    <cellStyle name="20% - Accent1 4 2 5 5 5 2" xfId="37802" xr:uid="{00000000-0005-0000-0000-0000F3920000}"/>
    <cellStyle name="20% - Accent1 4 2 5 5 5 2 2" xfId="37803" xr:uid="{00000000-0005-0000-0000-0000F4920000}"/>
    <cellStyle name="20% - Accent1 4 2 5 5 5 2 2 2" xfId="37804" xr:uid="{00000000-0005-0000-0000-0000F5920000}"/>
    <cellStyle name="20% - Accent1 4 2 5 5 5 2 3" xfId="37805" xr:uid="{00000000-0005-0000-0000-0000F6920000}"/>
    <cellStyle name="20% - Accent1 4 2 5 5 5 3" xfId="37806" xr:uid="{00000000-0005-0000-0000-0000F7920000}"/>
    <cellStyle name="20% - Accent1 4 2 5 5 5 3 2" xfId="37807" xr:uid="{00000000-0005-0000-0000-0000F8920000}"/>
    <cellStyle name="20% - Accent1 4 2 5 5 5 4" xfId="37808" xr:uid="{00000000-0005-0000-0000-0000F9920000}"/>
    <cellStyle name="20% - Accent1 4 2 5 5 6" xfId="37809" xr:uid="{00000000-0005-0000-0000-0000FA920000}"/>
    <cellStyle name="20% - Accent1 4 2 5 5 6 2" xfId="37810" xr:uid="{00000000-0005-0000-0000-0000FB920000}"/>
    <cellStyle name="20% - Accent1 4 2 5 5 6 2 2" xfId="37811" xr:uid="{00000000-0005-0000-0000-0000FC920000}"/>
    <cellStyle name="20% - Accent1 4 2 5 5 6 2 2 2" xfId="37812" xr:uid="{00000000-0005-0000-0000-0000FD920000}"/>
    <cellStyle name="20% - Accent1 4 2 5 5 6 2 3" xfId="37813" xr:uid="{00000000-0005-0000-0000-0000FE920000}"/>
    <cellStyle name="20% - Accent1 4 2 5 5 6 3" xfId="37814" xr:uid="{00000000-0005-0000-0000-0000FF920000}"/>
    <cellStyle name="20% - Accent1 4 2 5 5 6 3 2" xfId="37815" xr:uid="{00000000-0005-0000-0000-000000930000}"/>
    <cellStyle name="20% - Accent1 4 2 5 5 6 4" xfId="37816" xr:uid="{00000000-0005-0000-0000-000001930000}"/>
    <cellStyle name="20% - Accent1 4 2 5 5 7" xfId="37817" xr:uid="{00000000-0005-0000-0000-000002930000}"/>
    <cellStyle name="20% - Accent1 4 2 5 5 7 2" xfId="37818" xr:uid="{00000000-0005-0000-0000-000003930000}"/>
    <cellStyle name="20% - Accent1 4 2 5 5 7 2 2" xfId="37819" xr:uid="{00000000-0005-0000-0000-000004930000}"/>
    <cellStyle name="20% - Accent1 4 2 5 5 7 3" xfId="37820" xr:uid="{00000000-0005-0000-0000-000005930000}"/>
    <cellStyle name="20% - Accent1 4 2 5 5 8" xfId="37821" xr:uid="{00000000-0005-0000-0000-000006930000}"/>
    <cellStyle name="20% - Accent1 4 2 5 5 8 2" xfId="37822" xr:uid="{00000000-0005-0000-0000-000007930000}"/>
    <cellStyle name="20% - Accent1 4 2 5 5 8 2 2" xfId="37823" xr:uid="{00000000-0005-0000-0000-000008930000}"/>
    <cellStyle name="20% - Accent1 4 2 5 5 8 3" xfId="37824" xr:uid="{00000000-0005-0000-0000-000009930000}"/>
    <cellStyle name="20% - Accent1 4 2 5 5 9" xfId="37825" xr:uid="{00000000-0005-0000-0000-00000A930000}"/>
    <cellStyle name="20% - Accent1 4 2 5 5 9 2" xfId="37826" xr:uid="{00000000-0005-0000-0000-00000B930000}"/>
    <cellStyle name="20% - Accent1 4 2 5 6" xfId="37827" xr:uid="{00000000-0005-0000-0000-00000C930000}"/>
    <cellStyle name="20% - Accent1 4 2 5 6 2" xfId="37828" xr:uid="{00000000-0005-0000-0000-00000D930000}"/>
    <cellStyle name="20% - Accent1 4 2 5 6 2 2" xfId="37829" xr:uid="{00000000-0005-0000-0000-00000E930000}"/>
    <cellStyle name="20% - Accent1 4 2 5 6 2 2 2" xfId="37830" xr:uid="{00000000-0005-0000-0000-00000F930000}"/>
    <cellStyle name="20% - Accent1 4 2 5 6 2 2 2 2" xfId="37831" xr:uid="{00000000-0005-0000-0000-000010930000}"/>
    <cellStyle name="20% - Accent1 4 2 5 6 2 2 3" xfId="37832" xr:uid="{00000000-0005-0000-0000-000011930000}"/>
    <cellStyle name="20% - Accent1 4 2 5 6 2 3" xfId="37833" xr:uid="{00000000-0005-0000-0000-000012930000}"/>
    <cellStyle name="20% - Accent1 4 2 5 6 2 3 2" xfId="37834" xr:uid="{00000000-0005-0000-0000-000013930000}"/>
    <cellStyle name="20% - Accent1 4 2 5 6 2 4" xfId="37835" xr:uid="{00000000-0005-0000-0000-000014930000}"/>
    <cellStyle name="20% - Accent1 4 2 5 6 3" xfId="37836" xr:uid="{00000000-0005-0000-0000-000015930000}"/>
    <cellStyle name="20% - Accent1 4 2 5 6 3 2" xfId="37837" xr:uid="{00000000-0005-0000-0000-000016930000}"/>
    <cellStyle name="20% - Accent1 4 2 5 6 3 2 2" xfId="37838" xr:uid="{00000000-0005-0000-0000-000017930000}"/>
    <cellStyle name="20% - Accent1 4 2 5 6 3 2 2 2" xfId="37839" xr:uid="{00000000-0005-0000-0000-000018930000}"/>
    <cellStyle name="20% - Accent1 4 2 5 6 3 2 3" xfId="37840" xr:uid="{00000000-0005-0000-0000-000019930000}"/>
    <cellStyle name="20% - Accent1 4 2 5 6 3 3" xfId="37841" xr:uid="{00000000-0005-0000-0000-00001A930000}"/>
    <cellStyle name="20% - Accent1 4 2 5 6 3 3 2" xfId="37842" xr:uid="{00000000-0005-0000-0000-00001B930000}"/>
    <cellStyle name="20% - Accent1 4 2 5 6 3 4" xfId="37843" xr:uid="{00000000-0005-0000-0000-00001C930000}"/>
    <cellStyle name="20% - Accent1 4 2 5 6 4" xfId="37844" xr:uid="{00000000-0005-0000-0000-00001D930000}"/>
    <cellStyle name="20% - Accent1 4 2 5 6 4 2" xfId="37845" xr:uid="{00000000-0005-0000-0000-00001E930000}"/>
    <cellStyle name="20% - Accent1 4 2 5 6 4 2 2" xfId="37846" xr:uid="{00000000-0005-0000-0000-00001F930000}"/>
    <cellStyle name="20% - Accent1 4 2 5 6 4 2 2 2" xfId="37847" xr:uid="{00000000-0005-0000-0000-000020930000}"/>
    <cellStyle name="20% - Accent1 4 2 5 6 4 2 3" xfId="37848" xr:uid="{00000000-0005-0000-0000-000021930000}"/>
    <cellStyle name="20% - Accent1 4 2 5 6 4 3" xfId="37849" xr:uid="{00000000-0005-0000-0000-000022930000}"/>
    <cellStyle name="20% - Accent1 4 2 5 6 4 3 2" xfId="37850" xr:uid="{00000000-0005-0000-0000-000023930000}"/>
    <cellStyle name="20% - Accent1 4 2 5 6 4 4" xfId="37851" xr:uid="{00000000-0005-0000-0000-000024930000}"/>
    <cellStyle name="20% - Accent1 4 2 5 6 5" xfId="37852" xr:uid="{00000000-0005-0000-0000-000025930000}"/>
    <cellStyle name="20% - Accent1 4 2 5 6 5 2" xfId="37853" xr:uid="{00000000-0005-0000-0000-000026930000}"/>
    <cellStyle name="20% - Accent1 4 2 5 6 5 2 2" xfId="37854" xr:uid="{00000000-0005-0000-0000-000027930000}"/>
    <cellStyle name="20% - Accent1 4 2 5 6 5 3" xfId="37855" xr:uid="{00000000-0005-0000-0000-000028930000}"/>
    <cellStyle name="20% - Accent1 4 2 5 6 6" xfId="37856" xr:uid="{00000000-0005-0000-0000-000029930000}"/>
    <cellStyle name="20% - Accent1 4 2 5 6 6 2" xfId="37857" xr:uid="{00000000-0005-0000-0000-00002A930000}"/>
    <cellStyle name="20% - Accent1 4 2 5 6 6 2 2" xfId="37858" xr:uid="{00000000-0005-0000-0000-00002B930000}"/>
    <cellStyle name="20% - Accent1 4 2 5 6 6 3" xfId="37859" xr:uid="{00000000-0005-0000-0000-00002C930000}"/>
    <cellStyle name="20% - Accent1 4 2 5 6 7" xfId="37860" xr:uid="{00000000-0005-0000-0000-00002D930000}"/>
    <cellStyle name="20% - Accent1 4 2 5 6 7 2" xfId="37861" xr:uid="{00000000-0005-0000-0000-00002E930000}"/>
    <cellStyle name="20% - Accent1 4 2 5 6 8" xfId="37862" xr:uid="{00000000-0005-0000-0000-00002F930000}"/>
    <cellStyle name="20% - Accent1 4 2 5 6 8 2" xfId="37863" xr:uid="{00000000-0005-0000-0000-000030930000}"/>
    <cellStyle name="20% - Accent1 4 2 5 6 9" xfId="37864" xr:uid="{00000000-0005-0000-0000-000031930000}"/>
    <cellStyle name="20% - Accent1 4 2 5 7" xfId="37865" xr:uid="{00000000-0005-0000-0000-000032930000}"/>
    <cellStyle name="20% - Accent1 4 2 5 7 2" xfId="37866" xr:uid="{00000000-0005-0000-0000-000033930000}"/>
    <cellStyle name="20% - Accent1 4 2 5 7 2 2" xfId="37867" xr:uid="{00000000-0005-0000-0000-000034930000}"/>
    <cellStyle name="20% - Accent1 4 2 5 7 2 2 2" xfId="37868" xr:uid="{00000000-0005-0000-0000-000035930000}"/>
    <cellStyle name="20% - Accent1 4 2 5 7 2 2 2 2" xfId="37869" xr:uid="{00000000-0005-0000-0000-000036930000}"/>
    <cellStyle name="20% - Accent1 4 2 5 7 2 2 3" xfId="37870" xr:uid="{00000000-0005-0000-0000-000037930000}"/>
    <cellStyle name="20% - Accent1 4 2 5 7 2 3" xfId="37871" xr:uid="{00000000-0005-0000-0000-000038930000}"/>
    <cellStyle name="20% - Accent1 4 2 5 7 2 3 2" xfId="37872" xr:uid="{00000000-0005-0000-0000-000039930000}"/>
    <cellStyle name="20% - Accent1 4 2 5 7 2 4" xfId="37873" xr:uid="{00000000-0005-0000-0000-00003A930000}"/>
    <cellStyle name="20% - Accent1 4 2 5 7 3" xfId="37874" xr:uid="{00000000-0005-0000-0000-00003B930000}"/>
    <cellStyle name="20% - Accent1 4 2 5 7 3 2" xfId="37875" xr:uid="{00000000-0005-0000-0000-00003C930000}"/>
    <cellStyle name="20% - Accent1 4 2 5 7 3 2 2" xfId="37876" xr:uid="{00000000-0005-0000-0000-00003D930000}"/>
    <cellStyle name="20% - Accent1 4 2 5 7 3 2 2 2" xfId="37877" xr:uid="{00000000-0005-0000-0000-00003E930000}"/>
    <cellStyle name="20% - Accent1 4 2 5 7 3 2 3" xfId="37878" xr:uid="{00000000-0005-0000-0000-00003F930000}"/>
    <cellStyle name="20% - Accent1 4 2 5 7 3 3" xfId="37879" xr:uid="{00000000-0005-0000-0000-000040930000}"/>
    <cellStyle name="20% - Accent1 4 2 5 7 3 3 2" xfId="37880" xr:uid="{00000000-0005-0000-0000-000041930000}"/>
    <cellStyle name="20% - Accent1 4 2 5 7 3 4" xfId="37881" xr:uid="{00000000-0005-0000-0000-000042930000}"/>
    <cellStyle name="20% - Accent1 4 2 5 7 4" xfId="37882" xr:uid="{00000000-0005-0000-0000-000043930000}"/>
    <cellStyle name="20% - Accent1 4 2 5 7 4 2" xfId="37883" xr:uid="{00000000-0005-0000-0000-000044930000}"/>
    <cellStyle name="20% - Accent1 4 2 5 7 4 2 2" xfId="37884" xr:uid="{00000000-0005-0000-0000-000045930000}"/>
    <cellStyle name="20% - Accent1 4 2 5 7 4 2 2 2" xfId="37885" xr:uid="{00000000-0005-0000-0000-000046930000}"/>
    <cellStyle name="20% - Accent1 4 2 5 7 4 2 3" xfId="37886" xr:uid="{00000000-0005-0000-0000-000047930000}"/>
    <cellStyle name="20% - Accent1 4 2 5 7 4 3" xfId="37887" xr:uid="{00000000-0005-0000-0000-000048930000}"/>
    <cellStyle name="20% - Accent1 4 2 5 7 4 3 2" xfId="37888" xr:uid="{00000000-0005-0000-0000-000049930000}"/>
    <cellStyle name="20% - Accent1 4 2 5 7 4 4" xfId="37889" xr:uid="{00000000-0005-0000-0000-00004A930000}"/>
    <cellStyle name="20% - Accent1 4 2 5 7 5" xfId="37890" xr:uid="{00000000-0005-0000-0000-00004B930000}"/>
    <cellStyle name="20% - Accent1 4 2 5 7 5 2" xfId="37891" xr:uid="{00000000-0005-0000-0000-00004C930000}"/>
    <cellStyle name="20% - Accent1 4 2 5 7 5 2 2" xfId="37892" xr:uid="{00000000-0005-0000-0000-00004D930000}"/>
    <cellStyle name="20% - Accent1 4 2 5 7 5 3" xfId="37893" xr:uid="{00000000-0005-0000-0000-00004E930000}"/>
    <cellStyle name="20% - Accent1 4 2 5 7 6" xfId="37894" xr:uid="{00000000-0005-0000-0000-00004F930000}"/>
    <cellStyle name="20% - Accent1 4 2 5 7 6 2" xfId="37895" xr:uid="{00000000-0005-0000-0000-000050930000}"/>
    <cellStyle name="20% - Accent1 4 2 5 7 6 2 2" xfId="37896" xr:uid="{00000000-0005-0000-0000-000051930000}"/>
    <cellStyle name="20% - Accent1 4 2 5 7 6 3" xfId="37897" xr:uid="{00000000-0005-0000-0000-000052930000}"/>
    <cellStyle name="20% - Accent1 4 2 5 7 7" xfId="37898" xr:uid="{00000000-0005-0000-0000-000053930000}"/>
    <cellStyle name="20% - Accent1 4 2 5 7 7 2" xfId="37899" xr:uid="{00000000-0005-0000-0000-000054930000}"/>
    <cellStyle name="20% - Accent1 4 2 5 7 8" xfId="37900" xr:uid="{00000000-0005-0000-0000-000055930000}"/>
    <cellStyle name="20% - Accent1 4 2 5 7 8 2" xfId="37901" xr:uid="{00000000-0005-0000-0000-000056930000}"/>
    <cellStyle name="20% - Accent1 4 2 5 7 9" xfId="37902" xr:uid="{00000000-0005-0000-0000-000057930000}"/>
    <cellStyle name="20% - Accent1 4 2 5 8" xfId="37903" xr:uid="{00000000-0005-0000-0000-000058930000}"/>
    <cellStyle name="20% - Accent1 4 2 5 8 2" xfId="37904" xr:uid="{00000000-0005-0000-0000-000059930000}"/>
    <cellStyle name="20% - Accent1 4 2 5 8 2 2" xfId="37905" xr:uid="{00000000-0005-0000-0000-00005A930000}"/>
    <cellStyle name="20% - Accent1 4 2 5 8 2 2 2" xfId="37906" xr:uid="{00000000-0005-0000-0000-00005B930000}"/>
    <cellStyle name="20% - Accent1 4 2 5 8 2 3" xfId="37907" xr:uid="{00000000-0005-0000-0000-00005C930000}"/>
    <cellStyle name="20% - Accent1 4 2 5 8 3" xfId="37908" xr:uid="{00000000-0005-0000-0000-00005D930000}"/>
    <cellStyle name="20% - Accent1 4 2 5 8 3 2" xfId="37909" xr:uid="{00000000-0005-0000-0000-00005E930000}"/>
    <cellStyle name="20% - Accent1 4 2 5 8 4" xfId="37910" xr:uid="{00000000-0005-0000-0000-00005F930000}"/>
    <cellStyle name="20% - Accent1 4 2 5 9" xfId="37911" xr:uid="{00000000-0005-0000-0000-000060930000}"/>
    <cellStyle name="20% - Accent1 4 2 5 9 2" xfId="37912" xr:uid="{00000000-0005-0000-0000-000061930000}"/>
    <cellStyle name="20% - Accent1 4 2 5 9 2 2" xfId="37913" xr:uid="{00000000-0005-0000-0000-000062930000}"/>
    <cellStyle name="20% - Accent1 4 2 5 9 2 2 2" xfId="37914" xr:uid="{00000000-0005-0000-0000-000063930000}"/>
    <cellStyle name="20% - Accent1 4 2 5 9 2 3" xfId="37915" xr:uid="{00000000-0005-0000-0000-000064930000}"/>
    <cellStyle name="20% - Accent1 4 2 5 9 3" xfId="37916" xr:uid="{00000000-0005-0000-0000-000065930000}"/>
    <cellStyle name="20% - Accent1 4 2 5 9 3 2" xfId="37917" xr:uid="{00000000-0005-0000-0000-000066930000}"/>
    <cellStyle name="20% - Accent1 4 2 5 9 4" xfId="37918" xr:uid="{00000000-0005-0000-0000-000067930000}"/>
    <cellStyle name="20% - Accent1 4 2 6" xfId="37919" xr:uid="{00000000-0005-0000-0000-000068930000}"/>
    <cellStyle name="20% - Accent1 4 2 6 10" xfId="37920" xr:uid="{00000000-0005-0000-0000-000069930000}"/>
    <cellStyle name="20% - Accent1 4 2 6 10 2" xfId="37921" xr:uid="{00000000-0005-0000-0000-00006A930000}"/>
    <cellStyle name="20% - Accent1 4 2 6 10 2 2" xfId="37922" xr:uid="{00000000-0005-0000-0000-00006B930000}"/>
    <cellStyle name="20% - Accent1 4 2 6 10 3" xfId="37923" xr:uid="{00000000-0005-0000-0000-00006C930000}"/>
    <cellStyle name="20% - Accent1 4 2 6 11" xfId="37924" xr:uid="{00000000-0005-0000-0000-00006D930000}"/>
    <cellStyle name="20% - Accent1 4 2 6 11 2" xfId="37925" xr:uid="{00000000-0005-0000-0000-00006E930000}"/>
    <cellStyle name="20% - Accent1 4 2 6 11 2 2" xfId="37926" xr:uid="{00000000-0005-0000-0000-00006F930000}"/>
    <cellStyle name="20% - Accent1 4 2 6 11 3" xfId="37927" xr:uid="{00000000-0005-0000-0000-000070930000}"/>
    <cellStyle name="20% - Accent1 4 2 6 12" xfId="37928" xr:uid="{00000000-0005-0000-0000-000071930000}"/>
    <cellStyle name="20% - Accent1 4 2 6 12 2" xfId="37929" xr:uid="{00000000-0005-0000-0000-000072930000}"/>
    <cellStyle name="20% - Accent1 4 2 6 13" xfId="37930" xr:uid="{00000000-0005-0000-0000-000073930000}"/>
    <cellStyle name="20% - Accent1 4 2 6 13 2" xfId="37931" xr:uid="{00000000-0005-0000-0000-000074930000}"/>
    <cellStyle name="20% - Accent1 4 2 6 14" xfId="37932" xr:uid="{00000000-0005-0000-0000-000075930000}"/>
    <cellStyle name="20% - Accent1 4 2 6 2" xfId="37933" xr:uid="{00000000-0005-0000-0000-000076930000}"/>
    <cellStyle name="20% - Accent1 4 2 6 2 10" xfId="37934" xr:uid="{00000000-0005-0000-0000-000077930000}"/>
    <cellStyle name="20% - Accent1 4 2 6 2 10 2" xfId="37935" xr:uid="{00000000-0005-0000-0000-000078930000}"/>
    <cellStyle name="20% - Accent1 4 2 6 2 11" xfId="37936" xr:uid="{00000000-0005-0000-0000-000079930000}"/>
    <cellStyle name="20% - Accent1 4 2 6 2 2" xfId="37937" xr:uid="{00000000-0005-0000-0000-00007A930000}"/>
    <cellStyle name="20% - Accent1 4 2 6 2 2 2" xfId="37938" xr:uid="{00000000-0005-0000-0000-00007B930000}"/>
    <cellStyle name="20% - Accent1 4 2 6 2 2 2 2" xfId="37939" xr:uid="{00000000-0005-0000-0000-00007C930000}"/>
    <cellStyle name="20% - Accent1 4 2 6 2 2 2 2 2" xfId="37940" xr:uid="{00000000-0005-0000-0000-00007D930000}"/>
    <cellStyle name="20% - Accent1 4 2 6 2 2 2 2 2 2" xfId="37941" xr:uid="{00000000-0005-0000-0000-00007E930000}"/>
    <cellStyle name="20% - Accent1 4 2 6 2 2 2 2 3" xfId="37942" xr:uid="{00000000-0005-0000-0000-00007F930000}"/>
    <cellStyle name="20% - Accent1 4 2 6 2 2 2 3" xfId="37943" xr:uid="{00000000-0005-0000-0000-000080930000}"/>
    <cellStyle name="20% - Accent1 4 2 6 2 2 2 3 2" xfId="37944" xr:uid="{00000000-0005-0000-0000-000081930000}"/>
    <cellStyle name="20% - Accent1 4 2 6 2 2 2 4" xfId="37945" xr:uid="{00000000-0005-0000-0000-000082930000}"/>
    <cellStyle name="20% - Accent1 4 2 6 2 2 3" xfId="37946" xr:uid="{00000000-0005-0000-0000-000083930000}"/>
    <cellStyle name="20% - Accent1 4 2 6 2 2 3 2" xfId="37947" xr:uid="{00000000-0005-0000-0000-000084930000}"/>
    <cellStyle name="20% - Accent1 4 2 6 2 2 3 2 2" xfId="37948" xr:uid="{00000000-0005-0000-0000-000085930000}"/>
    <cellStyle name="20% - Accent1 4 2 6 2 2 3 2 2 2" xfId="37949" xr:uid="{00000000-0005-0000-0000-000086930000}"/>
    <cellStyle name="20% - Accent1 4 2 6 2 2 3 2 3" xfId="37950" xr:uid="{00000000-0005-0000-0000-000087930000}"/>
    <cellStyle name="20% - Accent1 4 2 6 2 2 3 3" xfId="37951" xr:uid="{00000000-0005-0000-0000-000088930000}"/>
    <cellStyle name="20% - Accent1 4 2 6 2 2 3 3 2" xfId="37952" xr:uid="{00000000-0005-0000-0000-000089930000}"/>
    <cellStyle name="20% - Accent1 4 2 6 2 2 3 4" xfId="37953" xr:uid="{00000000-0005-0000-0000-00008A930000}"/>
    <cellStyle name="20% - Accent1 4 2 6 2 2 4" xfId="37954" xr:uid="{00000000-0005-0000-0000-00008B930000}"/>
    <cellStyle name="20% - Accent1 4 2 6 2 2 4 2" xfId="37955" xr:uid="{00000000-0005-0000-0000-00008C930000}"/>
    <cellStyle name="20% - Accent1 4 2 6 2 2 4 2 2" xfId="37956" xr:uid="{00000000-0005-0000-0000-00008D930000}"/>
    <cellStyle name="20% - Accent1 4 2 6 2 2 4 2 2 2" xfId="37957" xr:uid="{00000000-0005-0000-0000-00008E930000}"/>
    <cellStyle name="20% - Accent1 4 2 6 2 2 4 2 3" xfId="37958" xr:uid="{00000000-0005-0000-0000-00008F930000}"/>
    <cellStyle name="20% - Accent1 4 2 6 2 2 4 3" xfId="37959" xr:uid="{00000000-0005-0000-0000-000090930000}"/>
    <cellStyle name="20% - Accent1 4 2 6 2 2 4 3 2" xfId="37960" xr:uid="{00000000-0005-0000-0000-000091930000}"/>
    <cellStyle name="20% - Accent1 4 2 6 2 2 4 4" xfId="37961" xr:uid="{00000000-0005-0000-0000-000092930000}"/>
    <cellStyle name="20% - Accent1 4 2 6 2 2 5" xfId="37962" xr:uid="{00000000-0005-0000-0000-000093930000}"/>
    <cellStyle name="20% - Accent1 4 2 6 2 2 5 2" xfId="37963" xr:uid="{00000000-0005-0000-0000-000094930000}"/>
    <cellStyle name="20% - Accent1 4 2 6 2 2 5 2 2" xfId="37964" xr:uid="{00000000-0005-0000-0000-000095930000}"/>
    <cellStyle name="20% - Accent1 4 2 6 2 2 5 3" xfId="37965" xr:uid="{00000000-0005-0000-0000-000096930000}"/>
    <cellStyle name="20% - Accent1 4 2 6 2 2 6" xfId="37966" xr:uid="{00000000-0005-0000-0000-000097930000}"/>
    <cellStyle name="20% - Accent1 4 2 6 2 2 6 2" xfId="37967" xr:uid="{00000000-0005-0000-0000-000098930000}"/>
    <cellStyle name="20% - Accent1 4 2 6 2 2 6 2 2" xfId="37968" xr:uid="{00000000-0005-0000-0000-000099930000}"/>
    <cellStyle name="20% - Accent1 4 2 6 2 2 6 3" xfId="37969" xr:uid="{00000000-0005-0000-0000-00009A930000}"/>
    <cellStyle name="20% - Accent1 4 2 6 2 2 7" xfId="37970" xr:uid="{00000000-0005-0000-0000-00009B930000}"/>
    <cellStyle name="20% - Accent1 4 2 6 2 2 7 2" xfId="37971" xr:uid="{00000000-0005-0000-0000-00009C930000}"/>
    <cellStyle name="20% - Accent1 4 2 6 2 2 8" xfId="37972" xr:uid="{00000000-0005-0000-0000-00009D930000}"/>
    <cellStyle name="20% - Accent1 4 2 6 2 2 8 2" xfId="37973" xr:uid="{00000000-0005-0000-0000-00009E930000}"/>
    <cellStyle name="20% - Accent1 4 2 6 2 2 9" xfId="37974" xr:uid="{00000000-0005-0000-0000-00009F930000}"/>
    <cellStyle name="20% - Accent1 4 2 6 2 3" xfId="37975" xr:uid="{00000000-0005-0000-0000-0000A0930000}"/>
    <cellStyle name="20% - Accent1 4 2 6 2 3 2" xfId="37976" xr:uid="{00000000-0005-0000-0000-0000A1930000}"/>
    <cellStyle name="20% - Accent1 4 2 6 2 3 2 2" xfId="37977" xr:uid="{00000000-0005-0000-0000-0000A2930000}"/>
    <cellStyle name="20% - Accent1 4 2 6 2 3 2 2 2" xfId="37978" xr:uid="{00000000-0005-0000-0000-0000A3930000}"/>
    <cellStyle name="20% - Accent1 4 2 6 2 3 2 2 2 2" xfId="37979" xr:uid="{00000000-0005-0000-0000-0000A4930000}"/>
    <cellStyle name="20% - Accent1 4 2 6 2 3 2 2 3" xfId="37980" xr:uid="{00000000-0005-0000-0000-0000A5930000}"/>
    <cellStyle name="20% - Accent1 4 2 6 2 3 2 3" xfId="37981" xr:uid="{00000000-0005-0000-0000-0000A6930000}"/>
    <cellStyle name="20% - Accent1 4 2 6 2 3 2 3 2" xfId="37982" xr:uid="{00000000-0005-0000-0000-0000A7930000}"/>
    <cellStyle name="20% - Accent1 4 2 6 2 3 2 4" xfId="37983" xr:uid="{00000000-0005-0000-0000-0000A8930000}"/>
    <cellStyle name="20% - Accent1 4 2 6 2 3 3" xfId="37984" xr:uid="{00000000-0005-0000-0000-0000A9930000}"/>
    <cellStyle name="20% - Accent1 4 2 6 2 3 3 2" xfId="37985" xr:uid="{00000000-0005-0000-0000-0000AA930000}"/>
    <cellStyle name="20% - Accent1 4 2 6 2 3 3 2 2" xfId="37986" xr:uid="{00000000-0005-0000-0000-0000AB930000}"/>
    <cellStyle name="20% - Accent1 4 2 6 2 3 3 2 2 2" xfId="37987" xr:uid="{00000000-0005-0000-0000-0000AC930000}"/>
    <cellStyle name="20% - Accent1 4 2 6 2 3 3 2 3" xfId="37988" xr:uid="{00000000-0005-0000-0000-0000AD930000}"/>
    <cellStyle name="20% - Accent1 4 2 6 2 3 3 3" xfId="37989" xr:uid="{00000000-0005-0000-0000-0000AE930000}"/>
    <cellStyle name="20% - Accent1 4 2 6 2 3 3 3 2" xfId="37990" xr:uid="{00000000-0005-0000-0000-0000AF930000}"/>
    <cellStyle name="20% - Accent1 4 2 6 2 3 3 4" xfId="37991" xr:uid="{00000000-0005-0000-0000-0000B0930000}"/>
    <cellStyle name="20% - Accent1 4 2 6 2 3 4" xfId="37992" xr:uid="{00000000-0005-0000-0000-0000B1930000}"/>
    <cellStyle name="20% - Accent1 4 2 6 2 3 4 2" xfId="37993" xr:uid="{00000000-0005-0000-0000-0000B2930000}"/>
    <cellStyle name="20% - Accent1 4 2 6 2 3 4 2 2" xfId="37994" xr:uid="{00000000-0005-0000-0000-0000B3930000}"/>
    <cellStyle name="20% - Accent1 4 2 6 2 3 4 2 2 2" xfId="37995" xr:uid="{00000000-0005-0000-0000-0000B4930000}"/>
    <cellStyle name="20% - Accent1 4 2 6 2 3 4 2 3" xfId="37996" xr:uid="{00000000-0005-0000-0000-0000B5930000}"/>
    <cellStyle name="20% - Accent1 4 2 6 2 3 4 3" xfId="37997" xr:uid="{00000000-0005-0000-0000-0000B6930000}"/>
    <cellStyle name="20% - Accent1 4 2 6 2 3 4 3 2" xfId="37998" xr:uid="{00000000-0005-0000-0000-0000B7930000}"/>
    <cellStyle name="20% - Accent1 4 2 6 2 3 4 4" xfId="37999" xr:uid="{00000000-0005-0000-0000-0000B8930000}"/>
    <cellStyle name="20% - Accent1 4 2 6 2 3 5" xfId="38000" xr:uid="{00000000-0005-0000-0000-0000B9930000}"/>
    <cellStyle name="20% - Accent1 4 2 6 2 3 5 2" xfId="38001" xr:uid="{00000000-0005-0000-0000-0000BA930000}"/>
    <cellStyle name="20% - Accent1 4 2 6 2 3 5 2 2" xfId="38002" xr:uid="{00000000-0005-0000-0000-0000BB930000}"/>
    <cellStyle name="20% - Accent1 4 2 6 2 3 5 3" xfId="38003" xr:uid="{00000000-0005-0000-0000-0000BC930000}"/>
    <cellStyle name="20% - Accent1 4 2 6 2 3 6" xfId="38004" xr:uid="{00000000-0005-0000-0000-0000BD930000}"/>
    <cellStyle name="20% - Accent1 4 2 6 2 3 6 2" xfId="38005" xr:uid="{00000000-0005-0000-0000-0000BE930000}"/>
    <cellStyle name="20% - Accent1 4 2 6 2 3 6 2 2" xfId="38006" xr:uid="{00000000-0005-0000-0000-0000BF930000}"/>
    <cellStyle name="20% - Accent1 4 2 6 2 3 6 3" xfId="38007" xr:uid="{00000000-0005-0000-0000-0000C0930000}"/>
    <cellStyle name="20% - Accent1 4 2 6 2 3 7" xfId="38008" xr:uid="{00000000-0005-0000-0000-0000C1930000}"/>
    <cellStyle name="20% - Accent1 4 2 6 2 3 7 2" xfId="38009" xr:uid="{00000000-0005-0000-0000-0000C2930000}"/>
    <cellStyle name="20% - Accent1 4 2 6 2 3 8" xfId="38010" xr:uid="{00000000-0005-0000-0000-0000C3930000}"/>
    <cellStyle name="20% - Accent1 4 2 6 2 3 8 2" xfId="38011" xr:uid="{00000000-0005-0000-0000-0000C4930000}"/>
    <cellStyle name="20% - Accent1 4 2 6 2 3 9" xfId="38012" xr:uid="{00000000-0005-0000-0000-0000C5930000}"/>
    <cellStyle name="20% - Accent1 4 2 6 2 4" xfId="38013" xr:uid="{00000000-0005-0000-0000-0000C6930000}"/>
    <cellStyle name="20% - Accent1 4 2 6 2 4 2" xfId="38014" xr:uid="{00000000-0005-0000-0000-0000C7930000}"/>
    <cellStyle name="20% - Accent1 4 2 6 2 4 2 2" xfId="38015" xr:uid="{00000000-0005-0000-0000-0000C8930000}"/>
    <cellStyle name="20% - Accent1 4 2 6 2 4 2 2 2" xfId="38016" xr:uid="{00000000-0005-0000-0000-0000C9930000}"/>
    <cellStyle name="20% - Accent1 4 2 6 2 4 2 3" xfId="38017" xr:uid="{00000000-0005-0000-0000-0000CA930000}"/>
    <cellStyle name="20% - Accent1 4 2 6 2 4 3" xfId="38018" xr:uid="{00000000-0005-0000-0000-0000CB930000}"/>
    <cellStyle name="20% - Accent1 4 2 6 2 4 3 2" xfId="38019" xr:uid="{00000000-0005-0000-0000-0000CC930000}"/>
    <cellStyle name="20% - Accent1 4 2 6 2 4 4" xfId="38020" xr:uid="{00000000-0005-0000-0000-0000CD930000}"/>
    <cellStyle name="20% - Accent1 4 2 6 2 5" xfId="38021" xr:uid="{00000000-0005-0000-0000-0000CE930000}"/>
    <cellStyle name="20% - Accent1 4 2 6 2 5 2" xfId="38022" xr:uid="{00000000-0005-0000-0000-0000CF930000}"/>
    <cellStyle name="20% - Accent1 4 2 6 2 5 2 2" xfId="38023" xr:uid="{00000000-0005-0000-0000-0000D0930000}"/>
    <cellStyle name="20% - Accent1 4 2 6 2 5 2 2 2" xfId="38024" xr:uid="{00000000-0005-0000-0000-0000D1930000}"/>
    <cellStyle name="20% - Accent1 4 2 6 2 5 2 3" xfId="38025" xr:uid="{00000000-0005-0000-0000-0000D2930000}"/>
    <cellStyle name="20% - Accent1 4 2 6 2 5 3" xfId="38026" xr:uid="{00000000-0005-0000-0000-0000D3930000}"/>
    <cellStyle name="20% - Accent1 4 2 6 2 5 3 2" xfId="38027" xr:uid="{00000000-0005-0000-0000-0000D4930000}"/>
    <cellStyle name="20% - Accent1 4 2 6 2 5 4" xfId="38028" xr:uid="{00000000-0005-0000-0000-0000D5930000}"/>
    <cellStyle name="20% - Accent1 4 2 6 2 6" xfId="38029" xr:uid="{00000000-0005-0000-0000-0000D6930000}"/>
    <cellStyle name="20% - Accent1 4 2 6 2 6 2" xfId="38030" xr:uid="{00000000-0005-0000-0000-0000D7930000}"/>
    <cellStyle name="20% - Accent1 4 2 6 2 6 2 2" xfId="38031" xr:uid="{00000000-0005-0000-0000-0000D8930000}"/>
    <cellStyle name="20% - Accent1 4 2 6 2 6 2 2 2" xfId="38032" xr:uid="{00000000-0005-0000-0000-0000D9930000}"/>
    <cellStyle name="20% - Accent1 4 2 6 2 6 2 3" xfId="38033" xr:uid="{00000000-0005-0000-0000-0000DA930000}"/>
    <cellStyle name="20% - Accent1 4 2 6 2 6 3" xfId="38034" xr:uid="{00000000-0005-0000-0000-0000DB930000}"/>
    <cellStyle name="20% - Accent1 4 2 6 2 6 3 2" xfId="38035" xr:uid="{00000000-0005-0000-0000-0000DC930000}"/>
    <cellStyle name="20% - Accent1 4 2 6 2 6 4" xfId="38036" xr:uid="{00000000-0005-0000-0000-0000DD930000}"/>
    <cellStyle name="20% - Accent1 4 2 6 2 7" xfId="38037" xr:uid="{00000000-0005-0000-0000-0000DE930000}"/>
    <cellStyle name="20% - Accent1 4 2 6 2 7 2" xfId="38038" xr:uid="{00000000-0005-0000-0000-0000DF930000}"/>
    <cellStyle name="20% - Accent1 4 2 6 2 7 2 2" xfId="38039" xr:uid="{00000000-0005-0000-0000-0000E0930000}"/>
    <cellStyle name="20% - Accent1 4 2 6 2 7 3" xfId="38040" xr:uid="{00000000-0005-0000-0000-0000E1930000}"/>
    <cellStyle name="20% - Accent1 4 2 6 2 8" xfId="38041" xr:uid="{00000000-0005-0000-0000-0000E2930000}"/>
    <cellStyle name="20% - Accent1 4 2 6 2 8 2" xfId="38042" xr:uid="{00000000-0005-0000-0000-0000E3930000}"/>
    <cellStyle name="20% - Accent1 4 2 6 2 8 2 2" xfId="38043" xr:uid="{00000000-0005-0000-0000-0000E4930000}"/>
    <cellStyle name="20% - Accent1 4 2 6 2 8 3" xfId="38044" xr:uid="{00000000-0005-0000-0000-0000E5930000}"/>
    <cellStyle name="20% - Accent1 4 2 6 2 9" xfId="38045" xr:uid="{00000000-0005-0000-0000-0000E6930000}"/>
    <cellStyle name="20% - Accent1 4 2 6 2 9 2" xfId="38046" xr:uid="{00000000-0005-0000-0000-0000E7930000}"/>
    <cellStyle name="20% - Accent1 4 2 6 3" xfId="38047" xr:uid="{00000000-0005-0000-0000-0000E8930000}"/>
    <cellStyle name="20% - Accent1 4 2 6 3 10" xfId="38048" xr:uid="{00000000-0005-0000-0000-0000E9930000}"/>
    <cellStyle name="20% - Accent1 4 2 6 3 10 2" xfId="38049" xr:uid="{00000000-0005-0000-0000-0000EA930000}"/>
    <cellStyle name="20% - Accent1 4 2 6 3 11" xfId="38050" xr:uid="{00000000-0005-0000-0000-0000EB930000}"/>
    <cellStyle name="20% - Accent1 4 2 6 3 2" xfId="38051" xr:uid="{00000000-0005-0000-0000-0000EC930000}"/>
    <cellStyle name="20% - Accent1 4 2 6 3 2 2" xfId="38052" xr:uid="{00000000-0005-0000-0000-0000ED930000}"/>
    <cellStyle name="20% - Accent1 4 2 6 3 2 2 2" xfId="38053" xr:uid="{00000000-0005-0000-0000-0000EE930000}"/>
    <cellStyle name="20% - Accent1 4 2 6 3 2 2 2 2" xfId="38054" xr:uid="{00000000-0005-0000-0000-0000EF930000}"/>
    <cellStyle name="20% - Accent1 4 2 6 3 2 2 2 2 2" xfId="38055" xr:uid="{00000000-0005-0000-0000-0000F0930000}"/>
    <cellStyle name="20% - Accent1 4 2 6 3 2 2 2 3" xfId="38056" xr:uid="{00000000-0005-0000-0000-0000F1930000}"/>
    <cellStyle name="20% - Accent1 4 2 6 3 2 2 3" xfId="38057" xr:uid="{00000000-0005-0000-0000-0000F2930000}"/>
    <cellStyle name="20% - Accent1 4 2 6 3 2 2 3 2" xfId="38058" xr:uid="{00000000-0005-0000-0000-0000F3930000}"/>
    <cellStyle name="20% - Accent1 4 2 6 3 2 2 4" xfId="38059" xr:uid="{00000000-0005-0000-0000-0000F4930000}"/>
    <cellStyle name="20% - Accent1 4 2 6 3 2 3" xfId="38060" xr:uid="{00000000-0005-0000-0000-0000F5930000}"/>
    <cellStyle name="20% - Accent1 4 2 6 3 2 3 2" xfId="38061" xr:uid="{00000000-0005-0000-0000-0000F6930000}"/>
    <cellStyle name="20% - Accent1 4 2 6 3 2 3 2 2" xfId="38062" xr:uid="{00000000-0005-0000-0000-0000F7930000}"/>
    <cellStyle name="20% - Accent1 4 2 6 3 2 3 2 2 2" xfId="38063" xr:uid="{00000000-0005-0000-0000-0000F8930000}"/>
    <cellStyle name="20% - Accent1 4 2 6 3 2 3 2 3" xfId="38064" xr:uid="{00000000-0005-0000-0000-0000F9930000}"/>
    <cellStyle name="20% - Accent1 4 2 6 3 2 3 3" xfId="38065" xr:uid="{00000000-0005-0000-0000-0000FA930000}"/>
    <cellStyle name="20% - Accent1 4 2 6 3 2 3 3 2" xfId="38066" xr:uid="{00000000-0005-0000-0000-0000FB930000}"/>
    <cellStyle name="20% - Accent1 4 2 6 3 2 3 4" xfId="38067" xr:uid="{00000000-0005-0000-0000-0000FC930000}"/>
    <cellStyle name="20% - Accent1 4 2 6 3 2 4" xfId="38068" xr:uid="{00000000-0005-0000-0000-0000FD930000}"/>
    <cellStyle name="20% - Accent1 4 2 6 3 2 4 2" xfId="38069" xr:uid="{00000000-0005-0000-0000-0000FE930000}"/>
    <cellStyle name="20% - Accent1 4 2 6 3 2 4 2 2" xfId="38070" xr:uid="{00000000-0005-0000-0000-0000FF930000}"/>
    <cellStyle name="20% - Accent1 4 2 6 3 2 4 2 2 2" xfId="38071" xr:uid="{00000000-0005-0000-0000-000000940000}"/>
    <cellStyle name="20% - Accent1 4 2 6 3 2 4 2 3" xfId="38072" xr:uid="{00000000-0005-0000-0000-000001940000}"/>
    <cellStyle name="20% - Accent1 4 2 6 3 2 4 3" xfId="38073" xr:uid="{00000000-0005-0000-0000-000002940000}"/>
    <cellStyle name="20% - Accent1 4 2 6 3 2 4 3 2" xfId="38074" xr:uid="{00000000-0005-0000-0000-000003940000}"/>
    <cellStyle name="20% - Accent1 4 2 6 3 2 4 4" xfId="38075" xr:uid="{00000000-0005-0000-0000-000004940000}"/>
    <cellStyle name="20% - Accent1 4 2 6 3 2 5" xfId="38076" xr:uid="{00000000-0005-0000-0000-000005940000}"/>
    <cellStyle name="20% - Accent1 4 2 6 3 2 5 2" xfId="38077" xr:uid="{00000000-0005-0000-0000-000006940000}"/>
    <cellStyle name="20% - Accent1 4 2 6 3 2 5 2 2" xfId="38078" xr:uid="{00000000-0005-0000-0000-000007940000}"/>
    <cellStyle name="20% - Accent1 4 2 6 3 2 5 3" xfId="38079" xr:uid="{00000000-0005-0000-0000-000008940000}"/>
    <cellStyle name="20% - Accent1 4 2 6 3 2 6" xfId="38080" xr:uid="{00000000-0005-0000-0000-000009940000}"/>
    <cellStyle name="20% - Accent1 4 2 6 3 2 6 2" xfId="38081" xr:uid="{00000000-0005-0000-0000-00000A940000}"/>
    <cellStyle name="20% - Accent1 4 2 6 3 2 6 2 2" xfId="38082" xr:uid="{00000000-0005-0000-0000-00000B940000}"/>
    <cellStyle name="20% - Accent1 4 2 6 3 2 6 3" xfId="38083" xr:uid="{00000000-0005-0000-0000-00000C940000}"/>
    <cellStyle name="20% - Accent1 4 2 6 3 2 7" xfId="38084" xr:uid="{00000000-0005-0000-0000-00000D940000}"/>
    <cellStyle name="20% - Accent1 4 2 6 3 2 7 2" xfId="38085" xr:uid="{00000000-0005-0000-0000-00000E940000}"/>
    <cellStyle name="20% - Accent1 4 2 6 3 2 8" xfId="38086" xr:uid="{00000000-0005-0000-0000-00000F940000}"/>
    <cellStyle name="20% - Accent1 4 2 6 3 2 8 2" xfId="38087" xr:uid="{00000000-0005-0000-0000-000010940000}"/>
    <cellStyle name="20% - Accent1 4 2 6 3 2 9" xfId="38088" xr:uid="{00000000-0005-0000-0000-000011940000}"/>
    <cellStyle name="20% - Accent1 4 2 6 3 3" xfId="38089" xr:uid="{00000000-0005-0000-0000-000012940000}"/>
    <cellStyle name="20% - Accent1 4 2 6 3 3 2" xfId="38090" xr:uid="{00000000-0005-0000-0000-000013940000}"/>
    <cellStyle name="20% - Accent1 4 2 6 3 3 2 2" xfId="38091" xr:uid="{00000000-0005-0000-0000-000014940000}"/>
    <cellStyle name="20% - Accent1 4 2 6 3 3 2 2 2" xfId="38092" xr:uid="{00000000-0005-0000-0000-000015940000}"/>
    <cellStyle name="20% - Accent1 4 2 6 3 3 2 2 2 2" xfId="38093" xr:uid="{00000000-0005-0000-0000-000016940000}"/>
    <cellStyle name="20% - Accent1 4 2 6 3 3 2 2 3" xfId="38094" xr:uid="{00000000-0005-0000-0000-000017940000}"/>
    <cellStyle name="20% - Accent1 4 2 6 3 3 2 3" xfId="38095" xr:uid="{00000000-0005-0000-0000-000018940000}"/>
    <cellStyle name="20% - Accent1 4 2 6 3 3 2 3 2" xfId="38096" xr:uid="{00000000-0005-0000-0000-000019940000}"/>
    <cellStyle name="20% - Accent1 4 2 6 3 3 2 4" xfId="38097" xr:uid="{00000000-0005-0000-0000-00001A940000}"/>
    <cellStyle name="20% - Accent1 4 2 6 3 3 3" xfId="38098" xr:uid="{00000000-0005-0000-0000-00001B940000}"/>
    <cellStyle name="20% - Accent1 4 2 6 3 3 3 2" xfId="38099" xr:uid="{00000000-0005-0000-0000-00001C940000}"/>
    <cellStyle name="20% - Accent1 4 2 6 3 3 3 2 2" xfId="38100" xr:uid="{00000000-0005-0000-0000-00001D940000}"/>
    <cellStyle name="20% - Accent1 4 2 6 3 3 3 2 2 2" xfId="38101" xr:uid="{00000000-0005-0000-0000-00001E940000}"/>
    <cellStyle name="20% - Accent1 4 2 6 3 3 3 2 3" xfId="38102" xr:uid="{00000000-0005-0000-0000-00001F940000}"/>
    <cellStyle name="20% - Accent1 4 2 6 3 3 3 3" xfId="38103" xr:uid="{00000000-0005-0000-0000-000020940000}"/>
    <cellStyle name="20% - Accent1 4 2 6 3 3 3 3 2" xfId="38104" xr:uid="{00000000-0005-0000-0000-000021940000}"/>
    <cellStyle name="20% - Accent1 4 2 6 3 3 3 4" xfId="38105" xr:uid="{00000000-0005-0000-0000-000022940000}"/>
    <cellStyle name="20% - Accent1 4 2 6 3 3 4" xfId="38106" xr:uid="{00000000-0005-0000-0000-000023940000}"/>
    <cellStyle name="20% - Accent1 4 2 6 3 3 4 2" xfId="38107" xr:uid="{00000000-0005-0000-0000-000024940000}"/>
    <cellStyle name="20% - Accent1 4 2 6 3 3 4 2 2" xfId="38108" xr:uid="{00000000-0005-0000-0000-000025940000}"/>
    <cellStyle name="20% - Accent1 4 2 6 3 3 4 2 2 2" xfId="38109" xr:uid="{00000000-0005-0000-0000-000026940000}"/>
    <cellStyle name="20% - Accent1 4 2 6 3 3 4 2 3" xfId="38110" xr:uid="{00000000-0005-0000-0000-000027940000}"/>
    <cellStyle name="20% - Accent1 4 2 6 3 3 4 3" xfId="38111" xr:uid="{00000000-0005-0000-0000-000028940000}"/>
    <cellStyle name="20% - Accent1 4 2 6 3 3 4 3 2" xfId="38112" xr:uid="{00000000-0005-0000-0000-000029940000}"/>
    <cellStyle name="20% - Accent1 4 2 6 3 3 4 4" xfId="38113" xr:uid="{00000000-0005-0000-0000-00002A940000}"/>
    <cellStyle name="20% - Accent1 4 2 6 3 3 5" xfId="38114" xr:uid="{00000000-0005-0000-0000-00002B940000}"/>
    <cellStyle name="20% - Accent1 4 2 6 3 3 5 2" xfId="38115" xr:uid="{00000000-0005-0000-0000-00002C940000}"/>
    <cellStyle name="20% - Accent1 4 2 6 3 3 5 2 2" xfId="38116" xr:uid="{00000000-0005-0000-0000-00002D940000}"/>
    <cellStyle name="20% - Accent1 4 2 6 3 3 5 3" xfId="38117" xr:uid="{00000000-0005-0000-0000-00002E940000}"/>
    <cellStyle name="20% - Accent1 4 2 6 3 3 6" xfId="38118" xr:uid="{00000000-0005-0000-0000-00002F940000}"/>
    <cellStyle name="20% - Accent1 4 2 6 3 3 6 2" xfId="38119" xr:uid="{00000000-0005-0000-0000-000030940000}"/>
    <cellStyle name="20% - Accent1 4 2 6 3 3 6 2 2" xfId="38120" xr:uid="{00000000-0005-0000-0000-000031940000}"/>
    <cellStyle name="20% - Accent1 4 2 6 3 3 6 3" xfId="38121" xr:uid="{00000000-0005-0000-0000-000032940000}"/>
    <cellStyle name="20% - Accent1 4 2 6 3 3 7" xfId="38122" xr:uid="{00000000-0005-0000-0000-000033940000}"/>
    <cellStyle name="20% - Accent1 4 2 6 3 3 7 2" xfId="38123" xr:uid="{00000000-0005-0000-0000-000034940000}"/>
    <cellStyle name="20% - Accent1 4 2 6 3 3 8" xfId="38124" xr:uid="{00000000-0005-0000-0000-000035940000}"/>
    <cellStyle name="20% - Accent1 4 2 6 3 3 8 2" xfId="38125" xr:uid="{00000000-0005-0000-0000-000036940000}"/>
    <cellStyle name="20% - Accent1 4 2 6 3 3 9" xfId="38126" xr:uid="{00000000-0005-0000-0000-000037940000}"/>
    <cellStyle name="20% - Accent1 4 2 6 3 4" xfId="38127" xr:uid="{00000000-0005-0000-0000-000038940000}"/>
    <cellStyle name="20% - Accent1 4 2 6 3 4 2" xfId="38128" xr:uid="{00000000-0005-0000-0000-000039940000}"/>
    <cellStyle name="20% - Accent1 4 2 6 3 4 2 2" xfId="38129" xr:uid="{00000000-0005-0000-0000-00003A940000}"/>
    <cellStyle name="20% - Accent1 4 2 6 3 4 2 2 2" xfId="38130" xr:uid="{00000000-0005-0000-0000-00003B940000}"/>
    <cellStyle name="20% - Accent1 4 2 6 3 4 2 3" xfId="38131" xr:uid="{00000000-0005-0000-0000-00003C940000}"/>
    <cellStyle name="20% - Accent1 4 2 6 3 4 3" xfId="38132" xr:uid="{00000000-0005-0000-0000-00003D940000}"/>
    <cellStyle name="20% - Accent1 4 2 6 3 4 3 2" xfId="38133" xr:uid="{00000000-0005-0000-0000-00003E940000}"/>
    <cellStyle name="20% - Accent1 4 2 6 3 4 4" xfId="38134" xr:uid="{00000000-0005-0000-0000-00003F940000}"/>
    <cellStyle name="20% - Accent1 4 2 6 3 5" xfId="38135" xr:uid="{00000000-0005-0000-0000-000040940000}"/>
    <cellStyle name="20% - Accent1 4 2 6 3 5 2" xfId="38136" xr:uid="{00000000-0005-0000-0000-000041940000}"/>
    <cellStyle name="20% - Accent1 4 2 6 3 5 2 2" xfId="38137" xr:uid="{00000000-0005-0000-0000-000042940000}"/>
    <cellStyle name="20% - Accent1 4 2 6 3 5 2 2 2" xfId="38138" xr:uid="{00000000-0005-0000-0000-000043940000}"/>
    <cellStyle name="20% - Accent1 4 2 6 3 5 2 3" xfId="38139" xr:uid="{00000000-0005-0000-0000-000044940000}"/>
    <cellStyle name="20% - Accent1 4 2 6 3 5 3" xfId="38140" xr:uid="{00000000-0005-0000-0000-000045940000}"/>
    <cellStyle name="20% - Accent1 4 2 6 3 5 3 2" xfId="38141" xr:uid="{00000000-0005-0000-0000-000046940000}"/>
    <cellStyle name="20% - Accent1 4 2 6 3 5 4" xfId="38142" xr:uid="{00000000-0005-0000-0000-000047940000}"/>
    <cellStyle name="20% - Accent1 4 2 6 3 6" xfId="38143" xr:uid="{00000000-0005-0000-0000-000048940000}"/>
    <cellStyle name="20% - Accent1 4 2 6 3 6 2" xfId="38144" xr:uid="{00000000-0005-0000-0000-000049940000}"/>
    <cellStyle name="20% - Accent1 4 2 6 3 6 2 2" xfId="38145" xr:uid="{00000000-0005-0000-0000-00004A940000}"/>
    <cellStyle name="20% - Accent1 4 2 6 3 6 2 2 2" xfId="38146" xr:uid="{00000000-0005-0000-0000-00004B940000}"/>
    <cellStyle name="20% - Accent1 4 2 6 3 6 2 3" xfId="38147" xr:uid="{00000000-0005-0000-0000-00004C940000}"/>
    <cellStyle name="20% - Accent1 4 2 6 3 6 3" xfId="38148" xr:uid="{00000000-0005-0000-0000-00004D940000}"/>
    <cellStyle name="20% - Accent1 4 2 6 3 6 3 2" xfId="38149" xr:uid="{00000000-0005-0000-0000-00004E940000}"/>
    <cellStyle name="20% - Accent1 4 2 6 3 6 4" xfId="38150" xr:uid="{00000000-0005-0000-0000-00004F940000}"/>
    <cellStyle name="20% - Accent1 4 2 6 3 7" xfId="38151" xr:uid="{00000000-0005-0000-0000-000050940000}"/>
    <cellStyle name="20% - Accent1 4 2 6 3 7 2" xfId="38152" xr:uid="{00000000-0005-0000-0000-000051940000}"/>
    <cellStyle name="20% - Accent1 4 2 6 3 7 2 2" xfId="38153" xr:uid="{00000000-0005-0000-0000-000052940000}"/>
    <cellStyle name="20% - Accent1 4 2 6 3 7 3" xfId="38154" xr:uid="{00000000-0005-0000-0000-000053940000}"/>
    <cellStyle name="20% - Accent1 4 2 6 3 8" xfId="38155" xr:uid="{00000000-0005-0000-0000-000054940000}"/>
    <cellStyle name="20% - Accent1 4 2 6 3 8 2" xfId="38156" xr:uid="{00000000-0005-0000-0000-000055940000}"/>
    <cellStyle name="20% - Accent1 4 2 6 3 8 2 2" xfId="38157" xr:uid="{00000000-0005-0000-0000-000056940000}"/>
    <cellStyle name="20% - Accent1 4 2 6 3 8 3" xfId="38158" xr:uid="{00000000-0005-0000-0000-000057940000}"/>
    <cellStyle name="20% - Accent1 4 2 6 3 9" xfId="38159" xr:uid="{00000000-0005-0000-0000-000058940000}"/>
    <cellStyle name="20% - Accent1 4 2 6 3 9 2" xfId="38160" xr:uid="{00000000-0005-0000-0000-000059940000}"/>
    <cellStyle name="20% - Accent1 4 2 6 4" xfId="38161" xr:uid="{00000000-0005-0000-0000-00005A940000}"/>
    <cellStyle name="20% - Accent1 4 2 6 4 10" xfId="38162" xr:uid="{00000000-0005-0000-0000-00005B940000}"/>
    <cellStyle name="20% - Accent1 4 2 6 4 10 2" xfId="38163" xr:uid="{00000000-0005-0000-0000-00005C940000}"/>
    <cellStyle name="20% - Accent1 4 2 6 4 11" xfId="38164" xr:uid="{00000000-0005-0000-0000-00005D940000}"/>
    <cellStyle name="20% - Accent1 4 2 6 4 2" xfId="38165" xr:uid="{00000000-0005-0000-0000-00005E940000}"/>
    <cellStyle name="20% - Accent1 4 2 6 4 2 2" xfId="38166" xr:uid="{00000000-0005-0000-0000-00005F940000}"/>
    <cellStyle name="20% - Accent1 4 2 6 4 2 2 2" xfId="38167" xr:uid="{00000000-0005-0000-0000-000060940000}"/>
    <cellStyle name="20% - Accent1 4 2 6 4 2 2 2 2" xfId="38168" xr:uid="{00000000-0005-0000-0000-000061940000}"/>
    <cellStyle name="20% - Accent1 4 2 6 4 2 2 2 2 2" xfId="38169" xr:uid="{00000000-0005-0000-0000-000062940000}"/>
    <cellStyle name="20% - Accent1 4 2 6 4 2 2 2 3" xfId="38170" xr:uid="{00000000-0005-0000-0000-000063940000}"/>
    <cellStyle name="20% - Accent1 4 2 6 4 2 2 3" xfId="38171" xr:uid="{00000000-0005-0000-0000-000064940000}"/>
    <cellStyle name="20% - Accent1 4 2 6 4 2 2 3 2" xfId="38172" xr:uid="{00000000-0005-0000-0000-000065940000}"/>
    <cellStyle name="20% - Accent1 4 2 6 4 2 2 4" xfId="38173" xr:uid="{00000000-0005-0000-0000-000066940000}"/>
    <cellStyle name="20% - Accent1 4 2 6 4 2 3" xfId="38174" xr:uid="{00000000-0005-0000-0000-000067940000}"/>
    <cellStyle name="20% - Accent1 4 2 6 4 2 3 2" xfId="38175" xr:uid="{00000000-0005-0000-0000-000068940000}"/>
    <cellStyle name="20% - Accent1 4 2 6 4 2 3 2 2" xfId="38176" xr:uid="{00000000-0005-0000-0000-000069940000}"/>
    <cellStyle name="20% - Accent1 4 2 6 4 2 3 2 2 2" xfId="38177" xr:uid="{00000000-0005-0000-0000-00006A940000}"/>
    <cellStyle name="20% - Accent1 4 2 6 4 2 3 2 3" xfId="38178" xr:uid="{00000000-0005-0000-0000-00006B940000}"/>
    <cellStyle name="20% - Accent1 4 2 6 4 2 3 3" xfId="38179" xr:uid="{00000000-0005-0000-0000-00006C940000}"/>
    <cellStyle name="20% - Accent1 4 2 6 4 2 3 3 2" xfId="38180" xr:uid="{00000000-0005-0000-0000-00006D940000}"/>
    <cellStyle name="20% - Accent1 4 2 6 4 2 3 4" xfId="38181" xr:uid="{00000000-0005-0000-0000-00006E940000}"/>
    <cellStyle name="20% - Accent1 4 2 6 4 2 4" xfId="38182" xr:uid="{00000000-0005-0000-0000-00006F940000}"/>
    <cellStyle name="20% - Accent1 4 2 6 4 2 4 2" xfId="38183" xr:uid="{00000000-0005-0000-0000-000070940000}"/>
    <cellStyle name="20% - Accent1 4 2 6 4 2 4 2 2" xfId="38184" xr:uid="{00000000-0005-0000-0000-000071940000}"/>
    <cellStyle name="20% - Accent1 4 2 6 4 2 4 2 2 2" xfId="38185" xr:uid="{00000000-0005-0000-0000-000072940000}"/>
    <cellStyle name="20% - Accent1 4 2 6 4 2 4 2 3" xfId="38186" xr:uid="{00000000-0005-0000-0000-000073940000}"/>
    <cellStyle name="20% - Accent1 4 2 6 4 2 4 3" xfId="38187" xr:uid="{00000000-0005-0000-0000-000074940000}"/>
    <cellStyle name="20% - Accent1 4 2 6 4 2 4 3 2" xfId="38188" xr:uid="{00000000-0005-0000-0000-000075940000}"/>
    <cellStyle name="20% - Accent1 4 2 6 4 2 4 4" xfId="38189" xr:uid="{00000000-0005-0000-0000-000076940000}"/>
    <cellStyle name="20% - Accent1 4 2 6 4 2 5" xfId="38190" xr:uid="{00000000-0005-0000-0000-000077940000}"/>
    <cellStyle name="20% - Accent1 4 2 6 4 2 5 2" xfId="38191" xr:uid="{00000000-0005-0000-0000-000078940000}"/>
    <cellStyle name="20% - Accent1 4 2 6 4 2 5 2 2" xfId="38192" xr:uid="{00000000-0005-0000-0000-000079940000}"/>
    <cellStyle name="20% - Accent1 4 2 6 4 2 5 3" xfId="38193" xr:uid="{00000000-0005-0000-0000-00007A940000}"/>
    <cellStyle name="20% - Accent1 4 2 6 4 2 6" xfId="38194" xr:uid="{00000000-0005-0000-0000-00007B940000}"/>
    <cellStyle name="20% - Accent1 4 2 6 4 2 6 2" xfId="38195" xr:uid="{00000000-0005-0000-0000-00007C940000}"/>
    <cellStyle name="20% - Accent1 4 2 6 4 2 6 2 2" xfId="38196" xr:uid="{00000000-0005-0000-0000-00007D940000}"/>
    <cellStyle name="20% - Accent1 4 2 6 4 2 6 3" xfId="38197" xr:uid="{00000000-0005-0000-0000-00007E940000}"/>
    <cellStyle name="20% - Accent1 4 2 6 4 2 7" xfId="38198" xr:uid="{00000000-0005-0000-0000-00007F940000}"/>
    <cellStyle name="20% - Accent1 4 2 6 4 2 7 2" xfId="38199" xr:uid="{00000000-0005-0000-0000-000080940000}"/>
    <cellStyle name="20% - Accent1 4 2 6 4 2 8" xfId="38200" xr:uid="{00000000-0005-0000-0000-000081940000}"/>
    <cellStyle name="20% - Accent1 4 2 6 4 2 8 2" xfId="38201" xr:uid="{00000000-0005-0000-0000-000082940000}"/>
    <cellStyle name="20% - Accent1 4 2 6 4 2 9" xfId="38202" xr:uid="{00000000-0005-0000-0000-000083940000}"/>
    <cellStyle name="20% - Accent1 4 2 6 4 3" xfId="38203" xr:uid="{00000000-0005-0000-0000-000084940000}"/>
    <cellStyle name="20% - Accent1 4 2 6 4 3 2" xfId="38204" xr:uid="{00000000-0005-0000-0000-000085940000}"/>
    <cellStyle name="20% - Accent1 4 2 6 4 3 2 2" xfId="38205" xr:uid="{00000000-0005-0000-0000-000086940000}"/>
    <cellStyle name="20% - Accent1 4 2 6 4 3 2 2 2" xfId="38206" xr:uid="{00000000-0005-0000-0000-000087940000}"/>
    <cellStyle name="20% - Accent1 4 2 6 4 3 2 2 2 2" xfId="38207" xr:uid="{00000000-0005-0000-0000-000088940000}"/>
    <cellStyle name="20% - Accent1 4 2 6 4 3 2 2 3" xfId="38208" xr:uid="{00000000-0005-0000-0000-000089940000}"/>
    <cellStyle name="20% - Accent1 4 2 6 4 3 2 3" xfId="38209" xr:uid="{00000000-0005-0000-0000-00008A940000}"/>
    <cellStyle name="20% - Accent1 4 2 6 4 3 2 3 2" xfId="38210" xr:uid="{00000000-0005-0000-0000-00008B940000}"/>
    <cellStyle name="20% - Accent1 4 2 6 4 3 2 4" xfId="38211" xr:uid="{00000000-0005-0000-0000-00008C940000}"/>
    <cellStyle name="20% - Accent1 4 2 6 4 3 3" xfId="38212" xr:uid="{00000000-0005-0000-0000-00008D940000}"/>
    <cellStyle name="20% - Accent1 4 2 6 4 3 3 2" xfId="38213" xr:uid="{00000000-0005-0000-0000-00008E940000}"/>
    <cellStyle name="20% - Accent1 4 2 6 4 3 3 2 2" xfId="38214" xr:uid="{00000000-0005-0000-0000-00008F940000}"/>
    <cellStyle name="20% - Accent1 4 2 6 4 3 3 2 2 2" xfId="38215" xr:uid="{00000000-0005-0000-0000-000090940000}"/>
    <cellStyle name="20% - Accent1 4 2 6 4 3 3 2 3" xfId="38216" xr:uid="{00000000-0005-0000-0000-000091940000}"/>
    <cellStyle name="20% - Accent1 4 2 6 4 3 3 3" xfId="38217" xr:uid="{00000000-0005-0000-0000-000092940000}"/>
    <cellStyle name="20% - Accent1 4 2 6 4 3 3 3 2" xfId="38218" xr:uid="{00000000-0005-0000-0000-000093940000}"/>
    <cellStyle name="20% - Accent1 4 2 6 4 3 3 4" xfId="38219" xr:uid="{00000000-0005-0000-0000-000094940000}"/>
    <cellStyle name="20% - Accent1 4 2 6 4 3 4" xfId="38220" xr:uid="{00000000-0005-0000-0000-000095940000}"/>
    <cellStyle name="20% - Accent1 4 2 6 4 3 4 2" xfId="38221" xr:uid="{00000000-0005-0000-0000-000096940000}"/>
    <cellStyle name="20% - Accent1 4 2 6 4 3 4 2 2" xfId="38222" xr:uid="{00000000-0005-0000-0000-000097940000}"/>
    <cellStyle name="20% - Accent1 4 2 6 4 3 4 2 2 2" xfId="38223" xr:uid="{00000000-0005-0000-0000-000098940000}"/>
    <cellStyle name="20% - Accent1 4 2 6 4 3 4 2 3" xfId="38224" xr:uid="{00000000-0005-0000-0000-000099940000}"/>
    <cellStyle name="20% - Accent1 4 2 6 4 3 4 3" xfId="38225" xr:uid="{00000000-0005-0000-0000-00009A940000}"/>
    <cellStyle name="20% - Accent1 4 2 6 4 3 4 3 2" xfId="38226" xr:uid="{00000000-0005-0000-0000-00009B940000}"/>
    <cellStyle name="20% - Accent1 4 2 6 4 3 4 4" xfId="38227" xr:uid="{00000000-0005-0000-0000-00009C940000}"/>
    <cellStyle name="20% - Accent1 4 2 6 4 3 5" xfId="38228" xr:uid="{00000000-0005-0000-0000-00009D940000}"/>
    <cellStyle name="20% - Accent1 4 2 6 4 3 5 2" xfId="38229" xr:uid="{00000000-0005-0000-0000-00009E940000}"/>
    <cellStyle name="20% - Accent1 4 2 6 4 3 5 2 2" xfId="38230" xr:uid="{00000000-0005-0000-0000-00009F940000}"/>
    <cellStyle name="20% - Accent1 4 2 6 4 3 5 3" xfId="38231" xr:uid="{00000000-0005-0000-0000-0000A0940000}"/>
    <cellStyle name="20% - Accent1 4 2 6 4 3 6" xfId="38232" xr:uid="{00000000-0005-0000-0000-0000A1940000}"/>
    <cellStyle name="20% - Accent1 4 2 6 4 3 6 2" xfId="38233" xr:uid="{00000000-0005-0000-0000-0000A2940000}"/>
    <cellStyle name="20% - Accent1 4 2 6 4 3 6 2 2" xfId="38234" xr:uid="{00000000-0005-0000-0000-0000A3940000}"/>
    <cellStyle name="20% - Accent1 4 2 6 4 3 6 3" xfId="38235" xr:uid="{00000000-0005-0000-0000-0000A4940000}"/>
    <cellStyle name="20% - Accent1 4 2 6 4 3 7" xfId="38236" xr:uid="{00000000-0005-0000-0000-0000A5940000}"/>
    <cellStyle name="20% - Accent1 4 2 6 4 3 7 2" xfId="38237" xr:uid="{00000000-0005-0000-0000-0000A6940000}"/>
    <cellStyle name="20% - Accent1 4 2 6 4 3 8" xfId="38238" xr:uid="{00000000-0005-0000-0000-0000A7940000}"/>
    <cellStyle name="20% - Accent1 4 2 6 4 3 8 2" xfId="38239" xr:uid="{00000000-0005-0000-0000-0000A8940000}"/>
    <cellStyle name="20% - Accent1 4 2 6 4 3 9" xfId="38240" xr:uid="{00000000-0005-0000-0000-0000A9940000}"/>
    <cellStyle name="20% - Accent1 4 2 6 4 4" xfId="38241" xr:uid="{00000000-0005-0000-0000-0000AA940000}"/>
    <cellStyle name="20% - Accent1 4 2 6 4 4 2" xfId="38242" xr:uid="{00000000-0005-0000-0000-0000AB940000}"/>
    <cellStyle name="20% - Accent1 4 2 6 4 4 2 2" xfId="38243" xr:uid="{00000000-0005-0000-0000-0000AC940000}"/>
    <cellStyle name="20% - Accent1 4 2 6 4 4 2 2 2" xfId="38244" xr:uid="{00000000-0005-0000-0000-0000AD940000}"/>
    <cellStyle name="20% - Accent1 4 2 6 4 4 2 3" xfId="38245" xr:uid="{00000000-0005-0000-0000-0000AE940000}"/>
    <cellStyle name="20% - Accent1 4 2 6 4 4 3" xfId="38246" xr:uid="{00000000-0005-0000-0000-0000AF940000}"/>
    <cellStyle name="20% - Accent1 4 2 6 4 4 3 2" xfId="38247" xr:uid="{00000000-0005-0000-0000-0000B0940000}"/>
    <cellStyle name="20% - Accent1 4 2 6 4 4 4" xfId="38248" xr:uid="{00000000-0005-0000-0000-0000B1940000}"/>
    <cellStyle name="20% - Accent1 4 2 6 4 5" xfId="38249" xr:uid="{00000000-0005-0000-0000-0000B2940000}"/>
    <cellStyle name="20% - Accent1 4 2 6 4 5 2" xfId="38250" xr:uid="{00000000-0005-0000-0000-0000B3940000}"/>
    <cellStyle name="20% - Accent1 4 2 6 4 5 2 2" xfId="38251" xr:uid="{00000000-0005-0000-0000-0000B4940000}"/>
    <cellStyle name="20% - Accent1 4 2 6 4 5 2 2 2" xfId="38252" xr:uid="{00000000-0005-0000-0000-0000B5940000}"/>
    <cellStyle name="20% - Accent1 4 2 6 4 5 2 3" xfId="38253" xr:uid="{00000000-0005-0000-0000-0000B6940000}"/>
    <cellStyle name="20% - Accent1 4 2 6 4 5 3" xfId="38254" xr:uid="{00000000-0005-0000-0000-0000B7940000}"/>
    <cellStyle name="20% - Accent1 4 2 6 4 5 3 2" xfId="38255" xr:uid="{00000000-0005-0000-0000-0000B8940000}"/>
    <cellStyle name="20% - Accent1 4 2 6 4 5 4" xfId="38256" xr:uid="{00000000-0005-0000-0000-0000B9940000}"/>
    <cellStyle name="20% - Accent1 4 2 6 4 6" xfId="38257" xr:uid="{00000000-0005-0000-0000-0000BA940000}"/>
    <cellStyle name="20% - Accent1 4 2 6 4 6 2" xfId="38258" xr:uid="{00000000-0005-0000-0000-0000BB940000}"/>
    <cellStyle name="20% - Accent1 4 2 6 4 6 2 2" xfId="38259" xr:uid="{00000000-0005-0000-0000-0000BC940000}"/>
    <cellStyle name="20% - Accent1 4 2 6 4 6 2 2 2" xfId="38260" xr:uid="{00000000-0005-0000-0000-0000BD940000}"/>
    <cellStyle name="20% - Accent1 4 2 6 4 6 2 3" xfId="38261" xr:uid="{00000000-0005-0000-0000-0000BE940000}"/>
    <cellStyle name="20% - Accent1 4 2 6 4 6 3" xfId="38262" xr:uid="{00000000-0005-0000-0000-0000BF940000}"/>
    <cellStyle name="20% - Accent1 4 2 6 4 6 3 2" xfId="38263" xr:uid="{00000000-0005-0000-0000-0000C0940000}"/>
    <cellStyle name="20% - Accent1 4 2 6 4 6 4" xfId="38264" xr:uid="{00000000-0005-0000-0000-0000C1940000}"/>
    <cellStyle name="20% - Accent1 4 2 6 4 7" xfId="38265" xr:uid="{00000000-0005-0000-0000-0000C2940000}"/>
    <cellStyle name="20% - Accent1 4 2 6 4 7 2" xfId="38266" xr:uid="{00000000-0005-0000-0000-0000C3940000}"/>
    <cellStyle name="20% - Accent1 4 2 6 4 7 2 2" xfId="38267" xr:uid="{00000000-0005-0000-0000-0000C4940000}"/>
    <cellStyle name="20% - Accent1 4 2 6 4 7 3" xfId="38268" xr:uid="{00000000-0005-0000-0000-0000C5940000}"/>
    <cellStyle name="20% - Accent1 4 2 6 4 8" xfId="38269" xr:uid="{00000000-0005-0000-0000-0000C6940000}"/>
    <cellStyle name="20% - Accent1 4 2 6 4 8 2" xfId="38270" xr:uid="{00000000-0005-0000-0000-0000C7940000}"/>
    <cellStyle name="20% - Accent1 4 2 6 4 8 2 2" xfId="38271" xr:uid="{00000000-0005-0000-0000-0000C8940000}"/>
    <cellStyle name="20% - Accent1 4 2 6 4 8 3" xfId="38272" xr:uid="{00000000-0005-0000-0000-0000C9940000}"/>
    <cellStyle name="20% - Accent1 4 2 6 4 9" xfId="38273" xr:uid="{00000000-0005-0000-0000-0000CA940000}"/>
    <cellStyle name="20% - Accent1 4 2 6 4 9 2" xfId="38274" xr:uid="{00000000-0005-0000-0000-0000CB940000}"/>
    <cellStyle name="20% - Accent1 4 2 6 5" xfId="38275" xr:uid="{00000000-0005-0000-0000-0000CC940000}"/>
    <cellStyle name="20% - Accent1 4 2 6 5 2" xfId="38276" xr:uid="{00000000-0005-0000-0000-0000CD940000}"/>
    <cellStyle name="20% - Accent1 4 2 6 5 2 2" xfId="38277" xr:uid="{00000000-0005-0000-0000-0000CE940000}"/>
    <cellStyle name="20% - Accent1 4 2 6 5 2 2 2" xfId="38278" xr:uid="{00000000-0005-0000-0000-0000CF940000}"/>
    <cellStyle name="20% - Accent1 4 2 6 5 2 2 2 2" xfId="38279" xr:uid="{00000000-0005-0000-0000-0000D0940000}"/>
    <cellStyle name="20% - Accent1 4 2 6 5 2 2 3" xfId="38280" xr:uid="{00000000-0005-0000-0000-0000D1940000}"/>
    <cellStyle name="20% - Accent1 4 2 6 5 2 3" xfId="38281" xr:uid="{00000000-0005-0000-0000-0000D2940000}"/>
    <cellStyle name="20% - Accent1 4 2 6 5 2 3 2" xfId="38282" xr:uid="{00000000-0005-0000-0000-0000D3940000}"/>
    <cellStyle name="20% - Accent1 4 2 6 5 2 4" xfId="38283" xr:uid="{00000000-0005-0000-0000-0000D4940000}"/>
    <cellStyle name="20% - Accent1 4 2 6 5 3" xfId="38284" xr:uid="{00000000-0005-0000-0000-0000D5940000}"/>
    <cellStyle name="20% - Accent1 4 2 6 5 3 2" xfId="38285" xr:uid="{00000000-0005-0000-0000-0000D6940000}"/>
    <cellStyle name="20% - Accent1 4 2 6 5 3 2 2" xfId="38286" xr:uid="{00000000-0005-0000-0000-0000D7940000}"/>
    <cellStyle name="20% - Accent1 4 2 6 5 3 2 2 2" xfId="38287" xr:uid="{00000000-0005-0000-0000-0000D8940000}"/>
    <cellStyle name="20% - Accent1 4 2 6 5 3 2 3" xfId="38288" xr:uid="{00000000-0005-0000-0000-0000D9940000}"/>
    <cellStyle name="20% - Accent1 4 2 6 5 3 3" xfId="38289" xr:uid="{00000000-0005-0000-0000-0000DA940000}"/>
    <cellStyle name="20% - Accent1 4 2 6 5 3 3 2" xfId="38290" xr:uid="{00000000-0005-0000-0000-0000DB940000}"/>
    <cellStyle name="20% - Accent1 4 2 6 5 3 4" xfId="38291" xr:uid="{00000000-0005-0000-0000-0000DC940000}"/>
    <cellStyle name="20% - Accent1 4 2 6 5 4" xfId="38292" xr:uid="{00000000-0005-0000-0000-0000DD940000}"/>
    <cellStyle name="20% - Accent1 4 2 6 5 4 2" xfId="38293" xr:uid="{00000000-0005-0000-0000-0000DE940000}"/>
    <cellStyle name="20% - Accent1 4 2 6 5 4 2 2" xfId="38294" xr:uid="{00000000-0005-0000-0000-0000DF940000}"/>
    <cellStyle name="20% - Accent1 4 2 6 5 4 2 2 2" xfId="38295" xr:uid="{00000000-0005-0000-0000-0000E0940000}"/>
    <cellStyle name="20% - Accent1 4 2 6 5 4 2 3" xfId="38296" xr:uid="{00000000-0005-0000-0000-0000E1940000}"/>
    <cellStyle name="20% - Accent1 4 2 6 5 4 3" xfId="38297" xr:uid="{00000000-0005-0000-0000-0000E2940000}"/>
    <cellStyle name="20% - Accent1 4 2 6 5 4 3 2" xfId="38298" xr:uid="{00000000-0005-0000-0000-0000E3940000}"/>
    <cellStyle name="20% - Accent1 4 2 6 5 4 4" xfId="38299" xr:uid="{00000000-0005-0000-0000-0000E4940000}"/>
    <cellStyle name="20% - Accent1 4 2 6 5 5" xfId="38300" xr:uid="{00000000-0005-0000-0000-0000E5940000}"/>
    <cellStyle name="20% - Accent1 4 2 6 5 5 2" xfId="38301" xr:uid="{00000000-0005-0000-0000-0000E6940000}"/>
    <cellStyle name="20% - Accent1 4 2 6 5 5 2 2" xfId="38302" xr:uid="{00000000-0005-0000-0000-0000E7940000}"/>
    <cellStyle name="20% - Accent1 4 2 6 5 5 3" xfId="38303" xr:uid="{00000000-0005-0000-0000-0000E8940000}"/>
    <cellStyle name="20% - Accent1 4 2 6 5 6" xfId="38304" xr:uid="{00000000-0005-0000-0000-0000E9940000}"/>
    <cellStyle name="20% - Accent1 4 2 6 5 6 2" xfId="38305" xr:uid="{00000000-0005-0000-0000-0000EA940000}"/>
    <cellStyle name="20% - Accent1 4 2 6 5 6 2 2" xfId="38306" xr:uid="{00000000-0005-0000-0000-0000EB940000}"/>
    <cellStyle name="20% - Accent1 4 2 6 5 6 3" xfId="38307" xr:uid="{00000000-0005-0000-0000-0000EC940000}"/>
    <cellStyle name="20% - Accent1 4 2 6 5 7" xfId="38308" xr:uid="{00000000-0005-0000-0000-0000ED940000}"/>
    <cellStyle name="20% - Accent1 4 2 6 5 7 2" xfId="38309" xr:uid="{00000000-0005-0000-0000-0000EE940000}"/>
    <cellStyle name="20% - Accent1 4 2 6 5 8" xfId="38310" xr:uid="{00000000-0005-0000-0000-0000EF940000}"/>
    <cellStyle name="20% - Accent1 4 2 6 5 8 2" xfId="38311" xr:uid="{00000000-0005-0000-0000-0000F0940000}"/>
    <cellStyle name="20% - Accent1 4 2 6 5 9" xfId="38312" xr:uid="{00000000-0005-0000-0000-0000F1940000}"/>
    <cellStyle name="20% - Accent1 4 2 6 6" xfId="38313" xr:uid="{00000000-0005-0000-0000-0000F2940000}"/>
    <cellStyle name="20% - Accent1 4 2 6 6 2" xfId="38314" xr:uid="{00000000-0005-0000-0000-0000F3940000}"/>
    <cellStyle name="20% - Accent1 4 2 6 6 2 2" xfId="38315" xr:uid="{00000000-0005-0000-0000-0000F4940000}"/>
    <cellStyle name="20% - Accent1 4 2 6 6 2 2 2" xfId="38316" xr:uid="{00000000-0005-0000-0000-0000F5940000}"/>
    <cellStyle name="20% - Accent1 4 2 6 6 2 2 2 2" xfId="38317" xr:uid="{00000000-0005-0000-0000-0000F6940000}"/>
    <cellStyle name="20% - Accent1 4 2 6 6 2 2 3" xfId="38318" xr:uid="{00000000-0005-0000-0000-0000F7940000}"/>
    <cellStyle name="20% - Accent1 4 2 6 6 2 3" xfId="38319" xr:uid="{00000000-0005-0000-0000-0000F8940000}"/>
    <cellStyle name="20% - Accent1 4 2 6 6 2 3 2" xfId="38320" xr:uid="{00000000-0005-0000-0000-0000F9940000}"/>
    <cellStyle name="20% - Accent1 4 2 6 6 2 4" xfId="38321" xr:uid="{00000000-0005-0000-0000-0000FA940000}"/>
    <cellStyle name="20% - Accent1 4 2 6 6 3" xfId="38322" xr:uid="{00000000-0005-0000-0000-0000FB940000}"/>
    <cellStyle name="20% - Accent1 4 2 6 6 3 2" xfId="38323" xr:uid="{00000000-0005-0000-0000-0000FC940000}"/>
    <cellStyle name="20% - Accent1 4 2 6 6 3 2 2" xfId="38324" xr:uid="{00000000-0005-0000-0000-0000FD940000}"/>
    <cellStyle name="20% - Accent1 4 2 6 6 3 2 2 2" xfId="38325" xr:uid="{00000000-0005-0000-0000-0000FE940000}"/>
    <cellStyle name="20% - Accent1 4 2 6 6 3 2 3" xfId="38326" xr:uid="{00000000-0005-0000-0000-0000FF940000}"/>
    <cellStyle name="20% - Accent1 4 2 6 6 3 3" xfId="38327" xr:uid="{00000000-0005-0000-0000-000000950000}"/>
    <cellStyle name="20% - Accent1 4 2 6 6 3 3 2" xfId="38328" xr:uid="{00000000-0005-0000-0000-000001950000}"/>
    <cellStyle name="20% - Accent1 4 2 6 6 3 4" xfId="38329" xr:uid="{00000000-0005-0000-0000-000002950000}"/>
    <cellStyle name="20% - Accent1 4 2 6 6 4" xfId="38330" xr:uid="{00000000-0005-0000-0000-000003950000}"/>
    <cellStyle name="20% - Accent1 4 2 6 6 4 2" xfId="38331" xr:uid="{00000000-0005-0000-0000-000004950000}"/>
    <cellStyle name="20% - Accent1 4 2 6 6 4 2 2" xfId="38332" xr:uid="{00000000-0005-0000-0000-000005950000}"/>
    <cellStyle name="20% - Accent1 4 2 6 6 4 2 2 2" xfId="38333" xr:uid="{00000000-0005-0000-0000-000006950000}"/>
    <cellStyle name="20% - Accent1 4 2 6 6 4 2 3" xfId="38334" xr:uid="{00000000-0005-0000-0000-000007950000}"/>
    <cellStyle name="20% - Accent1 4 2 6 6 4 3" xfId="38335" xr:uid="{00000000-0005-0000-0000-000008950000}"/>
    <cellStyle name="20% - Accent1 4 2 6 6 4 3 2" xfId="38336" xr:uid="{00000000-0005-0000-0000-000009950000}"/>
    <cellStyle name="20% - Accent1 4 2 6 6 4 4" xfId="38337" xr:uid="{00000000-0005-0000-0000-00000A950000}"/>
    <cellStyle name="20% - Accent1 4 2 6 6 5" xfId="38338" xr:uid="{00000000-0005-0000-0000-00000B950000}"/>
    <cellStyle name="20% - Accent1 4 2 6 6 5 2" xfId="38339" xr:uid="{00000000-0005-0000-0000-00000C950000}"/>
    <cellStyle name="20% - Accent1 4 2 6 6 5 2 2" xfId="38340" xr:uid="{00000000-0005-0000-0000-00000D950000}"/>
    <cellStyle name="20% - Accent1 4 2 6 6 5 3" xfId="38341" xr:uid="{00000000-0005-0000-0000-00000E950000}"/>
    <cellStyle name="20% - Accent1 4 2 6 6 6" xfId="38342" xr:uid="{00000000-0005-0000-0000-00000F950000}"/>
    <cellStyle name="20% - Accent1 4 2 6 6 6 2" xfId="38343" xr:uid="{00000000-0005-0000-0000-000010950000}"/>
    <cellStyle name="20% - Accent1 4 2 6 6 6 2 2" xfId="38344" xr:uid="{00000000-0005-0000-0000-000011950000}"/>
    <cellStyle name="20% - Accent1 4 2 6 6 6 3" xfId="38345" xr:uid="{00000000-0005-0000-0000-000012950000}"/>
    <cellStyle name="20% - Accent1 4 2 6 6 7" xfId="38346" xr:uid="{00000000-0005-0000-0000-000013950000}"/>
    <cellStyle name="20% - Accent1 4 2 6 6 7 2" xfId="38347" xr:uid="{00000000-0005-0000-0000-000014950000}"/>
    <cellStyle name="20% - Accent1 4 2 6 6 8" xfId="38348" xr:uid="{00000000-0005-0000-0000-000015950000}"/>
    <cellStyle name="20% - Accent1 4 2 6 6 8 2" xfId="38349" xr:uid="{00000000-0005-0000-0000-000016950000}"/>
    <cellStyle name="20% - Accent1 4 2 6 6 9" xfId="38350" xr:uid="{00000000-0005-0000-0000-000017950000}"/>
    <cellStyle name="20% - Accent1 4 2 6 7" xfId="38351" xr:uid="{00000000-0005-0000-0000-000018950000}"/>
    <cellStyle name="20% - Accent1 4 2 6 7 2" xfId="38352" xr:uid="{00000000-0005-0000-0000-000019950000}"/>
    <cellStyle name="20% - Accent1 4 2 6 7 2 2" xfId="38353" xr:uid="{00000000-0005-0000-0000-00001A950000}"/>
    <cellStyle name="20% - Accent1 4 2 6 7 2 2 2" xfId="38354" xr:uid="{00000000-0005-0000-0000-00001B950000}"/>
    <cellStyle name="20% - Accent1 4 2 6 7 2 3" xfId="38355" xr:uid="{00000000-0005-0000-0000-00001C950000}"/>
    <cellStyle name="20% - Accent1 4 2 6 7 3" xfId="38356" xr:uid="{00000000-0005-0000-0000-00001D950000}"/>
    <cellStyle name="20% - Accent1 4 2 6 7 3 2" xfId="38357" xr:uid="{00000000-0005-0000-0000-00001E950000}"/>
    <cellStyle name="20% - Accent1 4 2 6 7 4" xfId="38358" xr:uid="{00000000-0005-0000-0000-00001F950000}"/>
    <cellStyle name="20% - Accent1 4 2 6 8" xfId="38359" xr:uid="{00000000-0005-0000-0000-000020950000}"/>
    <cellStyle name="20% - Accent1 4 2 6 8 2" xfId="38360" xr:uid="{00000000-0005-0000-0000-000021950000}"/>
    <cellStyle name="20% - Accent1 4 2 6 8 2 2" xfId="38361" xr:uid="{00000000-0005-0000-0000-000022950000}"/>
    <cellStyle name="20% - Accent1 4 2 6 8 2 2 2" xfId="38362" xr:uid="{00000000-0005-0000-0000-000023950000}"/>
    <cellStyle name="20% - Accent1 4 2 6 8 2 3" xfId="38363" xr:uid="{00000000-0005-0000-0000-000024950000}"/>
    <cellStyle name="20% - Accent1 4 2 6 8 3" xfId="38364" xr:uid="{00000000-0005-0000-0000-000025950000}"/>
    <cellStyle name="20% - Accent1 4 2 6 8 3 2" xfId="38365" xr:uid="{00000000-0005-0000-0000-000026950000}"/>
    <cellStyle name="20% - Accent1 4 2 6 8 4" xfId="38366" xr:uid="{00000000-0005-0000-0000-000027950000}"/>
    <cellStyle name="20% - Accent1 4 2 6 9" xfId="38367" xr:uid="{00000000-0005-0000-0000-000028950000}"/>
    <cellStyle name="20% - Accent1 4 2 6 9 2" xfId="38368" xr:uid="{00000000-0005-0000-0000-000029950000}"/>
    <cellStyle name="20% - Accent1 4 2 6 9 2 2" xfId="38369" xr:uid="{00000000-0005-0000-0000-00002A950000}"/>
    <cellStyle name="20% - Accent1 4 2 6 9 2 2 2" xfId="38370" xr:uid="{00000000-0005-0000-0000-00002B950000}"/>
    <cellStyle name="20% - Accent1 4 2 6 9 2 3" xfId="38371" xr:uid="{00000000-0005-0000-0000-00002C950000}"/>
    <cellStyle name="20% - Accent1 4 2 6 9 3" xfId="38372" xr:uid="{00000000-0005-0000-0000-00002D950000}"/>
    <cellStyle name="20% - Accent1 4 2 6 9 3 2" xfId="38373" xr:uid="{00000000-0005-0000-0000-00002E950000}"/>
    <cellStyle name="20% - Accent1 4 2 6 9 4" xfId="38374" xr:uid="{00000000-0005-0000-0000-00002F950000}"/>
    <cellStyle name="20% - Accent1 4 2 7" xfId="38375" xr:uid="{00000000-0005-0000-0000-000030950000}"/>
    <cellStyle name="20% - Accent1 4 2 7 10" xfId="38376" xr:uid="{00000000-0005-0000-0000-000031950000}"/>
    <cellStyle name="20% - Accent1 4 2 7 10 2" xfId="38377" xr:uid="{00000000-0005-0000-0000-000032950000}"/>
    <cellStyle name="20% - Accent1 4 2 7 11" xfId="38378" xr:uid="{00000000-0005-0000-0000-000033950000}"/>
    <cellStyle name="20% - Accent1 4 2 7 11 2" xfId="38379" xr:uid="{00000000-0005-0000-0000-000034950000}"/>
    <cellStyle name="20% - Accent1 4 2 7 12" xfId="38380" xr:uid="{00000000-0005-0000-0000-000035950000}"/>
    <cellStyle name="20% - Accent1 4 2 7 2" xfId="38381" xr:uid="{00000000-0005-0000-0000-000036950000}"/>
    <cellStyle name="20% - Accent1 4 2 7 2 10" xfId="38382" xr:uid="{00000000-0005-0000-0000-000037950000}"/>
    <cellStyle name="20% - Accent1 4 2 7 2 10 2" xfId="38383" xr:uid="{00000000-0005-0000-0000-000038950000}"/>
    <cellStyle name="20% - Accent1 4 2 7 2 11" xfId="38384" xr:uid="{00000000-0005-0000-0000-000039950000}"/>
    <cellStyle name="20% - Accent1 4 2 7 2 2" xfId="38385" xr:uid="{00000000-0005-0000-0000-00003A950000}"/>
    <cellStyle name="20% - Accent1 4 2 7 2 2 2" xfId="38386" xr:uid="{00000000-0005-0000-0000-00003B950000}"/>
    <cellStyle name="20% - Accent1 4 2 7 2 2 2 2" xfId="38387" xr:uid="{00000000-0005-0000-0000-00003C950000}"/>
    <cellStyle name="20% - Accent1 4 2 7 2 2 2 2 2" xfId="38388" xr:uid="{00000000-0005-0000-0000-00003D950000}"/>
    <cellStyle name="20% - Accent1 4 2 7 2 2 2 2 2 2" xfId="38389" xr:uid="{00000000-0005-0000-0000-00003E950000}"/>
    <cellStyle name="20% - Accent1 4 2 7 2 2 2 2 3" xfId="38390" xr:uid="{00000000-0005-0000-0000-00003F950000}"/>
    <cellStyle name="20% - Accent1 4 2 7 2 2 2 3" xfId="38391" xr:uid="{00000000-0005-0000-0000-000040950000}"/>
    <cellStyle name="20% - Accent1 4 2 7 2 2 2 3 2" xfId="38392" xr:uid="{00000000-0005-0000-0000-000041950000}"/>
    <cellStyle name="20% - Accent1 4 2 7 2 2 2 4" xfId="38393" xr:uid="{00000000-0005-0000-0000-000042950000}"/>
    <cellStyle name="20% - Accent1 4 2 7 2 2 3" xfId="38394" xr:uid="{00000000-0005-0000-0000-000043950000}"/>
    <cellStyle name="20% - Accent1 4 2 7 2 2 3 2" xfId="38395" xr:uid="{00000000-0005-0000-0000-000044950000}"/>
    <cellStyle name="20% - Accent1 4 2 7 2 2 3 2 2" xfId="38396" xr:uid="{00000000-0005-0000-0000-000045950000}"/>
    <cellStyle name="20% - Accent1 4 2 7 2 2 3 2 2 2" xfId="38397" xr:uid="{00000000-0005-0000-0000-000046950000}"/>
    <cellStyle name="20% - Accent1 4 2 7 2 2 3 2 3" xfId="38398" xr:uid="{00000000-0005-0000-0000-000047950000}"/>
    <cellStyle name="20% - Accent1 4 2 7 2 2 3 3" xfId="38399" xr:uid="{00000000-0005-0000-0000-000048950000}"/>
    <cellStyle name="20% - Accent1 4 2 7 2 2 3 3 2" xfId="38400" xr:uid="{00000000-0005-0000-0000-000049950000}"/>
    <cellStyle name="20% - Accent1 4 2 7 2 2 3 4" xfId="38401" xr:uid="{00000000-0005-0000-0000-00004A950000}"/>
    <cellStyle name="20% - Accent1 4 2 7 2 2 4" xfId="38402" xr:uid="{00000000-0005-0000-0000-00004B950000}"/>
    <cellStyle name="20% - Accent1 4 2 7 2 2 4 2" xfId="38403" xr:uid="{00000000-0005-0000-0000-00004C950000}"/>
    <cellStyle name="20% - Accent1 4 2 7 2 2 4 2 2" xfId="38404" xr:uid="{00000000-0005-0000-0000-00004D950000}"/>
    <cellStyle name="20% - Accent1 4 2 7 2 2 4 2 2 2" xfId="38405" xr:uid="{00000000-0005-0000-0000-00004E950000}"/>
    <cellStyle name="20% - Accent1 4 2 7 2 2 4 2 3" xfId="38406" xr:uid="{00000000-0005-0000-0000-00004F950000}"/>
    <cellStyle name="20% - Accent1 4 2 7 2 2 4 3" xfId="38407" xr:uid="{00000000-0005-0000-0000-000050950000}"/>
    <cellStyle name="20% - Accent1 4 2 7 2 2 4 3 2" xfId="38408" xr:uid="{00000000-0005-0000-0000-000051950000}"/>
    <cellStyle name="20% - Accent1 4 2 7 2 2 4 4" xfId="38409" xr:uid="{00000000-0005-0000-0000-000052950000}"/>
    <cellStyle name="20% - Accent1 4 2 7 2 2 5" xfId="38410" xr:uid="{00000000-0005-0000-0000-000053950000}"/>
    <cellStyle name="20% - Accent1 4 2 7 2 2 5 2" xfId="38411" xr:uid="{00000000-0005-0000-0000-000054950000}"/>
    <cellStyle name="20% - Accent1 4 2 7 2 2 5 2 2" xfId="38412" xr:uid="{00000000-0005-0000-0000-000055950000}"/>
    <cellStyle name="20% - Accent1 4 2 7 2 2 5 3" xfId="38413" xr:uid="{00000000-0005-0000-0000-000056950000}"/>
    <cellStyle name="20% - Accent1 4 2 7 2 2 6" xfId="38414" xr:uid="{00000000-0005-0000-0000-000057950000}"/>
    <cellStyle name="20% - Accent1 4 2 7 2 2 6 2" xfId="38415" xr:uid="{00000000-0005-0000-0000-000058950000}"/>
    <cellStyle name="20% - Accent1 4 2 7 2 2 6 2 2" xfId="38416" xr:uid="{00000000-0005-0000-0000-000059950000}"/>
    <cellStyle name="20% - Accent1 4 2 7 2 2 6 3" xfId="38417" xr:uid="{00000000-0005-0000-0000-00005A950000}"/>
    <cellStyle name="20% - Accent1 4 2 7 2 2 7" xfId="38418" xr:uid="{00000000-0005-0000-0000-00005B950000}"/>
    <cellStyle name="20% - Accent1 4 2 7 2 2 7 2" xfId="38419" xr:uid="{00000000-0005-0000-0000-00005C950000}"/>
    <cellStyle name="20% - Accent1 4 2 7 2 2 8" xfId="38420" xr:uid="{00000000-0005-0000-0000-00005D950000}"/>
    <cellStyle name="20% - Accent1 4 2 7 2 2 8 2" xfId="38421" xr:uid="{00000000-0005-0000-0000-00005E950000}"/>
    <cellStyle name="20% - Accent1 4 2 7 2 2 9" xfId="38422" xr:uid="{00000000-0005-0000-0000-00005F950000}"/>
    <cellStyle name="20% - Accent1 4 2 7 2 3" xfId="38423" xr:uid="{00000000-0005-0000-0000-000060950000}"/>
    <cellStyle name="20% - Accent1 4 2 7 2 3 2" xfId="38424" xr:uid="{00000000-0005-0000-0000-000061950000}"/>
    <cellStyle name="20% - Accent1 4 2 7 2 3 2 2" xfId="38425" xr:uid="{00000000-0005-0000-0000-000062950000}"/>
    <cellStyle name="20% - Accent1 4 2 7 2 3 2 2 2" xfId="38426" xr:uid="{00000000-0005-0000-0000-000063950000}"/>
    <cellStyle name="20% - Accent1 4 2 7 2 3 2 2 2 2" xfId="38427" xr:uid="{00000000-0005-0000-0000-000064950000}"/>
    <cellStyle name="20% - Accent1 4 2 7 2 3 2 2 3" xfId="38428" xr:uid="{00000000-0005-0000-0000-000065950000}"/>
    <cellStyle name="20% - Accent1 4 2 7 2 3 2 3" xfId="38429" xr:uid="{00000000-0005-0000-0000-000066950000}"/>
    <cellStyle name="20% - Accent1 4 2 7 2 3 2 3 2" xfId="38430" xr:uid="{00000000-0005-0000-0000-000067950000}"/>
    <cellStyle name="20% - Accent1 4 2 7 2 3 2 4" xfId="38431" xr:uid="{00000000-0005-0000-0000-000068950000}"/>
    <cellStyle name="20% - Accent1 4 2 7 2 3 3" xfId="38432" xr:uid="{00000000-0005-0000-0000-000069950000}"/>
    <cellStyle name="20% - Accent1 4 2 7 2 3 3 2" xfId="38433" xr:uid="{00000000-0005-0000-0000-00006A950000}"/>
    <cellStyle name="20% - Accent1 4 2 7 2 3 3 2 2" xfId="38434" xr:uid="{00000000-0005-0000-0000-00006B950000}"/>
    <cellStyle name="20% - Accent1 4 2 7 2 3 3 2 2 2" xfId="38435" xr:uid="{00000000-0005-0000-0000-00006C950000}"/>
    <cellStyle name="20% - Accent1 4 2 7 2 3 3 2 3" xfId="38436" xr:uid="{00000000-0005-0000-0000-00006D950000}"/>
    <cellStyle name="20% - Accent1 4 2 7 2 3 3 3" xfId="38437" xr:uid="{00000000-0005-0000-0000-00006E950000}"/>
    <cellStyle name="20% - Accent1 4 2 7 2 3 3 3 2" xfId="38438" xr:uid="{00000000-0005-0000-0000-00006F950000}"/>
    <cellStyle name="20% - Accent1 4 2 7 2 3 3 4" xfId="38439" xr:uid="{00000000-0005-0000-0000-000070950000}"/>
    <cellStyle name="20% - Accent1 4 2 7 2 3 4" xfId="38440" xr:uid="{00000000-0005-0000-0000-000071950000}"/>
    <cellStyle name="20% - Accent1 4 2 7 2 3 4 2" xfId="38441" xr:uid="{00000000-0005-0000-0000-000072950000}"/>
    <cellStyle name="20% - Accent1 4 2 7 2 3 4 2 2" xfId="38442" xr:uid="{00000000-0005-0000-0000-000073950000}"/>
    <cellStyle name="20% - Accent1 4 2 7 2 3 4 2 2 2" xfId="38443" xr:uid="{00000000-0005-0000-0000-000074950000}"/>
    <cellStyle name="20% - Accent1 4 2 7 2 3 4 2 3" xfId="38444" xr:uid="{00000000-0005-0000-0000-000075950000}"/>
    <cellStyle name="20% - Accent1 4 2 7 2 3 4 3" xfId="38445" xr:uid="{00000000-0005-0000-0000-000076950000}"/>
    <cellStyle name="20% - Accent1 4 2 7 2 3 4 3 2" xfId="38446" xr:uid="{00000000-0005-0000-0000-000077950000}"/>
    <cellStyle name="20% - Accent1 4 2 7 2 3 4 4" xfId="38447" xr:uid="{00000000-0005-0000-0000-000078950000}"/>
    <cellStyle name="20% - Accent1 4 2 7 2 3 5" xfId="38448" xr:uid="{00000000-0005-0000-0000-000079950000}"/>
    <cellStyle name="20% - Accent1 4 2 7 2 3 5 2" xfId="38449" xr:uid="{00000000-0005-0000-0000-00007A950000}"/>
    <cellStyle name="20% - Accent1 4 2 7 2 3 5 2 2" xfId="38450" xr:uid="{00000000-0005-0000-0000-00007B950000}"/>
    <cellStyle name="20% - Accent1 4 2 7 2 3 5 3" xfId="38451" xr:uid="{00000000-0005-0000-0000-00007C950000}"/>
    <cellStyle name="20% - Accent1 4 2 7 2 3 6" xfId="38452" xr:uid="{00000000-0005-0000-0000-00007D950000}"/>
    <cellStyle name="20% - Accent1 4 2 7 2 3 6 2" xfId="38453" xr:uid="{00000000-0005-0000-0000-00007E950000}"/>
    <cellStyle name="20% - Accent1 4 2 7 2 3 6 2 2" xfId="38454" xr:uid="{00000000-0005-0000-0000-00007F950000}"/>
    <cellStyle name="20% - Accent1 4 2 7 2 3 6 3" xfId="38455" xr:uid="{00000000-0005-0000-0000-000080950000}"/>
    <cellStyle name="20% - Accent1 4 2 7 2 3 7" xfId="38456" xr:uid="{00000000-0005-0000-0000-000081950000}"/>
    <cellStyle name="20% - Accent1 4 2 7 2 3 7 2" xfId="38457" xr:uid="{00000000-0005-0000-0000-000082950000}"/>
    <cellStyle name="20% - Accent1 4 2 7 2 3 8" xfId="38458" xr:uid="{00000000-0005-0000-0000-000083950000}"/>
    <cellStyle name="20% - Accent1 4 2 7 2 3 8 2" xfId="38459" xr:uid="{00000000-0005-0000-0000-000084950000}"/>
    <cellStyle name="20% - Accent1 4 2 7 2 3 9" xfId="38460" xr:uid="{00000000-0005-0000-0000-000085950000}"/>
    <cellStyle name="20% - Accent1 4 2 7 2 4" xfId="38461" xr:uid="{00000000-0005-0000-0000-000086950000}"/>
    <cellStyle name="20% - Accent1 4 2 7 2 4 2" xfId="38462" xr:uid="{00000000-0005-0000-0000-000087950000}"/>
    <cellStyle name="20% - Accent1 4 2 7 2 4 2 2" xfId="38463" xr:uid="{00000000-0005-0000-0000-000088950000}"/>
    <cellStyle name="20% - Accent1 4 2 7 2 4 2 2 2" xfId="38464" xr:uid="{00000000-0005-0000-0000-000089950000}"/>
    <cellStyle name="20% - Accent1 4 2 7 2 4 2 3" xfId="38465" xr:uid="{00000000-0005-0000-0000-00008A950000}"/>
    <cellStyle name="20% - Accent1 4 2 7 2 4 3" xfId="38466" xr:uid="{00000000-0005-0000-0000-00008B950000}"/>
    <cellStyle name="20% - Accent1 4 2 7 2 4 3 2" xfId="38467" xr:uid="{00000000-0005-0000-0000-00008C950000}"/>
    <cellStyle name="20% - Accent1 4 2 7 2 4 4" xfId="38468" xr:uid="{00000000-0005-0000-0000-00008D950000}"/>
    <cellStyle name="20% - Accent1 4 2 7 2 5" xfId="38469" xr:uid="{00000000-0005-0000-0000-00008E950000}"/>
    <cellStyle name="20% - Accent1 4 2 7 2 5 2" xfId="38470" xr:uid="{00000000-0005-0000-0000-00008F950000}"/>
    <cellStyle name="20% - Accent1 4 2 7 2 5 2 2" xfId="38471" xr:uid="{00000000-0005-0000-0000-000090950000}"/>
    <cellStyle name="20% - Accent1 4 2 7 2 5 2 2 2" xfId="38472" xr:uid="{00000000-0005-0000-0000-000091950000}"/>
    <cellStyle name="20% - Accent1 4 2 7 2 5 2 3" xfId="38473" xr:uid="{00000000-0005-0000-0000-000092950000}"/>
    <cellStyle name="20% - Accent1 4 2 7 2 5 3" xfId="38474" xr:uid="{00000000-0005-0000-0000-000093950000}"/>
    <cellStyle name="20% - Accent1 4 2 7 2 5 3 2" xfId="38475" xr:uid="{00000000-0005-0000-0000-000094950000}"/>
    <cellStyle name="20% - Accent1 4 2 7 2 5 4" xfId="38476" xr:uid="{00000000-0005-0000-0000-000095950000}"/>
    <cellStyle name="20% - Accent1 4 2 7 2 6" xfId="38477" xr:uid="{00000000-0005-0000-0000-000096950000}"/>
    <cellStyle name="20% - Accent1 4 2 7 2 6 2" xfId="38478" xr:uid="{00000000-0005-0000-0000-000097950000}"/>
    <cellStyle name="20% - Accent1 4 2 7 2 6 2 2" xfId="38479" xr:uid="{00000000-0005-0000-0000-000098950000}"/>
    <cellStyle name="20% - Accent1 4 2 7 2 6 2 2 2" xfId="38480" xr:uid="{00000000-0005-0000-0000-000099950000}"/>
    <cellStyle name="20% - Accent1 4 2 7 2 6 2 3" xfId="38481" xr:uid="{00000000-0005-0000-0000-00009A950000}"/>
    <cellStyle name="20% - Accent1 4 2 7 2 6 3" xfId="38482" xr:uid="{00000000-0005-0000-0000-00009B950000}"/>
    <cellStyle name="20% - Accent1 4 2 7 2 6 3 2" xfId="38483" xr:uid="{00000000-0005-0000-0000-00009C950000}"/>
    <cellStyle name="20% - Accent1 4 2 7 2 6 4" xfId="38484" xr:uid="{00000000-0005-0000-0000-00009D950000}"/>
    <cellStyle name="20% - Accent1 4 2 7 2 7" xfId="38485" xr:uid="{00000000-0005-0000-0000-00009E950000}"/>
    <cellStyle name="20% - Accent1 4 2 7 2 7 2" xfId="38486" xr:uid="{00000000-0005-0000-0000-00009F950000}"/>
    <cellStyle name="20% - Accent1 4 2 7 2 7 2 2" xfId="38487" xr:uid="{00000000-0005-0000-0000-0000A0950000}"/>
    <cellStyle name="20% - Accent1 4 2 7 2 7 3" xfId="38488" xr:uid="{00000000-0005-0000-0000-0000A1950000}"/>
    <cellStyle name="20% - Accent1 4 2 7 2 8" xfId="38489" xr:uid="{00000000-0005-0000-0000-0000A2950000}"/>
    <cellStyle name="20% - Accent1 4 2 7 2 8 2" xfId="38490" xr:uid="{00000000-0005-0000-0000-0000A3950000}"/>
    <cellStyle name="20% - Accent1 4 2 7 2 8 2 2" xfId="38491" xr:uid="{00000000-0005-0000-0000-0000A4950000}"/>
    <cellStyle name="20% - Accent1 4 2 7 2 8 3" xfId="38492" xr:uid="{00000000-0005-0000-0000-0000A5950000}"/>
    <cellStyle name="20% - Accent1 4 2 7 2 9" xfId="38493" xr:uid="{00000000-0005-0000-0000-0000A6950000}"/>
    <cellStyle name="20% - Accent1 4 2 7 2 9 2" xfId="38494" xr:uid="{00000000-0005-0000-0000-0000A7950000}"/>
    <cellStyle name="20% - Accent1 4 2 7 3" xfId="38495" xr:uid="{00000000-0005-0000-0000-0000A8950000}"/>
    <cellStyle name="20% - Accent1 4 2 7 3 2" xfId="38496" xr:uid="{00000000-0005-0000-0000-0000A9950000}"/>
    <cellStyle name="20% - Accent1 4 2 7 3 2 2" xfId="38497" xr:uid="{00000000-0005-0000-0000-0000AA950000}"/>
    <cellStyle name="20% - Accent1 4 2 7 3 2 2 2" xfId="38498" xr:uid="{00000000-0005-0000-0000-0000AB950000}"/>
    <cellStyle name="20% - Accent1 4 2 7 3 2 2 2 2" xfId="38499" xr:uid="{00000000-0005-0000-0000-0000AC950000}"/>
    <cellStyle name="20% - Accent1 4 2 7 3 2 2 3" xfId="38500" xr:uid="{00000000-0005-0000-0000-0000AD950000}"/>
    <cellStyle name="20% - Accent1 4 2 7 3 2 3" xfId="38501" xr:uid="{00000000-0005-0000-0000-0000AE950000}"/>
    <cellStyle name="20% - Accent1 4 2 7 3 2 3 2" xfId="38502" xr:uid="{00000000-0005-0000-0000-0000AF950000}"/>
    <cellStyle name="20% - Accent1 4 2 7 3 2 4" xfId="38503" xr:uid="{00000000-0005-0000-0000-0000B0950000}"/>
    <cellStyle name="20% - Accent1 4 2 7 3 3" xfId="38504" xr:uid="{00000000-0005-0000-0000-0000B1950000}"/>
    <cellStyle name="20% - Accent1 4 2 7 3 3 2" xfId="38505" xr:uid="{00000000-0005-0000-0000-0000B2950000}"/>
    <cellStyle name="20% - Accent1 4 2 7 3 3 2 2" xfId="38506" xr:uid="{00000000-0005-0000-0000-0000B3950000}"/>
    <cellStyle name="20% - Accent1 4 2 7 3 3 2 2 2" xfId="38507" xr:uid="{00000000-0005-0000-0000-0000B4950000}"/>
    <cellStyle name="20% - Accent1 4 2 7 3 3 2 3" xfId="38508" xr:uid="{00000000-0005-0000-0000-0000B5950000}"/>
    <cellStyle name="20% - Accent1 4 2 7 3 3 3" xfId="38509" xr:uid="{00000000-0005-0000-0000-0000B6950000}"/>
    <cellStyle name="20% - Accent1 4 2 7 3 3 3 2" xfId="38510" xr:uid="{00000000-0005-0000-0000-0000B7950000}"/>
    <cellStyle name="20% - Accent1 4 2 7 3 3 4" xfId="38511" xr:uid="{00000000-0005-0000-0000-0000B8950000}"/>
    <cellStyle name="20% - Accent1 4 2 7 3 4" xfId="38512" xr:uid="{00000000-0005-0000-0000-0000B9950000}"/>
    <cellStyle name="20% - Accent1 4 2 7 3 4 2" xfId="38513" xr:uid="{00000000-0005-0000-0000-0000BA950000}"/>
    <cellStyle name="20% - Accent1 4 2 7 3 4 2 2" xfId="38514" xr:uid="{00000000-0005-0000-0000-0000BB950000}"/>
    <cellStyle name="20% - Accent1 4 2 7 3 4 2 2 2" xfId="38515" xr:uid="{00000000-0005-0000-0000-0000BC950000}"/>
    <cellStyle name="20% - Accent1 4 2 7 3 4 2 3" xfId="38516" xr:uid="{00000000-0005-0000-0000-0000BD950000}"/>
    <cellStyle name="20% - Accent1 4 2 7 3 4 3" xfId="38517" xr:uid="{00000000-0005-0000-0000-0000BE950000}"/>
    <cellStyle name="20% - Accent1 4 2 7 3 4 3 2" xfId="38518" xr:uid="{00000000-0005-0000-0000-0000BF950000}"/>
    <cellStyle name="20% - Accent1 4 2 7 3 4 4" xfId="38519" xr:uid="{00000000-0005-0000-0000-0000C0950000}"/>
    <cellStyle name="20% - Accent1 4 2 7 3 5" xfId="38520" xr:uid="{00000000-0005-0000-0000-0000C1950000}"/>
    <cellStyle name="20% - Accent1 4 2 7 3 5 2" xfId="38521" xr:uid="{00000000-0005-0000-0000-0000C2950000}"/>
    <cellStyle name="20% - Accent1 4 2 7 3 5 2 2" xfId="38522" xr:uid="{00000000-0005-0000-0000-0000C3950000}"/>
    <cellStyle name="20% - Accent1 4 2 7 3 5 3" xfId="38523" xr:uid="{00000000-0005-0000-0000-0000C4950000}"/>
    <cellStyle name="20% - Accent1 4 2 7 3 6" xfId="38524" xr:uid="{00000000-0005-0000-0000-0000C5950000}"/>
    <cellStyle name="20% - Accent1 4 2 7 3 6 2" xfId="38525" xr:uid="{00000000-0005-0000-0000-0000C6950000}"/>
    <cellStyle name="20% - Accent1 4 2 7 3 6 2 2" xfId="38526" xr:uid="{00000000-0005-0000-0000-0000C7950000}"/>
    <cellStyle name="20% - Accent1 4 2 7 3 6 3" xfId="38527" xr:uid="{00000000-0005-0000-0000-0000C8950000}"/>
    <cellStyle name="20% - Accent1 4 2 7 3 7" xfId="38528" xr:uid="{00000000-0005-0000-0000-0000C9950000}"/>
    <cellStyle name="20% - Accent1 4 2 7 3 7 2" xfId="38529" xr:uid="{00000000-0005-0000-0000-0000CA950000}"/>
    <cellStyle name="20% - Accent1 4 2 7 3 8" xfId="38530" xr:uid="{00000000-0005-0000-0000-0000CB950000}"/>
    <cellStyle name="20% - Accent1 4 2 7 3 8 2" xfId="38531" xr:uid="{00000000-0005-0000-0000-0000CC950000}"/>
    <cellStyle name="20% - Accent1 4 2 7 3 9" xfId="38532" xr:uid="{00000000-0005-0000-0000-0000CD950000}"/>
    <cellStyle name="20% - Accent1 4 2 7 4" xfId="38533" xr:uid="{00000000-0005-0000-0000-0000CE950000}"/>
    <cellStyle name="20% - Accent1 4 2 7 4 2" xfId="38534" xr:uid="{00000000-0005-0000-0000-0000CF950000}"/>
    <cellStyle name="20% - Accent1 4 2 7 4 2 2" xfId="38535" xr:uid="{00000000-0005-0000-0000-0000D0950000}"/>
    <cellStyle name="20% - Accent1 4 2 7 4 2 2 2" xfId="38536" xr:uid="{00000000-0005-0000-0000-0000D1950000}"/>
    <cellStyle name="20% - Accent1 4 2 7 4 2 2 2 2" xfId="38537" xr:uid="{00000000-0005-0000-0000-0000D2950000}"/>
    <cellStyle name="20% - Accent1 4 2 7 4 2 2 3" xfId="38538" xr:uid="{00000000-0005-0000-0000-0000D3950000}"/>
    <cellStyle name="20% - Accent1 4 2 7 4 2 3" xfId="38539" xr:uid="{00000000-0005-0000-0000-0000D4950000}"/>
    <cellStyle name="20% - Accent1 4 2 7 4 2 3 2" xfId="38540" xr:uid="{00000000-0005-0000-0000-0000D5950000}"/>
    <cellStyle name="20% - Accent1 4 2 7 4 2 4" xfId="38541" xr:uid="{00000000-0005-0000-0000-0000D6950000}"/>
    <cellStyle name="20% - Accent1 4 2 7 4 3" xfId="38542" xr:uid="{00000000-0005-0000-0000-0000D7950000}"/>
    <cellStyle name="20% - Accent1 4 2 7 4 3 2" xfId="38543" xr:uid="{00000000-0005-0000-0000-0000D8950000}"/>
    <cellStyle name="20% - Accent1 4 2 7 4 3 2 2" xfId="38544" xr:uid="{00000000-0005-0000-0000-0000D9950000}"/>
    <cellStyle name="20% - Accent1 4 2 7 4 3 2 2 2" xfId="38545" xr:uid="{00000000-0005-0000-0000-0000DA950000}"/>
    <cellStyle name="20% - Accent1 4 2 7 4 3 2 3" xfId="38546" xr:uid="{00000000-0005-0000-0000-0000DB950000}"/>
    <cellStyle name="20% - Accent1 4 2 7 4 3 3" xfId="38547" xr:uid="{00000000-0005-0000-0000-0000DC950000}"/>
    <cellStyle name="20% - Accent1 4 2 7 4 3 3 2" xfId="38548" xr:uid="{00000000-0005-0000-0000-0000DD950000}"/>
    <cellStyle name="20% - Accent1 4 2 7 4 3 4" xfId="38549" xr:uid="{00000000-0005-0000-0000-0000DE950000}"/>
    <cellStyle name="20% - Accent1 4 2 7 4 4" xfId="38550" xr:uid="{00000000-0005-0000-0000-0000DF950000}"/>
    <cellStyle name="20% - Accent1 4 2 7 4 4 2" xfId="38551" xr:uid="{00000000-0005-0000-0000-0000E0950000}"/>
    <cellStyle name="20% - Accent1 4 2 7 4 4 2 2" xfId="38552" xr:uid="{00000000-0005-0000-0000-0000E1950000}"/>
    <cellStyle name="20% - Accent1 4 2 7 4 4 2 2 2" xfId="38553" xr:uid="{00000000-0005-0000-0000-0000E2950000}"/>
    <cellStyle name="20% - Accent1 4 2 7 4 4 2 3" xfId="38554" xr:uid="{00000000-0005-0000-0000-0000E3950000}"/>
    <cellStyle name="20% - Accent1 4 2 7 4 4 3" xfId="38555" xr:uid="{00000000-0005-0000-0000-0000E4950000}"/>
    <cellStyle name="20% - Accent1 4 2 7 4 4 3 2" xfId="38556" xr:uid="{00000000-0005-0000-0000-0000E5950000}"/>
    <cellStyle name="20% - Accent1 4 2 7 4 4 4" xfId="38557" xr:uid="{00000000-0005-0000-0000-0000E6950000}"/>
    <cellStyle name="20% - Accent1 4 2 7 4 5" xfId="38558" xr:uid="{00000000-0005-0000-0000-0000E7950000}"/>
    <cellStyle name="20% - Accent1 4 2 7 4 5 2" xfId="38559" xr:uid="{00000000-0005-0000-0000-0000E8950000}"/>
    <cellStyle name="20% - Accent1 4 2 7 4 5 2 2" xfId="38560" xr:uid="{00000000-0005-0000-0000-0000E9950000}"/>
    <cellStyle name="20% - Accent1 4 2 7 4 5 3" xfId="38561" xr:uid="{00000000-0005-0000-0000-0000EA950000}"/>
    <cellStyle name="20% - Accent1 4 2 7 4 6" xfId="38562" xr:uid="{00000000-0005-0000-0000-0000EB950000}"/>
    <cellStyle name="20% - Accent1 4 2 7 4 6 2" xfId="38563" xr:uid="{00000000-0005-0000-0000-0000EC950000}"/>
    <cellStyle name="20% - Accent1 4 2 7 4 6 2 2" xfId="38564" xr:uid="{00000000-0005-0000-0000-0000ED950000}"/>
    <cellStyle name="20% - Accent1 4 2 7 4 6 3" xfId="38565" xr:uid="{00000000-0005-0000-0000-0000EE950000}"/>
    <cellStyle name="20% - Accent1 4 2 7 4 7" xfId="38566" xr:uid="{00000000-0005-0000-0000-0000EF950000}"/>
    <cellStyle name="20% - Accent1 4 2 7 4 7 2" xfId="38567" xr:uid="{00000000-0005-0000-0000-0000F0950000}"/>
    <cellStyle name="20% - Accent1 4 2 7 4 8" xfId="38568" xr:uid="{00000000-0005-0000-0000-0000F1950000}"/>
    <cellStyle name="20% - Accent1 4 2 7 4 8 2" xfId="38569" xr:uid="{00000000-0005-0000-0000-0000F2950000}"/>
    <cellStyle name="20% - Accent1 4 2 7 4 9" xfId="38570" xr:uid="{00000000-0005-0000-0000-0000F3950000}"/>
    <cellStyle name="20% - Accent1 4 2 7 5" xfId="38571" xr:uid="{00000000-0005-0000-0000-0000F4950000}"/>
    <cellStyle name="20% - Accent1 4 2 7 5 2" xfId="38572" xr:uid="{00000000-0005-0000-0000-0000F5950000}"/>
    <cellStyle name="20% - Accent1 4 2 7 5 2 2" xfId="38573" xr:uid="{00000000-0005-0000-0000-0000F6950000}"/>
    <cellStyle name="20% - Accent1 4 2 7 5 2 2 2" xfId="38574" xr:uid="{00000000-0005-0000-0000-0000F7950000}"/>
    <cellStyle name="20% - Accent1 4 2 7 5 2 3" xfId="38575" xr:uid="{00000000-0005-0000-0000-0000F8950000}"/>
    <cellStyle name="20% - Accent1 4 2 7 5 3" xfId="38576" xr:uid="{00000000-0005-0000-0000-0000F9950000}"/>
    <cellStyle name="20% - Accent1 4 2 7 5 3 2" xfId="38577" xr:uid="{00000000-0005-0000-0000-0000FA950000}"/>
    <cellStyle name="20% - Accent1 4 2 7 5 4" xfId="38578" xr:uid="{00000000-0005-0000-0000-0000FB950000}"/>
    <cellStyle name="20% - Accent1 4 2 7 6" xfId="38579" xr:uid="{00000000-0005-0000-0000-0000FC950000}"/>
    <cellStyle name="20% - Accent1 4 2 7 6 2" xfId="38580" xr:uid="{00000000-0005-0000-0000-0000FD950000}"/>
    <cellStyle name="20% - Accent1 4 2 7 6 2 2" xfId="38581" xr:uid="{00000000-0005-0000-0000-0000FE950000}"/>
    <cellStyle name="20% - Accent1 4 2 7 6 2 2 2" xfId="38582" xr:uid="{00000000-0005-0000-0000-0000FF950000}"/>
    <cellStyle name="20% - Accent1 4 2 7 6 2 3" xfId="38583" xr:uid="{00000000-0005-0000-0000-000000960000}"/>
    <cellStyle name="20% - Accent1 4 2 7 6 3" xfId="38584" xr:uid="{00000000-0005-0000-0000-000001960000}"/>
    <cellStyle name="20% - Accent1 4 2 7 6 3 2" xfId="38585" xr:uid="{00000000-0005-0000-0000-000002960000}"/>
    <cellStyle name="20% - Accent1 4 2 7 6 4" xfId="38586" xr:uid="{00000000-0005-0000-0000-000003960000}"/>
    <cellStyle name="20% - Accent1 4 2 7 7" xfId="38587" xr:uid="{00000000-0005-0000-0000-000004960000}"/>
    <cellStyle name="20% - Accent1 4 2 7 7 2" xfId="38588" xr:uid="{00000000-0005-0000-0000-000005960000}"/>
    <cellStyle name="20% - Accent1 4 2 7 7 2 2" xfId="38589" xr:uid="{00000000-0005-0000-0000-000006960000}"/>
    <cellStyle name="20% - Accent1 4 2 7 7 2 2 2" xfId="38590" xr:uid="{00000000-0005-0000-0000-000007960000}"/>
    <cellStyle name="20% - Accent1 4 2 7 7 2 3" xfId="38591" xr:uid="{00000000-0005-0000-0000-000008960000}"/>
    <cellStyle name="20% - Accent1 4 2 7 7 3" xfId="38592" xr:uid="{00000000-0005-0000-0000-000009960000}"/>
    <cellStyle name="20% - Accent1 4 2 7 7 3 2" xfId="38593" xr:uid="{00000000-0005-0000-0000-00000A960000}"/>
    <cellStyle name="20% - Accent1 4 2 7 7 4" xfId="38594" xr:uid="{00000000-0005-0000-0000-00000B960000}"/>
    <cellStyle name="20% - Accent1 4 2 7 8" xfId="38595" xr:uid="{00000000-0005-0000-0000-00000C960000}"/>
    <cellStyle name="20% - Accent1 4 2 7 8 2" xfId="38596" xr:uid="{00000000-0005-0000-0000-00000D960000}"/>
    <cellStyle name="20% - Accent1 4 2 7 8 2 2" xfId="38597" xr:uid="{00000000-0005-0000-0000-00000E960000}"/>
    <cellStyle name="20% - Accent1 4 2 7 8 3" xfId="38598" xr:uid="{00000000-0005-0000-0000-00000F960000}"/>
    <cellStyle name="20% - Accent1 4 2 7 9" xfId="38599" xr:uid="{00000000-0005-0000-0000-000010960000}"/>
    <cellStyle name="20% - Accent1 4 2 7 9 2" xfId="38600" xr:uid="{00000000-0005-0000-0000-000011960000}"/>
    <cellStyle name="20% - Accent1 4 2 7 9 2 2" xfId="38601" xr:uid="{00000000-0005-0000-0000-000012960000}"/>
    <cellStyle name="20% - Accent1 4 2 7 9 3" xfId="38602" xr:uid="{00000000-0005-0000-0000-000013960000}"/>
    <cellStyle name="20% - Accent1 4 2 8" xfId="38603" xr:uid="{00000000-0005-0000-0000-000014960000}"/>
    <cellStyle name="20% - Accent1 4 2 8 10" xfId="38604" xr:uid="{00000000-0005-0000-0000-000015960000}"/>
    <cellStyle name="20% - Accent1 4 2 8 10 2" xfId="38605" xr:uid="{00000000-0005-0000-0000-000016960000}"/>
    <cellStyle name="20% - Accent1 4 2 8 11" xfId="38606" xr:uid="{00000000-0005-0000-0000-000017960000}"/>
    <cellStyle name="20% - Accent1 4 2 8 2" xfId="38607" xr:uid="{00000000-0005-0000-0000-000018960000}"/>
    <cellStyle name="20% - Accent1 4 2 8 2 2" xfId="38608" xr:uid="{00000000-0005-0000-0000-000019960000}"/>
    <cellStyle name="20% - Accent1 4 2 8 2 2 2" xfId="38609" xr:uid="{00000000-0005-0000-0000-00001A960000}"/>
    <cellStyle name="20% - Accent1 4 2 8 2 2 2 2" xfId="38610" xr:uid="{00000000-0005-0000-0000-00001B960000}"/>
    <cellStyle name="20% - Accent1 4 2 8 2 2 2 2 2" xfId="38611" xr:uid="{00000000-0005-0000-0000-00001C960000}"/>
    <cellStyle name="20% - Accent1 4 2 8 2 2 2 3" xfId="38612" xr:uid="{00000000-0005-0000-0000-00001D960000}"/>
    <cellStyle name="20% - Accent1 4 2 8 2 2 3" xfId="38613" xr:uid="{00000000-0005-0000-0000-00001E960000}"/>
    <cellStyle name="20% - Accent1 4 2 8 2 2 3 2" xfId="38614" xr:uid="{00000000-0005-0000-0000-00001F960000}"/>
    <cellStyle name="20% - Accent1 4 2 8 2 2 4" xfId="38615" xr:uid="{00000000-0005-0000-0000-000020960000}"/>
    <cellStyle name="20% - Accent1 4 2 8 2 3" xfId="38616" xr:uid="{00000000-0005-0000-0000-000021960000}"/>
    <cellStyle name="20% - Accent1 4 2 8 2 3 2" xfId="38617" xr:uid="{00000000-0005-0000-0000-000022960000}"/>
    <cellStyle name="20% - Accent1 4 2 8 2 3 2 2" xfId="38618" xr:uid="{00000000-0005-0000-0000-000023960000}"/>
    <cellStyle name="20% - Accent1 4 2 8 2 3 2 2 2" xfId="38619" xr:uid="{00000000-0005-0000-0000-000024960000}"/>
    <cellStyle name="20% - Accent1 4 2 8 2 3 2 3" xfId="38620" xr:uid="{00000000-0005-0000-0000-000025960000}"/>
    <cellStyle name="20% - Accent1 4 2 8 2 3 3" xfId="38621" xr:uid="{00000000-0005-0000-0000-000026960000}"/>
    <cellStyle name="20% - Accent1 4 2 8 2 3 3 2" xfId="38622" xr:uid="{00000000-0005-0000-0000-000027960000}"/>
    <cellStyle name="20% - Accent1 4 2 8 2 3 4" xfId="38623" xr:uid="{00000000-0005-0000-0000-000028960000}"/>
    <cellStyle name="20% - Accent1 4 2 8 2 4" xfId="38624" xr:uid="{00000000-0005-0000-0000-000029960000}"/>
    <cellStyle name="20% - Accent1 4 2 8 2 4 2" xfId="38625" xr:uid="{00000000-0005-0000-0000-00002A960000}"/>
    <cellStyle name="20% - Accent1 4 2 8 2 4 2 2" xfId="38626" xr:uid="{00000000-0005-0000-0000-00002B960000}"/>
    <cellStyle name="20% - Accent1 4 2 8 2 4 2 2 2" xfId="38627" xr:uid="{00000000-0005-0000-0000-00002C960000}"/>
    <cellStyle name="20% - Accent1 4 2 8 2 4 2 3" xfId="38628" xr:uid="{00000000-0005-0000-0000-00002D960000}"/>
    <cellStyle name="20% - Accent1 4 2 8 2 4 3" xfId="38629" xr:uid="{00000000-0005-0000-0000-00002E960000}"/>
    <cellStyle name="20% - Accent1 4 2 8 2 4 3 2" xfId="38630" xr:uid="{00000000-0005-0000-0000-00002F960000}"/>
    <cellStyle name="20% - Accent1 4 2 8 2 4 4" xfId="38631" xr:uid="{00000000-0005-0000-0000-000030960000}"/>
    <cellStyle name="20% - Accent1 4 2 8 2 5" xfId="38632" xr:uid="{00000000-0005-0000-0000-000031960000}"/>
    <cellStyle name="20% - Accent1 4 2 8 2 5 2" xfId="38633" xr:uid="{00000000-0005-0000-0000-000032960000}"/>
    <cellStyle name="20% - Accent1 4 2 8 2 5 2 2" xfId="38634" xr:uid="{00000000-0005-0000-0000-000033960000}"/>
    <cellStyle name="20% - Accent1 4 2 8 2 5 3" xfId="38635" xr:uid="{00000000-0005-0000-0000-000034960000}"/>
    <cellStyle name="20% - Accent1 4 2 8 2 6" xfId="38636" xr:uid="{00000000-0005-0000-0000-000035960000}"/>
    <cellStyle name="20% - Accent1 4 2 8 2 6 2" xfId="38637" xr:uid="{00000000-0005-0000-0000-000036960000}"/>
    <cellStyle name="20% - Accent1 4 2 8 2 6 2 2" xfId="38638" xr:uid="{00000000-0005-0000-0000-000037960000}"/>
    <cellStyle name="20% - Accent1 4 2 8 2 6 3" xfId="38639" xr:uid="{00000000-0005-0000-0000-000038960000}"/>
    <cellStyle name="20% - Accent1 4 2 8 2 7" xfId="38640" xr:uid="{00000000-0005-0000-0000-000039960000}"/>
    <cellStyle name="20% - Accent1 4 2 8 2 7 2" xfId="38641" xr:uid="{00000000-0005-0000-0000-00003A960000}"/>
    <cellStyle name="20% - Accent1 4 2 8 2 8" xfId="38642" xr:uid="{00000000-0005-0000-0000-00003B960000}"/>
    <cellStyle name="20% - Accent1 4 2 8 2 8 2" xfId="38643" xr:uid="{00000000-0005-0000-0000-00003C960000}"/>
    <cellStyle name="20% - Accent1 4 2 8 2 9" xfId="38644" xr:uid="{00000000-0005-0000-0000-00003D960000}"/>
    <cellStyle name="20% - Accent1 4 2 8 3" xfId="38645" xr:uid="{00000000-0005-0000-0000-00003E960000}"/>
    <cellStyle name="20% - Accent1 4 2 8 3 2" xfId="38646" xr:uid="{00000000-0005-0000-0000-00003F960000}"/>
    <cellStyle name="20% - Accent1 4 2 8 3 2 2" xfId="38647" xr:uid="{00000000-0005-0000-0000-000040960000}"/>
    <cellStyle name="20% - Accent1 4 2 8 3 2 2 2" xfId="38648" xr:uid="{00000000-0005-0000-0000-000041960000}"/>
    <cellStyle name="20% - Accent1 4 2 8 3 2 2 2 2" xfId="38649" xr:uid="{00000000-0005-0000-0000-000042960000}"/>
    <cellStyle name="20% - Accent1 4 2 8 3 2 2 3" xfId="38650" xr:uid="{00000000-0005-0000-0000-000043960000}"/>
    <cellStyle name="20% - Accent1 4 2 8 3 2 3" xfId="38651" xr:uid="{00000000-0005-0000-0000-000044960000}"/>
    <cellStyle name="20% - Accent1 4 2 8 3 2 3 2" xfId="38652" xr:uid="{00000000-0005-0000-0000-000045960000}"/>
    <cellStyle name="20% - Accent1 4 2 8 3 2 4" xfId="38653" xr:uid="{00000000-0005-0000-0000-000046960000}"/>
    <cellStyle name="20% - Accent1 4 2 8 3 3" xfId="38654" xr:uid="{00000000-0005-0000-0000-000047960000}"/>
    <cellStyle name="20% - Accent1 4 2 8 3 3 2" xfId="38655" xr:uid="{00000000-0005-0000-0000-000048960000}"/>
    <cellStyle name="20% - Accent1 4 2 8 3 3 2 2" xfId="38656" xr:uid="{00000000-0005-0000-0000-000049960000}"/>
    <cellStyle name="20% - Accent1 4 2 8 3 3 2 2 2" xfId="38657" xr:uid="{00000000-0005-0000-0000-00004A960000}"/>
    <cellStyle name="20% - Accent1 4 2 8 3 3 2 3" xfId="38658" xr:uid="{00000000-0005-0000-0000-00004B960000}"/>
    <cellStyle name="20% - Accent1 4 2 8 3 3 3" xfId="38659" xr:uid="{00000000-0005-0000-0000-00004C960000}"/>
    <cellStyle name="20% - Accent1 4 2 8 3 3 3 2" xfId="38660" xr:uid="{00000000-0005-0000-0000-00004D960000}"/>
    <cellStyle name="20% - Accent1 4 2 8 3 3 4" xfId="38661" xr:uid="{00000000-0005-0000-0000-00004E960000}"/>
    <cellStyle name="20% - Accent1 4 2 8 3 4" xfId="38662" xr:uid="{00000000-0005-0000-0000-00004F960000}"/>
    <cellStyle name="20% - Accent1 4 2 8 3 4 2" xfId="38663" xr:uid="{00000000-0005-0000-0000-000050960000}"/>
    <cellStyle name="20% - Accent1 4 2 8 3 4 2 2" xfId="38664" xr:uid="{00000000-0005-0000-0000-000051960000}"/>
    <cellStyle name="20% - Accent1 4 2 8 3 4 2 2 2" xfId="38665" xr:uid="{00000000-0005-0000-0000-000052960000}"/>
    <cellStyle name="20% - Accent1 4 2 8 3 4 2 3" xfId="38666" xr:uid="{00000000-0005-0000-0000-000053960000}"/>
    <cellStyle name="20% - Accent1 4 2 8 3 4 3" xfId="38667" xr:uid="{00000000-0005-0000-0000-000054960000}"/>
    <cellStyle name="20% - Accent1 4 2 8 3 4 3 2" xfId="38668" xr:uid="{00000000-0005-0000-0000-000055960000}"/>
    <cellStyle name="20% - Accent1 4 2 8 3 4 4" xfId="38669" xr:uid="{00000000-0005-0000-0000-000056960000}"/>
    <cellStyle name="20% - Accent1 4 2 8 3 5" xfId="38670" xr:uid="{00000000-0005-0000-0000-000057960000}"/>
    <cellStyle name="20% - Accent1 4 2 8 3 5 2" xfId="38671" xr:uid="{00000000-0005-0000-0000-000058960000}"/>
    <cellStyle name="20% - Accent1 4 2 8 3 5 2 2" xfId="38672" xr:uid="{00000000-0005-0000-0000-000059960000}"/>
    <cellStyle name="20% - Accent1 4 2 8 3 5 3" xfId="38673" xr:uid="{00000000-0005-0000-0000-00005A960000}"/>
    <cellStyle name="20% - Accent1 4 2 8 3 6" xfId="38674" xr:uid="{00000000-0005-0000-0000-00005B960000}"/>
    <cellStyle name="20% - Accent1 4 2 8 3 6 2" xfId="38675" xr:uid="{00000000-0005-0000-0000-00005C960000}"/>
    <cellStyle name="20% - Accent1 4 2 8 3 6 2 2" xfId="38676" xr:uid="{00000000-0005-0000-0000-00005D960000}"/>
    <cellStyle name="20% - Accent1 4 2 8 3 6 3" xfId="38677" xr:uid="{00000000-0005-0000-0000-00005E960000}"/>
    <cellStyle name="20% - Accent1 4 2 8 3 7" xfId="38678" xr:uid="{00000000-0005-0000-0000-00005F960000}"/>
    <cellStyle name="20% - Accent1 4 2 8 3 7 2" xfId="38679" xr:uid="{00000000-0005-0000-0000-000060960000}"/>
    <cellStyle name="20% - Accent1 4 2 8 3 8" xfId="38680" xr:uid="{00000000-0005-0000-0000-000061960000}"/>
    <cellStyle name="20% - Accent1 4 2 8 3 8 2" xfId="38681" xr:uid="{00000000-0005-0000-0000-000062960000}"/>
    <cellStyle name="20% - Accent1 4 2 8 3 9" xfId="38682" xr:uid="{00000000-0005-0000-0000-000063960000}"/>
    <cellStyle name="20% - Accent1 4 2 8 4" xfId="38683" xr:uid="{00000000-0005-0000-0000-000064960000}"/>
    <cellStyle name="20% - Accent1 4 2 8 4 2" xfId="38684" xr:uid="{00000000-0005-0000-0000-000065960000}"/>
    <cellStyle name="20% - Accent1 4 2 8 4 2 2" xfId="38685" xr:uid="{00000000-0005-0000-0000-000066960000}"/>
    <cellStyle name="20% - Accent1 4 2 8 4 2 2 2" xfId="38686" xr:uid="{00000000-0005-0000-0000-000067960000}"/>
    <cellStyle name="20% - Accent1 4 2 8 4 2 3" xfId="38687" xr:uid="{00000000-0005-0000-0000-000068960000}"/>
    <cellStyle name="20% - Accent1 4 2 8 4 3" xfId="38688" xr:uid="{00000000-0005-0000-0000-000069960000}"/>
    <cellStyle name="20% - Accent1 4 2 8 4 3 2" xfId="38689" xr:uid="{00000000-0005-0000-0000-00006A960000}"/>
    <cellStyle name="20% - Accent1 4 2 8 4 4" xfId="38690" xr:uid="{00000000-0005-0000-0000-00006B960000}"/>
    <cellStyle name="20% - Accent1 4 2 8 5" xfId="38691" xr:uid="{00000000-0005-0000-0000-00006C960000}"/>
    <cellStyle name="20% - Accent1 4 2 8 5 2" xfId="38692" xr:uid="{00000000-0005-0000-0000-00006D960000}"/>
    <cellStyle name="20% - Accent1 4 2 8 5 2 2" xfId="38693" xr:uid="{00000000-0005-0000-0000-00006E960000}"/>
    <cellStyle name="20% - Accent1 4 2 8 5 2 2 2" xfId="38694" xr:uid="{00000000-0005-0000-0000-00006F960000}"/>
    <cellStyle name="20% - Accent1 4 2 8 5 2 3" xfId="38695" xr:uid="{00000000-0005-0000-0000-000070960000}"/>
    <cellStyle name="20% - Accent1 4 2 8 5 3" xfId="38696" xr:uid="{00000000-0005-0000-0000-000071960000}"/>
    <cellStyle name="20% - Accent1 4 2 8 5 3 2" xfId="38697" xr:uid="{00000000-0005-0000-0000-000072960000}"/>
    <cellStyle name="20% - Accent1 4 2 8 5 4" xfId="38698" xr:uid="{00000000-0005-0000-0000-000073960000}"/>
    <cellStyle name="20% - Accent1 4 2 8 6" xfId="38699" xr:uid="{00000000-0005-0000-0000-000074960000}"/>
    <cellStyle name="20% - Accent1 4 2 8 6 2" xfId="38700" xr:uid="{00000000-0005-0000-0000-000075960000}"/>
    <cellStyle name="20% - Accent1 4 2 8 6 2 2" xfId="38701" xr:uid="{00000000-0005-0000-0000-000076960000}"/>
    <cellStyle name="20% - Accent1 4 2 8 6 2 2 2" xfId="38702" xr:uid="{00000000-0005-0000-0000-000077960000}"/>
    <cellStyle name="20% - Accent1 4 2 8 6 2 3" xfId="38703" xr:uid="{00000000-0005-0000-0000-000078960000}"/>
    <cellStyle name="20% - Accent1 4 2 8 6 3" xfId="38704" xr:uid="{00000000-0005-0000-0000-000079960000}"/>
    <cellStyle name="20% - Accent1 4 2 8 6 3 2" xfId="38705" xr:uid="{00000000-0005-0000-0000-00007A960000}"/>
    <cellStyle name="20% - Accent1 4 2 8 6 4" xfId="38706" xr:uid="{00000000-0005-0000-0000-00007B960000}"/>
    <cellStyle name="20% - Accent1 4 2 8 7" xfId="38707" xr:uid="{00000000-0005-0000-0000-00007C960000}"/>
    <cellStyle name="20% - Accent1 4 2 8 7 2" xfId="38708" xr:uid="{00000000-0005-0000-0000-00007D960000}"/>
    <cellStyle name="20% - Accent1 4 2 8 7 2 2" xfId="38709" xr:uid="{00000000-0005-0000-0000-00007E960000}"/>
    <cellStyle name="20% - Accent1 4 2 8 7 3" xfId="38710" xr:uid="{00000000-0005-0000-0000-00007F960000}"/>
    <cellStyle name="20% - Accent1 4 2 8 8" xfId="38711" xr:uid="{00000000-0005-0000-0000-000080960000}"/>
    <cellStyle name="20% - Accent1 4 2 8 8 2" xfId="38712" xr:uid="{00000000-0005-0000-0000-000081960000}"/>
    <cellStyle name="20% - Accent1 4 2 8 8 2 2" xfId="38713" xr:uid="{00000000-0005-0000-0000-000082960000}"/>
    <cellStyle name="20% - Accent1 4 2 8 8 3" xfId="38714" xr:uid="{00000000-0005-0000-0000-000083960000}"/>
    <cellStyle name="20% - Accent1 4 2 8 9" xfId="38715" xr:uid="{00000000-0005-0000-0000-000084960000}"/>
    <cellStyle name="20% - Accent1 4 2 8 9 2" xfId="38716" xr:uid="{00000000-0005-0000-0000-000085960000}"/>
    <cellStyle name="20% - Accent1 4 2 9" xfId="38717" xr:uid="{00000000-0005-0000-0000-000086960000}"/>
    <cellStyle name="20% - Accent1 4 2 9 10" xfId="38718" xr:uid="{00000000-0005-0000-0000-000087960000}"/>
    <cellStyle name="20% - Accent1 4 2 9 10 2" xfId="38719" xr:uid="{00000000-0005-0000-0000-000088960000}"/>
    <cellStyle name="20% - Accent1 4 2 9 11" xfId="38720" xr:uid="{00000000-0005-0000-0000-000089960000}"/>
    <cellStyle name="20% - Accent1 4 2 9 2" xfId="38721" xr:uid="{00000000-0005-0000-0000-00008A960000}"/>
    <cellStyle name="20% - Accent1 4 2 9 2 2" xfId="38722" xr:uid="{00000000-0005-0000-0000-00008B960000}"/>
    <cellStyle name="20% - Accent1 4 2 9 2 2 2" xfId="38723" xr:uid="{00000000-0005-0000-0000-00008C960000}"/>
    <cellStyle name="20% - Accent1 4 2 9 2 2 2 2" xfId="38724" xr:uid="{00000000-0005-0000-0000-00008D960000}"/>
    <cellStyle name="20% - Accent1 4 2 9 2 2 2 2 2" xfId="38725" xr:uid="{00000000-0005-0000-0000-00008E960000}"/>
    <cellStyle name="20% - Accent1 4 2 9 2 2 2 3" xfId="38726" xr:uid="{00000000-0005-0000-0000-00008F960000}"/>
    <cellStyle name="20% - Accent1 4 2 9 2 2 3" xfId="38727" xr:uid="{00000000-0005-0000-0000-000090960000}"/>
    <cellStyle name="20% - Accent1 4 2 9 2 2 3 2" xfId="38728" xr:uid="{00000000-0005-0000-0000-000091960000}"/>
    <cellStyle name="20% - Accent1 4 2 9 2 2 4" xfId="38729" xr:uid="{00000000-0005-0000-0000-000092960000}"/>
    <cellStyle name="20% - Accent1 4 2 9 2 3" xfId="38730" xr:uid="{00000000-0005-0000-0000-000093960000}"/>
    <cellStyle name="20% - Accent1 4 2 9 2 3 2" xfId="38731" xr:uid="{00000000-0005-0000-0000-000094960000}"/>
    <cellStyle name="20% - Accent1 4 2 9 2 3 2 2" xfId="38732" xr:uid="{00000000-0005-0000-0000-000095960000}"/>
    <cellStyle name="20% - Accent1 4 2 9 2 3 2 2 2" xfId="38733" xr:uid="{00000000-0005-0000-0000-000096960000}"/>
    <cellStyle name="20% - Accent1 4 2 9 2 3 2 3" xfId="38734" xr:uid="{00000000-0005-0000-0000-000097960000}"/>
    <cellStyle name="20% - Accent1 4 2 9 2 3 3" xfId="38735" xr:uid="{00000000-0005-0000-0000-000098960000}"/>
    <cellStyle name="20% - Accent1 4 2 9 2 3 3 2" xfId="38736" xr:uid="{00000000-0005-0000-0000-000099960000}"/>
    <cellStyle name="20% - Accent1 4 2 9 2 3 4" xfId="38737" xr:uid="{00000000-0005-0000-0000-00009A960000}"/>
    <cellStyle name="20% - Accent1 4 2 9 2 4" xfId="38738" xr:uid="{00000000-0005-0000-0000-00009B960000}"/>
    <cellStyle name="20% - Accent1 4 2 9 2 4 2" xfId="38739" xr:uid="{00000000-0005-0000-0000-00009C960000}"/>
    <cellStyle name="20% - Accent1 4 2 9 2 4 2 2" xfId="38740" xr:uid="{00000000-0005-0000-0000-00009D960000}"/>
    <cellStyle name="20% - Accent1 4 2 9 2 4 2 2 2" xfId="38741" xr:uid="{00000000-0005-0000-0000-00009E960000}"/>
    <cellStyle name="20% - Accent1 4 2 9 2 4 2 3" xfId="38742" xr:uid="{00000000-0005-0000-0000-00009F960000}"/>
    <cellStyle name="20% - Accent1 4 2 9 2 4 3" xfId="38743" xr:uid="{00000000-0005-0000-0000-0000A0960000}"/>
    <cellStyle name="20% - Accent1 4 2 9 2 4 3 2" xfId="38744" xr:uid="{00000000-0005-0000-0000-0000A1960000}"/>
    <cellStyle name="20% - Accent1 4 2 9 2 4 4" xfId="38745" xr:uid="{00000000-0005-0000-0000-0000A2960000}"/>
    <cellStyle name="20% - Accent1 4 2 9 2 5" xfId="38746" xr:uid="{00000000-0005-0000-0000-0000A3960000}"/>
    <cellStyle name="20% - Accent1 4 2 9 2 5 2" xfId="38747" xr:uid="{00000000-0005-0000-0000-0000A4960000}"/>
    <cellStyle name="20% - Accent1 4 2 9 2 5 2 2" xfId="38748" xr:uid="{00000000-0005-0000-0000-0000A5960000}"/>
    <cellStyle name="20% - Accent1 4 2 9 2 5 3" xfId="38749" xr:uid="{00000000-0005-0000-0000-0000A6960000}"/>
    <cellStyle name="20% - Accent1 4 2 9 2 6" xfId="38750" xr:uid="{00000000-0005-0000-0000-0000A7960000}"/>
    <cellStyle name="20% - Accent1 4 2 9 2 6 2" xfId="38751" xr:uid="{00000000-0005-0000-0000-0000A8960000}"/>
    <cellStyle name="20% - Accent1 4 2 9 2 6 2 2" xfId="38752" xr:uid="{00000000-0005-0000-0000-0000A9960000}"/>
    <cellStyle name="20% - Accent1 4 2 9 2 6 3" xfId="38753" xr:uid="{00000000-0005-0000-0000-0000AA960000}"/>
    <cellStyle name="20% - Accent1 4 2 9 2 7" xfId="38754" xr:uid="{00000000-0005-0000-0000-0000AB960000}"/>
    <cellStyle name="20% - Accent1 4 2 9 2 7 2" xfId="38755" xr:uid="{00000000-0005-0000-0000-0000AC960000}"/>
    <cellStyle name="20% - Accent1 4 2 9 2 8" xfId="38756" xr:uid="{00000000-0005-0000-0000-0000AD960000}"/>
    <cellStyle name="20% - Accent1 4 2 9 2 8 2" xfId="38757" xr:uid="{00000000-0005-0000-0000-0000AE960000}"/>
    <cellStyle name="20% - Accent1 4 2 9 2 9" xfId="38758" xr:uid="{00000000-0005-0000-0000-0000AF960000}"/>
    <cellStyle name="20% - Accent1 4 2 9 3" xfId="38759" xr:uid="{00000000-0005-0000-0000-0000B0960000}"/>
    <cellStyle name="20% - Accent1 4 2 9 3 2" xfId="38760" xr:uid="{00000000-0005-0000-0000-0000B1960000}"/>
    <cellStyle name="20% - Accent1 4 2 9 3 2 2" xfId="38761" xr:uid="{00000000-0005-0000-0000-0000B2960000}"/>
    <cellStyle name="20% - Accent1 4 2 9 3 2 2 2" xfId="38762" xr:uid="{00000000-0005-0000-0000-0000B3960000}"/>
    <cellStyle name="20% - Accent1 4 2 9 3 2 2 2 2" xfId="38763" xr:uid="{00000000-0005-0000-0000-0000B4960000}"/>
    <cellStyle name="20% - Accent1 4 2 9 3 2 2 3" xfId="38764" xr:uid="{00000000-0005-0000-0000-0000B5960000}"/>
    <cellStyle name="20% - Accent1 4 2 9 3 2 3" xfId="38765" xr:uid="{00000000-0005-0000-0000-0000B6960000}"/>
    <cellStyle name="20% - Accent1 4 2 9 3 2 3 2" xfId="38766" xr:uid="{00000000-0005-0000-0000-0000B7960000}"/>
    <cellStyle name="20% - Accent1 4 2 9 3 2 4" xfId="38767" xr:uid="{00000000-0005-0000-0000-0000B8960000}"/>
    <cellStyle name="20% - Accent1 4 2 9 3 3" xfId="38768" xr:uid="{00000000-0005-0000-0000-0000B9960000}"/>
    <cellStyle name="20% - Accent1 4 2 9 3 3 2" xfId="38769" xr:uid="{00000000-0005-0000-0000-0000BA960000}"/>
    <cellStyle name="20% - Accent1 4 2 9 3 3 2 2" xfId="38770" xr:uid="{00000000-0005-0000-0000-0000BB960000}"/>
    <cellStyle name="20% - Accent1 4 2 9 3 3 2 2 2" xfId="38771" xr:uid="{00000000-0005-0000-0000-0000BC960000}"/>
    <cellStyle name="20% - Accent1 4 2 9 3 3 2 3" xfId="38772" xr:uid="{00000000-0005-0000-0000-0000BD960000}"/>
    <cellStyle name="20% - Accent1 4 2 9 3 3 3" xfId="38773" xr:uid="{00000000-0005-0000-0000-0000BE960000}"/>
    <cellStyle name="20% - Accent1 4 2 9 3 3 3 2" xfId="38774" xr:uid="{00000000-0005-0000-0000-0000BF960000}"/>
    <cellStyle name="20% - Accent1 4 2 9 3 3 4" xfId="38775" xr:uid="{00000000-0005-0000-0000-0000C0960000}"/>
    <cellStyle name="20% - Accent1 4 2 9 3 4" xfId="38776" xr:uid="{00000000-0005-0000-0000-0000C1960000}"/>
    <cellStyle name="20% - Accent1 4 2 9 3 4 2" xfId="38777" xr:uid="{00000000-0005-0000-0000-0000C2960000}"/>
    <cellStyle name="20% - Accent1 4 2 9 3 4 2 2" xfId="38778" xr:uid="{00000000-0005-0000-0000-0000C3960000}"/>
    <cellStyle name="20% - Accent1 4 2 9 3 4 2 2 2" xfId="38779" xr:uid="{00000000-0005-0000-0000-0000C4960000}"/>
    <cellStyle name="20% - Accent1 4 2 9 3 4 2 3" xfId="38780" xr:uid="{00000000-0005-0000-0000-0000C5960000}"/>
    <cellStyle name="20% - Accent1 4 2 9 3 4 3" xfId="38781" xr:uid="{00000000-0005-0000-0000-0000C6960000}"/>
    <cellStyle name="20% - Accent1 4 2 9 3 4 3 2" xfId="38782" xr:uid="{00000000-0005-0000-0000-0000C7960000}"/>
    <cellStyle name="20% - Accent1 4 2 9 3 4 4" xfId="38783" xr:uid="{00000000-0005-0000-0000-0000C8960000}"/>
    <cellStyle name="20% - Accent1 4 2 9 3 5" xfId="38784" xr:uid="{00000000-0005-0000-0000-0000C9960000}"/>
    <cellStyle name="20% - Accent1 4 2 9 3 5 2" xfId="38785" xr:uid="{00000000-0005-0000-0000-0000CA960000}"/>
    <cellStyle name="20% - Accent1 4 2 9 3 5 2 2" xfId="38786" xr:uid="{00000000-0005-0000-0000-0000CB960000}"/>
    <cellStyle name="20% - Accent1 4 2 9 3 5 3" xfId="38787" xr:uid="{00000000-0005-0000-0000-0000CC960000}"/>
    <cellStyle name="20% - Accent1 4 2 9 3 6" xfId="38788" xr:uid="{00000000-0005-0000-0000-0000CD960000}"/>
    <cellStyle name="20% - Accent1 4 2 9 3 6 2" xfId="38789" xr:uid="{00000000-0005-0000-0000-0000CE960000}"/>
    <cellStyle name="20% - Accent1 4 2 9 3 6 2 2" xfId="38790" xr:uid="{00000000-0005-0000-0000-0000CF960000}"/>
    <cellStyle name="20% - Accent1 4 2 9 3 6 3" xfId="38791" xr:uid="{00000000-0005-0000-0000-0000D0960000}"/>
    <cellStyle name="20% - Accent1 4 2 9 3 7" xfId="38792" xr:uid="{00000000-0005-0000-0000-0000D1960000}"/>
    <cellStyle name="20% - Accent1 4 2 9 3 7 2" xfId="38793" xr:uid="{00000000-0005-0000-0000-0000D2960000}"/>
    <cellStyle name="20% - Accent1 4 2 9 3 8" xfId="38794" xr:uid="{00000000-0005-0000-0000-0000D3960000}"/>
    <cellStyle name="20% - Accent1 4 2 9 3 8 2" xfId="38795" xr:uid="{00000000-0005-0000-0000-0000D4960000}"/>
    <cellStyle name="20% - Accent1 4 2 9 3 9" xfId="38796" xr:uid="{00000000-0005-0000-0000-0000D5960000}"/>
    <cellStyle name="20% - Accent1 4 2 9 4" xfId="38797" xr:uid="{00000000-0005-0000-0000-0000D6960000}"/>
    <cellStyle name="20% - Accent1 4 2 9 4 2" xfId="38798" xr:uid="{00000000-0005-0000-0000-0000D7960000}"/>
    <cellStyle name="20% - Accent1 4 2 9 4 2 2" xfId="38799" xr:uid="{00000000-0005-0000-0000-0000D8960000}"/>
    <cellStyle name="20% - Accent1 4 2 9 4 2 2 2" xfId="38800" xr:uid="{00000000-0005-0000-0000-0000D9960000}"/>
    <cellStyle name="20% - Accent1 4 2 9 4 2 3" xfId="38801" xr:uid="{00000000-0005-0000-0000-0000DA960000}"/>
    <cellStyle name="20% - Accent1 4 2 9 4 3" xfId="38802" xr:uid="{00000000-0005-0000-0000-0000DB960000}"/>
    <cellStyle name="20% - Accent1 4 2 9 4 3 2" xfId="38803" xr:uid="{00000000-0005-0000-0000-0000DC960000}"/>
    <cellStyle name="20% - Accent1 4 2 9 4 4" xfId="38804" xr:uid="{00000000-0005-0000-0000-0000DD960000}"/>
    <cellStyle name="20% - Accent1 4 2 9 5" xfId="38805" xr:uid="{00000000-0005-0000-0000-0000DE960000}"/>
    <cellStyle name="20% - Accent1 4 2 9 5 2" xfId="38806" xr:uid="{00000000-0005-0000-0000-0000DF960000}"/>
    <cellStyle name="20% - Accent1 4 2 9 5 2 2" xfId="38807" xr:uid="{00000000-0005-0000-0000-0000E0960000}"/>
    <cellStyle name="20% - Accent1 4 2 9 5 2 2 2" xfId="38808" xr:uid="{00000000-0005-0000-0000-0000E1960000}"/>
    <cellStyle name="20% - Accent1 4 2 9 5 2 3" xfId="38809" xr:uid="{00000000-0005-0000-0000-0000E2960000}"/>
    <cellStyle name="20% - Accent1 4 2 9 5 3" xfId="38810" xr:uid="{00000000-0005-0000-0000-0000E3960000}"/>
    <cellStyle name="20% - Accent1 4 2 9 5 3 2" xfId="38811" xr:uid="{00000000-0005-0000-0000-0000E4960000}"/>
    <cellStyle name="20% - Accent1 4 2 9 5 4" xfId="38812" xr:uid="{00000000-0005-0000-0000-0000E5960000}"/>
    <cellStyle name="20% - Accent1 4 2 9 6" xfId="38813" xr:uid="{00000000-0005-0000-0000-0000E6960000}"/>
    <cellStyle name="20% - Accent1 4 2 9 6 2" xfId="38814" xr:uid="{00000000-0005-0000-0000-0000E7960000}"/>
    <cellStyle name="20% - Accent1 4 2 9 6 2 2" xfId="38815" xr:uid="{00000000-0005-0000-0000-0000E8960000}"/>
    <cellStyle name="20% - Accent1 4 2 9 6 2 2 2" xfId="38816" xr:uid="{00000000-0005-0000-0000-0000E9960000}"/>
    <cellStyle name="20% - Accent1 4 2 9 6 2 3" xfId="38817" xr:uid="{00000000-0005-0000-0000-0000EA960000}"/>
    <cellStyle name="20% - Accent1 4 2 9 6 3" xfId="38818" xr:uid="{00000000-0005-0000-0000-0000EB960000}"/>
    <cellStyle name="20% - Accent1 4 2 9 6 3 2" xfId="38819" xr:uid="{00000000-0005-0000-0000-0000EC960000}"/>
    <cellStyle name="20% - Accent1 4 2 9 6 4" xfId="38820" xr:uid="{00000000-0005-0000-0000-0000ED960000}"/>
    <cellStyle name="20% - Accent1 4 2 9 7" xfId="38821" xr:uid="{00000000-0005-0000-0000-0000EE960000}"/>
    <cellStyle name="20% - Accent1 4 2 9 7 2" xfId="38822" xr:uid="{00000000-0005-0000-0000-0000EF960000}"/>
    <cellStyle name="20% - Accent1 4 2 9 7 2 2" xfId="38823" xr:uid="{00000000-0005-0000-0000-0000F0960000}"/>
    <cellStyle name="20% - Accent1 4 2 9 7 3" xfId="38824" xr:uid="{00000000-0005-0000-0000-0000F1960000}"/>
    <cellStyle name="20% - Accent1 4 2 9 8" xfId="38825" xr:uid="{00000000-0005-0000-0000-0000F2960000}"/>
    <cellStyle name="20% - Accent1 4 2 9 8 2" xfId="38826" xr:uid="{00000000-0005-0000-0000-0000F3960000}"/>
    <cellStyle name="20% - Accent1 4 2 9 8 2 2" xfId="38827" xr:uid="{00000000-0005-0000-0000-0000F4960000}"/>
    <cellStyle name="20% - Accent1 4 2 9 8 3" xfId="38828" xr:uid="{00000000-0005-0000-0000-0000F5960000}"/>
    <cellStyle name="20% - Accent1 4 2 9 9" xfId="38829" xr:uid="{00000000-0005-0000-0000-0000F6960000}"/>
    <cellStyle name="20% - Accent1 4 2 9 9 2" xfId="38830" xr:uid="{00000000-0005-0000-0000-0000F7960000}"/>
    <cellStyle name="20% - Accent1 4 20" xfId="38831" xr:uid="{00000000-0005-0000-0000-0000F8960000}"/>
    <cellStyle name="20% - Accent1 4 20 2" xfId="38832" xr:uid="{00000000-0005-0000-0000-0000F9960000}"/>
    <cellStyle name="20% - Accent1 4 21" xfId="38833" xr:uid="{00000000-0005-0000-0000-0000FA960000}"/>
    <cellStyle name="20% - Accent1 4 3" xfId="38834" xr:uid="{00000000-0005-0000-0000-0000FB960000}"/>
    <cellStyle name="20% - Accent1 4 3 10" xfId="38835" xr:uid="{00000000-0005-0000-0000-0000FC960000}"/>
    <cellStyle name="20% - Accent1 4 3 10 2" xfId="38836" xr:uid="{00000000-0005-0000-0000-0000FD960000}"/>
    <cellStyle name="20% - Accent1 4 3 10 2 2" xfId="38837" xr:uid="{00000000-0005-0000-0000-0000FE960000}"/>
    <cellStyle name="20% - Accent1 4 3 10 2 2 2" xfId="38838" xr:uid="{00000000-0005-0000-0000-0000FF960000}"/>
    <cellStyle name="20% - Accent1 4 3 10 2 3" xfId="38839" xr:uid="{00000000-0005-0000-0000-000000970000}"/>
    <cellStyle name="20% - Accent1 4 3 10 3" xfId="38840" xr:uid="{00000000-0005-0000-0000-000001970000}"/>
    <cellStyle name="20% - Accent1 4 3 10 3 2" xfId="38841" xr:uid="{00000000-0005-0000-0000-000002970000}"/>
    <cellStyle name="20% - Accent1 4 3 10 4" xfId="38842" xr:uid="{00000000-0005-0000-0000-000003970000}"/>
    <cellStyle name="20% - Accent1 4 3 11" xfId="38843" xr:uid="{00000000-0005-0000-0000-000004970000}"/>
    <cellStyle name="20% - Accent1 4 3 11 2" xfId="38844" xr:uid="{00000000-0005-0000-0000-000005970000}"/>
    <cellStyle name="20% - Accent1 4 3 11 2 2" xfId="38845" xr:uid="{00000000-0005-0000-0000-000006970000}"/>
    <cellStyle name="20% - Accent1 4 3 11 2 2 2" xfId="38846" xr:uid="{00000000-0005-0000-0000-000007970000}"/>
    <cellStyle name="20% - Accent1 4 3 11 2 3" xfId="38847" xr:uid="{00000000-0005-0000-0000-000008970000}"/>
    <cellStyle name="20% - Accent1 4 3 11 3" xfId="38848" xr:uid="{00000000-0005-0000-0000-000009970000}"/>
    <cellStyle name="20% - Accent1 4 3 11 3 2" xfId="38849" xr:uid="{00000000-0005-0000-0000-00000A970000}"/>
    <cellStyle name="20% - Accent1 4 3 11 4" xfId="38850" xr:uid="{00000000-0005-0000-0000-00000B970000}"/>
    <cellStyle name="20% - Accent1 4 3 12" xfId="38851" xr:uid="{00000000-0005-0000-0000-00000C970000}"/>
    <cellStyle name="20% - Accent1 4 3 12 2" xfId="38852" xr:uid="{00000000-0005-0000-0000-00000D970000}"/>
    <cellStyle name="20% - Accent1 4 3 12 2 2" xfId="38853" xr:uid="{00000000-0005-0000-0000-00000E970000}"/>
    <cellStyle name="20% - Accent1 4 3 12 3" xfId="38854" xr:uid="{00000000-0005-0000-0000-00000F970000}"/>
    <cellStyle name="20% - Accent1 4 3 13" xfId="38855" xr:uid="{00000000-0005-0000-0000-000010970000}"/>
    <cellStyle name="20% - Accent1 4 3 13 2" xfId="38856" xr:uid="{00000000-0005-0000-0000-000011970000}"/>
    <cellStyle name="20% - Accent1 4 3 13 2 2" xfId="38857" xr:uid="{00000000-0005-0000-0000-000012970000}"/>
    <cellStyle name="20% - Accent1 4 3 13 3" xfId="38858" xr:uid="{00000000-0005-0000-0000-000013970000}"/>
    <cellStyle name="20% - Accent1 4 3 14" xfId="38859" xr:uid="{00000000-0005-0000-0000-000014970000}"/>
    <cellStyle name="20% - Accent1 4 3 14 2" xfId="38860" xr:uid="{00000000-0005-0000-0000-000015970000}"/>
    <cellStyle name="20% - Accent1 4 3 15" xfId="38861" xr:uid="{00000000-0005-0000-0000-000016970000}"/>
    <cellStyle name="20% - Accent1 4 3 15 2" xfId="38862" xr:uid="{00000000-0005-0000-0000-000017970000}"/>
    <cellStyle name="20% - Accent1 4 3 16" xfId="38863" xr:uid="{00000000-0005-0000-0000-000018970000}"/>
    <cellStyle name="20% - Accent1 4 3 2" xfId="38864" xr:uid="{00000000-0005-0000-0000-000019970000}"/>
    <cellStyle name="20% - Accent1 4 3 2 10" xfId="38865" xr:uid="{00000000-0005-0000-0000-00001A970000}"/>
    <cellStyle name="20% - Accent1 4 3 2 10 2" xfId="38866" xr:uid="{00000000-0005-0000-0000-00001B970000}"/>
    <cellStyle name="20% - Accent1 4 3 2 10 2 2" xfId="38867" xr:uid="{00000000-0005-0000-0000-00001C970000}"/>
    <cellStyle name="20% - Accent1 4 3 2 10 2 2 2" xfId="38868" xr:uid="{00000000-0005-0000-0000-00001D970000}"/>
    <cellStyle name="20% - Accent1 4 3 2 10 2 3" xfId="38869" xr:uid="{00000000-0005-0000-0000-00001E970000}"/>
    <cellStyle name="20% - Accent1 4 3 2 10 3" xfId="38870" xr:uid="{00000000-0005-0000-0000-00001F970000}"/>
    <cellStyle name="20% - Accent1 4 3 2 10 3 2" xfId="38871" xr:uid="{00000000-0005-0000-0000-000020970000}"/>
    <cellStyle name="20% - Accent1 4 3 2 10 4" xfId="38872" xr:uid="{00000000-0005-0000-0000-000021970000}"/>
    <cellStyle name="20% - Accent1 4 3 2 11" xfId="38873" xr:uid="{00000000-0005-0000-0000-000022970000}"/>
    <cellStyle name="20% - Accent1 4 3 2 11 2" xfId="38874" xr:uid="{00000000-0005-0000-0000-000023970000}"/>
    <cellStyle name="20% - Accent1 4 3 2 11 2 2" xfId="38875" xr:uid="{00000000-0005-0000-0000-000024970000}"/>
    <cellStyle name="20% - Accent1 4 3 2 11 3" xfId="38876" xr:uid="{00000000-0005-0000-0000-000025970000}"/>
    <cellStyle name="20% - Accent1 4 3 2 12" xfId="38877" xr:uid="{00000000-0005-0000-0000-000026970000}"/>
    <cellStyle name="20% - Accent1 4 3 2 12 2" xfId="38878" xr:uid="{00000000-0005-0000-0000-000027970000}"/>
    <cellStyle name="20% - Accent1 4 3 2 12 2 2" xfId="38879" xr:uid="{00000000-0005-0000-0000-000028970000}"/>
    <cellStyle name="20% - Accent1 4 3 2 12 3" xfId="38880" xr:uid="{00000000-0005-0000-0000-000029970000}"/>
    <cellStyle name="20% - Accent1 4 3 2 13" xfId="38881" xr:uid="{00000000-0005-0000-0000-00002A970000}"/>
    <cellStyle name="20% - Accent1 4 3 2 13 2" xfId="38882" xr:uid="{00000000-0005-0000-0000-00002B970000}"/>
    <cellStyle name="20% - Accent1 4 3 2 14" xfId="38883" xr:uid="{00000000-0005-0000-0000-00002C970000}"/>
    <cellStyle name="20% - Accent1 4 3 2 14 2" xfId="38884" xr:uid="{00000000-0005-0000-0000-00002D970000}"/>
    <cellStyle name="20% - Accent1 4 3 2 15" xfId="38885" xr:uid="{00000000-0005-0000-0000-00002E970000}"/>
    <cellStyle name="20% - Accent1 4 3 2 2" xfId="38886" xr:uid="{00000000-0005-0000-0000-00002F970000}"/>
    <cellStyle name="20% - Accent1 4 3 2 2 10" xfId="38887" xr:uid="{00000000-0005-0000-0000-000030970000}"/>
    <cellStyle name="20% - Accent1 4 3 2 2 10 2" xfId="38888" xr:uid="{00000000-0005-0000-0000-000031970000}"/>
    <cellStyle name="20% - Accent1 4 3 2 2 10 2 2" xfId="38889" xr:uid="{00000000-0005-0000-0000-000032970000}"/>
    <cellStyle name="20% - Accent1 4 3 2 2 10 3" xfId="38890" xr:uid="{00000000-0005-0000-0000-000033970000}"/>
    <cellStyle name="20% - Accent1 4 3 2 2 11" xfId="38891" xr:uid="{00000000-0005-0000-0000-000034970000}"/>
    <cellStyle name="20% - Accent1 4 3 2 2 11 2" xfId="38892" xr:uid="{00000000-0005-0000-0000-000035970000}"/>
    <cellStyle name="20% - Accent1 4 3 2 2 11 2 2" xfId="38893" xr:uid="{00000000-0005-0000-0000-000036970000}"/>
    <cellStyle name="20% - Accent1 4 3 2 2 11 3" xfId="38894" xr:uid="{00000000-0005-0000-0000-000037970000}"/>
    <cellStyle name="20% - Accent1 4 3 2 2 12" xfId="38895" xr:uid="{00000000-0005-0000-0000-000038970000}"/>
    <cellStyle name="20% - Accent1 4 3 2 2 12 2" xfId="38896" xr:uid="{00000000-0005-0000-0000-000039970000}"/>
    <cellStyle name="20% - Accent1 4 3 2 2 13" xfId="38897" xr:uid="{00000000-0005-0000-0000-00003A970000}"/>
    <cellStyle name="20% - Accent1 4 3 2 2 13 2" xfId="38898" xr:uid="{00000000-0005-0000-0000-00003B970000}"/>
    <cellStyle name="20% - Accent1 4 3 2 2 14" xfId="38899" xr:uid="{00000000-0005-0000-0000-00003C970000}"/>
    <cellStyle name="20% - Accent1 4 3 2 2 2" xfId="38900" xr:uid="{00000000-0005-0000-0000-00003D970000}"/>
    <cellStyle name="20% - Accent1 4 3 2 2 2 10" xfId="38901" xr:uid="{00000000-0005-0000-0000-00003E970000}"/>
    <cellStyle name="20% - Accent1 4 3 2 2 2 10 2" xfId="38902" xr:uid="{00000000-0005-0000-0000-00003F970000}"/>
    <cellStyle name="20% - Accent1 4 3 2 2 2 11" xfId="38903" xr:uid="{00000000-0005-0000-0000-000040970000}"/>
    <cellStyle name="20% - Accent1 4 3 2 2 2 2" xfId="38904" xr:uid="{00000000-0005-0000-0000-000041970000}"/>
    <cellStyle name="20% - Accent1 4 3 2 2 2 2 2" xfId="38905" xr:uid="{00000000-0005-0000-0000-000042970000}"/>
    <cellStyle name="20% - Accent1 4 3 2 2 2 2 2 2" xfId="38906" xr:uid="{00000000-0005-0000-0000-000043970000}"/>
    <cellStyle name="20% - Accent1 4 3 2 2 2 2 2 2 2" xfId="38907" xr:uid="{00000000-0005-0000-0000-000044970000}"/>
    <cellStyle name="20% - Accent1 4 3 2 2 2 2 2 2 2 2" xfId="38908" xr:uid="{00000000-0005-0000-0000-000045970000}"/>
    <cellStyle name="20% - Accent1 4 3 2 2 2 2 2 2 3" xfId="38909" xr:uid="{00000000-0005-0000-0000-000046970000}"/>
    <cellStyle name="20% - Accent1 4 3 2 2 2 2 2 3" xfId="38910" xr:uid="{00000000-0005-0000-0000-000047970000}"/>
    <cellStyle name="20% - Accent1 4 3 2 2 2 2 2 3 2" xfId="38911" xr:uid="{00000000-0005-0000-0000-000048970000}"/>
    <cellStyle name="20% - Accent1 4 3 2 2 2 2 2 4" xfId="38912" xr:uid="{00000000-0005-0000-0000-000049970000}"/>
    <cellStyle name="20% - Accent1 4 3 2 2 2 2 3" xfId="38913" xr:uid="{00000000-0005-0000-0000-00004A970000}"/>
    <cellStyle name="20% - Accent1 4 3 2 2 2 2 3 2" xfId="38914" xr:uid="{00000000-0005-0000-0000-00004B970000}"/>
    <cellStyle name="20% - Accent1 4 3 2 2 2 2 3 2 2" xfId="38915" xr:uid="{00000000-0005-0000-0000-00004C970000}"/>
    <cellStyle name="20% - Accent1 4 3 2 2 2 2 3 2 2 2" xfId="38916" xr:uid="{00000000-0005-0000-0000-00004D970000}"/>
    <cellStyle name="20% - Accent1 4 3 2 2 2 2 3 2 3" xfId="38917" xr:uid="{00000000-0005-0000-0000-00004E970000}"/>
    <cellStyle name="20% - Accent1 4 3 2 2 2 2 3 3" xfId="38918" xr:uid="{00000000-0005-0000-0000-00004F970000}"/>
    <cellStyle name="20% - Accent1 4 3 2 2 2 2 3 3 2" xfId="38919" xr:uid="{00000000-0005-0000-0000-000050970000}"/>
    <cellStyle name="20% - Accent1 4 3 2 2 2 2 3 4" xfId="38920" xr:uid="{00000000-0005-0000-0000-000051970000}"/>
    <cellStyle name="20% - Accent1 4 3 2 2 2 2 4" xfId="38921" xr:uid="{00000000-0005-0000-0000-000052970000}"/>
    <cellStyle name="20% - Accent1 4 3 2 2 2 2 4 2" xfId="38922" xr:uid="{00000000-0005-0000-0000-000053970000}"/>
    <cellStyle name="20% - Accent1 4 3 2 2 2 2 4 2 2" xfId="38923" xr:uid="{00000000-0005-0000-0000-000054970000}"/>
    <cellStyle name="20% - Accent1 4 3 2 2 2 2 4 2 2 2" xfId="38924" xr:uid="{00000000-0005-0000-0000-000055970000}"/>
    <cellStyle name="20% - Accent1 4 3 2 2 2 2 4 2 3" xfId="38925" xr:uid="{00000000-0005-0000-0000-000056970000}"/>
    <cellStyle name="20% - Accent1 4 3 2 2 2 2 4 3" xfId="38926" xr:uid="{00000000-0005-0000-0000-000057970000}"/>
    <cellStyle name="20% - Accent1 4 3 2 2 2 2 4 3 2" xfId="38927" xr:uid="{00000000-0005-0000-0000-000058970000}"/>
    <cellStyle name="20% - Accent1 4 3 2 2 2 2 4 4" xfId="38928" xr:uid="{00000000-0005-0000-0000-000059970000}"/>
    <cellStyle name="20% - Accent1 4 3 2 2 2 2 5" xfId="38929" xr:uid="{00000000-0005-0000-0000-00005A970000}"/>
    <cellStyle name="20% - Accent1 4 3 2 2 2 2 5 2" xfId="38930" xr:uid="{00000000-0005-0000-0000-00005B970000}"/>
    <cellStyle name="20% - Accent1 4 3 2 2 2 2 5 2 2" xfId="38931" xr:uid="{00000000-0005-0000-0000-00005C970000}"/>
    <cellStyle name="20% - Accent1 4 3 2 2 2 2 5 3" xfId="38932" xr:uid="{00000000-0005-0000-0000-00005D970000}"/>
    <cellStyle name="20% - Accent1 4 3 2 2 2 2 6" xfId="38933" xr:uid="{00000000-0005-0000-0000-00005E970000}"/>
    <cellStyle name="20% - Accent1 4 3 2 2 2 2 6 2" xfId="38934" xr:uid="{00000000-0005-0000-0000-00005F970000}"/>
    <cellStyle name="20% - Accent1 4 3 2 2 2 2 6 2 2" xfId="38935" xr:uid="{00000000-0005-0000-0000-000060970000}"/>
    <cellStyle name="20% - Accent1 4 3 2 2 2 2 6 3" xfId="38936" xr:uid="{00000000-0005-0000-0000-000061970000}"/>
    <cellStyle name="20% - Accent1 4 3 2 2 2 2 7" xfId="38937" xr:uid="{00000000-0005-0000-0000-000062970000}"/>
    <cellStyle name="20% - Accent1 4 3 2 2 2 2 7 2" xfId="38938" xr:uid="{00000000-0005-0000-0000-000063970000}"/>
    <cellStyle name="20% - Accent1 4 3 2 2 2 2 8" xfId="38939" xr:uid="{00000000-0005-0000-0000-000064970000}"/>
    <cellStyle name="20% - Accent1 4 3 2 2 2 2 8 2" xfId="38940" xr:uid="{00000000-0005-0000-0000-000065970000}"/>
    <cellStyle name="20% - Accent1 4 3 2 2 2 2 9" xfId="38941" xr:uid="{00000000-0005-0000-0000-000066970000}"/>
    <cellStyle name="20% - Accent1 4 3 2 2 2 3" xfId="38942" xr:uid="{00000000-0005-0000-0000-000067970000}"/>
    <cellStyle name="20% - Accent1 4 3 2 2 2 3 2" xfId="38943" xr:uid="{00000000-0005-0000-0000-000068970000}"/>
    <cellStyle name="20% - Accent1 4 3 2 2 2 3 2 2" xfId="38944" xr:uid="{00000000-0005-0000-0000-000069970000}"/>
    <cellStyle name="20% - Accent1 4 3 2 2 2 3 2 2 2" xfId="38945" xr:uid="{00000000-0005-0000-0000-00006A970000}"/>
    <cellStyle name="20% - Accent1 4 3 2 2 2 3 2 2 2 2" xfId="38946" xr:uid="{00000000-0005-0000-0000-00006B970000}"/>
    <cellStyle name="20% - Accent1 4 3 2 2 2 3 2 2 3" xfId="38947" xr:uid="{00000000-0005-0000-0000-00006C970000}"/>
    <cellStyle name="20% - Accent1 4 3 2 2 2 3 2 3" xfId="38948" xr:uid="{00000000-0005-0000-0000-00006D970000}"/>
    <cellStyle name="20% - Accent1 4 3 2 2 2 3 2 3 2" xfId="38949" xr:uid="{00000000-0005-0000-0000-00006E970000}"/>
    <cellStyle name="20% - Accent1 4 3 2 2 2 3 2 4" xfId="38950" xr:uid="{00000000-0005-0000-0000-00006F970000}"/>
    <cellStyle name="20% - Accent1 4 3 2 2 2 3 3" xfId="38951" xr:uid="{00000000-0005-0000-0000-000070970000}"/>
    <cellStyle name="20% - Accent1 4 3 2 2 2 3 3 2" xfId="38952" xr:uid="{00000000-0005-0000-0000-000071970000}"/>
    <cellStyle name="20% - Accent1 4 3 2 2 2 3 3 2 2" xfId="38953" xr:uid="{00000000-0005-0000-0000-000072970000}"/>
    <cellStyle name="20% - Accent1 4 3 2 2 2 3 3 2 2 2" xfId="38954" xr:uid="{00000000-0005-0000-0000-000073970000}"/>
    <cellStyle name="20% - Accent1 4 3 2 2 2 3 3 2 3" xfId="38955" xr:uid="{00000000-0005-0000-0000-000074970000}"/>
    <cellStyle name="20% - Accent1 4 3 2 2 2 3 3 3" xfId="38956" xr:uid="{00000000-0005-0000-0000-000075970000}"/>
    <cellStyle name="20% - Accent1 4 3 2 2 2 3 3 3 2" xfId="38957" xr:uid="{00000000-0005-0000-0000-000076970000}"/>
    <cellStyle name="20% - Accent1 4 3 2 2 2 3 3 4" xfId="38958" xr:uid="{00000000-0005-0000-0000-000077970000}"/>
    <cellStyle name="20% - Accent1 4 3 2 2 2 3 4" xfId="38959" xr:uid="{00000000-0005-0000-0000-000078970000}"/>
    <cellStyle name="20% - Accent1 4 3 2 2 2 3 4 2" xfId="38960" xr:uid="{00000000-0005-0000-0000-000079970000}"/>
    <cellStyle name="20% - Accent1 4 3 2 2 2 3 4 2 2" xfId="38961" xr:uid="{00000000-0005-0000-0000-00007A970000}"/>
    <cellStyle name="20% - Accent1 4 3 2 2 2 3 4 2 2 2" xfId="38962" xr:uid="{00000000-0005-0000-0000-00007B970000}"/>
    <cellStyle name="20% - Accent1 4 3 2 2 2 3 4 2 3" xfId="38963" xr:uid="{00000000-0005-0000-0000-00007C970000}"/>
    <cellStyle name="20% - Accent1 4 3 2 2 2 3 4 3" xfId="38964" xr:uid="{00000000-0005-0000-0000-00007D970000}"/>
    <cellStyle name="20% - Accent1 4 3 2 2 2 3 4 3 2" xfId="38965" xr:uid="{00000000-0005-0000-0000-00007E970000}"/>
    <cellStyle name="20% - Accent1 4 3 2 2 2 3 4 4" xfId="38966" xr:uid="{00000000-0005-0000-0000-00007F970000}"/>
    <cellStyle name="20% - Accent1 4 3 2 2 2 3 5" xfId="38967" xr:uid="{00000000-0005-0000-0000-000080970000}"/>
    <cellStyle name="20% - Accent1 4 3 2 2 2 3 5 2" xfId="38968" xr:uid="{00000000-0005-0000-0000-000081970000}"/>
    <cellStyle name="20% - Accent1 4 3 2 2 2 3 5 2 2" xfId="38969" xr:uid="{00000000-0005-0000-0000-000082970000}"/>
    <cellStyle name="20% - Accent1 4 3 2 2 2 3 5 3" xfId="38970" xr:uid="{00000000-0005-0000-0000-000083970000}"/>
    <cellStyle name="20% - Accent1 4 3 2 2 2 3 6" xfId="38971" xr:uid="{00000000-0005-0000-0000-000084970000}"/>
    <cellStyle name="20% - Accent1 4 3 2 2 2 3 6 2" xfId="38972" xr:uid="{00000000-0005-0000-0000-000085970000}"/>
    <cellStyle name="20% - Accent1 4 3 2 2 2 3 6 2 2" xfId="38973" xr:uid="{00000000-0005-0000-0000-000086970000}"/>
    <cellStyle name="20% - Accent1 4 3 2 2 2 3 6 3" xfId="38974" xr:uid="{00000000-0005-0000-0000-000087970000}"/>
    <cellStyle name="20% - Accent1 4 3 2 2 2 3 7" xfId="38975" xr:uid="{00000000-0005-0000-0000-000088970000}"/>
    <cellStyle name="20% - Accent1 4 3 2 2 2 3 7 2" xfId="38976" xr:uid="{00000000-0005-0000-0000-000089970000}"/>
    <cellStyle name="20% - Accent1 4 3 2 2 2 3 8" xfId="38977" xr:uid="{00000000-0005-0000-0000-00008A970000}"/>
    <cellStyle name="20% - Accent1 4 3 2 2 2 3 8 2" xfId="38978" xr:uid="{00000000-0005-0000-0000-00008B970000}"/>
    <cellStyle name="20% - Accent1 4 3 2 2 2 3 9" xfId="38979" xr:uid="{00000000-0005-0000-0000-00008C970000}"/>
    <cellStyle name="20% - Accent1 4 3 2 2 2 4" xfId="38980" xr:uid="{00000000-0005-0000-0000-00008D970000}"/>
    <cellStyle name="20% - Accent1 4 3 2 2 2 4 2" xfId="38981" xr:uid="{00000000-0005-0000-0000-00008E970000}"/>
    <cellStyle name="20% - Accent1 4 3 2 2 2 4 2 2" xfId="38982" xr:uid="{00000000-0005-0000-0000-00008F970000}"/>
    <cellStyle name="20% - Accent1 4 3 2 2 2 4 2 2 2" xfId="38983" xr:uid="{00000000-0005-0000-0000-000090970000}"/>
    <cellStyle name="20% - Accent1 4 3 2 2 2 4 2 3" xfId="38984" xr:uid="{00000000-0005-0000-0000-000091970000}"/>
    <cellStyle name="20% - Accent1 4 3 2 2 2 4 3" xfId="38985" xr:uid="{00000000-0005-0000-0000-000092970000}"/>
    <cellStyle name="20% - Accent1 4 3 2 2 2 4 3 2" xfId="38986" xr:uid="{00000000-0005-0000-0000-000093970000}"/>
    <cellStyle name="20% - Accent1 4 3 2 2 2 4 4" xfId="38987" xr:uid="{00000000-0005-0000-0000-000094970000}"/>
    <cellStyle name="20% - Accent1 4 3 2 2 2 5" xfId="38988" xr:uid="{00000000-0005-0000-0000-000095970000}"/>
    <cellStyle name="20% - Accent1 4 3 2 2 2 5 2" xfId="38989" xr:uid="{00000000-0005-0000-0000-000096970000}"/>
    <cellStyle name="20% - Accent1 4 3 2 2 2 5 2 2" xfId="38990" xr:uid="{00000000-0005-0000-0000-000097970000}"/>
    <cellStyle name="20% - Accent1 4 3 2 2 2 5 2 2 2" xfId="38991" xr:uid="{00000000-0005-0000-0000-000098970000}"/>
    <cellStyle name="20% - Accent1 4 3 2 2 2 5 2 3" xfId="38992" xr:uid="{00000000-0005-0000-0000-000099970000}"/>
    <cellStyle name="20% - Accent1 4 3 2 2 2 5 3" xfId="38993" xr:uid="{00000000-0005-0000-0000-00009A970000}"/>
    <cellStyle name="20% - Accent1 4 3 2 2 2 5 3 2" xfId="38994" xr:uid="{00000000-0005-0000-0000-00009B970000}"/>
    <cellStyle name="20% - Accent1 4 3 2 2 2 5 4" xfId="38995" xr:uid="{00000000-0005-0000-0000-00009C970000}"/>
    <cellStyle name="20% - Accent1 4 3 2 2 2 6" xfId="38996" xr:uid="{00000000-0005-0000-0000-00009D970000}"/>
    <cellStyle name="20% - Accent1 4 3 2 2 2 6 2" xfId="38997" xr:uid="{00000000-0005-0000-0000-00009E970000}"/>
    <cellStyle name="20% - Accent1 4 3 2 2 2 6 2 2" xfId="38998" xr:uid="{00000000-0005-0000-0000-00009F970000}"/>
    <cellStyle name="20% - Accent1 4 3 2 2 2 6 2 2 2" xfId="38999" xr:uid="{00000000-0005-0000-0000-0000A0970000}"/>
    <cellStyle name="20% - Accent1 4 3 2 2 2 6 2 3" xfId="39000" xr:uid="{00000000-0005-0000-0000-0000A1970000}"/>
    <cellStyle name="20% - Accent1 4 3 2 2 2 6 3" xfId="39001" xr:uid="{00000000-0005-0000-0000-0000A2970000}"/>
    <cellStyle name="20% - Accent1 4 3 2 2 2 6 3 2" xfId="39002" xr:uid="{00000000-0005-0000-0000-0000A3970000}"/>
    <cellStyle name="20% - Accent1 4 3 2 2 2 6 4" xfId="39003" xr:uid="{00000000-0005-0000-0000-0000A4970000}"/>
    <cellStyle name="20% - Accent1 4 3 2 2 2 7" xfId="39004" xr:uid="{00000000-0005-0000-0000-0000A5970000}"/>
    <cellStyle name="20% - Accent1 4 3 2 2 2 7 2" xfId="39005" xr:uid="{00000000-0005-0000-0000-0000A6970000}"/>
    <cellStyle name="20% - Accent1 4 3 2 2 2 7 2 2" xfId="39006" xr:uid="{00000000-0005-0000-0000-0000A7970000}"/>
    <cellStyle name="20% - Accent1 4 3 2 2 2 7 3" xfId="39007" xr:uid="{00000000-0005-0000-0000-0000A8970000}"/>
    <cellStyle name="20% - Accent1 4 3 2 2 2 8" xfId="39008" xr:uid="{00000000-0005-0000-0000-0000A9970000}"/>
    <cellStyle name="20% - Accent1 4 3 2 2 2 8 2" xfId="39009" xr:uid="{00000000-0005-0000-0000-0000AA970000}"/>
    <cellStyle name="20% - Accent1 4 3 2 2 2 8 2 2" xfId="39010" xr:uid="{00000000-0005-0000-0000-0000AB970000}"/>
    <cellStyle name="20% - Accent1 4 3 2 2 2 8 3" xfId="39011" xr:uid="{00000000-0005-0000-0000-0000AC970000}"/>
    <cellStyle name="20% - Accent1 4 3 2 2 2 9" xfId="39012" xr:uid="{00000000-0005-0000-0000-0000AD970000}"/>
    <cellStyle name="20% - Accent1 4 3 2 2 2 9 2" xfId="39013" xr:uid="{00000000-0005-0000-0000-0000AE970000}"/>
    <cellStyle name="20% - Accent1 4 3 2 2 3" xfId="39014" xr:uid="{00000000-0005-0000-0000-0000AF970000}"/>
    <cellStyle name="20% - Accent1 4 3 2 2 3 10" xfId="39015" xr:uid="{00000000-0005-0000-0000-0000B0970000}"/>
    <cellStyle name="20% - Accent1 4 3 2 2 3 10 2" xfId="39016" xr:uid="{00000000-0005-0000-0000-0000B1970000}"/>
    <cellStyle name="20% - Accent1 4 3 2 2 3 11" xfId="39017" xr:uid="{00000000-0005-0000-0000-0000B2970000}"/>
    <cellStyle name="20% - Accent1 4 3 2 2 3 2" xfId="39018" xr:uid="{00000000-0005-0000-0000-0000B3970000}"/>
    <cellStyle name="20% - Accent1 4 3 2 2 3 2 2" xfId="39019" xr:uid="{00000000-0005-0000-0000-0000B4970000}"/>
    <cellStyle name="20% - Accent1 4 3 2 2 3 2 2 2" xfId="39020" xr:uid="{00000000-0005-0000-0000-0000B5970000}"/>
    <cellStyle name="20% - Accent1 4 3 2 2 3 2 2 2 2" xfId="39021" xr:uid="{00000000-0005-0000-0000-0000B6970000}"/>
    <cellStyle name="20% - Accent1 4 3 2 2 3 2 2 2 2 2" xfId="39022" xr:uid="{00000000-0005-0000-0000-0000B7970000}"/>
    <cellStyle name="20% - Accent1 4 3 2 2 3 2 2 2 3" xfId="39023" xr:uid="{00000000-0005-0000-0000-0000B8970000}"/>
    <cellStyle name="20% - Accent1 4 3 2 2 3 2 2 3" xfId="39024" xr:uid="{00000000-0005-0000-0000-0000B9970000}"/>
    <cellStyle name="20% - Accent1 4 3 2 2 3 2 2 3 2" xfId="39025" xr:uid="{00000000-0005-0000-0000-0000BA970000}"/>
    <cellStyle name="20% - Accent1 4 3 2 2 3 2 2 4" xfId="39026" xr:uid="{00000000-0005-0000-0000-0000BB970000}"/>
    <cellStyle name="20% - Accent1 4 3 2 2 3 2 3" xfId="39027" xr:uid="{00000000-0005-0000-0000-0000BC970000}"/>
    <cellStyle name="20% - Accent1 4 3 2 2 3 2 3 2" xfId="39028" xr:uid="{00000000-0005-0000-0000-0000BD970000}"/>
    <cellStyle name="20% - Accent1 4 3 2 2 3 2 3 2 2" xfId="39029" xr:uid="{00000000-0005-0000-0000-0000BE970000}"/>
    <cellStyle name="20% - Accent1 4 3 2 2 3 2 3 2 2 2" xfId="39030" xr:uid="{00000000-0005-0000-0000-0000BF970000}"/>
    <cellStyle name="20% - Accent1 4 3 2 2 3 2 3 2 3" xfId="39031" xr:uid="{00000000-0005-0000-0000-0000C0970000}"/>
    <cellStyle name="20% - Accent1 4 3 2 2 3 2 3 3" xfId="39032" xr:uid="{00000000-0005-0000-0000-0000C1970000}"/>
    <cellStyle name="20% - Accent1 4 3 2 2 3 2 3 3 2" xfId="39033" xr:uid="{00000000-0005-0000-0000-0000C2970000}"/>
    <cellStyle name="20% - Accent1 4 3 2 2 3 2 3 4" xfId="39034" xr:uid="{00000000-0005-0000-0000-0000C3970000}"/>
    <cellStyle name="20% - Accent1 4 3 2 2 3 2 4" xfId="39035" xr:uid="{00000000-0005-0000-0000-0000C4970000}"/>
    <cellStyle name="20% - Accent1 4 3 2 2 3 2 4 2" xfId="39036" xr:uid="{00000000-0005-0000-0000-0000C5970000}"/>
    <cellStyle name="20% - Accent1 4 3 2 2 3 2 4 2 2" xfId="39037" xr:uid="{00000000-0005-0000-0000-0000C6970000}"/>
    <cellStyle name="20% - Accent1 4 3 2 2 3 2 4 2 2 2" xfId="39038" xr:uid="{00000000-0005-0000-0000-0000C7970000}"/>
    <cellStyle name="20% - Accent1 4 3 2 2 3 2 4 2 3" xfId="39039" xr:uid="{00000000-0005-0000-0000-0000C8970000}"/>
    <cellStyle name="20% - Accent1 4 3 2 2 3 2 4 3" xfId="39040" xr:uid="{00000000-0005-0000-0000-0000C9970000}"/>
    <cellStyle name="20% - Accent1 4 3 2 2 3 2 4 3 2" xfId="39041" xr:uid="{00000000-0005-0000-0000-0000CA970000}"/>
    <cellStyle name="20% - Accent1 4 3 2 2 3 2 4 4" xfId="39042" xr:uid="{00000000-0005-0000-0000-0000CB970000}"/>
    <cellStyle name="20% - Accent1 4 3 2 2 3 2 5" xfId="39043" xr:uid="{00000000-0005-0000-0000-0000CC970000}"/>
    <cellStyle name="20% - Accent1 4 3 2 2 3 2 5 2" xfId="39044" xr:uid="{00000000-0005-0000-0000-0000CD970000}"/>
    <cellStyle name="20% - Accent1 4 3 2 2 3 2 5 2 2" xfId="39045" xr:uid="{00000000-0005-0000-0000-0000CE970000}"/>
    <cellStyle name="20% - Accent1 4 3 2 2 3 2 5 3" xfId="39046" xr:uid="{00000000-0005-0000-0000-0000CF970000}"/>
    <cellStyle name="20% - Accent1 4 3 2 2 3 2 6" xfId="39047" xr:uid="{00000000-0005-0000-0000-0000D0970000}"/>
    <cellStyle name="20% - Accent1 4 3 2 2 3 2 6 2" xfId="39048" xr:uid="{00000000-0005-0000-0000-0000D1970000}"/>
    <cellStyle name="20% - Accent1 4 3 2 2 3 2 6 2 2" xfId="39049" xr:uid="{00000000-0005-0000-0000-0000D2970000}"/>
    <cellStyle name="20% - Accent1 4 3 2 2 3 2 6 3" xfId="39050" xr:uid="{00000000-0005-0000-0000-0000D3970000}"/>
    <cellStyle name="20% - Accent1 4 3 2 2 3 2 7" xfId="39051" xr:uid="{00000000-0005-0000-0000-0000D4970000}"/>
    <cellStyle name="20% - Accent1 4 3 2 2 3 2 7 2" xfId="39052" xr:uid="{00000000-0005-0000-0000-0000D5970000}"/>
    <cellStyle name="20% - Accent1 4 3 2 2 3 2 8" xfId="39053" xr:uid="{00000000-0005-0000-0000-0000D6970000}"/>
    <cellStyle name="20% - Accent1 4 3 2 2 3 2 8 2" xfId="39054" xr:uid="{00000000-0005-0000-0000-0000D7970000}"/>
    <cellStyle name="20% - Accent1 4 3 2 2 3 2 9" xfId="39055" xr:uid="{00000000-0005-0000-0000-0000D8970000}"/>
    <cellStyle name="20% - Accent1 4 3 2 2 3 3" xfId="39056" xr:uid="{00000000-0005-0000-0000-0000D9970000}"/>
    <cellStyle name="20% - Accent1 4 3 2 2 3 3 2" xfId="39057" xr:uid="{00000000-0005-0000-0000-0000DA970000}"/>
    <cellStyle name="20% - Accent1 4 3 2 2 3 3 2 2" xfId="39058" xr:uid="{00000000-0005-0000-0000-0000DB970000}"/>
    <cellStyle name="20% - Accent1 4 3 2 2 3 3 2 2 2" xfId="39059" xr:uid="{00000000-0005-0000-0000-0000DC970000}"/>
    <cellStyle name="20% - Accent1 4 3 2 2 3 3 2 2 2 2" xfId="39060" xr:uid="{00000000-0005-0000-0000-0000DD970000}"/>
    <cellStyle name="20% - Accent1 4 3 2 2 3 3 2 2 3" xfId="39061" xr:uid="{00000000-0005-0000-0000-0000DE970000}"/>
    <cellStyle name="20% - Accent1 4 3 2 2 3 3 2 3" xfId="39062" xr:uid="{00000000-0005-0000-0000-0000DF970000}"/>
    <cellStyle name="20% - Accent1 4 3 2 2 3 3 2 3 2" xfId="39063" xr:uid="{00000000-0005-0000-0000-0000E0970000}"/>
    <cellStyle name="20% - Accent1 4 3 2 2 3 3 2 4" xfId="39064" xr:uid="{00000000-0005-0000-0000-0000E1970000}"/>
    <cellStyle name="20% - Accent1 4 3 2 2 3 3 3" xfId="39065" xr:uid="{00000000-0005-0000-0000-0000E2970000}"/>
    <cellStyle name="20% - Accent1 4 3 2 2 3 3 3 2" xfId="39066" xr:uid="{00000000-0005-0000-0000-0000E3970000}"/>
    <cellStyle name="20% - Accent1 4 3 2 2 3 3 3 2 2" xfId="39067" xr:uid="{00000000-0005-0000-0000-0000E4970000}"/>
    <cellStyle name="20% - Accent1 4 3 2 2 3 3 3 2 2 2" xfId="39068" xr:uid="{00000000-0005-0000-0000-0000E5970000}"/>
    <cellStyle name="20% - Accent1 4 3 2 2 3 3 3 2 3" xfId="39069" xr:uid="{00000000-0005-0000-0000-0000E6970000}"/>
    <cellStyle name="20% - Accent1 4 3 2 2 3 3 3 3" xfId="39070" xr:uid="{00000000-0005-0000-0000-0000E7970000}"/>
    <cellStyle name="20% - Accent1 4 3 2 2 3 3 3 3 2" xfId="39071" xr:uid="{00000000-0005-0000-0000-0000E8970000}"/>
    <cellStyle name="20% - Accent1 4 3 2 2 3 3 3 4" xfId="39072" xr:uid="{00000000-0005-0000-0000-0000E9970000}"/>
    <cellStyle name="20% - Accent1 4 3 2 2 3 3 4" xfId="39073" xr:uid="{00000000-0005-0000-0000-0000EA970000}"/>
    <cellStyle name="20% - Accent1 4 3 2 2 3 3 4 2" xfId="39074" xr:uid="{00000000-0005-0000-0000-0000EB970000}"/>
    <cellStyle name="20% - Accent1 4 3 2 2 3 3 4 2 2" xfId="39075" xr:uid="{00000000-0005-0000-0000-0000EC970000}"/>
    <cellStyle name="20% - Accent1 4 3 2 2 3 3 4 2 2 2" xfId="39076" xr:uid="{00000000-0005-0000-0000-0000ED970000}"/>
    <cellStyle name="20% - Accent1 4 3 2 2 3 3 4 2 3" xfId="39077" xr:uid="{00000000-0005-0000-0000-0000EE970000}"/>
    <cellStyle name="20% - Accent1 4 3 2 2 3 3 4 3" xfId="39078" xr:uid="{00000000-0005-0000-0000-0000EF970000}"/>
    <cellStyle name="20% - Accent1 4 3 2 2 3 3 4 3 2" xfId="39079" xr:uid="{00000000-0005-0000-0000-0000F0970000}"/>
    <cellStyle name="20% - Accent1 4 3 2 2 3 3 4 4" xfId="39080" xr:uid="{00000000-0005-0000-0000-0000F1970000}"/>
    <cellStyle name="20% - Accent1 4 3 2 2 3 3 5" xfId="39081" xr:uid="{00000000-0005-0000-0000-0000F2970000}"/>
    <cellStyle name="20% - Accent1 4 3 2 2 3 3 5 2" xfId="39082" xr:uid="{00000000-0005-0000-0000-0000F3970000}"/>
    <cellStyle name="20% - Accent1 4 3 2 2 3 3 5 2 2" xfId="39083" xr:uid="{00000000-0005-0000-0000-0000F4970000}"/>
    <cellStyle name="20% - Accent1 4 3 2 2 3 3 5 3" xfId="39084" xr:uid="{00000000-0005-0000-0000-0000F5970000}"/>
    <cellStyle name="20% - Accent1 4 3 2 2 3 3 6" xfId="39085" xr:uid="{00000000-0005-0000-0000-0000F6970000}"/>
    <cellStyle name="20% - Accent1 4 3 2 2 3 3 6 2" xfId="39086" xr:uid="{00000000-0005-0000-0000-0000F7970000}"/>
    <cellStyle name="20% - Accent1 4 3 2 2 3 3 6 2 2" xfId="39087" xr:uid="{00000000-0005-0000-0000-0000F8970000}"/>
    <cellStyle name="20% - Accent1 4 3 2 2 3 3 6 3" xfId="39088" xr:uid="{00000000-0005-0000-0000-0000F9970000}"/>
    <cellStyle name="20% - Accent1 4 3 2 2 3 3 7" xfId="39089" xr:uid="{00000000-0005-0000-0000-0000FA970000}"/>
    <cellStyle name="20% - Accent1 4 3 2 2 3 3 7 2" xfId="39090" xr:uid="{00000000-0005-0000-0000-0000FB970000}"/>
    <cellStyle name="20% - Accent1 4 3 2 2 3 3 8" xfId="39091" xr:uid="{00000000-0005-0000-0000-0000FC970000}"/>
    <cellStyle name="20% - Accent1 4 3 2 2 3 3 8 2" xfId="39092" xr:uid="{00000000-0005-0000-0000-0000FD970000}"/>
    <cellStyle name="20% - Accent1 4 3 2 2 3 3 9" xfId="39093" xr:uid="{00000000-0005-0000-0000-0000FE970000}"/>
    <cellStyle name="20% - Accent1 4 3 2 2 3 4" xfId="39094" xr:uid="{00000000-0005-0000-0000-0000FF970000}"/>
    <cellStyle name="20% - Accent1 4 3 2 2 3 4 2" xfId="39095" xr:uid="{00000000-0005-0000-0000-000000980000}"/>
    <cellStyle name="20% - Accent1 4 3 2 2 3 4 2 2" xfId="39096" xr:uid="{00000000-0005-0000-0000-000001980000}"/>
    <cellStyle name="20% - Accent1 4 3 2 2 3 4 2 2 2" xfId="39097" xr:uid="{00000000-0005-0000-0000-000002980000}"/>
    <cellStyle name="20% - Accent1 4 3 2 2 3 4 2 3" xfId="39098" xr:uid="{00000000-0005-0000-0000-000003980000}"/>
    <cellStyle name="20% - Accent1 4 3 2 2 3 4 3" xfId="39099" xr:uid="{00000000-0005-0000-0000-000004980000}"/>
    <cellStyle name="20% - Accent1 4 3 2 2 3 4 3 2" xfId="39100" xr:uid="{00000000-0005-0000-0000-000005980000}"/>
    <cellStyle name="20% - Accent1 4 3 2 2 3 4 4" xfId="39101" xr:uid="{00000000-0005-0000-0000-000006980000}"/>
    <cellStyle name="20% - Accent1 4 3 2 2 3 5" xfId="39102" xr:uid="{00000000-0005-0000-0000-000007980000}"/>
    <cellStyle name="20% - Accent1 4 3 2 2 3 5 2" xfId="39103" xr:uid="{00000000-0005-0000-0000-000008980000}"/>
    <cellStyle name="20% - Accent1 4 3 2 2 3 5 2 2" xfId="39104" xr:uid="{00000000-0005-0000-0000-000009980000}"/>
    <cellStyle name="20% - Accent1 4 3 2 2 3 5 2 2 2" xfId="39105" xr:uid="{00000000-0005-0000-0000-00000A980000}"/>
    <cellStyle name="20% - Accent1 4 3 2 2 3 5 2 3" xfId="39106" xr:uid="{00000000-0005-0000-0000-00000B980000}"/>
    <cellStyle name="20% - Accent1 4 3 2 2 3 5 3" xfId="39107" xr:uid="{00000000-0005-0000-0000-00000C980000}"/>
    <cellStyle name="20% - Accent1 4 3 2 2 3 5 3 2" xfId="39108" xr:uid="{00000000-0005-0000-0000-00000D980000}"/>
    <cellStyle name="20% - Accent1 4 3 2 2 3 5 4" xfId="39109" xr:uid="{00000000-0005-0000-0000-00000E980000}"/>
    <cellStyle name="20% - Accent1 4 3 2 2 3 6" xfId="39110" xr:uid="{00000000-0005-0000-0000-00000F980000}"/>
    <cellStyle name="20% - Accent1 4 3 2 2 3 6 2" xfId="39111" xr:uid="{00000000-0005-0000-0000-000010980000}"/>
    <cellStyle name="20% - Accent1 4 3 2 2 3 6 2 2" xfId="39112" xr:uid="{00000000-0005-0000-0000-000011980000}"/>
    <cellStyle name="20% - Accent1 4 3 2 2 3 6 2 2 2" xfId="39113" xr:uid="{00000000-0005-0000-0000-000012980000}"/>
    <cellStyle name="20% - Accent1 4 3 2 2 3 6 2 3" xfId="39114" xr:uid="{00000000-0005-0000-0000-000013980000}"/>
    <cellStyle name="20% - Accent1 4 3 2 2 3 6 3" xfId="39115" xr:uid="{00000000-0005-0000-0000-000014980000}"/>
    <cellStyle name="20% - Accent1 4 3 2 2 3 6 3 2" xfId="39116" xr:uid="{00000000-0005-0000-0000-000015980000}"/>
    <cellStyle name="20% - Accent1 4 3 2 2 3 6 4" xfId="39117" xr:uid="{00000000-0005-0000-0000-000016980000}"/>
    <cellStyle name="20% - Accent1 4 3 2 2 3 7" xfId="39118" xr:uid="{00000000-0005-0000-0000-000017980000}"/>
    <cellStyle name="20% - Accent1 4 3 2 2 3 7 2" xfId="39119" xr:uid="{00000000-0005-0000-0000-000018980000}"/>
    <cellStyle name="20% - Accent1 4 3 2 2 3 7 2 2" xfId="39120" xr:uid="{00000000-0005-0000-0000-000019980000}"/>
    <cellStyle name="20% - Accent1 4 3 2 2 3 7 3" xfId="39121" xr:uid="{00000000-0005-0000-0000-00001A980000}"/>
    <cellStyle name="20% - Accent1 4 3 2 2 3 8" xfId="39122" xr:uid="{00000000-0005-0000-0000-00001B980000}"/>
    <cellStyle name="20% - Accent1 4 3 2 2 3 8 2" xfId="39123" xr:uid="{00000000-0005-0000-0000-00001C980000}"/>
    <cellStyle name="20% - Accent1 4 3 2 2 3 8 2 2" xfId="39124" xr:uid="{00000000-0005-0000-0000-00001D980000}"/>
    <cellStyle name="20% - Accent1 4 3 2 2 3 8 3" xfId="39125" xr:uid="{00000000-0005-0000-0000-00001E980000}"/>
    <cellStyle name="20% - Accent1 4 3 2 2 3 9" xfId="39126" xr:uid="{00000000-0005-0000-0000-00001F980000}"/>
    <cellStyle name="20% - Accent1 4 3 2 2 3 9 2" xfId="39127" xr:uid="{00000000-0005-0000-0000-000020980000}"/>
    <cellStyle name="20% - Accent1 4 3 2 2 4" xfId="39128" xr:uid="{00000000-0005-0000-0000-000021980000}"/>
    <cellStyle name="20% - Accent1 4 3 2 2 4 10" xfId="39129" xr:uid="{00000000-0005-0000-0000-000022980000}"/>
    <cellStyle name="20% - Accent1 4 3 2 2 4 10 2" xfId="39130" xr:uid="{00000000-0005-0000-0000-000023980000}"/>
    <cellStyle name="20% - Accent1 4 3 2 2 4 11" xfId="39131" xr:uid="{00000000-0005-0000-0000-000024980000}"/>
    <cellStyle name="20% - Accent1 4 3 2 2 4 2" xfId="39132" xr:uid="{00000000-0005-0000-0000-000025980000}"/>
    <cellStyle name="20% - Accent1 4 3 2 2 4 2 2" xfId="39133" xr:uid="{00000000-0005-0000-0000-000026980000}"/>
    <cellStyle name="20% - Accent1 4 3 2 2 4 2 2 2" xfId="39134" xr:uid="{00000000-0005-0000-0000-000027980000}"/>
    <cellStyle name="20% - Accent1 4 3 2 2 4 2 2 2 2" xfId="39135" xr:uid="{00000000-0005-0000-0000-000028980000}"/>
    <cellStyle name="20% - Accent1 4 3 2 2 4 2 2 2 2 2" xfId="39136" xr:uid="{00000000-0005-0000-0000-000029980000}"/>
    <cellStyle name="20% - Accent1 4 3 2 2 4 2 2 2 3" xfId="39137" xr:uid="{00000000-0005-0000-0000-00002A980000}"/>
    <cellStyle name="20% - Accent1 4 3 2 2 4 2 2 3" xfId="39138" xr:uid="{00000000-0005-0000-0000-00002B980000}"/>
    <cellStyle name="20% - Accent1 4 3 2 2 4 2 2 3 2" xfId="39139" xr:uid="{00000000-0005-0000-0000-00002C980000}"/>
    <cellStyle name="20% - Accent1 4 3 2 2 4 2 2 4" xfId="39140" xr:uid="{00000000-0005-0000-0000-00002D980000}"/>
    <cellStyle name="20% - Accent1 4 3 2 2 4 2 3" xfId="39141" xr:uid="{00000000-0005-0000-0000-00002E980000}"/>
    <cellStyle name="20% - Accent1 4 3 2 2 4 2 3 2" xfId="39142" xr:uid="{00000000-0005-0000-0000-00002F980000}"/>
    <cellStyle name="20% - Accent1 4 3 2 2 4 2 3 2 2" xfId="39143" xr:uid="{00000000-0005-0000-0000-000030980000}"/>
    <cellStyle name="20% - Accent1 4 3 2 2 4 2 3 2 2 2" xfId="39144" xr:uid="{00000000-0005-0000-0000-000031980000}"/>
    <cellStyle name="20% - Accent1 4 3 2 2 4 2 3 2 3" xfId="39145" xr:uid="{00000000-0005-0000-0000-000032980000}"/>
    <cellStyle name="20% - Accent1 4 3 2 2 4 2 3 3" xfId="39146" xr:uid="{00000000-0005-0000-0000-000033980000}"/>
    <cellStyle name="20% - Accent1 4 3 2 2 4 2 3 3 2" xfId="39147" xr:uid="{00000000-0005-0000-0000-000034980000}"/>
    <cellStyle name="20% - Accent1 4 3 2 2 4 2 3 4" xfId="39148" xr:uid="{00000000-0005-0000-0000-000035980000}"/>
    <cellStyle name="20% - Accent1 4 3 2 2 4 2 4" xfId="39149" xr:uid="{00000000-0005-0000-0000-000036980000}"/>
    <cellStyle name="20% - Accent1 4 3 2 2 4 2 4 2" xfId="39150" xr:uid="{00000000-0005-0000-0000-000037980000}"/>
    <cellStyle name="20% - Accent1 4 3 2 2 4 2 4 2 2" xfId="39151" xr:uid="{00000000-0005-0000-0000-000038980000}"/>
    <cellStyle name="20% - Accent1 4 3 2 2 4 2 4 2 2 2" xfId="39152" xr:uid="{00000000-0005-0000-0000-000039980000}"/>
    <cellStyle name="20% - Accent1 4 3 2 2 4 2 4 2 3" xfId="39153" xr:uid="{00000000-0005-0000-0000-00003A980000}"/>
    <cellStyle name="20% - Accent1 4 3 2 2 4 2 4 3" xfId="39154" xr:uid="{00000000-0005-0000-0000-00003B980000}"/>
    <cellStyle name="20% - Accent1 4 3 2 2 4 2 4 3 2" xfId="39155" xr:uid="{00000000-0005-0000-0000-00003C980000}"/>
    <cellStyle name="20% - Accent1 4 3 2 2 4 2 4 4" xfId="39156" xr:uid="{00000000-0005-0000-0000-00003D980000}"/>
    <cellStyle name="20% - Accent1 4 3 2 2 4 2 5" xfId="39157" xr:uid="{00000000-0005-0000-0000-00003E980000}"/>
    <cellStyle name="20% - Accent1 4 3 2 2 4 2 5 2" xfId="39158" xr:uid="{00000000-0005-0000-0000-00003F980000}"/>
    <cellStyle name="20% - Accent1 4 3 2 2 4 2 5 2 2" xfId="39159" xr:uid="{00000000-0005-0000-0000-000040980000}"/>
    <cellStyle name="20% - Accent1 4 3 2 2 4 2 5 3" xfId="39160" xr:uid="{00000000-0005-0000-0000-000041980000}"/>
    <cellStyle name="20% - Accent1 4 3 2 2 4 2 6" xfId="39161" xr:uid="{00000000-0005-0000-0000-000042980000}"/>
    <cellStyle name="20% - Accent1 4 3 2 2 4 2 6 2" xfId="39162" xr:uid="{00000000-0005-0000-0000-000043980000}"/>
    <cellStyle name="20% - Accent1 4 3 2 2 4 2 6 2 2" xfId="39163" xr:uid="{00000000-0005-0000-0000-000044980000}"/>
    <cellStyle name="20% - Accent1 4 3 2 2 4 2 6 3" xfId="39164" xr:uid="{00000000-0005-0000-0000-000045980000}"/>
    <cellStyle name="20% - Accent1 4 3 2 2 4 2 7" xfId="39165" xr:uid="{00000000-0005-0000-0000-000046980000}"/>
    <cellStyle name="20% - Accent1 4 3 2 2 4 2 7 2" xfId="39166" xr:uid="{00000000-0005-0000-0000-000047980000}"/>
    <cellStyle name="20% - Accent1 4 3 2 2 4 2 8" xfId="39167" xr:uid="{00000000-0005-0000-0000-000048980000}"/>
    <cellStyle name="20% - Accent1 4 3 2 2 4 2 8 2" xfId="39168" xr:uid="{00000000-0005-0000-0000-000049980000}"/>
    <cellStyle name="20% - Accent1 4 3 2 2 4 2 9" xfId="39169" xr:uid="{00000000-0005-0000-0000-00004A980000}"/>
    <cellStyle name="20% - Accent1 4 3 2 2 4 3" xfId="39170" xr:uid="{00000000-0005-0000-0000-00004B980000}"/>
    <cellStyle name="20% - Accent1 4 3 2 2 4 3 2" xfId="39171" xr:uid="{00000000-0005-0000-0000-00004C980000}"/>
    <cellStyle name="20% - Accent1 4 3 2 2 4 3 2 2" xfId="39172" xr:uid="{00000000-0005-0000-0000-00004D980000}"/>
    <cellStyle name="20% - Accent1 4 3 2 2 4 3 2 2 2" xfId="39173" xr:uid="{00000000-0005-0000-0000-00004E980000}"/>
    <cellStyle name="20% - Accent1 4 3 2 2 4 3 2 2 2 2" xfId="39174" xr:uid="{00000000-0005-0000-0000-00004F980000}"/>
    <cellStyle name="20% - Accent1 4 3 2 2 4 3 2 2 3" xfId="39175" xr:uid="{00000000-0005-0000-0000-000050980000}"/>
    <cellStyle name="20% - Accent1 4 3 2 2 4 3 2 3" xfId="39176" xr:uid="{00000000-0005-0000-0000-000051980000}"/>
    <cellStyle name="20% - Accent1 4 3 2 2 4 3 2 3 2" xfId="39177" xr:uid="{00000000-0005-0000-0000-000052980000}"/>
    <cellStyle name="20% - Accent1 4 3 2 2 4 3 2 4" xfId="39178" xr:uid="{00000000-0005-0000-0000-000053980000}"/>
    <cellStyle name="20% - Accent1 4 3 2 2 4 3 3" xfId="39179" xr:uid="{00000000-0005-0000-0000-000054980000}"/>
    <cellStyle name="20% - Accent1 4 3 2 2 4 3 3 2" xfId="39180" xr:uid="{00000000-0005-0000-0000-000055980000}"/>
    <cellStyle name="20% - Accent1 4 3 2 2 4 3 3 2 2" xfId="39181" xr:uid="{00000000-0005-0000-0000-000056980000}"/>
    <cellStyle name="20% - Accent1 4 3 2 2 4 3 3 2 2 2" xfId="39182" xr:uid="{00000000-0005-0000-0000-000057980000}"/>
    <cellStyle name="20% - Accent1 4 3 2 2 4 3 3 2 3" xfId="39183" xr:uid="{00000000-0005-0000-0000-000058980000}"/>
    <cellStyle name="20% - Accent1 4 3 2 2 4 3 3 3" xfId="39184" xr:uid="{00000000-0005-0000-0000-000059980000}"/>
    <cellStyle name="20% - Accent1 4 3 2 2 4 3 3 3 2" xfId="39185" xr:uid="{00000000-0005-0000-0000-00005A980000}"/>
    <cellStyle name="20% - Accent1 4 3 2 2 4 3 3 4" xfId="39186" xr:uid="{00000000-0005-0000-0000-00005B980000}"/>
    <cellStyle name="20% - Accent1 4 3 2 2 4 3 4" xfId="39187" xr:uid="{00000000-0005-0000-0000-00005C980000}"/>
    <cellStyle name="20% - Accent1 4 3 2 2 4 3 4 2" xfId="39188" xr:uid="{00000000-0005-0000-0000-00005D980000}"/>
    <cellStyle name="20% - Accent1 4 3 2 2 4 3 4 2 2" xfId="39189" xr:uid="{00000000-0005-0000-0000-00005E980000}"/>
    <cellStyle name="20% - Accent1 4 3 2 2 4 3 4 2 2 2" xfId="39190" xr:uid="{00000000-0005-0000-0000-00005F980000}"/>
    <cellStyle name="20% - Accent1 4 3 2 2 4 3 4 2 3" xfId="39191" xr:uid="{00000000-0005-0000-0000-000060980000}"/>
    <cellStyle name="20% - Accent1 4 3 2 2 4 3 4 3" xfId="39192" xr:uid="{00000000-0005-0000-0000-000061980000}"/>
    <cellStyle name="20% - Accent1 4 3 2 2 4 3 4 3 2" xfId="39193" xr:uid="{00000000-0005-0000-0000-000062980000}"/>
    <cellStyle name="20% - Accent1 4 3 2 2 4 3 4 4" xfId="39194" xr:uid="{00000000-0005-0000-0000-000063980000}"/>
    <cellStyle name="20% - Accent1 4 3 2 2 4 3 5" xfId="39195" xr:uid="{00000000-0005-0000-0000-000064980000}"/>
    <cellStyle name="20% - Accent1 4 3 2 2 4 3 5 2" xfId="39196" xr:uid="{00000000-0005-0000-0000-000065980000}"/>
    <cellStyle name="20% - Accent1 4 3 2 2 4 3 5 2 2" xfId="39197" xr:uid="{00000000-0005-0000-0000-000066980000}"/>
    <cellStyle name="20% - Accent1 4 3 2 2 4 3 5 3" xfId="39198" xr:uid="{00000000-0005-0000-0000-000067980000}"/>
    <cellStyle name="20% - Accent1 4 3 2 2 4 3 6" xfId="39199" xr:uid="{00000000-0005-0000-0000-000068980000}"/>
    <cellStyle name="20% - Accent1 4 3 2 2 4 3 6 2" xfId="39200" xr:uid="{00000000-0005-0000-0000-000069980000}"/>
    <cellStyle name="20% - Accent1 4 3 2 2 4 3 6 2 2" xfId="39201" xr:uid="{00000000-0005-0000-0000-00006A980000}"/>
    <cellStyle name="20% - Accent1 4 3 2 2 4 3 6 3" xfId="39202" xr:uid="{00000000-0005-0000-0000-00006B980000}"/>
    <cellStyle name="20% - Accent1 4 3 2 2 4 3 7" xfId="39203" xr:uid="{00000000-0005-0000-0000-00006C980000}"/>
    <cellStyle name="20% - Accent1 4 3 2 2 4 3 7 2" xfId="39204" xr:uid="{00000000-0005-0000-0000-00006D980000}"/>
    <cellStyle name="20% - Accent1 4 3 2 2 4 3 8" xfId="39205" xr:uid="{00000000-0005-0000-0000-00006E980000}"/>
    <cellStyle name="20% - Accent1 4 3 2 2 4 3 8 2" xfId="39206" xr:uid="{00000000-0005-0000-0000-00006F980000}"/>
    <cellStyle name="20% - Accent1 4 3 2 2 4 3 9" xfId="39207" xr:uid="{00000000-0005-0000-0000-000070980000}"/>
    <cellStyle name="20% - Accent1 4 3 2 2 4 4" xfId="39208" xr:uid="{00000000-0005-0000-0000-000071980000}"/>
    <cellStyle name="20% - Accent1 4 3 2 2 4 4 2" xfId="39209" xr:uid="{00000000-0005-0000-0000-000072980000}"/>
    <cellStyle name="20% - Accent1 4 3 2 2 4 4 2 2" xfId="39210" xr:uid="{00000000-0005-0000-0000-000073980000}"/>
    <cellStyle name="20% - Accent1 4 3 2 2 4 4 2 2 2" xfId="39211" xr:uid="{00000000-0005-0000-0000-000074980000}"/>
    <cellStyle name="20% - Accent1 4 3 2 2 4 4 2 3" xfId="39212" xr:uid="{00000000-0005-0000-0000-000075980000}"/>
    <cellStyle name="20% - Accent1 4 3 2 2 4 4 3" xfId="39213" xr:uid="{00000000-0005-0000-0000-000076980000}"/>
    <cellStyle name="20% - Accent1 4 3 2 2 4 4 3 2" xfId="39214" xr:uid="{00000000-0005-0000-0000-000077980000}"/>
    <cellStyle name="20% - Accent1 4 3 2 2 4 4 4" xfId="39215" xr:uid="{00000000-0005-0000-0000-000078980000}"/>
    <cellStyle name="20% - Accent1 4 3 2 2 4 5" xfId="39216" xr:uid="{00000000-0005-0000-0000-000079980000}"/>
    <cellStyle name="20% - Accent1 4 3 2 2 4 5 2" xfId="39217" xr:uid="{00000000-0005-0000-0000-00007A980000}"/>
    <cellStyle name="20% - Accent1 4 3 2 2 4 5 2 2" xfId="39218" xr:uid="{00000000-0005-0000-0000-00007B980000}"/>
    <cellStyle name="20% - Accent1 4 3 2 2 4 5 2 2 2" xfId="39219" xr:uid="{00000000-0005-0000-0000-00007C980000}"/>
    <cellStyle name="20% - Accent1 4 3 2 2 4 5 2 3" xfId="39220" xr:uid="{00000000-0005-0000-0000-00007D980000}"/>
    <cellStyle name="20% - Accent1 4 3 2 2 4 5 3" xfId="39221" xr:uid="{00000000-0005-0000-0000-00007E980000}"/>
    <cellStyle name="20% - Accent1 4 3 2 2 4 5 3 2" xfId="39222" xr:uid="{00000000-0005-0000-0000-00007F980000}"/>
    <cellStyle name="20% - Accent1 4 3 2 2 4 5 4" xfId="39223" xr:uid="{00000000-0005-0000-0000-000080980000}"/>
    <cellStyle name="20% - Accent1 4 3 2 2 4 6" xfId="39224" xr:uid="{00000000-0005-0000-0000-000081980000}"/>
    <cellStyle name="20% - Accent1 4 3 2 2 4 6 2" xfId="39225" xr:uid="{00000000-0005-0000-0000-000082980000}"/>
    <cellStyle name="20% - Accent1 4 3 2 2 4 6 2 2" xfId="39226" xr:uid="{00000000-0005-0000-0000-000083980000}"/>
    <cellStyle name="20% - Accent1 4 3 2 2 4 6 2 2 2" xfId="39227" xr:uid="{00000000-0005-0000-0000-000084980000}"/>
    <cellStyle name="20% - Accent1 4 3 2 2 4 6 2 3" xfId="39228" xr:uid="{00000000-0005-0000-0000-000085980000}"/>
    <cellStyle name="20% - Accent1 4 3 2 2 4 6 3" xfId="39229" xr:uid="{00000000-0005-0000-0000-000086980000}"/>
    <cellStyle name="20% - Accent1 4 3 2 2 4 6 3 2" xfId="39230" xr:uid="{00000000-0005-0000-0000-000087980000}"/>
    <cellStyle name="20% - Accent1 4 3 2 2 4 6 4" xfId="39231" xr:uid="{00000000-0005-0000-0000-000088980000}"/>
    <cellStyle name="20% - Accent1 4 3 2 2 4 7" xfId="39232" xr:uid="{00000000-0005-0000-0000-000089980000}"/>
    <cellStyle name="20% - Accent1 4 3 2 2 4 7 2" xfId="39233" xr:uid="{00000000-0005-0000-0000-00008A980000}"/>
    <cellStyle name="20% - Accent1 4 3 2 2 4 7 2 2" xfId="39234" xr:uid="{00000000-0005-0000-0000-00008B980000}"/>
    <cellStyle name="20% - Accent1 4 3 2 2 4 7 3" xfId="39235" xr:uid="{00000000-0005-0000-0000-00008C980000}"/>
    <cellStyle name="20% - Accent1 4 3 2 2 4 8" xfId="39236" xr:uid="{00000000-0005-0000-0000-00008D980000}"/>
    <cellStyle name="20% - Accent1 4 3 2 2 4 8 2" xfId="39237" xr:uid="{00000000-0005-0000-0000-00008E980000}"/>
    <cellStyle name="20% - Accent1 4 3 2 2 4 8 2 2" xfId="39238" xr:uid="{00000000-0005-0000-0000-00008F980000}"/>
    <cellStyle name="20% - Accent1 4 3 2 2 4 8 3" xfId="39239" xr:uid="{00000000-0005-0000-0000-000090980000}"/>
    <cellStyle name="20% - Accent1 4 3 2 2 4 9" xfId="39240" xr:uid="{00000000-0005-0000-0000-000091980000}"/>
    <cellStyle name="20% - Accent1 4 3 2 2 4 9 2" xfId="39241" xr:uid="{00000000-0005-0000-0000-000092980000}"/>
    <cellStyle name="20% - Accent1 4 3 2 2 5" xfId="39242" xr:uid="{00000000-0005-0000-0000-000093980000}"/>
    <cellStyle name="20% - Accent1 4 3 2 2 5 2" xfId="39243" xr:uid="{00000000-0005-0000-0000-000094980000}"/>
    <cellStyle name="20% - Accent1 4 3 2 2 5 2 2" xfId="39244" xr:uid="{00000000-0005-0000-0000-000095980000}"/>
    <cellStyle name="20% - Accent1 4 3 2 2 5 2 2 2" xfId="39245" xr:uid="{00000000-0005-0000-0000-000096980000}"/>
    <cellStyle name="20% - Accent1 4 3 2 2 5 2 2 2 2" xfId="39246" xr:uid="{00000000-0005-0000-0000-000097980000}"/>
    <cellStyle name="20% - Accent1 4 3 2 2 5 2 2 3" xfId="39247" xr:uid="{00000000-0005-0000-0000-000098980000}"/>
    <cellStyle name="20% - Accent1 4 3 2 2 5 2 3" xfId="39248" xr:uid="{00000000-0005-0000-0000-000099980000}"/>
    <cellStyle name="20% - Accent1 4 3 2 2 5 2 3 2" xfId="39249" xr:uid="{00000000-0005-0000-0000-00009A980000}"/>
    <cellStyle name="20% - Accent1 4 3 2 2 5 2 4" xfId="39250" xr:uid="{00000000-0005-0000-0000-00009B980000}"/>
    <cellStyle name="20% - Accent1 4 3 2 2 5 3" xfId="39251" xr:uid="{00000000-0005-0000-0000-00009C980000}"/>
    <cellStyle name="20% - Accent1 4 3 2 2 5 3 2" xfId="39252" xr:uid="{00000000-0005-0000-0000-00009D980000}"/>
    <cellStyle name="20% - Accent1 4 3 2 2 5 3 2 2" xfId="39253" xr:uid="{00000000-0005-0000-0000-00009E980000}"/>
    <cellStyle name="20% - Accent1 4 3 2 2 5 3 2 2 2" xfId="39254" xr:uid="{00000000-0005-0000-0000-00009F980000}"/>
    <cellStyle name="20% - Accent1 4 3 2 2 5 3 2 3" xfId="39255" xr:uid="{00000000-0005-0000-0000-0000A0980000}"/>
    <cellStyle name="20% - Accent1 4 3 2 2 5 3 3" xfId="39256" xr:uid="{00000000-0005-0000-0000-0000A1980000}"/>
    <cellStyle name="20% - Accent1 4 3 2 2 5 3 3 2" xfId="39257" xr:uid="{00000000-0005-0000-0000-0000A2980000}"/>
    <cellStyle name="20% - Accent1 4 3 2 2 5 3 4" xfId="39258" xr:uid="{00000000-0005-0000-0000-0000A3980000}"/>
    <cellStyle name="20% - Accent1 4 3 2 2 5 4" xfId="39259" xr:uid="{00000000-0005-0000-0000-0000A4980000}"/>
    <cellStyle name="20% - Accent1 4 3 2 2 5 4 2" xfId="39260" xr:uid="{00000000-0005-0000-0000-0000A5980000}"/>
    <cellStyle name="20% - Accent1 4 3 2 2 5 4 2 2" xfId="39261" xr:uid="{00000000-0005-0000-0000-0000A6980000}"/>
    <cellStyle name="20% - Accent1 4 3 2 2 5 4 2 2 2" xfId="39262" xr:uid="{00000000-0005-0000-0000-0000A7980000}"/>
    <cellStyle name="20% - Accent1 4 3 2 2 5 4 2 3" xfId="39263" xr:uid="{00000000-0005-0000-0000-0000A8980000}"/>
    <cellStyle name="20% - Accent1 4 3 2 2 5 4 3" xfId="39264" xr:uid="{00000000-0005-0000-0000-0000A9980000}"/>
    <cellStyle name="20% - Accent1 4 3 2 2 5 4 3 2" xfId="39265" xr:uid="{00000000-0005-0000-0000-0000AA980000}"/>
    <cellStyle name="20% - Accent1 4 3 2 2 5 4 4" xfId="39266" xr:uid="{00000000-0005-0000-0000-0000AB980000}"/>
    <cellStyle name="20% - Accent1 4 3 2 2 5 5" xfId="39267" xr:uid="{00000000-0005-0000-0000-0000AC980000}"/>
    <cellStyle name="20% - Accent1 4 3 2 2 5 5 2" xfId="39268" xr:uid="{00000000-0005-0000-0000-0000AD980000}"/>
    <cellStyle name="20% - Accent1 4 3 2 2 5 5 2 2" xfId="39269" xr:uid="{00000000-0005-0000-0000-0000AE980000}"/>
    <cellStyle name="20% - Accent1 4 3 2 2 5 5 3" xfId="39270" xr:uid="{00000000-0005-0000-0000-0000AF980000}"/>
    <cellStyle name="20% - Accent1 4 3 2 2 5 6" xfId="39271" xr:uid="{00000000-0005-0000-0000-0000B0980000}"/>
    <cellStyle name="20% - Accent1 4 3 2 2 5 6 2" xfId="39272" xr:uid="{00000000-0005-0000-0000-0000B1980000}"/>
    <cellStyle name="20% - Accent1 4 3 2 2 5 6 2 2" xfId="39273" xr:uid="{00000000-0005-0000-0000-0000B2980000}"/>
    <cellStyle name="20% - Accent1 4 3 2 2 5 6 3" xfId="39274" xr:uid="{00000000-0005-0000-0000-0000B3980000}"/>
    <cellStyle name="20% - Accent1 4 3 2 2 5 7" xfId="39275" xr:uid="{00000000-0005-0000-0000-0000B4980000}"/>
    <cellStyle name="20% - Accent1 4 3 2 2 5 7 2" xfId="39276" xr:uid="{00000000-0005-0000-0000-0000B5980000}"/>
    <cellStyle name="20% - Accent1 4 3 2 2 5 8" xfId="39277" xr:uid="{00000000-0005-0000-0000-0000B6980000}"/>
    <cellStyle name="20% - Accent1 4 3 2 2 5 8 2" xfId="39278" xr:uid="{00000000-0005-0000-0000-0000B7980000}"/>
    <cellStyle name="20% - Accent1 4 3 2 2 5 9" xfId="39279" xr:uid="{00000000-0005-0000-0000-0000B8980000}"/>
    <cellStyle name="20% - Accent1 4 3 2 2 6" xfId="39280" xr:uid="{00000000-0005-0000-0000-0000B9980000}"/>
    <cellStyle name="20% - Accent1 4 3 2 2 6 2" xfId="39281" xr:uid="{00000000-0005-0000-0000-0000BA980000}"/>
    <cellStyle name="20% - Accent1 4 3 2 2 6 2 2" xfId="39282" xr:uid="{00000000-0005-0000-0000-0000BB980000}"/>
    <cellStyle name="20% - Accent1 4 3 2 2 6 2 2 2" xfId="39283" xr:uid="{00000000-0005-0000-0000-0000BC980000}"/>
    <cellStyle name="20% - Accent1 4 3 2 2 6 2 2 2 2" xfId="39284" xr:uid="{00000000-0005-0000-0000-0000BD980000}"/>
    <cellStyle name="20% - Accent1 4 3 2 2 6 2 2 3" xfId="39285" xr:uid="{00000000-0005-0000-0000-0000BE980000}"/>
    <cellStyle name="20% - Accent1 4 3 2 2 6 2 3" xfId="39286" xr:uid="{00000000-0005-0000-0000-0000BF980000}"/>
    <cellStyle name="20% - Accent1 4 3 2 2 6 2 3 2" xfId="39287" xr:uid="{00000000-0005-0000-0000-0000C0980000}"/>
    <cellStyle name="20% - Accent1 4 3 2 2 6 2 4" xfId="39288" xr:uid="{00000000-0005-0000-0000-0000C1980000}"/>
    <cellStyle name="20% - Accent1 4 3 2 2 6 3" xfId="39289" xr:uid="{00000000-0005-0000-0000-0000C2980000}"/>
    <cellStyle name="20% - Accent1 4 3 2 2 6 3 2" xfId="39290" xr:uid="{00000000-0005-0000-0000-0000C3980000}"/>
    <cellStyle name="20% - Accent1 4 3 2 2 6 3 2 2" xfId="39291" xr:uid="{00000000-0005-0000-0000-0000C4980000}"/>
    <cellStyle name="20% - Accent1 4 3 2 2 6 3 2 2 2" xfId="39292" xr:uid="{00000000-0005-0000-0000-0000C5980000}"/>
    <cellStyle name="20% - Accent1 4 3 2 2 6 3 2 3" xfId="39293" xr:uid="{00000000-0005-0000-0000-0000C6980000}"/>
    <cellStyle name="20% - Accent1 4 3 2 2 6 3 3" xfId="39294" xr:uid="{00000000-0005-0000-0000-0000C7980000}"/>
    <cellStyle name="20% - Accent1 4 3 2 2 6 3 3 2" xfId="39295" xr:uid="{00000000-0005-0000-0000-0000C8980000}"/>
    <cellStyle name="20% - Accent1 4 3 2 2 6 3 4" xfId="39296" xr:uid="{00000000-0005-0000-0000-0000C9980000}"/>
    <cellStyle name="20% - Accent1 4 3 2 2 6 4" xfId="39297" xr:uid="{00000000-0005-0000-0000-0000CA980000}"/>
    <cellStyle name="20% - Accent1 4 3 2 2 6 4 2" xfId="39298" xr:uid="{00000000-0005-0000-0000-0000CB980000}"/>
    <cellStyle name="20% - Accent1 4 3 2 2 6 4 2 2" xfId="39299" xr:uid="{00000000-0005-0000-0000-0000CC980000}"/>
    <cellStyle name="20% - Accent1 4 3 2 2 6 4 2 2 2" xfId="39300" xr:uid="{00000000-0005-0000-0000-0000CD980000}"/>
    <cellStyle name="20% - Accent1 4 3 2 2 6 4 2 3" xfId="39301" xr:uid="{00000000-0005-0000-0000-0000CE980000}"/>
    <cellStyle name="20% - Accent1 4 3 2 2 6 4 3" xfId="39302" xr:uid="{00000000-0005-0000-0000-0000CF980000}"/>
    <cellStyle name="20% - Accent1 4 3 2 2 6 4 3 2" xfId="39303" xr:uid="{00000000-0005-0000-0000-0000D0980000}"/>
    <cellStyle name="20% - Accent1 4 3 2 2 6 4 4" xfId="39304" xr:uid="{00000000-0005-0000-0000-0000D1980000}"/>
    <cellStyle name="20% - Accent1 4 3 2 2 6 5" xfId="39305" xr:uid="{00000000-0005-0000-0000-0000D2980000}"/>
    <cellStyle name="20% - Accent1 4 3 2 2 6 5 2" xfId="39306" xr:uid="{00000000-0005-0000-0000-0000D3980000}"/>
    <cellStyle name="20% - Accent1 4 3 2 2 6 5 2 2" xfId="39307" xr:uid="{00000000-0005-0000-0000-0000D4980000}"/>
    <cellStyle name="20% - Accent1 4 3 2 2 6 5 3" xfId="39308" xr:uid="{00000000-0005-0000-0000-0000D5980000}"/>
    <cellStyle name="20% - Accent1 4 3 2 2 6 6" xfId="39309" xr:uid="{00000000-0005-0000-0000-0000D6980000}"/>
    <cellStyle name="20% - Accent1 4 3 2 2 6 6 2" xfId="39310" xr:uid="{00000000-0005-0000-0000-0000D7980000}"/>
    <cellStyle name="20% - Accent1 4 3 2 2 6 6 2 2" xfId="39311" xr:uid="{00000000-0005-0000-0000-0000D8980000}"/>
    <cellStyle name="20% - Accent1 4 3 2 2 6 6 3" xfId="39312" xr:uid="{00000000-0005-0000-0000-0000D9980000}"/>
    <cellStyle name="20% - Accent1 4 3 2 2 6 7" xfId="39313" xr:uid="{00000000-0005-0000-0000-0000DA980000}"/>
    <cellStyle name="20% - Accent1 4 3 2 2 6 7 2" xfId="39314" xr:uid="{00000000-0005-0000-0000-0000DB980000}"/>
    <cellStyle name="20% - Accent1 4 3 2 2 6 8" xfId="39315" xr:uid="{00000000-0005-0000-0000-0000DC980000}"/>
    <cellStyle name="20% - Accent1 4 3 2 2 6 8 2" xfId="39316" xr:uid="{00000000-0005-0000-0000-0000DD980000}"/>
    <cellStyle name="20% - Accent1 4 3 2 2 6 9" xfId="39317" xr:uid="{00000000-0005-0000-0000-0000DE980000}"/>
    <cellStyle name="20% - Accent1 4 3 2 2 7" xfId="39318" xr:uid="{00000000-0005-0000-0000-0000DF980000}"/>
    <cellStyle name="20% - Accent1 4 3 2 2 7 2" xfId="39319" xr:uid="{00000000-0005-0000-0000-0000E0980000}"/>
    <cellStyle name="20% - Accent1 4 3 2 2 7 2 2" xfId="39320" xr:uid="{00000000-0005-0000-0000-0000E1980000}"/>
    <cellStyle name="20% - Accent1 4 3 2 2 7 2 2 2" xfId="39321" xr:uid="{00000000-0005-0000-0000-0000E2980000}"/>
    <cellStyle name="20% - Accent1 4 3 2 2 7 2 3" xfId="39322" xr:uid="{00000000-0005-0000-0000-0000E3980000}"/>
    <cellStyle name="20% - Accent1 4 3 2 2 7 3" xfId="39323" xr:uid="{00000000-0005-0000-0000-0000E4980000}"/>
    <cellStyle name="20% - Accent1 4 3 2 2 7 3 2" xfId="39324" xr:uid="{00000000-0005-0000-0000-0000E5980000}"/>
    <cellStyle name="20% - Accent1 4 3 2 2 7 4" xfId="39325" xr:uid="{00000000-0005-0000-0000-0000E6980000}"/>
    <cellStyle name="20% - Accent1 4 3 2 2 8" xfId="39326" xr:uid="{00000000-0005-0000-0000-0000E7980000}"/>
    <cellStyle name="20% - Accent1 4 3 2 2 8 2" xfId="39327" xr:uid="{00000000-0005-0000-0000-0000E8980000}"/>
    <cellStyle name="20% - Accent1 4 3 2 2 8 2 2" xfId="39328" xr:uid="{00000000-0005-0000-0000-0000E9980000}"/>
    <cellStyle name="20% - Accent1 4 3 2 2 8 2 2 2" xfId="39329" xr:uid="{00000000-0005-0000-0000-0000EA980000}"/>
    <cellStyle name="20% - Accent1 4 3 2 2 8 2 3" xfId="39330" xr:uid="{00000000-0005-0000-0000-0000EB980000}"/>
    <cellStyle name="20% - Accent1 4 3 2 2 8 3" xfId="39331" xr:uid="{00000000-0005-0000-0000-0000EC980000}"/>
    <cellStyle name="20% - Accent1 4 3 2 2 8 3 2" xfId="39332" xr:uid="{00000000-0005-0000-0000-0000ED980000}"/>
    <cellStyle name="20% - Accent1 4 3 2 2 8 4" xfId="39333" xr:uid="{00000000-0005-0000-0000-0000EE980000}"/>
    <cellStyle name="20% - Accent1 4 3 2 2 9" xfId="39334" xr:uid="{00000000-0005-0000-0000-0000EF980000}"/>
    <cellStyle name="20% - Accent1 4 3 2 2 9 2" xfId="39335" xr:uid="{00000000-0005-0000-0000-0000F0980000}"/>
    <cellStyle name="20% - Accent1 4 3 2 2 9 2 2" xfId="39336" xr:uid="{00000000-0005-0000-0000-0000F1980000}"/>
    <cellStyle name="20% - Accent1 4 3 2 2 9 2 2 2" xfId="39337" xr:uid="{00000000-0005-0000-0000-0000F2980000}"/>
    <cellStyle name="20% - Accent1 4 3 2 2 9 2 3" xfId="39338" xr:uid="{00000000-0005-0000-0000-0000F3980000}"/>
    <cellStyle name="20% - Accent1 4 3 2 2 9 3" xfId="39339" xr:uid="{00000000-0005-0000-0000-0000F4980000}"/>
    <cellStyle name="20% - Accent1 4 3 2 2 9 3 2" xfId="39340" xr:uid="{00000000-0005-0000-0000-0000F5980000}"/>
    <cellStyle name="20% - Accent1 4 3 2 2 9 4" xfId="39341" xr:uid="{00000000-0005-0000-0000-0000F6980000}"/>
    <cellStyle name="20% - Accent1 4 3 2 3" xfId="39342" xr:uid="{00000000-0005-0000-0000-0000F7980000}"/>
    <cellStyle name="20% - Accent1 4 3 2 3 10" xfId="39343" xr:uid="{00000000-0005-0000-0000-0000F8980000}"/>
    <cellStyle name="20% - Accent1 4 3 2 3 10 2" xfId="39344" xr:uid="{00000000-0005-0000-0000-0000F9980000}"/>
    <cellStyle name="20% - Accent1 4 3 2 3 11" xfId="39345" xr:uid="{00000000-0005-0000-0000-0000FA980000}"/>
    <cellStyle name="20% - Accent1 4 3 2 3 2" xfId="39346" xr:uid="{00000000-0005-0000-0000-0000FB980000}"/>
    <cellStyle name="20% - Accent1 4 3 2 3 2 2" xfId="39347" xr:uid="{00000000-0005-0000-0000-0000FC980000}"/>
    <cellStyle name="20% - Accent1 4 3 2 3 2 2 2" xfId="39348" xr:uid="{00000000-0005-0000-0000-0000FD980000}"/>
    <cellStyle name="20% - Accent1 4 3 2 3 2 2 2 2" xfId="39349" xr:uid="{00000000-0005-0000-0000-0000FE980000}"/>
    <cellStyle name="20% - Accent1 4 3 2 3 2 2 2 2 2" xfId="39350" xr:uid="{00000000-0005-0000-0000-0000FF980000}"/>
    <cellStyle name="20% - Accent1 4 3 2 3 2 2 2 3" xfId="39351" xr:uid="{00000000-0005-0000-0000-000000990000}"/>
    <cellStyle name="20% - Accent1 4 3 2 3 2 2 3" xfId="39352" xr:uid="{00000000-0005-0000-0000-000001990000}"/>
    <cellStyle name="20% - Accent1 4 3 2 3 2 2 3 2" xfId="39353" xr:uid="{00000000-0005-0000-0000-000002990000}"/>
    <cellStyle name="20% - Accent1 4 3 2 3 2 2 4" xfId="39354" xr:uid="{00000000-0005-0000-0000-000003990000}"/>
    <cellStyle name="20% - Accent1 4 3 2 3 2 3" xfId="39355" xr:uid="{00000000-0005-0000-0000-000004990000}"/>
    <cellStyle name="20% - Accent1 4 3 2 3 2 3 2" xfId="39356" xr:uid="{00000000-0005-0000-0000-000005990000}"/>
    <cellStyle name="20% - Accent1 4 3 2 3 2 3 2 2" xfId="39357" xr:uid="{00000000-0005-0000-0000-000006990000}"/>
    <cellStyle name="20% - Accent1 4 3 2 3 2 3 2 2 2" xfId="39358" xr:uid="{00000000-0005-0000-0000-000007990000}"/>
    <cellStyle name="20% - Accent1 4 3 2 3 2 3 2 3" xfId="39359" xr:uid="{00000000-0005-0000-0000-000008990000}"/>
    <cellStyle name="20% - Accent1 4 3 2 3 2 3 3" xfId="39360" xr:uid="{00000000-0005-0000-0000-000009990000}"/>
    <cellStyle name="20% - Accent1 4 3 2 3 2 3 3 2" xfId="39361" xr:uid="{00000000-0005-0000-0000-00000A990000}"/>
    <cellStyle name="20% - Accent1 4 3 2 3 2 3 4" xfId="39362" xr:uid="{00000000-0005-0000-0000-00000B990000}"/>
    <cellStyle name="20% - Accent1 4 3 2 3 2 4" xfId="39363" xr:uid="{00000000-0005-0000-0000-00000C990000}"/>
    <cellStyle name="20% - Accent1 4 3 2 3 2 4 2" xfId="39364" xr:uid="{00000000-0005-0000-0000-00000D990000}"/>
    <cellStyle name="20% - Accent1 4 3 2 3 2 4 2 2" xfId="39365" xr:uid="{00000000-0005-0000-0000-00000E990000}"/>
    <cellStyle name="20% - Accent1 4 3 2 3 2 4 2 2 2" xfId="39366" xr:uid="{00000000-0005-0000-0000-00000F990000}"/>
    <cellStyle name="20% - Accent1 4 3 2 3 2 4 2 3" xfId="39367" xr:uid="{00000000-0005-0000-0000-000010990000}"/>
    <cellStyle name="20% - Accent1 4 3 2 3 2 4 3" xfId="39368" xr:uid="{00000000-0005-0000-0000-000011990000}"/>
    <cellStyle name="20% - Accent1 4 3 2 3 2 4 3 2" xfId="39369" xr:uid="{00000000-0005-0000-0000-000012990000}"/>
    <cellStyle name="20% - Accent1 4 3 2 3 2 4 4" xfId="39370" xr:uid="{00000000-0005-0000-0000-000013990000}"/>
    <cellStyle name="20% - Accent1 4 3 2 3 2 5" xfId="39371" xr:uid="{00000000-0005-0000-0000-000014990000}"/>
    <cellStyle name="20% - Accent1 4 3 2 3 2 5 2" xfId="39372" xr:uid="{00000000-0005-0000-0000-000015990000}"/>
    <cellStyle name="20% - Accent1 4 3 2 3 2 5 2 2" xfId="39373" xr:uid="{00000000-0005-0000-0000-000016990000}"/>
    <cellStyle name="20% - Accent1 4 3 2 3 2 5 3" xfId="39374" xr:uid="{00000000-0005-0000-0000-000017990000}"/>
    <cellStyle name="20% - Accent1 4 3 2 3 2 6" xfId="39375" xr:uid="{00000000-0005-0000-0000-000018990000}"/>
    <cellStyle name="20% - Accent1 4 3 2 3 2 6 2" xfId="39376" xr:uid="{00000000-0005-0000-0000-000019990000}"/>
    <cellStyle name="20% - Accent1 4 3 2 3 2 6 2 2" xfId="39377" xr:uid="{00000000-0005-0000-0000-00001A990000}"/>
    <cellStyle name="20% - Accent1 4 3 2 3 2 6 3" xfId="39378" xr:uid="{00000000-0005-0000-0000-00001B990000}"/>
    <cellStyle name="20% - Accent1 4 3 2 3 2 7" xfId="39379" xr:uid="{00000000-0005-0000-0000-00001C990000}"/>
    <cellStyle name="20% - Accent1 4 3 2 3 2 7 2" xfId="39380" xr:uid="{00000000-0005-0000-0000-00001D990000}"/>
    <cellStyle name="20% - Accent1 4 3 2 3 2 8" xfId="39381" xr:uid="{00000000-0005-0000-0000-00001E990000}"/>
    <cellStyle name="20% - Accent1 4 3 2 3 2 8 2" xfId="39382" xr:uid="{00000000-0005-0000-0000-00001F990000}"/>
    <cellStyle name="20% - Accent1 4 3 2 3 2 9" xfId="39383" xr:uid="{00000000-0005-0000-0000-000020990000}"/>
    <cellStyle name="20% - Accent1 4 3 2 3 3" xfId="39384" xr:uid="{00000000-0005-0000-0000-000021990000}"/>
    <cellStyle name="20% - Accent1 4 3 2 3 3 2" xfId="39385" xr:uid="{00000000-0005-0000-0000-000022990000}"/>
    <cellStyle name="20% - Accent1 4 3 2 3 3 2 2" xfId="39386" xr:uid="{00000000-0005-0000-0000-000023990000}"/>
    <cellStyle name="20% - Accent1 4 3 2 3 3 2 2 2" xfId="39387" xr:uid="{00000000-0005-0000-0000-000024990000}"/>
    <cellStyle name="20% - Accent1 4 3 2 3 3 2 2 2 2" xfId="39388" xr:uid="{00000000-0005-0000-0000-000025990000}"/>
    <cellStyle name="20% - Accent1 4 3 2 3 3 2 2 3" xfId="39389" xr:uid="{00000000-0005-0000-0000-000026990000}"/>
    <cellStyle name="20% - Accent1 4 3 2 3 3 2 3" xfId="39390" xr:uid="{00000000-0005-0000-0000-000027990000}"/>
    <cellStyle name="20% - Accent1 4 3 2 3 3 2 3 2" xfId="39391" xr:uid="{00000000-0005-0000-0000-000028990000}"/>
    <cellStyle name="20% - Accent1 4 3 2 3 3 2 4" xfId="39392" xr:uid="{00000000-0005-0000-0000-000029990000}"/>
    <cellStyle name="20% - Accent1 4 3 2 3 3 3" xfId="39393" xr:uid="{00000000-0005-0000-0000-00002A990000}"/>
    <cellStyle name="20% - Accent1 4 3 2 3 3 3 2" xfId="39394" xr:uid="{00000000-0005-0000-0000-00002B990000}"/>
    <cellStyle name="20% - Accent1 4 3 2 3 3 3 2 2" xfId="39395" xr:uid="{00000000-0005-0000-0000-00002C990000}"/>
    <cellStyle name="20% - Accent1 4 3 2 3 3 3 2 2 2" xfId="39396" xr:uid="{00000000-0005-0000-0000-00002D990000}"/>
    <cellStyle name="20% - Accent1 4 3 2 3 3 3 2 3" xfId="39397" xr:uid="{00000000-0005-0000-0000-00002E990000}"/>
    <cellStyle name="20% - Accent1 4 3 2 3 3 3 3" xfId="39398" xr:uid="{00000000-0005-0000-0000-00002F990000}"/>
    <cellStyle name="20% - Accent1 4 3 2 3 3 3 3 2" xfId="39399" xr:uid="{00000000-0005-0000-0000-000030990000}"/>
    <cellStyle name="20% - Accent1 4 3 2 3 3 3 4" xfId="39400" xr:uid="{00000000-0005-0000-0000-000031990000}"/>
    <cellStyle name="20% - Accent1 4 3 2 3 3 4" xfId="39401" xr:uid="{00000000-0005-0000-0000-000032990000}"/>
    <cellStyle name="20% - Accent1 4 3 2 3 3 4 2" xfId="39402" xr:uid="{00000000-0005-0000-0000-000033990000}"/>
    <cellStyle name="20% - Accent1 4 3 2 3 3 4 2 2" xfId="39403" xr:uid="{00000000-0005-0000-0000-000034990000}"/>
    <cellStyle name="20% - Accent1 4 3 2 3 3 4 2 2 2" xfId="39404" xr:uid="{00000000-0005-0000-0000-000035990000}"/>
    <cellStyle name="20% - Accent1 4 3 2 3 3 4 2 3" xfId="39405" xr:uid="{00000000-0005-0000-0000-000036990000}"/>
    <cellStyle name="20% - Accent1 4 3 2 3 3 4 3" xfId="39406" xr:uid="{00000000-0005-0000-0000-000037990000}"/>
    <cellStyle name="20% - Accent1 4 3 2 3 3 4 3 2" xfId="39407" xr:uid="{00000000-0005-0000-0000-000038990000}"/>
    <cellStyle name="20% - Accent1 4 3 2 3 3 4 4" xfId="39408" xr:uid="{00000000-0005-0000-0000-000039990000}"/>
    <cellStyle name="20% - Accent1 4 3 2 3 3 5" xfId="39409" xr:uid="{00000000-0005-0000-0000-00003A990000}"/>
    <cellStyle name="20% - Accent1 4 3 2 3 3 5 2" xfId="39410" xr:uid="{00000000-0005-0000-0000-00003B990000}"/>
    <cellStyle name="20% - Accent1 4 3 2 3 3 5 2 2" xfId="39411" xr:uid="{00000000-0005-0000-0000-00003C990000}"/>
    <cellStyle name="20% - Accent1 4 3 2 3 3 5 3" xfId="39412" xr:uid="{00000000-0005-0000-0000-00003D990000}"/>
    <cellStyle name="20% - Accent1 4 3 2 3 3 6" xfId="39413" xr:uid="{00000000-0005-0000-0000-00003E990000}"/>
    <cellStyle name="20% - Accent1 4 3 2 3 3 6 2" xfId="39414" xr:uid="{00000000-0005-0000-0000-00003F990000}"/>
    <cellStyle name="20% - Accent1 4 3 2 3 3 6 2 2" xfId="39415" xr:uid="{00000000-0005-0000-0000-000040990000}"/>
    <cellStyle name="20% - Accent1 4 3 2 3 3 6 3" xfId="39416" xr:uid="{00000000-0005-0000-0000-000041990000}"/>
    <cellStyle name="20% - Accent1 4 3 2 3 3 7" xfId="39417" xr:uid="{00000000-0005-0000-0000-000042990000}"/>
    <cellStyle name="20% - Accent1 4 3 2 3 3 7 2" xfId="39418" xr:uid="{00000000-0005-0000-0000-000043990000}"/>
    <cellStyle name="20% - Accent1 4 3 2 3 3 8" xfId="39419" xr:uid="{00000000-0005-0000-0000-000044990000}"/>
    <cellStyle name="20% - Accent1 4 3 2 3 3 8 2" xfId="39420" xr:uid="{00000000-0005-0000-0000-000045990000}"/>
    <cellStyle name="20% - Accent1 4 3 2 3 3 9" xfId="39421" xr:uid="{00000000-0005-0000-0000-000046990000}"/>
    <cellStyle name="20% - Accent1 4 3 2 3 4" xfId="39422" xr:uid="{00000000-0005-0000-0000-000047990000}"/>
    <cellStyle name="20% - Accent1 4 3 2 3 4 2" xfId="39423" xr:uid="{00000000-0005-0000-0000-000048990000}"/>
    <cellStyle name="20% - Accent1 4 3 2 3 4 2 2" xfId="39424" xr:uid="{00000000-0005-0000-0000-000049990000}"/>
    <cellStyle name="20% - Accent1 4 3 2 3 4 2 2 2" xfId="39425" xr:uid="{00000000-0005-0000-0000-00004A990000}"/>
    <cellStyle name="20% - Accent1 4 3 2 3 4 2 3" xfId="39426" xr:uid="{00000000-0005-0000-0000-00004B990000}"/>
    <cellStyle name="20% - Accent1 4 3 2 3 4 3" xfId="39427" xr:uid="{00000000-0005-0000-0000-00004C990000}"/>
    <cellStyle name="20% - Accent1 4 3 2 3 4 3 2" xfId="39428" xr:uid="{00000000-0005-0000-0000-00004D990000}"/>
    <cellStyle name="20% - Accent1 4 3 2 3 4 4" xfId="39429" xr:uid="{00000000-0005-0000-0000-00004E990000}"/>
    <cellStyle name="20% - Accent1 4 3 2 3 5" xfId="39430" xr:uid="{00000000-0005-0000-0000-00004F990000}"/>
    <cellStyle name="20% - Accent1 4 3 2 3 5 2" xfId="39431" xr:uid="{00000000-0005-0000-0000-000050990000}"/>
    <cellStyle name="20% - Accent1 4 3 2 3 5 2 2" xfId="39432" xr:uid="{00000000-0005-0000-0000-000051990000}"/>
    <cellStyle name="20% - Accent1 4 3 2 3 5 2 2 2" xfId="39433" xr:uid="{00000000-0005-0000-0000-000052990000}"/>
    <cellStyle name="20% - Accent1 4 3 2 3 5 2 3" xfId="39434" xr:uid="{00000000-0005-0000-0000-000053990000}"/>
    <cellStyle name="20% - Accent1 4 3 2 3 5 3" xfId="39435" xr:uid="{00000000-0005-0000-0000-000054990000}"/>
    <cellStyle name="20% - Accent1 4 3 2 3 5 3 2" xfId="39436" xr:uid="{00000000-0005-0000-0000-000055990000}"/>
    <cellStyle name="20% - Accent1 4 3 2 3 5 4" xfId="39437" xr:uid="{00000000-0005-0000-0000-000056990000}"/>
    <cellStyle name="20% - Accent1 4 3 2 3 6" xfId="39438" xr:uid="{00000000-0005-0000-0000-000057990000}"/>
    <cellStyle name="20% - Accent1 4 3 2 3 6 2" xfId="39439" xr:uid="{00000000-0005-0000-0000-000058990000}"/>
    <cellStyle name="20% - Accent1 4 3 2 3 6 2 2" xfId="39440" xr:uid="{00000000-0005-0000-0000-000059990000}"/>
    <cellStyle name="20% - Accent1 4 3 2 3 6 2 2 2" xfId="39441" xr:uid="{00000000-0005-0000-0000-00005A990000}"/>
    <cellStyle name="20% - Accent1 4 3 2 3 6 2 3" xfId="39442" xr:uid="{00000000-0005-0000-0000-00005B990000}"/>
    <cellStyle name="20% - Accent1 4 3 2 3 6 3" xfId="39443" xr:uid="{00000000-0005-0000-0000-00005C990000}"/>
    <cellStyle name="20% - Accent1 4 3 2 3 6 3 2" xfId="39444" xr:uid="{00000000-0005-0000-0000-00005D990000}"/>
    <cellStyle name="20% - Accent1 4 3 2 3 6 4" xfId="39445" xr:uid="{00000000-0005-0000-0000-00005E990000}"/>
    <cellStyle name="20% - Accent1 4 3 2 3 7" xfId="39446" xr:uid="{00000000-0005-0000-0000-00005F990000}"/>
    <cellStyle name="20% - Accent1 4 3 2 3 7 2" xfId="39447" xr:uid="{00000000-0005-0000-0000-000060990000}"/>
    <cellStyle name="20% - Accent1 4 3 2 3 7 2 2" xfId="39448" xr:uid="{00000000-0005-0000-0000-000061990000}"/>
    <cellStyle name="20% - Accent1 4 3 2 3 7 3" xfId="39449" xr:uid="{00000000-0005-0000-0000-000062990000}"/>
    <cellStyle name="20% - Accent1 4 3 2 3 8" xfId="39450" xr:uid="{00000000-0005-0000-0000-000063990000}"/>
    <cellStyle name="20% - Accent1 4 3 2 3 8 2" xfId="39451" xr:uid="{00000000-0005-0000-0000-000064990000}"/>
    <cellStyle name="20% - Accent1 4 3 2 3 8 2 2" xfId="39452" xr:uid="{00000000-0005-0000-0000-000065990000}"/>
    <cellStyle name="20% - Accent1 4 3 2 3 8 3" xfId="39453" xr:uid="{00000000-0005-0000-0000-000066990000}"/>
    <cellStyle name="20% - Accent1 4 3 2 3 9" xfId="39454" xr:uid="{00000000-0005-0000-0000-000067990000}"/>
    <cellStyle name="20% - Accent1 4 3 2 3 9 2" xfId="39455" xr:uid="{00000000-0005-0000-0000-000068990000}"/>
    <cellStyle name="20% - Accent1 4 3 2 4" xfId="39456" xr:uid="{00000000-0005-0000-0000-000069990000}"/>
    <cellStyle name="20% - Accent1 4 3 2 4 10" xfId="39457" xr:uid="{00000000-0005-0000-0000-00006A990000}"/>
    <cellStyle name="20% - Accent1 4 3 2 4 10 2" xfId="39458" xr:uid="{00000000-0005-0000-0000-00006B990000}"/>
    <cellStyle name="20% - Accent1 4 3 2 4 11" xfId="39459" xr:uid="{00000000-0005-0000-0000-00006C990000}"/>
    <cellStyle name="20% - Accent1 4 3 2 4 2" xfId="39460" xr:uid="{00000000-0005-0000-0000-00006D990000}"/>
    <cellStyle name="20% - Accent1 4 3 2 4 2 2" xfId="39461" xr:uid="{00000000-0005-0000-0000-00006E990000}"/>
    <cellStyle name="20% - Accent1 4 3 2 4 2 2 2" xfId="39462" xr:uid="{00000000-0005-0000-0000-00006F990000}"/>
    <cellStyle name="20% - Accent1 4 3 2 4 2 2 2 2" xfId="39463" xr:uid="{00000000-0005-0000-0000-000070990000}"/>
    <cellStyle name="20% - Accent1 4 3 2 4 2 2 2 2 2" xfId="39464" xr:uid="{00000000-0005-0000-0000-000071990000}"/>
    <cellStyle name="20% - Accent1 4 3 2 4 2 2 2 3" xfId="39465" xr:uid="{00000000-0005-0000-0000-000072990000}"/>
    <cellStyle name="20% - Accent1 4 3 2 4 2 2 3" xfId="39466" xr:uid="{00000000-0005-0000-0000-000073990000}"/>
    <cellStyle name="20% - Accent1 4 3 2 4 2 2 3 2" xfId="39467" xr:uid="{00000000-0005-0000-0000-000074990000}"/>
    <cellStyle name="20% - Accent1 4 3 2 4 2 2 4" xfId="39468" xr:uid="{00000000-0005-0000-0000-000075990000}"/>
    <cellStyle name="20% - Accent1 4 3 2 4 2 3" xfId="39469" xr:uid="{00000000-0005-0000-0000-000076990000}"/>
    <cellStyle name="20% - Accent1 4 3 2 4 2 3 2" xfId="39470" xr:uid="{00000000-0005-0000-0000-000077990000}"/>
    <cellStyle name="20% - Accent1 4 3 2 4 2 3 2 2" xfId="39471" xr:uid="{00000000-0005-0000-0000-000078990000}"/>
    <cellStyle name="20% - Accent1 4 3 2 4 2 3 2 2 2" xfId="39472" xr:uid="{00000000-0005-0000-0000-000079990000}"/>
    <cellStyle name="20% - Accent1 4 3 2 4 2 3 2 3" xfId="39473" xr:uid="{00000000-0005-0000-0000-00007A990000}"/>
    <cellStyle name="20% - Accent1 4 3 2 4 2 3 3" xfId="39474" xr:uid="{00000000-0005-0000-0000-00007B990000}"/>
    <cellStyle name="20% - Accent1 4 3 2 4 2 3 3 2" xfId="39475" xr:uid="{00000000-0005-0000-0000-00007C990000}"/>
    <cellStyle name="20% - Accent1 4 3 2 4 2 3 4" xfId="39476" xr:uid="{00000000-0005-0000-0000-00007D990000}"/>
    <cellStyle name="20% - Accent1 4 3 2 4 2 4" xfId="39477" xr:uid="{00000000-0005-0000-0000-00007E990000}"/>
    <cellStyle name="20% - Accent1 4 3 2 4 2 4 2" xfId="39478" xr:uid="{00000000-0005-0000-0000-00007F990000}"/>
    <cellStyle name="20% - Accent1 4 3 2 4 2 4 2 2" xfId="39479" xr:uid="{00000000-0005-0000-0000-000080990000}"/>
    <cellStyle name="20% - Accent1 4 3 2 4 2 4 2 2 2" xfId="39480" xr:uid="{00000000-0005-0000-0000-000081990000}"/>
    <cellStyle name="20% - Accent1 4 3 2 4 2 4 2 3" xfId="39481" xr:uid="{00000000-0005-0000-0000-000082990000}"/>
    <cellStyle name="20% - Accent1 4 3 2 4 2 4 3" xfId="39482" xr:uid="{00000000-0005-0000-0000-000083990000}"/>
    <cellStyle name="20% - Accent1 4 3 2 4 2 4 3 2" xfId="39483" xr:uid="{00000000-0005-0000-0000-000084990000}"/>
    <cellStyle name="20% - Accent1 4 3 2 4 2 4 4" xfId="39484" xr:uid="{00000000-0005-0000-0000-000085990000}"/>
    <cellStyle name="20% - Accent1 4 3 2 4 2 5" xfId="39485" xr:uid="{00000000-0005-0000-0000-000086990000}"/>
    <cellStyle name="20% - Accent1 4 3 2 4 2 5 2" xfId="39486" xr:uid="{00000000-0005-0000-0000-000087990000}"/>
    <cellStyle name="20% - Accent1 4 3 2 4 2 5 2 2" xfId="39487" xr:uid="{00000000-0005-0000-0000-000088990000}"/>
    <cellStyle name="20% - Accent1 4 3 2 4 2 5 3" xfId="39488" xr:uid="{00000000-0005-0000-0000-000089990000}"/>
    <cellStyle name="20% - Accent1 4 3 2 4 2 6" xfId="39489" xr:uid="{00000000-0005-0000-0000-00008A990000}"/>
    <cellStyle name="20% - Accent1 4 3 2 4 2 6 2" xfId="39490" xr:uid="{00000000-0005-0000-0000-00008B990000}"/>
    <cellStyle name="20% - Accent1 4 3 2 4 2 6 2 2" xfId="39491" xr:uid="{00000000-0005-0000-0000-00008C990000}"/>
    <cellStyle name="20% - Accent1 4 3 2 4 2 6 3" xfId="39492" xr:uid="{00000000-0005-0000-0000-00008D990000}"/>
    <cellStyle name="20% - Accent1 4 3 2 4 2 7" xfId="39493" xr:uid="{00000000-0005-0000-0000-00008E990000}"/>
    <cellStyle name="20% - Accent1 4 3 2 4 2 7 2" xfId="39494" xr:uid="{00000000-0005-0000-0000-00008F990000}"/>
    <cellStyle name="20% - Accent1 4 3 2 4 2 8" xfId="39495" xr:uid="{00000000-0005-0000-0000-000090990000}"/>
    <cellStyle name="20% - Accent1 4 3 2 4 2 8 2" xfId="39496" xr:uid="{00000000-0005-0000-0000-000091990000}"/>
    <cellStyle name="20% - Accent1 4 3 2 4 2 9" xfId="39497" xr:uid="{00000000-0005-0000-0000-000092990000}"/>
    <cellStyle name="20% - Accent1 4 3 2 4 3" xfId="39498" xr:uid="{00000000-0005-0000-0000-000093990000}"/>
    <cellStyle name="20% - Accent1 4 3 2 4 3 2" xfId="39499" xr:uid="{00000000-0005-0000-0000-000094990000}"/>
    <cellStyle name="20% - Accent1 4 3 2 4 3 2 2" xfId="39500" xr:uid="{00000000-0005-0000-0000-000095990000}"/>
    <cellStyle name="20% - Accent1 4 3 2 4 3 2 2 2" xfId="39501" xr:uid="{00000000-0005-0000-0000-000096990000}"/>
    <cellStyle name="20% - Accent1 4 3 2 4 3 2 2 2 2" xfId="39502" xr:uid="{00000000-0005-0000-0000-000097990000}"/>
    <cellStyle name="20% - Accent1 4 3 2 4 3 2 2 3" xfId="39503" xr:uid="{00000000-0005-0000-0000-000098990000}"/>
    <cellStyle name="20% - Accent1 4 3 2 4 3 2 3" xfId="39504" xr:uid="{00000000-0005-0000-0000-000099990000}"/>
    <cellStyle name="20% - Accent1 4 3 2 4 3 2 3 2" xfId="39505" xr:uid="{00000000-0005-0000-0000-00009A990000}"/>
    <cellStyle name="20% - Accent1 4 3 2 4 3 2 4" xfId="39506" xr:uid="{00000000-0005-0000-0000-00009B990000}"/>
    <cellStyle name="20% - Accent1 4 3 2 4 3 3" xfId="39507" xr:uid="{00000000-0005-0000-0000-00009C990000}"/>
    <cellStyle name="20% - Accent1 4 3 2 4 3 3 2" xfId="39508" xr:uid="{00000000-0005-0000-0000-00009D990000}"/>
    <cellStyle name="20% - Accent1 4 3 2 4 3 3 2 2" xfId="39509" xr:uid="{00000000-0005-0000-0000-00009E990000}"/>
    <cellStyle name="20% - Accent1 4 3 2 4 3 3 2 2 2" xfId="39510" xr:uid="{00000000-0005-0000-0000-00009F990000}"/>
    <cellStyle name="20% - Accent1 4 3 2 4 3 3 2 3" xfId="39511" xr:uid="{00000000-0005-0000-0000-0000A0990000}"/>
    <cellStyle name="20% - Accent1 4 3 2 4 3 3 3" xfId="39512" xr:uid="{00000000-0005-0000-0000-0000A1990000}"/>
    <cellStyle name="20% - Accent1 4 3 2 4 3 3 3 2" xfId="39513" xr:uid="{00000000-0005-0000-0000-0000A2990000}"/>
    <cellStyle name="20% - Accent1 4 3 2 4 3 3 4" xfId="39514" xr:uid="{00000000-0005-0000-0000-0000A3990000}"/>
    <cellStyle name="20% - Accent1 4 3 2 4 3 4" xfId="39515" xr:uid="{00000000-0005-0000-0000-0000A4990000}"/>
    <cellStyle name="20% - Accent1 4 3 2 4 3 4 2" xfId="39516" xr:uid="{00000000-0005-0000-0000-0000A5990000}"/>
    <cellStyle name="20% - Accent1 4 3 2 4 3 4 2 2" xfId="39517" xr:uid="{00000000-0005-0000-0000-0000A6990000}"/>
    <cellStyle name="20% - Accent1 4 3 2 4 3 4 2 2 2" xfId="39518" xr:uid="{00000000-0005-0000-0000-0000A7990000}"/>
    <cellStyle name="20% - Accent1 4 3 2 4 3 4 2 3" xfId="39519" xr:uid="{00000000-0005-0000-0000-0000A8990000}"/>
    <cellStyle name="20% - Accent1 4 3 2 4 3 4 3" xfId="39520" xr:uid="{00000000-0005-0000-0000-0000A9990000}"/>
    <cellStyle name="20% - Accent1 4 3 2 4 3 4 3 2" xfId="39521" xr:uid="{00000000-0005-0000-0000-0000AA990000}"/>
    <cellStyle name="20% - Accent1 4 3 2 4 3 4 4" xfId="39522" xr:uid="{00000000-0005-0000-0000-0000AB990000}"/>
    <cellStyle name="20% - Accent1 4 3 2 4 3 5" xfId="39523" xr:uid="{00000000-0005-0000-0000-0000AC990000}"/>
    <cellStyle name="20% - Accent1 4 3 2 4 3 5 2" xfId="39524" xr:uid="{00000000-0005-0000-0000-0000AD990000}"/>
    <cellStyle name="20% - Accent1 4 3 2 4 3 5 2 2" xfId="39525" xr:uid="{00000000-0005-0000-0000-0000AE990000}"/>
    <cellStyle name="20% - Accent1 4 3 2 4 3 5 3" xfId="39526" xr:uid="{00000000-0005-0000-0000-0000AF990000}"/>
    <cellStyle name="20% - Accent1 4 3 2 4 3 6" xfId="39527" xr:uid="{00000000-0005-0000-0000-0000B0990000}"/>
    <cellStyle name="20% - Accent1 4 3 2 4 3 6 2" xfId="39528" xr:uid="{00000000-0005-0000-0000-0000B1990000}"/>
    <cellStyle name="20% - Accent1 4 3 2 4 3 6 2 2" xfId="39529" xr:uid="{00000000-0005-0000-0000-0000B2990000}"/>
    <cellStyle name="20% - Accent1 4 3 2 4 3 6 3" xfId="39530" xr:uid="{00000000-0005-0000-0000-0000B3990000}"/>
    <cellStyle name="20% - Accent1 4 3 2 4 3 7" xfId="39531" xr:uid="{00000000-0005-0000-0000-0000B4990000}"/>
    <cellStyle name="20% - Accent1 4 3 2 4 3 7 2" xfId="39532" xr:uid="{00000000-0005-0000-0000-0000B5990000}"/>
    <cellStyle name="20% - Accent1 4 3 2 4 3 8" xfId="39533" xr:uid="{00000000-0005-0000-0000-0000B6990000}"/>
    <cellStyle name="20% - Accent1 4 3 2 4 3 8 2" xfId="39534" xr:uid="{00000000-0005-0000-0000-0000B7990000}"/>
    <cellStyle name="20% - Accent1 4 3 2 4 3 9" xfId="39535" xr:uid="{00000000-0005-0000-0000-0000B8990000}"/>
    <cellStyle name="20% - Accent1 4 3 2 4 4" xfId="39536" xr:uid="{00000000-0005-0000-0000-0000B9990000}"/>
    <cellStyle name="20% - Accent1 4 3 2 4 4 2" xfId="39537" xr:uid="{00000000-0005-0000-0000-0000BA990000}"/>
    <cellStyle name="20% - Accent1 4 3 2 4 4 2 2" xfId="39538" xr:uid="{00000000-0005-0000-0000-0000BB990000}"/>
    <cellStyle name="20% - Accent1 4 3 2 4 4 2 2 2" xfId="39539" xr:uid="{00000000-0005-0000-0000-0000BC990000}"/>
    <cellStyle name="20% - Accent1 4 3 2 4 4 2 3" xfId="39540" xr:uid="{00000000-0005-0000-0000-0000BD990000}"/>
    <cellStyle name="20% - Accent1 4 3 2 4 4 3" xfId="39541" xr:uid="{00000000-0005-0000-0000-0000BE990000}"/>
    <cellStyle name="20% - Accent1 4 3 2 4 4 3 2" xfId="39542" xr:uid="{00000000-0005-0000-0000-0000BF990000}"/>
    <cellStyle name="20% - Accent1 4 3 2 4 4 4" xfId="39543" xr:uid="{00000000-0005-0000-0000-0000C0990000}"/>
    <cellStyle name="20% - Accent1 4 3 2 4 5" xfId="39544" xr:uid="{00000000-0005-0000-0000-0000C1990000}"/>
    <cellStyle name="20% - Accent1 4 3 2 4 5 2" xfId="39545" xr:uid="{00000000-0005-0000-0000-0000C2990000}"/>
    <cellStyle name="20% - Accent1 4 3 2 4 5 2 2" xfId="39546" xr:uid="{00000000-0005-0000-0000-0000C3990000}"/>
    <cellStyle name="20% - Accent1 4 3 2 4 5 2 2 2" xfId="39547" xr:uid="{00000000-0005-0000-0000-0000C4990000}"/>
    <cellStyle name="20% - Accent1 4 3 2 4 5 2 3" xfId="39548" xr:uid="{00000000-0005-0000-0000-0000C5990000}"/>
    <cellStyle name="20% - Accent1 4 3 2 4 5 3" xfId="39549" xr:uid="{00000000-0005-0000-0000-0000C6990000}"/>
    <cellStyle name="20% - Accent1 4 3 2 4 5 3 2" xfId="39550" xr:uid="{00000000-0005-0000-0000-0000C7990000}"/>
    <cellStyle name="20% - Accent1 4 3 2 4 5 4" xfId="39551" xr:uid="{00000000-0005-0000-0000-0000C8990000}"/>
    <cellStyle name="20% - Accent1 4 3 2 4 6" xfId="39552" xr:uid="{00000000-0005-0000-0000-0000C9990000}"/>
    <cellStyle name="20% - Accent1 4 3 2 4 6 2" xfId="39553" xr:uid="{00000000-0005-0000-0000-0000CA990000}"/>
    <cellStyle name="20% - Accent1 4 3 2 4 6 2 2" xfId="39554" xr:uid="{00000000-0005-0000-0000-0000CB990000}"/>
    <cellStyle name="20% - Accent1 4 3 2 4 6 2 2 2" xfId="39555" xr:uid="{00000000-0005-0000-0000-0000CC990000}"/>
    <cellStyle name="20% - Accent1 4 3 2 4 6 2 3" xfId="39556" xr:uid="{00000000-0005-0000-0000-0000CD990000}"/>
    <cellStyle name="20% - Accent1 4 3 2 4 6 3" xfId="39557" xr:uid="{00000000-0005-0000-0000-0000CE990000}"/>
    <cellStyle name="20% - Accent1 4 3 2 4 6 3 2" xfId="39558" xr:uid="{00000000-0005-0000-0000-0000CF990000}"/>
    <cellStyle name="20% - Accent1 4 3 2 4 6 4" xfId="39559" xr:uid="{00000000-0005-0000-0000-0000D0990000}"/>
    <cellStyle name="20% - Accent1 4 3 2 4 7" xfId="39560" xr:uid="{00000000-0005-0000-0000-0000D1990000}"/>
    <cellStyle name="20% - Accent1 4 3 2 4 7 2" xfId="39561" xr:uid="{00000000-0005-0000-0000-0000D2990000}"/>
    <cellStyle name="20% - Accent1 4 3 2 4 7 2 2" xfId="39562" xr:uid="{00000000-0005-0000-0000-0000D3990000}"/>
    <cellStyle name="20% - Accent1 4 3 2 4 7 3" xfId="39563" xr:uid="{00000000-0005-0000-0000-0000D4990000}"/>
    <cellStyle name="20% - Accent1 4 3 2 4 8" xfId="39564" xr:uid="{00000000-0005-0000-0000-0000D5990000}"/>
    <cellStyle name="20% - Accent1 4 3 2 4 8 2" xfId="39565" xr:uid="{00000000-0005-0000-0000-0000D6990000}"/>
    <cellStyle name="20% - Accent1 4 3 2 4 8 2 2" xfId="39566" xr:uid="{00000000-0005-0000-0000-0000D7990000}"/>
    <cellStyle name="20% - Accent1 4 3 2 4 8 3" xfId="39567" xr:uid="{00000000-0005-0000-0000-0000D8990000}"/>
    <cellStyle name="20% - Accent1 4 3 2 4 9" xfId="39568" xr:uid="{00000000-0005-0000-0000-0000D9990000}"/>
    <cellStyle name="20% - Accent1 4 3 2 4 9 2" xfId="39569" xr:uid="{00000000-0005-0000-0000-0000DA990000}"/>
    <cellStyle name="20% - Accent1 4 3 2 5" xfId="39570" xr:uid="{00000000-0005-0000-0000-0000DB990000}"/>
    <cellStyle name="20% - Accent1 4 3 2 5 10" xfId="39571" xr:uid="{00000000-0005-0000-0000-0000DC990000}"/>
    <cellStyle name="20% - Accent1 4 3 2 5 10 2" xfId="39572" xr:uid="{00000000-0005-0000-0000-0000DD990000}"/>
    <cellStyle name="20% - Accent1 4 3 2 5 11" xfId="39573" xr:uid="{00000000-0005-0000-0000-0000DE990000}"/>
    <cellStyle name="20% - Accent1 4 3 2 5 2" xfId="39574" xr:uid="{00000000-0005-0000-0000-0000DF990000}"/>
    <cellStyle name="20% - Accent1 4 3 2 5 2 2" xfId="39575" xr:uid="{00000000-0005-0000-0000-0000E0990000}"/>
    <cellStyle name="20% - Accent1 4 3 2 5 2 2 2" xfId="39576" xr:uid="{00000000-0005-0000-0000-0000E1990000}"/>
    <cellStyle name="20% - Accent1 4 3 2 5 2 2 2 2" xfId="39577" xr:uid="{00000000-0005-0000-0000-0000E2990000}"/>
    <cellStyle name="20% - Accent1 4 3 2 5 2 2 2 2 2" xfId="39578" xr:uid="{00000000-0005-0000-0000-0000E3990000}"/>
    <cellStyle name="20% - Accent1 4 3 2 5 2 2 2 3" xfId="39579" xr:uid="{00000000-0005-0000-0000-0000E4990000}"/>
    <cellStyle name="20% - Accent1 4 3 2 5 2 2 3" xfId="39580" xr:uid="{00000000-0005-0000-0000-0000E5990000}"/>
    <cellStyle name="20% - Accent1 4 3 2 5 2 2 3 2" xfId="39581" xr:uid="{00000000-0005-0000-0000-0000E6990000}"/>
    <cellStyle name="20% - Accent1 4 3 2 5 2 2 4" xfId="39582" xr:uid="{00000000-0005-0000-0000-0000E7990000}"/>
    <cellStyle name="20% - Accent1 4 3 2 5 2 3" xfId="39583" xr:uid="{00000000-0005-0000-0000-0000E8990000}"/>
    <cellStyle name="20% - Accent1 4 3 2 5 2 3 2" xfId="39584" xr:uid="{00000000-0005-0000-0000-0000E9990000}"/>
    <cellStyle name="20% - Accent1 4 3 2 5 2 3 2 2" xfId="39585" xr:uid="{00000000-0005-0000-0000-0000EA990000}"/>
    <cellStyle name="20% - Accent1 4 3 2 5 2 3 2 2 2" xfId="39586" xr:uid="{00000000-0005-0000-0000-0000EB990000}"/>
    <cellStyle name="20% - Accent1 4 3 2 5 2 3 2 3" xfId="39587" xr:uid="{00000000-0005-0000-0000-0000EC990000}"/>
    <cellStyle name="20% - Accent1 4 3 2 5 2 3 3" xfId="39588" xr:uid="{00000000-0005-0000-0000-0000ED990000}"/>
    <cellStyle name="20% - Accent1 4 3 2 5 2 3 3 2" xfId="39589" xr:uid="{00000000-0005-0000-0000-0000EE990000}"/>
    <cellStyle name="20% - Accent1 4 3 2 5 2 3 4" xfId="39590" xr:uid="{00000000-0005-0000-0000-0000EF990000}"/>
    <cellStyle name="20% - Accent1 4 3 2 5 2 4" xfId="39591" xr:uid="{00000000-0005-0000-0000-0000F0990000}"/>
    <cellStyle name="20% - Accent1 4 3 2 5 2 4 2" xfId="39592" xr:uid="{00000000-0005-0000-0000-0000F1990000}"/>
    <cellStyle name="20% - Accent1 4 3 2 5 2 4 2 2" xfId="39593" xr:uid="{00000000-0005-0000-0000-0000F2990000}"/>
    <cellStyle name="20% - Accent1 4 3 2 5 2 4 2 2 2" xfId="39594" xr:uid="{00000000-0005-0000-0000-0000F3990000}"/>
    <cellStyle name="20% - Accent1 4 3 2 5 2 4 2 3" xfId="39595" xr:uid="{00000000-0005-0000-0000-0000F4990000}"/>
    <cellStyle name="20% - Accent1 4 3 2 5 2 4 3" xfId="39596" xr:uid="{00000000-0005-0000-0000-0000F5990000}"/>
    <cellStyle name="20% - Accent1 4 3 2 5 2 4 3 2" xfId="39597" xr:uid="{00000000-0005-0000-0000-0000F6990000}"/>
    <cellStyle name="20% - Accent1 4 3 2 5 2 4 4" xfId="39598" xr:uid="{00000000-0005-0000-0000-0000F7990000}"/>
    <cellStyle name="20% - Accent1 4 3 2 5 2 5" xfId="39599" xr:uid="{00000000-0005-0000-0000-0000F8990000}"/>
    <cellStyle name="20% - Accent1 4 3 2 5 2 5 2" xfId="39600" xr:uid="{00000000-0005-0000-0000-0000F9990000}"/>
    <cellStyle name="20% - Accent1 4 3 2 5 2 5 2 2" xfId="39601" xr:uid="{00000000-0005-0000-0000-0000FA990000}"/>
    <cellStyle name="20% - Accent1 4 3 2 5 2 5 3" xfId="39602" xr:uid="{00000000-0005-0000-0000-0000FB990000}"/>
    <cellStyle name="20% - Accent1 4 3 2 5 2 6" xfId="39603" xr:uid="{00000000-0005-0000-0000-0000FC990000}"/>
    <cellStyle name="20% - Accent1 4 3 2 5 2 6 2" xfId="39604" xr:uid="{00000000-0005-0000-0000-0000FD990000}"/>
    <cellStyle name="20% - Accent1 4 3 2 5 2 6 2 2" xfId="39605" xr:uid="{00000000-0005-0000-0000-0000FE990000}"/>
    <cellStyle name="20% - Accent1 4 3 2 5 2 6 3" xfId="39606" xr:uid="{00000000-0005-0000-0000-0000FF990000}"/>
    <cellStyle name="20% - Accent1 4 3 2 5 2 7" xfId="39607" xr:uid="{00000000-0005-0000-0000-0000009A0000}"/>
    <cellStyle name="20% - Accent1 4 3 2 5 2 7 2" xfId="39608" xr:uid="{00000000-0005-0000-0000-0000019A0000}"/>
    <cellStyle name="20% - Accent1 4 3 2 5 2 8" xfId="39609" xr:uid="{00000000-0005-0000-0000-0000029A0000}"/>
    <cellStyle name="20% - Accent1 4 3 2 5 2 8 2" xfId="39610" xr:uid="{00000000-0005-0000-0000-0000039A0000}"/>
    <cellStyle name="20% - Accent1 4 3 2 5 2 9" xfId="39611" xr:uid="{00000000-0005-0000-0000-0000049A0000}"/>
    <cellStyle name="20% - Accent1 4 3 2 5 3" xfId="39612" xr:uid="{00000000-0005-0000-0000-0000059A0000}"/>
    <cellStyle name="20% - Accent1 4 3 2 5 3 2" xfId="39613" xr:uid="{00000000-0005-0000-0000-0000069A0000}"/>
    <cellStyle name="20% - Accent1 4 3 2 5 3 2 2" xfId="39614" xr:uid="{00000000-0005-0000-0000-0000079A0000}"/>
    <cellStyle name="20% - Accent1 4 3 2 5 3 2 2 2" xfId="39615" xr:uid="{00000000-0005-0000-0000-0000089A0000}"/>
    <cellStyle name="20% - Accent1 4 3 2 5 3 2 2 2 2" xfId="39616" xr:uid="{00000000-0005-0000-0000-0000099A0000}"/>
    <cellStyle name="20% - Accent1 4 3 2 5 3 2 2 3" xfId="39617" xr:uid="{00000000-0005-0000-0000-00000A9A0000}"/>
    <cellStyle name="20% - Accent1 4 3 2 5 3 2 3" xfId="39618" xr:uid="{00000000-0005-0000-0000-00000B9A0000}"/>
    <cellStyle name="20% - Accent1 4 3 2 5 3 2 3 2" xfId="39619" xr:uid="{00000000-0005-0000-0000-00000C9A0000}"/>
    <cellStyle name="20% - Accent1 4 3 2 5 3 2 4" xfId="39620" xr:uid="{00000000-0005-0000-0000-00000D9A0000}"/>
    <cellStyle name="20% - Accent1 4 3 2 5 3 3" xfId="39621" xr:uid="{00000000-0005-0000-0000-00000E9A0000}"/>
    <cellStyle name="20% - Accent1 4 3 2 5 3 3 2" xfId="39622" xr:uid="{00000000-0005-0000-0000-00000F9A0000}"/>
    <cellStyle name="20% - Accent1 4 3 2 5 3 3 2 2" xfId="39623" xr:uid="{00000000-0005-0000-0000-0000109A0000}"/>
    <cellStyle name="20% - Accent1 4 3 2 5 3 3 2 2 2" xfId="39624" xr:uid="{00000000-0005-0000-0000-0000119A0000}"/>
    <cellStyle name="20% - Accent1 4 3 2 5 3 3 2 3" xfId="39625" xr:uid="{00000000-0005-0000-0000-0000129A0000}"/>
    <cellStyle name="20% - Accent1 4 3 2 5 3 3 3" xfId="39626" xr:uid="{00000000-0005-0000-0000-0000139A0000}"/>
    <cellStyle name="20% - Accent1 4 3 2 5 3 3 3 2" xfId="39627" xr:uid="{00000000-0005-0000-0000-0000149A0000}"/>
    <cellStyle name="20% - Accent1 4 3 2 5 3 3 4" xfId="39628" xr:uid="{00000000-0005-0000-0000-0000159A0000}"/>
    <cellStyle name="20% - Accent1 4 3 2 5 3 4" xfId="39629" xr:uid="{00000000-0005-0000-0000-0000169A0000}"/>
    <cellStyle name="20% - Accent1 4 3 2 5 3 4 2" xfId="39630" xr:uid="{00000000-0005-0000-0000-0000179A0000}"/>
    <cellStyle name="20% - Accent1 4 3 2 5 3 4 2 2" xfId="39631" xr:uid="{00000000-0005-0000-0000-0000189A0000}"/>
    <cellStyle name="20% - Accent1 4 3 2 5 3 4 2 2 2" xfId="39632" xr:uid="{00000000-0005-0000-0000-0000199A0000}"/>
    <cellStyle name="20% - Accent1 4 3 2 5 3 4 2 3" xfId="39633" xr:uid="{00000000-0005-0000-0000-00001A9A0000}"/>
    <cellStyle name="20% - Accent1 4 3 2 5 3 4 3" xfId="39634" xr:uid="{00000000-0005-0000-0000-00001B9A0000}"/>
    <cellStyle name="20% - Accent1 4 3 2 5 3 4 3 2" xfId="39635" xr:uid="{00000000-0005-0000-0000-00001C9A0000}"/>
    <cellStyle name="20% - Accent1 4 3 2 5 3 4 4" xfId="39636" xr:uid="{00000000-0005-0000-0000-00001D9A0000}"/>
    <cellStyle name="20% - Accent1 4 3 2 5 3 5" xfId="39637" xr:uid="{00000000-0005-0000-0000-00001E9A0000}"/>
    <cellStyle name="20% - Accent1 4 3 2 5 3 5 2" xfId="39638" xr:uid="{00000000-0005-0000-0000-00001F9A0000}"/>
    <cellStyle name="20% - Accent1 4 3 2 5 3 5 2 2" xfId="39639" xr:uid="{00000000-0005-0000-0000-0000209A0000}"/>
    <cellStyle name="20% - Accent1 4 3 2 5 3 5 3" xfId="39640" xr:uid="{00000000-0005-0000-0000-0000219A0000}"/>
    <cellStyle name="20% - Accent1 4 3 2 5 3 6" xfId="39641" xr:uid="{00000000-0005-0000-0000-0000229A0000}"/>
    <cellStyle name="20% - Accent1 4 3 2 5 3 6 2" xfId="39642" xr:uid="{00000000-0005-0000-0000-0000239A0000}"/>
    <cellStyle name="20% - Accent1 4 3 2 5 3 6 2 2" xfId="39643" xr:uid="{00000000-0005-0000-0000-0000249A0000}"/>
    <cellStyle name="20% - Accent1 4 3 2 5 3 6 3" xfId="39644" xr:uid="{00000000-0005-0000-0000-0000259A0000}"/>
    <cellStyle name="20% - Accent1 4 3 2 5 3 7" xfId="39645" xr:uid="{00000000-0005-0000-0000-0000269A0000}"/>
    <cellStyle name="20% - Accent1 4 3 2 5 3 7 2" xfId="39646" xr:uid="{00000000-0005-0000-0000-0000279A0000}"/>
    <cellStyle name="20% - Accent1 4 3 2 5 3 8" xfId="39647" xr:uid="{00000000-0005-0000-0000-0000289A0000}"/>
    <cellStyle name="20% - Accent1 4 3 2 5 3 8 2" xfId="39648" xr:uid="{00000000-0005-0000-0000-0000299A0000}"/>
    <cellStyle name="20% - Accent1 4 3 2 5 3 9" xfId="39649" xr:uid="{00000000-0005-0000-0000-00002A9A0000}"/>
    <cellStyle name="20% - Accent1 4 3 2 5 4" xfId="39650" xr:uid="{00000000-0005-0000-0000-00002B9A0000}"/>
    <cellStyle name="20% - Accent1 4 3 2 5 4 2" xfId="39651" xr:uid="{00000000-0005-0000-0000-00002C9A0000}"/>
    <cellStyle name="20% - Accent1 4 3 2 5 4 2 2" xfId="39652" xr:uid="{00000000-0005-0000-0000-00002D9A0000}"/>
    <cellStyle name="20% - Accent1 4 3 2 5 4 2 2 2" xfId="39653" xr:uid="{00000000-0005-0000-0000-00002E9A0000}"/>
    <cellStyle name="20% - Accent1 4 3 2 5 4 2 3" xfId="39654" xr:uid="{00000000-0005-0000-0000-00002F9A0000}"/>
    <cellStyle name="20% - Accent1 4 3 2 5 4 3" xfId="39655" xr:uid="{00000000-0005-0000-0000-0000309A0000}"/>
    <cellStyle name="20% - Accent1 4 3 2 5 4 3 2" xfId="39656" xr:uid="{00000000-0005-0000-0000-0000319A0000}"/>
    <cellStyle name="20% - Accent1 4 3 2 5 4 4" xfId="39657" xr:uid="{00000000-0005-0000-0000-0000329A0000}"/>
    <cellStyle name="20% - Accent1 4 3 2 5 5" xfId="39658" xr:uid="{00000000-0005-0000-0000-0000339A0000}"/>
    <cellStyle name="20% - Accent1 4 3 2 5 5 2" xfId="39659" xr:uid="{00000000-0005-0000-0000-0000349A0000}"/>
    <cellStyle name="20% - Accent1 4 3 2 5 5 2 2" xfId="39660" xr:uid="{00000000-0005-0000-0000-0000359A0000}"/>
    <cellStyle name="20% - Accent1 4 3 2 5 5 2 2 2" xfId="39661" xr:uid="{00000000-0005-0000-0000-0000369A0000}"/>
    <cellStyle name="20% - Accent1 4 3 2 5 5 2 3" xfId="39662" xr:uid="{00000000-0005-0000-0000-0000379A0000}"/>
    <cellStyle name="20% - Accent1 4 3 2 5 5 3" xfId="39663" xr:uid="{00000000-0005-0000-0000-0000389A0000}"/>
    <cellStyle name="20% - Accent1 4 3 2 5 5 3 2" xfId="39664" xr:uid="{00000000-0005-0000-0000-0000399A0000}"/>
    <cellStyle name="20% - Accent1 4 3 2 5 5 4" xfId="39665" xr:uid="{00000000-0005-0000-0000-00003A9A0000}"/>
    <cellStyle name="20% - Accent1 4 3 2 5 6" xfId="39666" xr:uid="{00000000-0005-0000-0000-00003B9A0000}"/>
    <cellStyle name="20% - Accent1 4 3 2 5 6 2" xfId="39667" xr:uid="{00000000-0005-0000-0000-00003C9A0000}"/>
    <cellStyle name="20% - Accent1 4 3 2 5 6 2 2" xfId="39668" xr:uid="{00000000-0005-0000-0000-00003D9A0000}"/>
    <cellStyle name="20% - Accent1 4 3 2 5 6 2 2 2" xfId="39669" xr:uid="{00000000-0005-0000-0000-00003E9A0000}"/>
    <cellStyle name="20% - Accent1 4 3 2 5 6 2 3" xfId="39670" xr:uid="{00000000-0005-0000-0000-00003F9A0000}"/>
    <cellStyle name="20% - Accent1 4 3 2 5 6 3" xfId="39671" xr:uid="{00000000-0005-0000-0000-0000409A0000}"/>
    <cellStyle name="20% - Accent1 4 3 2 5 6 3 2" xfId="39672" xr:uid="{00000000-0005-0000-0000-0000419A0000}"/>
    <cellStyle name="20% - Accent1 4 3 2 5 6 4" xfId="39673" xr:uid="{00000000-0005-0000-0000-0000429A0000}"/>
    <cellStyle name="20% - Accent1 4 3 2 5 7" xfId="39674" xr:uid="{00000000-0005-0000-0000-0000439A0000}"/>
    <cellStyle name="20% - Accent1 4 3 2 5 7 2" xfId="39675" xr:uid="{00000000-0005-0000-0000-0000449A0000}"/>
    <cellStyle name="20% - Accent1 4 3 2 5 7 2 2" xfId="39676" xr:uid="{00000000-0005-0000-0000-0000459A0000}"/>
    <cellStyle name="20% - Accent1 4 3 2 5 7 3" xfId="39677" xr:uid="{00000000-0005-0000-0000-0000469A0000}"/>
    <cellStyle name="20% - Accent1 4 3 2 5 8" xfId="39678" xr:uid="{00000000-0005-0000-0000-0000479A0000}"/>
    <cellStyle name="20% - Accent1 4 3 2 5 8 2" xfId="39679" xr:uid="{00000000-0005-0000-0000-0000489A0000}"/>
    <cellStyle name="20% - Accent1 4 3 2 5 8 2 2" xfId="39680" xr:uid="{00000000-0005-0000-0000-0000499A0000}"/>
    <cellStyle name="20% - Accent1 4 3 2 5 8 3" xfId="39681" xr:uid="{00000000-0005-0000-0000-00004A9A0000}"/>
    <cellStyle name="20% - Accent1 4 3 2 5 9" xfId="39682" xr:uid="{00000000-0005-0000-0000-00004B9A0000}"/>
    <cellStyle name="20% - Accent1 4 3 2 5 9 2" xfId="39683" xr:uid="{00000000-0005-0000-0000-00004C9A0000}"/>
    <cellStyle name="20% - Accent1 4 3 2 6" xfId="39684" xr:uid="{00000000-0005-0000-0000-00004D9A0000}"/>
    <cellStyle name="20% - Accent1 4 3 2 6 2" xfId="39685" xr:uid="{00000000-0005-0000-0000-00004E9A0000}"/>
    <cellStyle name="20% - Accent1 4 3 2 6 2 2" xfId="39686" xr:uid="{00000000-0005-0000-0000-00004F9A0000}"/>
    <cellStyle name="20% - Accent1 4 3 2 6 2 2 2" xfId="39687" xr:uid="{00000000-0005-0000-0000-0000509A0000}"/>
    <cellStyle name="20% - Accent1 4 3 2 6 2 2 2 2" xfId="39688" xr:uid="{00000000-0005-0000-0000-0000519A0000}"/>
    <cellStyle name="20% - Accent1 4 3 2 6 2 2 3" xfId="39689" xr:uid="{00000000-0005-0000-0000-0000529A0000}"/>
    <cellStyle name="20% - Accent1 4 3 2 6 2 3" xfId="39690" xr:uid="{00000000-0005-0000-0000-0000539A0000}"/>
    <cellStyle name="20% - Accent1 4 3 2 6 2 3 2" xfId="39691" xr:uid="{00000000-0005-0000-0000-0000549A0000}"/>
    <cellStyle name="20% - Accent1 4 3 2 6 2 4" xfId="39692" xr:uid="{00000000-0005-0000-0000-0000559A0000}"/>
    <cellStyle name="20% - Accent1 4 3 2 6 3" xfId="39693" xr:uid="{00000000-0005-0000-0000-0000569A0000}"/>
    <cellStyle name="20% - Accent1 4 3 2 6 3 2" xfId="39694" xr:uid="{00000000-0005-0000-0000-0000579A0000}"/>
    <cellStyle name="20% - Accent1 4 3 2 6 3 2 2" xfId="39695" xr:uid="{00000000-0005-0000-0000-0000589A0000}"/>
    <cellStyle name="20% - Accent1 4 3 2 6 3 2 2 2" xfId="39696" xr:uid="{00000000-0005-0000-0000-0000599A0000}"/>
    <cellStyle name="20% - Accent1 4 3 2 6 3 2 3" xfId="39697" xr:uid="{00000000-0005-0000-0000-00005A9A0000}"/>
    <cellStyle name="20% - Accent1 4 3 2 6 3 3" xfId="39698" xr:uid="{00000000-0005-0000-0000-00005B9A0000}"/>
    <cellStyle name="20% - Accent1 4 3 2 6 3 3 2" xfId="39699" xr:uid="{00000000-0005-0000-0000-00005C9A0000}"/>
    <cellStyle name="20% - Accent1 4 3 2 6 3 4" xfId="39700" xr:uid="{00000000-0005-0000-0000-00005D9A0000}"/>
    <cellStyle name="20% - Accent1 4 3 2 6 4" xfId="39701" xr:uid="{00000000-0005-0000-0000-00005E9A0000}"/>
    <cellStyle name="20% - Accent1 4 3 2 6 4 2" xfId="39702" xr:uid="{00000000-0005-0000-0000-00005F9A0000}"/>
    <cellStyle name="20% - Accent1 4 3 2 6 4 2 2" xfId="39703" xr:uid="{00000000-0005-0000-0000-0000609A0000}"/>
    <cellStyle name="20% - Accent1 4 3 2 6 4 2 2 2" xfId="39704" xr:uid="{00000000-0005-0000-0000-0000619A0000}"/>
    <cellStyle name="20% - Accent1 4 3 2 6 4 2 3" xfId="39705" xr:uid="{00000000-0005-0000-0000-0000629A0000}"/>
    <cellStyle name="20% - Accent1 4 3 2 6 4 3" xfId="39706" xr:uid="{00000000-0005-0000-0000-0000639A0000}"/>
    <cellStyle name="20% - Accent1 4 3 2 6 4 3 2" xfId="39707" xr:uid="{00000000-0005-0000-0000-0000649A0000}"/>
    <cellStyle name="20% - Accent1 4 3 2 6 4 4" xfId="39708" xr:uid="{00000000-0005-0000-0000-0000659A0000}"/>
    <cellStyle name="20% - Accent1 4 3 2 6 5" xfId="39709" xr:uid="{00000000-0005-0000-0000-0000669A0000}"/>
    <cellStyle name="20% - Accent1 4 3 2 6 5 2" xfId="39710" xr:uid="{00000000-0005-0000-0000-0000679A0000}"/>
    <cellStyle name="20% - Accent1 4 3 2 6 5 2 2" xfId="39711" xr:uid="{00000000-0005-0000-0000-0000689A0000}"/>
    <cellStyle name="20% - Accent1 4 3 2 6 5 3" xfId="39712" xr:uid="{00000000-0005-0000-0000-0000699A0000}"/>
    <cellStyle name="20% - Accent1 4 3 2 6 6" xfId="39713" xr:uid="{00000000-0005-0000-0000-00006A9A0000}"/>
    <cellStyle name="20% - Accent1 4 3 2 6 6 2" xfId="39714" xr:uid="{00000000-0005-0000-0000-00006B9A0000}"/>
    <cellStyle name="20% - Accent1 4 3 2 6 6 2 2" xfId="39715" xr:uid="{00000000-0005-0000-0000-00006C9A0000}"/>
    <cellStyle name="20% - Accent1 4 3 2 6 6 3" xfId="39716" xr:uid="{00000000-0005-0000-0000-00006D9A0000}"/>
    <cellStyle name="20% - Accent1 4 3 2 6 7" xfId="39717" xr:uid="{00000000-0005-0000-0000-00006E9A0000}"/>
    <cellStyle name="20% - Accent1 4 3 2 6 7 2" xfId="39718" xr:uid="{00000000-0005-0000-0000-00006F9A0000}"/>
    <cellStyle name="20% - Accent1 4 3 2 6 8" xfId="39719" xr:uid="{00000000-0005-0000-0000-0000709A0000}"/>
    <cellStyle name="20% - Accent1 4 3 2 6 8 2" xfId="39720" xr:uid="{00000000-0005-0000-0000-0000719A0000}"/>
    <cellStyle name="20% - Accent1 4 3 2 6 9" xfId="39721" xr:uid="{00000000-0005-0000-0000-0000729A0000}"/>
    <cellStyle name="20% - Accent1 4 3 2 7" xfId="39722" xr:uid="{00000000-0005-0000-0000-0000739A0000}"/>
    <cellStyle name="20% - Accent1 4 3 2 7 2" xfId="39723" xr:uid="{00000000-0005-0000-0000-0000749A0000}"/>
    <cellStyle name="20% - Accent1 4 3 2 7 2 2" xfId="39724" xr:uid="{00000000-0005-0000-0000-0000759A0000}"/>
    <cellStyle name="20% - Accent1 4 3 2 7 2 2 2" xfId="39725" xr:uid="{00000000-0005-0000-0000-0000769A0000}"/>
    <cellStyle name="20% - Accent1 4 3 2 7 2 2 2 2" xfId="39726" xr:uid="{00000000-0005-0000-0000-0000779A0000}"/>
    <cellStyle name="20% - Accent1 4 3 2 7 2 2 3" xfId="39727" xr:uid="{00000000-0005-0000-0000-0000789A0000}"/>
    <cellStyle name="20% - Accent1 4 3 2 7 2 3" xfId="39728" xr:uid="{00000000-0005-0000-0000-0000799A0000}"/>
    <cellStyle name="20% - Accent1 4 3 2 7 2 3 2" xfId="39729" xr:uid="{00000000-0005-0000-0000-00007A9A0000}"/>
    <cellStyle name="20% - Accent1 4 3 2 7 2 4" xfId="39730" xr:uid="{00000000-0005-0000-0000-00007B9A0000}"/>
    <cellStyle name="20% - Accent1 4 3 2 7 3" xfId="39731" xr:uid="{00000000-0005-0000-0000-00007C9A0000}"/>
    <cellStyle name="20% - Accent1 4 3 2 7 3 2" xfId="39732" xr:uid="{00000000-0005-0000-0000-00007D9A0000}"/>
    <cellStyle name="20% - Accent1 4 3 2 7 3 2 2" xfId="39733" xr:uid="{00000000-0005-0000-0000-00007E9A0000}"/>
    <cellStyle name="20% - Accent1 4 3 2 7 3 2 2 2" xfId="39734" xr:uid="{00000000-0005-0000-0000-00007F9A0000}"/>
    <cellStyle name="20% - Accent1 4 3 2 7 3 2 3" xfId="39735" xr:uid="{00000000-0005-0000-0000-0000809A0000}"/>
    <cellStyle name="20% - Accent1 4 3 2 7 3 3" xfId="39736" xr:uid="{00000000-0005-0000-0000-0000819A0000}"/>
    <cellStyle name="20% - Accent1 4 3 2 7 3 3 2" xfId="39737" xr:uid="{00000000-0005-0000-0000-0000829A0000}"/>
    <cellStyle name="20% - Accent1 4 3 2 7 3 4" xfId="39738" xr:uid="{00000000-0005-0000-0000-0000839A0000}"/>
    <cellStyle name="20% - Accent1 4 3 2 7 4" xfId="39739" xr:uid="{00000000-0005-0000-0000-0000849A0000}"/>
    <cellStyle name="20% - Accent1 4 3 2 7 4 2" xfId="39740" xr:uid="{00000000-0005-0000-0000-0000859A0000}"/>
    <cellStyle name="20% - Accent1 4 3 2 7 4 2 2" xfId="39741" xr:uid="{00000000-0005-0000-0000-0000869A0000}"/>
    <cellStyle name="20% - Accent1 4 3 2 7 4 2 2 2" xfId="39742" xr:uid="{00000000-0005-0000-0000-0000879A0000}"/>
    <cellStyle name="20% - Accent1 4 3 2 7 4 2 3" xfId="39743" xr:uid="{00000000-0005-0000-0000-0000889A0000}"/>
    <cellStyle name="20% - Accent1 4 3 2 7 4 3" xfId="39744" xr:uid="{00000000-0005-0000-0000-0000899A0000}"/>
    <cellStyle name="20% - Accent1 4 3 2 7 4 3 2" xfId="39745" xr:uid="{00000000-0005-0000-0000-00008A9A0000}"/>
    <cellStyle name="20% - Accent1 4 3 2 7 4 4" xfId="39746" xr:uid="{00000000-0005-0000-0000-00008B9A0000}"/>
    <cellStyle name="20% - Accent1 4 3 2 7 5" xfId="39747" xr:uid="{00000000-0005-0000-0000-00008C9A0000}"/>
    <cellStyle name="20% - Accent1 4 3 2 7 5 2" xfId="39748" xr:uid="{00000000-0005-0000-0000-00008D9A0000}"/>
    <cellStyle name="20% - Accent1 4 3 2 7 5 2 2" xfId="39749" xr:uid="{00000000-0005-0000-0000-00008E9A0000}"/>
    <cellStyle name="20% - Accent1 4 3 2 7 5 3" xfId="39750" xr:uid="{00000000-0005-0000-0000-00008F9A0000}"/>
    <cellStyle name="20% - Accent1 4 3 2 7 6" xfId="39751" xr:uid="{00000000-0005-0000-0000-0000909A0000}"/>
    <cellStyle name="20% - Accent1 4 3 2 7 6 2" xfId="39752" xr:uid="{00000000-0005-0000-0000-0000919A0000}"/>
    <cellStyle name="20% - Accent1 4 3 2 7 6 2 2" xfId="39753" xr:uid="{00000000-0005-0000-0000-0000929A0000}"/>
    <cellStyle name="20% - Accent1 4 3 2 7 6 3" xfId="39754" xr:uid="{00000000-0005-0000-0000-0000939A0000}"/>
    <cellStyle name="20% - Accent1 4 3 2 7 7" xfId="39755" xr:uid="{00000000-0005-0000-0000-0000949A0000}"/>
    <cellStyle name="20% - Accent1 4 3 2 7 7 2" xfId="39756" xr:uid="{00000000-0005-0000-0000-0000959A0000}"/>
    <cellStyle name="20% - Accent1 4 3 2 7 8" xfId="39757" xr:uid="{00000000-0005-0000-0000-0000969A0000}"/>
    <cellStyle name="20% - Accent1 4 3 2 7 8 2" xfId="39758" xr:uid="{00000000-0005-0000-0000-0000979A0000}"/>
    <cellStyle name="20% - Accent1 4 3 2 7 9" xfId="39759" xr:uid="{00000000-0005-0000-0000-0000989A0000}"/>
    <cellStyle name="20% - Accent1 4 3 2 8" xfId="39760" xr:uid="{00000000-0005-0000-0000-0000999A0000}"/>
    <cellStyle name="20% - Accent1 4 3 2 8 2" xfId="39761" xr:uid="{00000000-0005-0000-0000-00009A9A0000}"/>
    <cellStyle name="20% - Accent1 4 3 2 8 2 2" xfId="39762" xr:uid="{00000000-0005-0000-0000-00009B9A0000}"/>
    <cellStyle name="20% - Accent1 4 3 2 8 2 2 2" xfId="39763" xr:uid="{00000000-0005-0000-0000-00009C9A0000}"/>
    <cellStyle name="20% - Accent1 4 3 2 8 2 3" xfId="39764" xr:uid="{00000000-0005-0000-0000-00009D9A0000}"/>
    <cellStyle name="20% - Accent1 4 3 2 8 3" xfId="39765" xr:uid="{00000000-0005-0000-0000-00009E9A0000}"/>
    <cellStyle name="20% - Accent1 4 3 2 8 3 2" xfId="39766" xr:uid="{00000000-0005-0000-0000-00009F9A0000}"/>
    <cellStyle name="20% - Accent1 4 3 2 8 4" xfId="39767" xr:uid="{00000000-0005-0000-0000-0000A09A0000}"/>
    <cellStyle name="20% - Accent1 4 3 2 9" xfId="39768" xr:uid="{00000000-0005-0000-0000-0000A19A0000}"/>
    <cellStyle name="20% - Accent1 4 3 2 9 2" xfId="39769" xr:uid="{00000000-0005-0000-0000-0000A29A0000}"/>
    <cellStyle name="20% - Accent1 4 3 2 9 2 2" xfId="39770" xr:uid="{00000000-0005-0000-0000-0000A39A0000}"/>
    <cellStyle name="20% - Accent1 4 3 2 9 2 2 2" xfId="39771" xr:uid="{00000000-0005-0000-0000-0000A49A0000}"/>
    <cellStyle name="20% - Accent1 4 3 2 9 2 3" xfId="39772" xr:uid="{00000000-0005-0000-0000-0000A59A0000}"/>
    <cellStyle name="20% - Accent1 4 3 2 9 3" xfId="39773" xr:uid="{00000000-0005-0000-0000-0000A69A0000}"/>
    <cellStyle name="20% - Accent1 4 3 2 9 3 2" xfId="39774" xr:uid="{00000000-0005-0000-0000-0000A79A0000}"/>
    <cellStyle name="20% - Accent1 4 3 2 9 4" xfId="39775" xr:uid="{00000000-0005-0000-0000-0000A89A0000}"/>
    <cellStyle name="20% - Accent1 4 3 3" xfId="39776" xr:uid="{00000000-0005-0000-0000-0000A99A0000}"/>
    <cellStyle name="20% - Accent1 4 3 3 10" xfId="39777" xr:uid="{00000000-0005-0000-0000-0000AA9A0000}"/>
    <cellStyle name="20% - Accent1 4 3 3 10 2" xfId="39778" xr:uid="{00000000-0005-0000-0000-0000AB9A0000}"/>
    <cellStyle name="20% - Accent1 4 3 3 10 2 2" xfId="39779" xr:uid="{00000000-0005-0000-0000-0000AC9A0000}"/>
    <cellStyle name="20% - Accent1 4 3 3 10 3" xfId="39780" xr:uid="{00000000-0005-0000-0000-0000AD9A0000}"/>
    <cellStyle name="20% - Accent1 4 3 3 11" xfId="39781" xr:uid="{00000000-0005-0000-0000-0000AE9A0000}"/>
    <cellStyle name="20% - Accent1 4 3 3 11 2" xfId="39782" xr:uid="{00000000-0005-0000-0000-0000AF9A0000}"/>
    <cellStyle name="20% - Accent1 4 3 3 11 2 2" xfId="39783" xr:uid="{00000000-0005-0000-0000-0000B09A0000}"/>
    <cellStyle name="20% - Accent1 4 3 3 11 3" xfId="39784" xr:uid="{00000000-0005-0000-0000-0000B19A0000}"/>
    <cellStyle name="20% - Accent1 4 3 3 12" xfId="39785" xr:uid="{00000000-0005-0000-0000-0000B29A0000}"/>
    <cellStyle name="20% - Accent1 4 3 3 12 2" xfId="39786" xr:uid="{00000000-0005-0000-0000-0000B39A0000}"/>
    <cellStyle name="20% - Accent1 4 3 3 13" xfId="39787" xr:uid="{00000000-0005-0000-0000-0000B49A0000}"/>
    <cellStyle name="20% - Accent1 4 3 3 13 2" xfId="39788" xr:uid="{00000000-0005-0000-0000-0000B59A0000}"/>
    <cellStyle name="20% - Accent1 4 3 3 14" xfId="39789" xr:uid="{00000000-0005-0000-0000-0000B69A0000}"/>
    <cellStyle name="20% - Accent1 4 3 3 2" xfId="39790" xr:uid="{00000000-0005-0000-0000-0000B79A0000}"/>
    <cellStyle name="20% - Accent1 4 3 3 2 10" xfId="39791" xr:uid="{00000000-0005-0000-0000-0000B89A0000}"/>
    <cellStyle name="20% - Accent1 4 3 3 2 10 2" xfId="39792" xr:uid="{00000000-0005-0000-0000-0000B99A0000}"/>
    <cellStyle name="20% - Accent1 4 3 3 2 11" xfId="39793" xr:uid="{00000000-0005-0000-0000-0000BA9A0000}"/>
    <cellStyle name="20% - Accent1 4 3 3 2 2" xfId="39794" xr:uid="{00000000-0005-0000-0000-0000BB9A0000}"/>
    <cellStyle name="20% - Accent1 4 3 3 2 2 2" xfId="39795" xr:uid="{00000000-0005-0000-0000-0000BC9A0000}"/>
    <cellStyle name="20% - Accent1 4 3 3 2 2 2 2" xfId="39796" xr:uid="{00000000-0005-0000-0000-0000BD9A0000}"/>
    <cellStyle name="20% - Accent1 4 3 3 2 2 2 2 2" xfId="39797" xr:uid="{00000000-0005-0000-0000-0000BE9A0000}"/>
    <cellStyle name="20% - Accent1 4 3 3 2 2 2 2 2 2" xfId="39798" xr:uid="{00000000-0005-0000-0000-0000BF9A0000}"/>
    <cellStyle name="20% - Accent1 4 3 3 2 2 2 2 3" xfId="39799" xr:uid="{00000000-0005-0000-0000-0000C09A0000}"/>
    <cellStyle name="20% - Accent1 4 3 3 2 2 2 3" xfId="39800" xr:uid="{00000000-0005-0000-0000-0000C19A0000}"/>
    <cellStyle name="20% - Accent1 4 3 3 2 2 2 3 2" xfId="39801" xr:uid="{00000000-0005-0000-0000-0000C29A0000}"/>
    <cellStyle name="20% - Accent1 4 3 3 2 2 2 4" xfId="39802" xr:uid="{00000000-0005-0000-0000-0000C39A0000}"/>
    <cellStyle name="20% - Accent1 4 3 3 2 2 3" xfId="39803" xr:uid="{00000000-0005-0000-0000-0000C49A0000}"/>
    <cellStyle name="20% - Accent1 4 3 3 2 2 3 2" xfId="39804" xr:uid="{00000000-0005-0000-0000-0000C59A0000}"/>
    <cellStyle name="20% - Accent1 4 3 3 2 2 3 2 2" xfId="39805" xr:uid="{00000000-0005-0000-0000-0000C69A0000}"/>
    <cellStyle name="20% - Accent1 4 3 3 2 2 3 2 2 2" xfId="39806" xr:uid="{00000000-0005-0000-0000-0000C79A0000}"/>
    <cellStyle name="20% - Accent1 4 3 3 2 2 3 2 3" xfId="39807" xr:uid="{00000000-0005-0000-0000-0000C89A0000}"/>
    <cellStyle name="20% - Accent1 4 3 3 2 2 3 3" xfId="39808" xr:uid="{00000000-0005-0000-0000-0000C99A0000}"/>
    <cellStyle name="20% - Accent1 4 3 3 2 2 3 3 2" xfId="39809" xr:uid="{00000000-0005-0000-0000-0000CA9A0000}"/>
    <cellStyle name="20% - Accent1 4 3 3 2 2 3 4" xfId="39810" xr:uid="{00000000-0005-0000-0000-0000CB9A0000}"/>
    <cellStyle name="20% - Accent1 4 3 3 2 2 4" xfId="39811" xr:uid="{00000000-0005-0000-0000-0000CC9A0000}"/>
    <cellStyle name="20% - Accent1 4 3 3 2 2 4 2" xfId="39812" xr:uid="{00000000-0005-0000-0000-0000CD9A0000}"/>
    <cellStyle name="20% - Accent1 4 3 3 2 2 4 2 2" xfId="39813" xr:uid="{00000000-0005-0000-0000-0000CE9A0000}"/>
    <cellStyle name="20% - Accent1 4 3 3 2 2 4 2 2 2" xfId="39814" xr:uid="{00000000-0005-0000-0000-0000CF9A0000}"/>
    <cellStyle name="20% - Accent1 4 3 3 2 2 4 2 3" xfId="39815" xr:uid="{00000000-0005-0000-0000-0000D09A0000}"/>
    <cellStyle name="20% - Accent1 4 3 3 2 2 4 3" xfId="39816" xr:uid="{00000000-0005-0000-0000-0000D19A0000}"/>
    <cellStyle name="20% - Accent1 4 3 3 2 2 4 3 2" xfId="39817" xr:uid="{00000000-0005-0000-0000-0000D29A0000}"/>
    <cellStyle name="20% - Accent1 4 3 3 2 2 4 4" xfId="39818" xr:uid="{00000000-0005-0000-0000-0000D39A0000}"/>
    <cellStyle name="20% - Accent1 4 3 3 2 2 5" xfId="39819" xr:uid="{00000000-0005-0000-0000-0000D49A0000}"/>
    <cellStyle name="20% - Accent1 4 3 3 2 2 5 2" xfId="39820" xr:uid="{00000000-0005-0000-0000-0000D59A0000}"/>
    <cellStyle name="20% - Accent1 4 3 3 2 2 5 2 2" xfId="39821" xr:uid="{00000000-0005-0000-0000-0000D69A0000}"/>
    <cellStyle name="20% - Accent1 4 3 3 2 2 5 3" xfId="39822" xr:uid="{00000000-0005-0000-0000-0000D79A0000}"/>
    <cellStyle name="20% - Accent1 4 3 3 2 2 6" xfId="39823" xr:uid="{00000000-0005-0000-0000-0000D89A0000}"/>
    <cellStyle name="20% - Accent1 4 3 3 2 2 6 2" xfId="39824" xr:uid="{00000000-0005-0000-0000-0000D99A0000}"/>
    <cellStyle name="20% - Accent1 4 3 3 2 2 6 2 2" xfId="39825" xr:uid="{00000000-0005-0000-0000-0000DA9A0000}"/>
    <cellStyle name="20% - Accent1 4 3 3 2 2 6 3" xfId="39826" xr:uid="{00000000-0005-0000-0000-0000DB9A0000}"/>
    <cellStyle name="20% - Accent1 4 3 3 2 2 7" xfId="39827" xr:uid="{00000000-0005-0000-0000-0000DC9A0000}"/>
    <cellStyle name="20% - Accent1 4 3 3 2 2 7 2" xfId="39828" xr:uid="{00000000-0005-0000-0000-0000DD9A0000}"/>
    <cellStyle name="20% - Accent1 4 3 3 2 2 8" xfId="39829" xr:uid="{00000000-0005-0000-0000-0000DE9A0000}"/>
    <cellStyle name="20% - Accent1 4 3 3 2 2 8 2" xfId="39830" xr:uid="{00000000-0005-0000-0000-0000DF9A0000}"/>
    <cellStyle name="20% - Accent1 4 3 3 2 2 9" xfId="39831" xr:uid="{00000000-0005-0000-0000-0000E09A0000}"/>
    <cellStyle name="20% - Accent1 4 3 3 2 3" xfId="39832" xr:uid="{00000000-0005-0000-0000-0000E19A0000}"/>
    <cellStyle name="20% - Accent1 4 3 3 2 3 2" xfId="39833" xr:uid="{00000000-0005-0000-0000-0000E29A0000}"/>
    <cellStyle name="20% - Accent1 4 3 3 2 3 2 2" xfId="39834" xr:uid="{00000000-0005-0000-0000-0000E39A0000}"/>
    <cellStyle name="20% - Accent1 4 3 3 2 3 2 2 2" xfId="39835" xr:uid="{00000000-0005-0000-0000-0000E49A0000}"/>
    <cellStyle name="20% - Accent1 4 3 3 2 3 2 2 2 2" xfId="39836" xr:uid="{00000000-0005-0000-0000-0000E59A0000}"/>
    <cellStyle name="20% - Accent1 4 3 3 2 3 2 2 3" xfId="39837" xr:uid="{00000000-0005-0000-0000-0000E69A0000}"/>
    <cellStyle name="20% - Accent1 4 3 3 2 3 2 3" xfId="39838" xr:uid="{00000000-0005-0000-0000-0000E79A0000}"/>
    <cellStyle name="20% - Accent1 4 3 3 2 3 2 3 2" xfId="39839" xr:uid="{00000000-0005-0000-0000-0000E89A0000}"/>
    <cellStyle name="20% - Accent1 4 3 3 2 3 2 4" xfId="39840" xr:uid="{00000000-0005-0000-0000-0000E99A0000}"/>
    <cellStyle name="20% - Accent1 4 3 3 2 3 3" xfId="39841" xr:uid="{00000000-0005-0000-0000-0000EA9A0000}"/>
    <cellStyle name="20% - Accent1 4 3 3 2 3 3 2" xfId="39842" xr:uid="{00000000-0005-0000-0000-0000EB9A0000}"/>
    <cellStyle name="20% - Accent1 4 3 3 2 3 3 2 2" xfId="39843" xr:uid="{00000000-0005-0000-0000-0000EC9A0000}"/>
    <cellStyle name="20% - Accent1 4 3 3 2 3 3 2 2 2" xfId="39844" xr:uid="{00000000-0005-0000-0000-0000ED9A0000}"/>
    <cellStyle name="20% - Accent1 4 3 3 2 3 3 2 3" xfId="39845" xr:uid="{00000000-0005-0000-0000-0000EE9A0000}"/>
    <cellStyle name="20% - Accent1 4 3 3 2 3 3 3" xfId="39846" xr:uid="{00000000-0005-0000-0000-0000EF9A0000}"/>
    <cellStyle name="20% - Accent1 4 3 3 2 3 3 3 2" xfId="39847" xr:uid="{00000000-0005-0000-0000-0000F09A0000}"/>
    <cellStyle name="20% - Accent1 4 3 3 2 3 3 4" xfId="39848" xr:uid="{00000000-0005-0000-0000-0000F19A0000}"/>
    <cellStyle name="20% - Accent1 4 3 3 2 3 4" xfId="39849" xr:uid="{00000000-0005-0000-0000-0000F29A0000}"/>
    <cellStyle name="20% - Accent1 4 3 3 2 3 4 2" xfId="39850" xr:uid="{00000000-0005-0000-0000-0000F39A0000}"/>
    <cellStyle name="20% - Accent1 4 3 3 2 3 4 2 2" xfId="39851" xr:uid="{00000000-0005-0000-0000-0000F49A0000}"/>
    <cellStyle name="20% - Accent1 4 3 3 2 3 4 2 2 2" xfId="39852" xr:uid="{00000000-0005-0000-0000-0000F59A0000}"/>
    <cellStyle name="20% - Accent1 4 3 3 2 3 4 2 3" xfId="39853" xr:uid="{00000000-0005-0000-0000-0000F69A0000}"/>
    <cellStyle name="20% - Accent1 4 3 3 2 3 4 3" xfId="39854" xr:uid="{00000000-0005-0000-0000-0000F79A0000}"/>
    <cellStyle name="20% - Accent1 4 3 3 2 3 4 3 2" xfId="39855" xr:uid="{00000000-0005-0000-0000-0000F89A0000}"/>
    <cellStyle name="20% - Accent1 4 3 3 2 3 4 4" xfId="39856" xr:uid="{00000000-0005-0000-0000-0000F99A0000}"/>
    <cellStyle name="20% - Accent1 4 3 3 2 3 5" xfId="39857" xr:uid="{00000000-0005-0000-0000-0000FA9A0000}"/>
    <cellStyle name="20% - Accent1 4 3 3 2 3 5 2" xfId="39858" xr:uid="{00000000-0005-0000-0000-0000FB9A0000}"/>
    <cellStyle name="20% - Accent1 4 3 3 2 3 5 2 2" xfId="39859" xr:uid="{00000000-0005-0000-0000-0000FC9A0000}"/>
    <cellStyle name="20% - Accent1 4 3 3 2 3 5 3" xfId="39860" xr:uid="{00000000-0005-0000-0000-0000FD9A0000}"/>
    <cellStyle name="20% - Accent1 4 3 3 2 3 6" xfId="39861" xr:uid="{00000000-0005-0000-0000-0000FE9A0000}"/>
    <cellStyle name="20% - Accent1 4 3 3 2 3 6 2" xfId="39862" xr:uid="{00000000-0005-0000-0000-0000FF9A0000}"/>
    <cellStyle name="20% - Accent1 4 3 3 2 3 6 2 2" xfId="39863" xr:uid="{00000000-0005-0000-0000-0000009B0000}"/>
    <cellStyle name="20% - Accent1 4 3 3 2 3 6 3" xfId="39864" xr:uid="{00000000-0005-0000-0000-0000019B0000}"/>
    <cellStyle name="20% - Accent1 4 3 3 2 3 7" xfId="39865" xr:uid="{00000000-0005-0000-0000-0000029B0000}"/>
    <cellStyle name="20% - Accent1 4 3 3 2 3 7 2" xfId="39866" xr:uid="{00000000-0005-0000-0000-0000039B0000}"/>
    <cellStyle name="20% - Accent1 4 3 3 2 3 8" xfId="39867" xr:uid="{00000000-0005-0000-0000-0000049B0000}"/>
    <cellStyle name="20% - Accent1 4 3 3 2 3 8 2" xfId="39868" xr:uid="{00000000-0005-0000-0000-0000059B0000}"/>
    <cellStyle name="20% - Accent1 4 3 3 2 3 9" xfId="39869" xr:uid="{00000000-0005-0000-0000-0000069B0000}"/>
    <cellStyle name="20% - Accent1 4 3 3 2 4" xfId="39870" xr:uid="{00000000-0005-0000-0000-0000079B0000}"/>
    <cellStyle name="20% - Accent1 4 3 3 2 4 2" xfId="39871" xr:uid="{00000000-0005-0000-0000-0000089B0000}"/>
    <cellStyle name="20% - Accent1 4 3 3 2 4 2 2" xfId="39872" xr:uid="{00000000-0005-0000-0000-0000099B0000}"/>
    <cellStyle name="20% - Accent1 4 3 3 2 4 2 2 2" xfId="39873" xr:uid="{00000000-0005-0000-0000-00000A9B0000}"/>
    <cellStyle name="20% - Accent1 4 3 3 2 4 2 3" xfId="39874" xr:uid="{00000000-0005-0000-0000-00000B9B0000}"/>
    <cellStyle name="20% - Accent1 4 3 3 2 4 3" xfId="39875" xr:uid="{00000000-0005-0000-0000-00000C9B0000}"/>
    <cellStyle name="20% - Accent1 4 3 3 2 4 3 2" xfId="39876" xr:uid="{00000000-0005-0000-0000-00000D9B0000}"/>
    <cellStyle name="20% - Accent1 4 3 3 2 4 4" xfId="39877" xr:uid="{00000000-0005-0000-0000-00000E9B0000}"/>
    <cellStyle name="20% - Accent1 4 3 3 2 5" xfId="39878" xr:uid="{00000000-0005-0000-0000-00000F9B0000}"/>
    <cellStyle name="20% - Accent1 4 3 3 2 5 2" xfId="39879" xr:uid="{00000000-0005-0000-0000-0000109B0000}"/>
    <cellStyle name="20% - Accent1 4 3 3 2 5 2 2" xfId="39880" xr:uid="{00000000-0005-0000-0000-0000119B0000}"/>
    <cellStyle name="20% - Accent1 4 3 3 2 5 2 2 2" xfId="39881" xr:uid="{00000000-0005-0000-0000-0000129B0000}"/>
    <cellStyle name="20% - Accent1 4 3 3 2 5 2 3" xfId="39882" xr:uid="{00000000-0005-0000-0000-0000139B0000}"/>
    <cellStyle name="20% - Accent1 4 3 3 2 5 3" xfId="39883" xr:uid="{00000000-0005-0000-0000-0000149B0000}"/>
    <cellStyle name="20% - Accent1 4 3 3 2 5 3 2" xfId="39884" xr:uid="{00000000-0005-0000-0000-0000159B0000}"/>
    <cellStyle name="20% - Accent1 4 3 3 2 5 4" xfId="39885" xr:uid="{00000000-0005-0000-0000-0000169B0000}"/>
    <cellStyle name="20% - Accent1 4 3 3 2 6" xfId="39886" xr:uid="{00000000-0005-0000-0000-0000179B0000}"/>
    <cellStyle name="20% - Accent1 4 3 3 2 6 2" xfId="39887" xr:uid="{00000000-0005-0000-0000-0000189B0000}"/>
    <cellStyle name="20% - Accent1 4 3 3 2 6 2 2" xfId="39888" xr:uid="{00000000-0005-0000-0000-0000199B0000}"/>
    <cellStyle name="20% - Accent1 4 3 3 2 6 2 2 2" xfId="39889" xr:uid="{00000000-0005-0000-0000-00001A9B0000}"/>
    <cellStyle name="20% - Accent1 4 3 3 2 6 2 3" xfId="39890" xr:uid="{00000000-0005-0000-0000-00001B9B0000}"/>
    <cellStyle name="20% - Accent1 4 3 3 2 6 3" xfId="39891" xr:uid="{00000000-0005-0000-0000-00001C9B0000}"/>
    <cellStyle name="20% - Accent1 4 3 3 2 6 3 2" xfId="39892" xr:uid="{00000000-0005-0000-0000-00001D9B0000}"/>
    <cellStyle name="20% - Accent1 4 3 3 2 6 4" xfId="39893" xr:uid="{00000000-0005-0000-0000-00001E9B0000}"/>
    <cellStyle name="20% - Accent1 4 3 3 2 7" xfId="39894" xr:uid="{00000000-0005-0000-0000-00001F9B0000}"/>
    <cellStyle name="20% - Accent1 4 3 3 2 7 2" xfId="39895" xr:uid="{00000000-0005-0000-0000-0000209B0000}"/>
    <cellStyle name="20% - Accent1 4 3 3 2 7 2 2" xfId="39896" xr:uid="{00000000-0005-0000-0000-0000219B0000}"/>
    <cellStyle name="20% - Accent1 4 3 3 2 7 3" xfId="39897" xr:uid="{00000000-0005-0000-0000-0000229B0000}"/>
    <cellStyle name="20% - Accent1 4 3 3 2 8" xfId="39898" xr:uid="{00000000-0005-0000-0000-0000239B0000}"/>
    <cellStyle name="20% - Accent1 4 3 3 2 8 2" xfId="39899" xr:uid="{00000000-0005-0000-0000-0000249B0000}"/>
    <cellStyle name="20% - Accent1 4 3 3 2 8 2 2" xfId="39900" xr:uid="{00000000-0005-0000-0000-0000259B0000}"/>
    <cellStyle name="20% - Accent1 4 3 3 2 8 3" xfId="39901" xr:uid="{00000000-0005-0000-0000-0000269B0000}"/>
    <cellStyle name="20% - Accent1 4 3 3 2 9" xfId="39902" xr:uid="{00000000-0005-0000-0000-0000279B0000}"/>
    <cellStyle name="20% - Accent1 4 3 3 2 9 2" xfId="39903" xr:uid="{00000000-0005-0000-0000-0000289B0000}"/>
    <cellStyle name="20% - Accent1 4 3 3 3" xfId="39904" xr:uid="{00000000-0005-0000-0000-0000299B0000}"/>
    <cellStyle name="20% - Accent1 4 3 3 3 10" xfId="39905" xr:uid="{00000000-0005-0000-0000-00002A9B0000}"/>
    <cellStyle name="20% - Accent1 4 3 3 3 10 2" xfId="39906" xr:uid="{00000000-0005-0000-0000-00002B9B0000}"/>
    <cellStyle name="20% - Accent1 4 3 3 3 11" xfId="39907" xr:uid="{00000000-0005-0000-0000-00002C9B0000}"/>
    <cellStyle name="20% - Accent1 4 3 3 3 2" xfId="39908" xr:uid="{00000000-0005-0000-0000-00002D9B0000}"/>
    <cellStyle name="20% - Accent1 4 3 3 3 2 2" xfId="39909" xr:uid="{00000000-0005-0000-0000-00002E9B0000}"/>
    <cellStyle name="20% - Accent1 4 3 3 3 2 2 2" xfId="39910" xr:uid="{00000000-0005-0000-0000-00002F9B0000}"/>
    <cellStyle name="20% - Accent1 4 3 3 3 2 2 2 2" xfId="39911" xr:uid="{00000000-0005-0000-0000-0000309B0000}"/>
    <cellStyle name="20% - Accent1 4 3 3 3 2 2 2 2 2" xfId="39912" xr:uid="{00000000-0005-0000-0000-0000319B0000}"/>
    <cellStyle name="20% - Accent1 4 3 3 3 2 2 2 3" xfId="39913" xr:uid="{00000000-0005-0000-0000-0000329B0000}"/>
    <cellStyle name="20% - Accent1 4 3 3 3 2 2 3" xfId="39914" xr:uid="{00000000-0005-0000-0000-0000339B0000}"/>
    <cellStyle name="20% - Accent1 4 3 3 3 2 2 3 2" xfId="39915" xr:uid="{00000000-0005-0000-0000-0000349B0000}"/>
    <cellStyle name="20% - Accent1 4 3 3 3 2 2 4" xfId="39916" xr:uid="{00000000-0005-0000-0000-0000359B0000}"/>
    <cellStyle name="20% - Accent1 4 3 3 3 2 3" xfId="39917" xr:uid="{00000000-0005-0000-0000-0000369B0000}"/>
    <cellStyle name="20% - Accent1 4 3 3 3 2 3 2" xfId="39918" xr:uid="{00000000-0005-0000-0000-0000379B0000}"/>
    <cellStyle name="20% - Accent1 4 3 3 3 2 3 2 2" xfId="39919" xr:uid="{00000000-0005-0000-0000-0000389B0000}"/>
    <cellStyle name="20% - Accent1 4 3 3 3 2 3 2 2 2" xfId="39920" xr:uid="{00000000-0005-0000-0000-0000399B0000}"/>
    <cellStyle name="20% - Accent1 4 3 3 3 2 3 2 3" xfId="39921" xr:uid="{00000000-0005-0000-0000-00003A9B0000}"/>
    <cellStyle name="20% - Accent1 4 3 3 3 2 3 3" xfId="39922" xr:uid="{00000000-0005-0000-0000-00003B9B0000}"/>
    <cellStyle name="20% - Accent1 4 3 3 3 2 3 3 2" xfId="39923" xr:uid="{00000000-0005-0000-0000-00003C9B0000}"/>
    <cellStyle name="20% - Accent1 4 3 3 3 2 3 4" xfId="39924" xr:uid="{00000000-0005-0000-0000-00003D9B0000}"/>
    <cellStyle name="20% - Accent1 4 3 3 3 2 4" xfId="39925" xr:uid="{00000000-0005-0000-0000-00003E9B0000}"/>
    <cellStyle name="20% - Accent1 4 3 3 3 2 4 2" xfId="39926" xr:uid="{00000000-0005-0000-0000-00003F9B0000}"/>
    <cellStyle name="20% - Accent1 4 3 3 3 2 4 2 2" xfId="39927" xr:uid="{00000000-0005-0000-0000-0000409B0000}"/>
    <cellStyle name="20% - Accent1 4 3 3 3 2 4 2 2 2" xfId="39928" xr:uid="{00000000-0005-0000-0000-0000419B0000}"/>
    <cellStyle name="20% - Accent1 4 3 3 3 2 4 2 3" xfId="39929" xr:uid="{00000000-0005-0000-0000-0000429B0000}"/>
    <cellStyle name="20% - Accent1 4 3 3 3 2 4 3" xfId="39930" xr:uid="{00000000-0005-0000-0000-0000439B0000}"/>
    <cellStyle name="20% - Accent1 4 3 3 3 2 4 3 2" xfId="39931" xr:uid="{00000000-0005-0000-0000-0000449B0000}"/>
    <cellStyle name="20% - Accent1 4 3 3 3 2 4 4" xfId="39932" xr:uid="{00000000-0005-0000-0000-0000459B0000}"/>
    <cellStyle name="20% - Accent1 4 3 3 3 2 5" xfId="39933" xr:uid="{00000000-0005-0000-0000-0000469B0000}"/>
    <cellStyle name="20% - Accent1 4 3 3 3 2 5 2" xfId="39934" xr:uid="{00000000-0005-0000-0000-0000479B0000}"/>
    <cellStyle name="20% - Accent1 4 3 3 3 2 5 2 2" xfId="39935" xr:uid="{00000000-0005-0000-0000-0000489B0000}"/>
    <cellStyle name="20% - Accent1 4 3 3 3 2 5 3" xfId="39936" xr:uid="{00000000-0005-0000-0000-0000499B0000}"/>
    <cellStyle name="20% - Accent1 4 3 3 3 2 6" xfId="39937" xr:uid="{00000000-0005-0000-0000-00004A9B0000}"/>
    <cellStyle name="20% - Accent1 4 3 3 3 2 6 2" xfId="39938" xr:uid="{00000000-0005-0000-0000-00004B9B0000}"/>
    <cellStyle name="20% - Accent1 4 3 3 3 2 6 2 2" xfId="39939" xr:uid="{00000000-0005-0000-0000-00004C9B0000}"/>
    <cellStyle name="20% - Accent1 4 3 3 3 2 6 3" xfId="39940" xr:uid="{00000000-0005-0000-0000-00004D9B0000}"/>
    <cellStyle name="20% - Accent1 4 3 3 3 2 7" xfId="39941" xr:uid="{00000000-0005-0000-0000-00004E9B0000}"/>
    <cellStyle name="20% - Accent1 4 3 3 3 2 7 2" xfId="39942" xr:uid="{00000000-0005-0000-0000-00004F9B0000}"/>
    <cellStyle name="20% - Accent1 4 3 3 3 2 8" xfId="39943" xr:uid="{00000000-0005-0000-0000-0000509B0000}"/>
    <cellStyle name="20% - Accent1 4 3 3 3 2 8 2" xfId="39944" xr:uid="{00000000-0005-0000-0000-0000519B0000}"/>
    <cellStyle name="20% - Accent1 4 3 3 3 2 9" xfId="39945" xr:uid="{00000000-0005-0000-0000-0000529B0000}"/>
    <cellStyle name="20% - Accent1 4 3 3 3 3" xfId="39946" xr:uid="{00000000-0005-0000-0000-0000539B0000}"/>
    <cellStyle name="20% - Accent1 4 3 3 3 3 2" xfId="39947" xr:uid="{00000000-0005-0000-0000-0000549B0000}"/>
    <cellStyle name="20% - Accent1 4 3 3 3 3 2 2" xfId="39948" xr:uid="{00000000-0005-0000-0000-0000559B0000}"/>
    <cellStyle name="20% - Accent1 4 3 3 3 3 2 2 2" xfId="39949" xr:uid="{00000000-0005-0000-0000-0000569B0000}"/>
    <cellStyle name="20% - Accent1 4 3 3 3 3 2 2 2 2" xfId="39950" xr:uid="{00000000-0005-0000-0000-0000579B0000}"/>
    <cellStyle name="20% - Accent1 4 3 3 3 3 2 2 3" xfId="39951" xr:uid="{00000000-0005-0000-0000-0000589B0000}"/>
    <cellStyle name="20% - Accent1 4 3 3 3 3 2 3" xfId="39952" xr:uid="{00000000-0005-0000-0000-0000599B0000}"/>
    <cellStyle name="20% - Accent1 4 3 3 3 3 2 3 2" xfId="39953" xr:uid="{00000000-0005-0000-0000-00005A9B0000}"/>
    <cellStyle name="20% - Accent1 4 3 3 3 3 2 4" xfId="39954" xr:uid="{00000000-0005-0000-0000-00005B9B0000}"/>
    <cellStyle name="20% - Accent1 4 3 3 3 3 3" xfId="39955" xr:uid="{00000000-0005-0000-0000-00005C9B0000}"/>
    <cellStyle name="20% - Accent1 4 3 3 3 3 3 2" xfId="39956" xr:uid="{00000000-0005-0000-0000-00005D9B0000}"/>
    <cellStyle name="20% - Accent1 4 3 3 3 3 3 2 2" xfId="39957" xr:uid="{00000000-0005-0000-0000-00005E9B0000}"/>
    <cellStyle name="20% - Accent1 4 3 3 3 3 3 2 2 2" xfId="39958" xr:uid="{00000000-0005-0000-0000-00005F9B0000}"/>
    <cellStyle name="20% - Accent1 4 3 3 3 3 3 2 3" xfId="39959" xr:uid="{00000000-0005-0000-0000-0000609B0000}"/>
    <cellStyle name="20% - Accent1 4 3 3 3 3 3 3" xfId="39960" xr:uid="{00000000-0005-0000-0000-0000619B0000}"/>
    <cellStyle name="20% - Accent1 4 3 3 3 3 3 3 2" xfId="39961" xr:uid="{00000000-0005-0000-0000-0000629B0000}"/>
    <cellStyle name="20% - Accent1 4 3 3 3 3 3 4" xfId="39962" xr:uid="{00000000-0005-0000-0000-0000639B0000}"/>
    <cellStyle name="20% - Accent1 4 3 3 3 3 4" xfId="39963" xr:uid="{00000000-0005-0000-0000-0000649B0000}"/>
    <cellStyle name="20% - Accent1 4 3 3 3 3 4 2" xfId="39964" xr:uid="{00000000-0005-0000-0000-0000659B0000}"/>
    <cellStyle name="20% - Accent1 4 3 3 3 3 4 2 2" xfId="39965" xr:uid="{00000000-0005-0000-0000-0000669B0000}"/>
    <cellStyle name="20% - Accent1 4 3 3 3 3 4 2 2 2" xfId="39966" xr:uid="{00000000-0005-0000-0000-0000679B0000}"/>
    <cellStyle name="20% - Accent1 4 3 3 3 3 4 2 3" xfId="39967" xr:uid="{00000000-0005-0000-0000-0000689B0000}"/>
    <cellStyle name="20% - Accent1 4 3 3 3 3 4 3" xfId="39968" xr:uid="{00000000-0005-0000-0000-0000699B0000}"/>
    <cellStyle name="20% - Accent1 4 3 3 3 3 4 3 2" xfId="39969" xr:uid="{00000000-0005-0000-0000-00006A9B0000}"/>
    <cellStyle name="20% - Accent1 4 3 3 3 3 4 4" xfId="39970" xr:uid="{00000000-0005-0000-0000-00006B9B0000}"/>
    <cellStyle name="20% - Accent1 4 3 3 3 3 5" xfId="39971" xr:uid="{00000000-0005-0000-0000-00006C9B0000}"/>
    <cellStyle name="20% - Accent1 4 3 3 3 3 5 2" xfId="39972" xr:uid="{00000000-0005-0000-0000-00006D9B0000}"/>
    <cellStyle name="20% - Accent1 4 3 3 3 3 5 2 2" xfId="39973" xr:uid="{00000000-0005-0000-0000-00006E9B0000}"/>
    <cellStyle name="20% - Accent1 4 3 3 3 3 5 3" xfId="39974" xr:uid="{00000000-0005-0000-0000-00006F9B0000}"/>
    <cellStyle name="20% - Accent1 4 3 3 3 3 6" xfId="39975" xr:uid="{00000000-0005-0000-0000-0000709B0000}"/>
    <cellStyle name="20% - Accent1 4 3 3 3 3 6 2" xfId="39976" xr:uid="{00000000-0005-0000-0000-0000719B0000}"/>
    <cellStyle name="20% - Accent1 4 3 3 3 3 6 2 2" xfId="39977" xr:uid="{00000000-0005-0000-0000-0000729B0000}"/>
    <cellStyle name="20% - Accent1 4 3 3 3 3 6 3" xfId="39978" xr:uid="{00000000-0005-0000-0000-0000739B0000}"/>
    <cellStyle name="20% - Accent1 4 3 3 3 3 7" xfId="39979" xr:uid="{00000000-0005-0000-0000-0000749B0000}"/>
    <cellStyle name="20% - Accent1 4 3 3 3 3 7 2" xfId="39980" xr:uid="{00000000-0005-0000-0000-0000759B0000}"/>
    <cellStyle name="20% - Accent1 4 3 3 3 3 8" xfId="39981" xr:uid="{00000000-0005-0000-0000-0000769B0000}"/>
    <cellStyle name="20% - Accent1 4 3 3 3 3 8 2" xfId="39982" xr:uid="{00000000-0005-0000-0000-0000779B0000}"/>
    <cellStyle name="20% - Accent1 4 3 3 3 3 9" xfId="39983" xr:uid="{00000000-0005-0000-0000-0000789B0000}"/>
    <cellStyle name="20% - Accent1 4 3 3 3 4" xfId="39984" xr:uid="{00000000-0005-0000-0000-0000799B0000}"/>
    <cellStyle name="20% - Accent1 4 3 3 3 4 2" xfId="39985" xr:uid="{00000000-0005-0000-0000-00007A9B0000}"/>
    <cellStyle name="20% - Accent1 4 3 3 3 4 2 2" xfId="39986" xr:uid="{00000000-0005-0000-0000-00007B9B0000}"/>
    <cellStyle name="20% - Accent1 4 3 3 3 4 2 2 2" xfId="39987" xr:uid="{00000000-0005-0000-0000-00007C9B0000}"/>
    <cellStyle name="20% - Accent1 4 3 3 3 4 2 3" xfId="39988" xr:uid="{00000000-0005-0000-0000-00007D9B0000}"/>
    <cellStyle name="20% - Accent1 4 3 3 3 4 3" xfId="39989" xr:uid="{00000000-0005-0000-0000-00007E9B0000}"/>
    <cellStyle name="20% - Accent1 4 3 3 3 4 3 2" xfId="39990" xr:uid="{00000000-0005-0000-0000-00007F9B0000}"/>
    <cellStyle name="20% - Accent1 4 3 3 3 4 4" xfId="39991" xr:uid="{00000000-0005-0000-0000-0000809B0000}"/>
    <cellStyle name="20% - Accent1 4 3 3 3 5" xfId="39992" xr:uid="{00000000-0005-0000-0000-0000819B0000}"/>
    <cellStyle name="20% - Accent1 4 3 3 3 5 2" xfId="39993" xr:uid="{00000000-0005-0000-0000-0000829B0000}"/>
    <cellStyle name="20% - Accent1 4 3 3 3 5 2 2" xfId="39994" xr:uid="{00000000-0005-0000-0000-0000839B0000}"/>
    <cellStyle name="20% - Accent1 4 3 3 3 5 2 2 2" xfId="39995" xr:uid="{00000000-0005-0000-0000-0000849B0000}"/>
    <cellStyle name="20% - Accent1 4 3 3 3 5 2 3" xfId="39996" xr:uid="{00000000-0005-0000-0000-0000859B0000}"/>
    <cellStyle name="20% - Accent1 4 3 3 3 5 3" xfId="39997" xr:uid="{00000000-0005-0000-0000-0000869B0000}"/>
    <cellStyle name="20% - Accent1 4 3 3 3 5 3 2" xfId="39998" xr:uid="{00000000-0005-0000-0000-0000879B0000}"/>
    <cellStyle name="20% - Accent1 4 3 3 3 5 4" xfId="39999" xr:uid="{00000000-0005-0000-0000-0000889B0000}"/>
    <cellStyle name="20% - Accent1 4 3 3 3 6" xfId="40000" xr:uid="{00000000-0005-0000-0000-0000899B0000}"/>
    <cellStyle name="20% - Accent1 4 3 3 3 6 2" xfId="40001" xr:uid="{00000000-0005-0000-0000-00008A9B0000}"/>
    <cellStyle name="20% - Accent1 4 3 3 3 6 2 2" xfId="40002" xr:uid="{00000000-0005-0000-0000-00008B9B0000}"/>
    <cellStyle name="20% - Accent1 4 3 3 3 6 2 2 2" xfId="40003" xr:uid="{00000000-0005-0000-0000-00008C9B0000}"/>
    <cellStyle name="20% - Accent1 4 3 3 3 6 2 3" xfId="40004" xr:uid="{00000000-0005-0000-0000-00008D9B0000}"/>
    <cellStyle name="20% - Accent1 4 3 3 3 6 3" xfId="40005" xr:uid="{00000000-0005-0000-0000-00008E9B0000}"/>
    <cellStyle name="20% - Accent1 4 3 3 3 6 3 2" xfId="40006" xr:uid="{00000000-0005-0000-0000-00008F9B0000}"/>
    <cellStyle name="20% - Accent1 4 3 3 3 6 4" xfId="40007" xr:uid="{00000000-0005-0000-0000-0000909B0000}"/>
    <cellStyle name="20% - Accent1 4 3 3 3 7" xfId="40008" xr:uid="{00000000-0005-0000-0000-0000919B0000}"/>
    <cellStyle name="20% - Accent1 4 3 3 3 7 2" xfId="40009" xr:uid="{00000000-0005-0000-0000-0000929B0000}"/>
    <cellStyle name="20% - Accent1 4 3 3 3 7 2 2" xfId="40010" xr:uid="{00000000-0005-0000-0000-0000939B0000}"/>
    <cellStyle name="20% - Accent1 4 3 3 3 7 3" xfId="40011" xr:uid="{00000000-0005-0000-0000-0000949B0000}"/>
    <cellStyle name="20% - Accent1 4 3 3 3 8" xfId="40012" xr:uid="{00000000-0005-0000-0000-0000959B0000}"/>
    <cellStyle name="20% - Accent1 4 3 3 3 8 2" xfId="40013" xr:uid="{00000000-0005-0000-0000-0000969B0000}"/>
    <cellStyle name="20% - Accent1 4 3 3 3 8 2 2" xfId="40014" xr:uid="{00000000-0005-0000-0000-0000979B0000}"/>
    <cellStyle name="20% - Accent1 4 3 3 3 8 3" xfId="40015" xr:uid="{00000000-0005-0000-0000-0000989B0000}"/>
    <cellStyle name="20% - Accent1 4 3 3 3 9" xfId="40016" xr:uid="{00000000-0005-0000-0000-0000999B0000}"/>
    <cellStyle name="20% - Accent1 4 3 3 3 9 2" xfId="40017" xr:uid="{00000000-0005-0000-0000-00009A9B0000}"/>
    <cellStyle name="20% - Accent1 4 3 3 4" xfId="40018" xr:uid="{00000000-0005-0000-0000-00009B9B0000}"/>
    <cellStyle name="20% - Accent1 4 3 3 4 10" xfId="40019" xr:uid="{00000000-0005-0000-0000-00009C9B0000}"/>
    <cellStyle name="20% - Accent1 4 3 3 4 10 2" xfId="40020" xr:uid="{00000000-0005-0000-0000-00009D9B0000}"/>
    <cellStyle name="20% - Accent1 4 3 3 4 11" xfId="40021" xr:uid="{00000000-0005-0000-0000-00009E9B0000}"/>
    <cellStyle name="20% - Accent1 4 3 3 4 2" xfId="40022" xr:uid="{00000000-0005-0000-0000-00009F9B0000}"/>
    <cellStyle name="20% - Accent1 4 3 3 4 2 2" xfId="40023" xr:uid="{00000000-0005-0000-0000-0000A09B0000}"/>
    <cellStyle name="20% - Accent1 4 3 3 4 2 2 2" xfId="40024" xr:uid="{00000000-0005-0000-0000-0000A19B0000}"/>
    <cellStyle name="20% - Accent1 4 3 3 4 2 2 2 2" xfId="40025" xr:uid="{00000000-0005-0000-0000-0000A29B0000}"/>
    <cellStyle name="20% - Accent1 4 3 3 4 2 2 2 2 2" xfId="40026" xr:uid="{00000000-0005-0000-0000-0000A39B0000}"/>
    <cellStyle name="20% - Accent1 4 3 3 4 2 2 2 3" xfId="40027" xr:uid="{00000000-0005-0000-0000-0000A49B0000}"/>
    <cellStyle name="20% - Accent1 4 3 3 4 2 2 3" xfId="40028" xr:uid="{00000000-0005-0000-0000-0000A59B0000}"/>
    <cellStyle name="20% - Accent1 4 3 3 4 2 2 3 2" xfId="40029" xr:uid="{00000000-0005-0000-0000-0000A69B0000}"/>
    <cellStyle name="20% - Accent1 4 3 3 4 2 2 4" xfId="40030" xr:uid="{00000000-0005-0000-0000-0000A79B0000}"/>
    <cellStyle name="20% - Accent1 4 3 3 4 2 3" xfId="40031" xr:uid="{00000000-0005-0000-0000-0000A89B0000}"/>
    <cellStyle name="20% - Accent1 4 3 3 4 2 3 2" xfId="40032" xr:uid="{00000000-0005-0000-0000-0000A99B0000}"/>
    <cellStyle name="20% - Accent1 4 3 3 4 2 3 2 2" xfId="40033" xr:uid="{00000000-0005-0000-0000-0000AA9B0000}"/>
    <cellStyle name="20% - Accent1 4 3 3 4 2 3 2 2 2" xfId="40034" xr:uid="{00000000-0005-0000-0000-0000AB9B0000}"/>
    <cellStyle name="20% - Accent1 4 3 3 4 2 3 2 3" xfId="40035" xr:uid="{00000000-0005-0000-0000-0000AC9B0000}"/>
    <cellStyle name="20% - Accent1 4 3 3 4 2 3 3" xfId="40036" xr:uid="{00000000-0005-0000-0000-0000AD9B0000}"/>
    <cellStyle name="20% - Accent1 4 3 3 4 2 3 3 2" xfId="40037" xr:uid="{00000000-0005-0000-0000-0000AE9B0000}"/>
    <cellStyle name="20% - Accent1 4 3 3 4 2 3 4" xfId="40038" xr:uid="{00000000-0005-0000-0000-0000AF9B0000}"/>
    <cellStyle name="20% - Accent1 4 3 3 4 2 4" xfId="40039" xr:uid="{00000000-0005-0000-0000-0000B09B0000}"/>
    <cellStyle name="20% - Accent1 4 3 3 4 2 4 2" xfId="40040" xr:uid="{00000000-0005-0000-0000-0000B19B0000}"/>
    <cellStyle name="20% - Accent1 4 3 3 4 2 4 2 2" xfId="40041" xr:uid="{00000000-0005-0000-0000-0000B29B0000}"/>
    <cellStyle name="20% - Accent1 4 3 3 4 2 4 2 2 2" xfId="40042" xr:uid="{00000000-0005-0000-0000-0000B39B0000}"/>
    <cellStyle name="20% - Accent1 4 3 3 4 2 4 2 3" xfId="40043" xr:uid="{00000000-0005-0000-0000-0000B49B0000}"/>
    <cellStyle name="20% - Accent1 4 3 3 4 2 4 3" xfId="40044" xr:uid="{00000000-0005-0000-0000-0000B59B0000}"/>
    <cellStyle name="20% - Accent1 4 3 3 4 2 4 3 2" xfId="40045" xr:uid="{00000000-0005-0000-0000-0000B69B0000}"/>
    <cellStyle name="20% - Accent1 4 3 3 4 2 4 4" xfId="40046" xr:uid="{00000000-0005-0000-0000-0000B79B0000}"/>
    <cellStyle name="20% - Accent1 4 3 3 4 2 5" xfId="40047" xr:uid="{00000000-0005-0000-0000-0000B89B0000}"/>
    <cellStyle name="20% - Accent1 4 3 3 4 2 5 2" xfId="40048" xr:uid="{00000000-0005-0000-0000-0000B99B0000}"/>
    <cellStyle name="20% - Accent1 4 3 3 4 2 5 2 2" xfId="40049" xr:uid="{00000000-0005-0000-0000-0000BA9B0000}"/>
    <cellStyle name="20% - Accent1 4 3 3 4 2 5 3" xfId="40050" xr:uid="{00000000-0005-0000-0000-0000BB9B0000}"/>
    <cellStyle name="20% - Accent1 4 3 3 4 2 6" xfId="40051" xr:uid="{00000000-0005-0000-0000-0000BC9B0000}"/>
    <cellStyle name="20% - Accent1 4 3 3 4 2 6 2" xfId="40052" xr:uid="{00000000-0005-0000-0000-0000BD9B0000}"/>
    <cellStyle name="20% - Accent1 4 3 3 4 2 6 2 2" xfId="40053" xr:uid="{00000000-0005-0000-0000-0000BE9B0000}"/>
    <cellStyle name="20% - Accent1 4 3 3 4 2 6 3" xfId="40054" xr:uid="{00000000-0005-0000-0000-0000BF9B0000}"/>
    <cellStyle name="20% - Accent1 4 3 3 4 2 7" xfId="40055" xr:uid="{00000000-0005-0000-0000-0000C09B0000}"/>
    <cellStyle name="20% - Accent1 4 3 3 4 2 7 2" xfId="40056" xr:uid="{00000000-0005-0000-0000-0000C19B0000}"/>
    <cellStyle name="20% - Accent1 4 3 3 4 2 8" xfId="40057" xr:uid="{00000000-0005-0000-0000-0000C29B0000}"/>
    <cellStyle name="20% - Accent1 4 3 3 4 2 8 2" xfId="40058" xr:uid="{00000000-0005-0000-0000-0000C39B0000}"/>
    <cellStyle name="20% - Accent1 4 3 3 4 2 9" xfId="40059" xr:uid="{00000000-0005-0000-0000-0000C49B0000}"/>
    <cellStyle name="20% - Accent1 4 3 3 4 3" xfId="40060" xr:uid="{00000000-0005-0000-0000-0000C59B0000}"/>
    <cellStyle name="20% - Accent1 4 3 3 4 3 2" xfId="40061" xr:uid="{00000000-0005-0000-0000-0000C69B0000}"/>
    <cellStyle name="20% - Accent1 4 3 3 4 3 2 2" xfId="40062" xr:uid="{00000000-0005-0000-0000-0000C79B0000}"/>
    <cellStyle name="20% - Accent1 4 3 3 4 3 2 2 2" xfId="40063" xr:uid="{00000000-0005-0000-0000-0000C89B0000}"/>
    <cellStyle name="20% - Accent1 4 3 3 4 3 2 2 2 2" xfId="40064" xr:uid="{00000000-0005-0000-0000-0000C99B0000}"/>
    <cellStyle name="20% - Accent1 4 3 3 4 3 2 2 3" xfId="40065" xr:uid="{00000000-0005-0000-0000-0000CA9B0000}"/>
    <cellStyle name="20% - Accent1 4 3 3 4 3 2 3" xfId="40066" xr:uid="{00000000-0005-0000-0000-0000CB9B0000}"/>
    <cellStyle name="20% - Accent1 4 3 3 4 3 2 3 2" xfId="40067" xr:uid="{00000000-0005-0000-0000-0000CC9B0000}"/>
    <cellStyle name="20% - Accent1 4 3 3 4 3 2 4" xfId="40068" xr:uid="{00000000-0005-0000-0000-0000CD9B0000}"/>
    <cellStyle name="20% - Accent1 4 3 3 4 3 3" xfId="40069" xr:uid="{00000000-0005-0000-0000-0000CE9B0000}"/>
    <cellStyle name="20% - Accent1 4 3 3 4 3 3 2" xfId="40070" xr:uid="{00000000-0005-0000-0000-0000CF9B0000}"/>
    <cellStyle name="20% - Accent1 4 3 3 4 3 3 2 2" xfId="40071" xr:uid="{00000000-0005-0000-0000-0000D09B0000}"/>
    <cellStyle name="20% - Accent1 4 3 3 4 3 3 2 2 2" xfId="40072" xr:uid="{00000000-0005-0000-0000-0000D19B0000}"/>
    <cellStyle name="20% - Accent1 4 3 3 4 3 3 2 3" xfId="40073" xr:uid="{00000000-0005-0000-0000-0000D29B0000}"/>
    <cellStyle name="20% - Accent1 4 3 3 4 3 3 3" xfId="40074" xr:uid="{00000000-0005-0000-0000-0000D39B0000}"/>
    <cellStyle name="20% - Accent1 4 3 3 4 3 3 3 2" xfId="40075" xr:uid="{00000000-0005-0000-0000-0000D49B0000}"/>
    <cellStyle name="20% - Accent1 4 3 3 4 3 3 4" xfId="40076" xr:uid="{00000000-0005-0000-0000-0000D59B0000}"/>
    <cellStyle name="20% - Accent1 4 3 3 4 3 4" xfId="40077" xr:uid="{00000000-0005-0000-0000-0000D69B0000}"/>
    <cellStyle name="20% - Accent1 4 3 3 4 3 4 2" xfId="40078" xr:uid="{00000000-0005-0000-0000-0000D79B0000}"/>
    <cellStyle name="20% - Accent1 4 3 3 4 3 4 2 2" xfId="40079" xr:uid="{00000000-0005-0000-0000-0000D89B0000}"/>
    <cellStyle name="20% - Accent1 4 3 3 4 3 4 2 2 2" xfId="40080" xr:uid="{00000000-0005-0000-0000-0000D99B0000}"/>
    <cellStyle name="20% - Accent1 4 3 3 4 3 4 2 3" xfId="40081" xr:uid="{00000000-0005-0000-0000-0000DA9B0000}"/>
    <cellStyle name="20% - Accent1 4 3 3 4 3 4 3" xfId="40082" xr:uid="{00000000-0005-0000-0000-0000DB9B0000}"/>
    <cellStyle name="20% - Accent1 4 3 3 4 3 4 3 2" xfId="40083" xr:uid="{00000000-0005-0000-0000-0000DC9B0000}"/>
    <cellStyle name="20% - Accent1 4 3 3 4 3 4 4" xfId="40084" xr:uid="{00000000-0005-0000-0000-0000DD9B0000}"/>
    <cellStyle name="20% - Accent1 4 3 3 4 3 5" xfId="40085" xr:uid="{00000000-0005-0000-0000-0000DE9B0000}"/>
    <cellStyle name="20% - Accent1 4 3 3 4 3 5 2" xfId="40086" xr:uid="{00000000-0005-0000-0000-0000DF9B0000}"/>
    <cellStyle name="20% - Accent1 4 3 3 4 3 5 2 2" xfId="40087" xr:uid="{00000000-0005-0000-0000-0000E09B0000}"/>
    <cellStyle name="20% - Accent1 4 3 3 4 3 5 3" xfId="40088" xr:uid="{00000000-0005-0000-0000-0000E19B0000}"/>
    <cellStyle name="20% - Accent1 4 3 3 4 3 6" xfId="40089" xr:uid="{00000000-0005-0000-0000-0000E29B0000}"/>
    <cellStyle name="20% - Accent1 4 3 3 4 3 6 2" xfId="40090" xr:uid="{00000000-0005-0000-0000-0000E39B0000}"/>
    <cellStyle name="20% - Accent1 4 3 3 4 3 6 2 2" xfId="40091" xr:uid="{00000000-0005-0000-0000-0000E49B0000}"/>
    <cellStyle name="20% - Accent1 4 3 3 4 3 6 3" xfId="40092" xr:uid="{00000000-0005-0000-0000-0000E59B0000}"/>
    <cellStyle name="20% - Accent1 4 3 3 4 3 7" xfId="40093" xr:uid="{00000000-0005-0000-0000-0000E69B0000}"/>
    <cellStyle name="20% - Accent1 4 3 3 4 3 7 2" xfId="40094" xr:uid="{00000000-0005-0000-0000-0000E79B0000}"/>
    <cellStyle name="20% - Accent1 4 3 3 4 3 8" xfId="40095" xr:uid="{00000000-0005-0000-0000-0000E89B0000}"/>
    <cellStyle name="20% - Accent1 4 3 3 4 3 8 2" xfId="40096" xr:uid="{00000000-0005-0000-0000-0000E99B0000}"/>
    <cellStyle name="20% - Accent1 4 3 3 4 3 9" xfId="40097" xr:uid="{00000000-0005-0000-0000-0000EA9B0000}"/>
    <cellStyle name="20% - Accent1 4 3 3 4 4" xfId="40098" xr:uid="{00000000-0005-0000-0000-0000EB9B0000}"/>
    <cellStyle name="20% - Accent1 4 3 3 4 4 2" xfId="40099" xr:uid="{00000000-0005-0000-0000-0000EC9B0000}"/>
    <cellStyle name="20% - Accent1 4 3 3 4 4 2 2" xfId="40100" xr:uid="{00000000-0005-0000-0000-0000ED9B0000}"/>
    <cellStyle name="20% - Accent1 4 3 3 4 4 2 2 2" xfId="40101" xr:uid="{00000000-0005-0000-0000-0000EE9B0000}"/>
    <cellStyle name="20% - Accent1 4 3 3 4 4 2 3" xfId="40102" xr:uid="{00000000-0005-0000-0000-0000EF9B0000}"/>
    <cellStyle name="20% - Accent1 4 3 3 4 4 3" xfId="40103" xr:uid="{00000000-0005-0000-0000-0000F09B0000}"/>
    <cellStyle name="20% - Accent1 4 3 3 4 4 3 2" xfId="40104" xr:uid="{00000000-0005-0000-0000-0000F19B0000}"/>
    <cellStyle name="20% - Accent1 4 3 3 4 4 4" xfId="40105" xr:uid="{00000000-0005-0000-0000-0000F29B0000}"/>
    <cellStyle name="20% - Accent1 4 3 3 4 5" xfId="40106" xr:uid="{00000000-0005-0000-0000-0000F39B0000}"/>
    <cellStyle name="20% - Accent1 4 3 3 4 5 2" xfId="40107" xr:uid="{00000000-0005-0000-0000-0000F49B0000}"/>
    <cellStyle name="20% - Accent1 4 3 3 4 5 2 2" xfId="40108" xr:uid="{00000000-0005-0000-0000-0000F59B0000}"/>
    <cellStyle name="20% - Accent1 4 3 3 4 5 2 2 2" xfId="40109" xr:uid="{00000000-0005-0000-0000-0000F69B0000}"/>
    <cellStyle name="20% - Accent1 4 3 3 4 5 2 3" xfId="40110" xr:uid="{00000000-0005-0000-0000-0000F79B0000}"/>
    <cellStyle name="20% - Accent1 4 3 3 4 5 3" xfId="40111" xr:uid="{00000000-0005-0000-0000-0000F89B0000}"/>
    <cellStyle name="20% - Accent1 4 3 3 4 5 3 2" xfId="40112" xr:uid="{00000000-0005-0000-0000-0000F99B0000}"/>
    <cellStyle name="20% - Accent1 4 3 3 4 5 4" xfId="40113" xr:uid="{00000000-0005-0000-0000-0000FA9B0000}"/>
    <cellStyle name="20% - Accent1 4 3 3 4 6" xfId="40114" xr:uid="{00000000-0005-0000-0000-0000FB9B0000}"/>
    <cellStyle name="20% - Accent1 4 3 3 4 6 2" xfId="40115" xr:uid="{00000000-0005-0000-0000-0000FC9B0000}"/>
    <cellStyle name="20% - Accent1 4 3 3 4 6 2 2" xfId="40116" xr:uid="{00000000-0005-0000-0000-0000FD9B0000}"/>
    <cellStyle name="20% - Accent1 4 3 3 4 6 2 2 2" xfId="40117" xr:uid="{00000000-0005-0000-0000-0000FE9B0000}"/>
    <cellStyle name="20% - Accent1 4 3 3 4 6 2 3" xfId="40118" xr:uid="{00000000-0005-0000-0000-0000FF9B0000}"/>
    <cellStyle name="20% - Accent1 4 3 3 4 6 3" xfId="40119" xr:uid="{00000000-0005-0000-0000-0000009C0000}"/>
    <cellStyle name="20% - Accent1 4 3 3 4 6 3 2" xfId="40120" xr:uid="{00000000-0005-0000-0000-0000019C0000}"/>
    <cellStyle name="20% - Accent1 4 3 3 4 6 4" xfId="40121" xr:uid="{00000000-0005-0000-0000-0000029C0000}"/>
    <cellStyle name="20% - Accent1 4 3 3 4 7" xfId="40122" xr:uid="{00000000-0005-0000-0000-0000039C0000}"/>
    <cellStyle name="20% - Accent1 4 3 3 4 7 2" xfId="40123" xr:uid="{00000000-0005-0000-0000-0000049C0000}"/>
    <cellStyle name="20% - Accent1 4 3 3 4 7 2 2" xfId="40124" xr:uid="{00000000-0005-0000-0000-0000059C0000}"/>
    <cellStyle name="20% - Accent1 4 3 3 4 7 3" xfId="40125" xr:uid="{00000000-0005-0000-0000-0000069C0000}"/>
    <cellStyle name="20% - Accent1 4 3 3 4 8" xfId="40126" xr:uid="{00000000-0005-0000-0000-0000079C0000}"/>
    <cellStyle name="20% - Accent1 4 3 3 4 8 2" xfId="40127" xr:uid="{00000000-0005-0000-0000-0000089C0000}"/>
    <cellStyle name="20% - Accent1 4 3 3 4 8 2 2" xfId="40128" xr:uid="{00000000-0005-0000-0000-0000099C0000}"/>
    <cellStyle name="20% - Accent1 4 3 3 4 8 3" xfId="40129" xr:uid="{00000000-0005-0000-0000-00000A9C0000}"/>
    <cellStyle name="20% - Accent1 4 3 3 4 9" xfId="40130" xr:uid="{00000000-0005-0000-0000-00000B9C0000}"/>
    <cellStyle name="20% - Accent1 4 3 3 4 9 2" xfId="40131" xr:uid="{00000000-0005-0000-0000-00000C9C0000}"/>
    <cellStyle name="20% - Accent1 4 3 3 5" xfId="40132" xr:uid="{00000000-0005-0000-0000-00000D9C0000}"/>
    <cellStyle name="20% - Accent1 4 3 3 5 2" xfId="40133" xr:uid="{00000000-0005-0000-0000-00000E9C0000}"/>
    <cellStyle name="20% - Accent1 4 3 3 5 2 2" xfId="40134" xr:uid="{00000000-0005-0000-0000-00000F9C0000}"/>
    <cellStyle name="20% - Accent1 4 3 3 5 2 2 2" xfId="40135" xr:uid="{00000000-0005-0000-0000-0000109C0000}"/>
    <cellStyle name="20% - Accent1 4 3 3 5 2 2 2 2" xfId="40136" xr:uid="{00000000-0005-0000-0000-0000119C0000}"/>
    <cellStyle name="20% - Accent1 4 3 3 5 2 2 3" xfId="40137" xr:uid="{00000000-0005-0000-0000-0000129C0000}"/>
    <cellStyle name="20% - Accent1 4 3 3 5 2 3" xfId="40138" xr:uid="{00000000-0005-0000-0000-0000139C0000}"/>
    <cellStyle name="20% - Accent1 4 3 3 5 2 3 2" xfId="40139" xr:uid="{00000000-0005-0000-0000-0000149C0000}"/>
    <cellStyle name="20% - Accent1 4 3 3 5 2 4" xfId="40140" xr:uid="{00000000-0005-0000-0000-0000159C0000}"/>
    <cellStyle name="20% - Accent1 4 3 3 5 3" xfId="40141" xr:uid="{00000000-0005-0000-0000-0000169C0000}"/>
    <cellStyle name="20% - Accent1 4 3 3 5 3 2" xfId="40142" xr:uid="{00000000-0005-0000-0000-0000179C0000}"/>
    <cellStyle name="20% - Accent1 4 3 3 5 3 2 2" xfId="40143" xr:uid="{00000000-0005-0000-0000-0000189C0000}"/>
    <cellStyle name="20% - Accent1 4 3 3 5 3 2 2 2" xfId="40144" xr:uid="{00000000-0005-0000-0000-0000199C0000}"/>
    <cellStyle name="20% - Accent1 4 3 3 5 3 2 3" xfId="40145" xr:uid="{00000000-0005-0000-0000-00001A9C0000}"/>
    <cellStyle name="20% - Accent1 4 3 3 5 3 3" xfId="40146" xr:uid="{00000000-0005-0000-0000-00001B9C0000}"/>
    <cellStyle name="20% - Accent1 4 3 3 5 3 3 2" xfId="40147" xr:uid="{00000000-0005-0000-0000-00001C9C0000}"/>
    <cellStyle name="20% - Accent1 4 3 3 5 3 4" xfId="40148" xr:uid="{00000000-0005-0000-0000-00001D9C0000}"/>
    <cellStyle name="20% - Accent1 4 3 3 5 4" xfId="40149" xr:uid="{00000000-0005-0000-0000-00001E9C0000}"/>
    <cellStyle name="20% - Accent1 4 3 3 5 4 2" xfId="40150" xr:uid="{00000000-0005-0000-0000-00001F9C0000}"/>
    <cellStyle name="20% - Accent1 4 3 3 5 4 2 2" xfId="40151" xr:uid="{00000000-0005-0000-0000-0000209C0000}"/>
    <cellStyle name="20% - Accent1 4 3 3 5 4 2 2 2" xfId="40152" xr:uid="{00000000-0005-0000-0000-0000219C0000}"/>
    <cellStyle name="20% - Accent1 4 3 3 5 4 2 3" xfId="40153" xr:uid="{00000000-0005-0000-0000-0000229C0000}"/>
    <cellStyle name="20% - Accent1 4 3 3 5 4 3" xfId="40154" xr:uid="{00000000-0005-0000-0000-0000239C0000}"/>
    <cellStyle name="20% - Accent1 4 3 3 5 4 3 2" xfId="40155" xr:uid="{00000000-0005-0000-0000-0000249C0000}"/>
    <cellStyle name="20% - Accent1 4 3 3 5 4 4" xfId="40156" xr:uid="{00000000-0005-0000-0000-0000259C0000}"/>
    <cellStyle name="20% - Accent1 4 3 3 5 5" xfId="40157" xr:uid="{00000000-0005-0000-0000-0000269C0000}"/>
    <cellStyle name="20% - Accent1 4 3 3 5 5 2" xfId="40158" xr:uid="{00000000-0005-0000-0000-0000279C0000}"/>
    <cellStyle name="20% - Accent1 4 3 3 5 5 2 2" xfId="40159" xr:uid="{00000000-0005-0000-0000-0000289C0000}"/>
    <cellStyle name="20% - Accent1 4 3 3 5 5 3" xfId="40160" xr:uid="{00000000-0005-0000-0000-0000299C0000}"/>
    <cellStyle name="20% - Accent1 4 3 3 5 6" xfId="40161" xr:uid="{00000000-0005-0000-0000-00002A9C0000}"/>
    <cellStyle name="20% - Accent1 4 3 3 5 6 2" xfId="40162" xr:uid="{00000000-0005-0000-0000-00002B9C0000}"/>
    <cellStyle name="20% - Accent1 4 3 3 5 6 2 2" xfId="40163" xr:uid="{00000000-0005-0000-0000-00002C9C0000}"/>
    <cellStyle name="20% - Accent1 4 3 3 5 6 3" xfId="40164" xr:uid="{00000000-0005-0000-0000-00002D9C0000}"/>
    <cellStyle name="20% - Accent1 4 3 3 5 7" xfId="40165" xr:uid="{00000000-0005-0000-0000-00002E9C0000}"/>
    <cellStyle name="20% - Accent1 4 3 3 5 7 2" xfId="40166" xr:uid="{00000000-0005-0000-0000-00002F9C0000}"/>
    <cellStyle name="20% - Accent1 4 3 3 5 8" xfId="40167" xr:uid="{00000000-0005-0000-0000-0000309C0000}"/>
    <cellStyle name="20% - Accent1 4 3 3 5 8 2" xfId="40168" xr:uid="{00000000-0005-0000-0000-0000319C0000}"/>
    <cellStyle name="20% - Accent1 4 3 3 5 9" xfId="40169" xr:uid="{00000000-0005-0000-0000-0000329C0000}"/>
    <cellStyle name="20% - Accent1 4 3 3 6" xfId="40170" xr:uid="{00000000-0005-0000-0000-0000339C0000}"/>
    <cellStyle name="20% - Accent1 4 3 3 6 2" xfId="40171" xr:uid="{00000000-0005-0000-0000-0000349C0000}"/>
    <cellStyle name="20% - Accent1 4 3 3 6 2 2" xfId="40172" xr:uid="{00000000-0005-0000-0000-0000359C0000}"/>
    <cellStyle name="20% - Accent1 4 3 3 6 2 2 2" xfId="40173" xr:uid="{00000000-0005-0000-0000-0000369C0000}"/>
    <cellStyle name="20% - Accent1 4 3 3 6 2 2 2 2" xfId="40174" xr:uid="{00000000-0005-0000-0000-0000379C0000}"/>
    <cellStyle name="20% - Accent1 4 3 3 6 2 2 3" xfId="40175" xr:uid="{00000000-0005-0000-0000-0000389C0000}"/>
    <cellStyle name="20% - Accent1 4 3 3 6 2 3" xfId="40176" xr:uid="{00000000-0005-0000-0000-0000399C0000}"/>
    <cellStyle name="20% - Accent1 4 3 3 6 2 3 2" xfId="40177" xr:uid="{00000000-0005-0000-0000-00003A9C0000}"/>
    <cellStyle name="20% - Accent1 4 3 3 6 2 4" xfId="40178" xr:uid="{00000000-0005-0000-0000-00003B9C0000}"/>
    <cellStyle name="20% - Accent1 4 3 3 6 3" xfId="40179" xr:uid="{00000000-0005-0000-0000-00003C9C0000}"/>
    <cellStyle name="20% - Accent1 4 3 3 6 3 2" xfId="40180" xr:uid="{00000000-0005-0000-0000-00003D9C0000}"/>
    <cellStyle name="20% - Accent1 4 3 3 6 3 2 2" xfId="40181" xr:uid="{00000000-0005-0000-0000-00003E9C0000}"/>
    <cellStyle name="20% - Accent1 4 3 3 6 3 2 2 2" xfId="40182" xr:uid="{00000000-0005-0000-0000-00003F9C0000}"/>
    <cellStyle name="20% - Accent1 4 3 3 6 3 2 3" xfId="40183" xr:uid="{00000000-0005-0000-0000-0000409C0000}"/>
    <cellStyle name="20% - Accent1 4 3 3 6 3 3" xfId="40184" xr:uid="{00000000-0005-0000-0000-0000419C0000}"/>
    <cellStyle name="20% - Accent1 4 3 3 6 3 3 2" xfId="40185" xr:uid="{00000000-0005-0000-0000-0000429C0000}"/>
    <cellStyle name="20% - Accent1 4 3 3 6 3 4" xfId="40186" xr:uid="{00000000-0005-0000-0000-0000439C0000}"/>
    <cellStyle name="20% - Accent1 4 3 3 6 4" xfId="40187" xr:uid="{00000000-0005-0000-0000-0000449C0000}"/>
    <cellStyle name="20% - Accent1 4 3 3 6 4 2" xfId="40188" xr:uid="{00000000-0005-0000-0000-0000459C0000}"/>
    <cellStyle name="20% - Accent1 4 3 3 6 4 2 2" xfId="40189" xr:uid="{00000000-0005-0000-0000-0000469C0000}"/>
    <cellStyle name="20% - Accent1 4 3 3 6 4 2 2 2" xfId="40190" xr:uid="{00000000-0005-0000-0000-0000479C0000}"/>
    <cellStyle name="20% - Accent1 4 3 3 6 4 2 3" xfId="40191" xr:uid="{00000000-0005-0000-0000-0000489C0000}"/>
    <cellStyle name="20% - Accent1 4 3 3 6 4 3" xfId="40192" xr:uid="{00000000-0005-0000-0000-0000499C0000}"/>
    <cellStyle name="20% - Accent1 4 3 3 6 4 3 2" xfId="40193" xr:uid="{00000000-0005-0000-0000-00004A9C0000}"/>
    <cellStyle name="20% - Accent1 4 3 3 6 4 4" xfId="40194" xr:uid="{00000000-0005-0000-0000-00004B9C0000}"/>
    <cellStyle name="20% - Accent1 4 3 3 6 5" xfId="40195" xr:uid="{00000000-0005-0000-0000-00004C9C0000}"/>
    <cellStyle name="20% - Accent1 4 3 3 6 5 2" xfId="40196" xr:uid="{00000000-0005-0000-0000-00004D9C0000}"/>
    <cellStyle name="20% - Accent1 4 3 3 6 5 2 2" xfId="40197" xr:uid="{00000000-0005-0000-0000-00004E9C0000}"/>
    <cellStyle name="20% - Accent1 4 3 3 6 5 3" xfId="40198" xr:uid="{00000000-0005-0000-0000-00004F9C0000}"/>
    <cellStyle name="20% - Accent1 4 3 3 6 6" xfId="40199" xr:uid="{00000000-0005-0000-0000-0000509C0000}"/>
    <cellStyle name="20% - Accent1 4 3 3 6 6 2" xfId="40200" xr:uid="{00000000-0005-0000-0000-0000519C0000}"/>
    <cellStyle name="20% - Accent1 4 3 3 6 6 2 2" xfId="40201" xr:uid="{00000000-0005-0000-0000-0000529C0000}"/>
    <cellStyle name="20% - Accent1 4 3 3 6 6 3" xfId="40202" xr:uid="{00000000-0005-0000-0000-0000539C0000}"/>
    <cellStyle name="20% - Accent1 4 3 3 6 7" xfId="40203" xr:uid="{00000000-0005-0000-0000-0000549C0000}"/>
    <cellStyle name="20% - Accent1 4 3 3 6 7 2" xfId="40204" xr:uid="{00000000-0005-0000-0000-0000559C0000}"/>
    <cellStyle name="20% - Accent1 4 3 3 6 8" xfId="40205" xr:uid="{00000000-0005-0000-0000-0000569C0000}"/>
    <cellStyle name="20% - Accent1 4 3 3 6 8 2" xfId="40206" xr:uid="{00000000-0005-0000-0000-0000579C0000}"/>
    <cellStyle name="20% - Accent1 4 3 3 6 9" xfId="40207" xr:uid="{00000000-0005-0000-0000-0000589C0000}"/>
    <cellStyle name="20% - Accent1 4 3 3 7" xfId="40208" xr:uid="{00000000-0005-0000-0000-0000599C0000}"/>
    <cellStyle name="20% - Accent1 4 3 3 7 2" xfId="40209" xr:uid="{00000000-0005-0000-0000-00005A9C0000}"/>
    <cellStyle name="20% - Accent1 4 3 3 7 2 2" xfId="40210" xr:uid="{00000000-0005-0000-0000-00005B9C0000}"/>
    <cellStyle name="20% - Accent1 4 3 3 7 2 2 2" xfId="40211" xr:uid="{00000000-0005-0000-0000-00005C9C0000}"/>
    <cellStyle name="20% - Accent1 4 3 3 7 2 3" xfId="40212" xr:uid="{00000000-0005-0000-0000-00005D9C0000}"/>
    <cellStyle name="20% - Accent1 4 3 3 7 3" xfId="40213" xr:uid="{00000000-0005-0000-0000-00005E9C0000}"/>
    <cellStyle name="20% - Accent1 4 3 3 7 3 2" xfId="40214" xr:uid="{00000000-0005-0000-0000-00005F9C0000}"/>
    <cellStyle name="20% - Accent1 4 3 3 7 4" xfId="40215" xr:uid="{00000000-0005-0000-0000-0000609C0000}"/>
    <cellStyle name="20% - Accent1 4 3 3 8" xfId="40216" xr:uid="{00000000-0005-0000-0000-0000619C0000}"/>
    <cellStyle name="20% - Accent1 4 3 3 8 2" xfId="40217" xr:uid="{00000000-0005-0000-0000-0000629C0000}"/>
    <cellStyle name="20% - Accent1 4 3 3 8 2 2" xfId="40218" xr:uid="{00000000-0005-0000-0000-0000639C0000}"/>
    <cellStyle name="20% - Accent1 4 3 3 8 2 2 2" xfId="40219" xr:uid="{00000000-0005-0000-0000-0000649C0000}"/>
    <cellStyle name="20% - Accent1 4 3 3 8 2 3" xfId="40220" xr:uid="{00000000-0005-0000-0000-0000659C0000}"/>
    <cellStyle name="20% - Accent1 4 3 3 8 3" xfId="40221" xr:uid="{00000000-0005-0000-0000-0000669C0000}"/>
    <cellStyle name="20% - Accent1 4 3 3 8 3 2" xfId="40222" xr:uid="{00000000-0005-0000-0000-0000679C0000}"/>
    <cellStyle name="20% - Accent1 4 3 3 8 4" xfId="40223" xr:uid="{00000000-0005-0000-0000-0000689C0000}"/>
    <cellStyle name="20% - Accent1 4 3 3 9" xfId="40224" xr:uid="{00000000-0005-0000-0000-0000699C0000}"/>
    <cellStyle name="20% - Accent1 4 3 3 9 2" xfId="40225" xr:uid="{00000000-0005-0000-0000-00006A9C0000}"/>
    <cellStyle name="20% - Accent1 4 3 3 9 2 2" xfId="40226" xr:uid="{00000000-0005-0000-0000-00006B9C0000}"/>
    <cellStyle name="20% - Accent1 4 3 3 9 2 2 2" xfId="40227" xr:uid="{00000000-0005-0000-0000-00006C9C0000}"/>
    <cellStyle name="20% - Accent1 4 3 3 9 2 3" xfId="40228" xr:uid="{00000000-0005-0000-0000-00006D9C0000}"/>
    <cellStyle name="20% - Accent1 4 3 3 9 3" xfId="40229" xr:uid="{00000000-0005-0000-0000-00006E9C0000}"/>
    <cellStyle name="20% - Accent1 4 3 3 9 3 2" xfId="40230" xr:uid="{00000000-0005-0000-0000-00006F9C0000}"/>
    <cellStyle name="20% - Accent1 4 3 3 9 4" xfId="40231" xr:uid="{00000000-0005-0000-0000-0000709C0000}"/>
    <cellStyle name="20% - Accent1 4 3 4" xfId="40232" xr:uid="{00000000-0005-0000-0000-0000719C0000}"/>
    <cellStyle name="20% - Accent1 4 3 4 10" xfId="40233" xr:uid="{00000000-0005-0000-0000-0000729C0000}"/>
    <cellStyle name="20% - Accent1 4 3 4 10 2" xfId="40234" xr:uid="{00000000-0005-0000-0000-0000739C0000}"/>
    <cellStyle name="20% - Accent1 4 3 4 11" xfId="40235" xr:uid="{00000000-0005-0000-0000-0000749C0000}"/>
    <cellStyle name="20% - Accent1 4 3 4 2" xfId="40236" xr:uid="{00000000-0005-0000-0000-0000759C0000}"/>
    <cellStyle name="20% - Accent1 4 3 4 2 2" xfId="40237" xr:uid="{00000000-0005-0000-0000-0000769C0000}"/>
    <cellStyle name="20% - Accent1 4 3 4 2 2 2" xfId="40238" xr:uid="{00000000-0005-0000-0000-0000779C0000}"/>
    <cellStyle name="20% - Accent1 4 3 4 2 2 2 2" xfId="40239" xr:uid="{00000000-0005-0000-0000-0000789C0000}"/>
    <cellStyle name="20% - Accent1 4 3 4 2 2 2 2 2" xfId="40240" xr:uid="{00000000-0005-0000-0000-0000799C0000}"/>
    <cellStyle name="20% - Accent1 4 3 4 2 2 2 3" xfId="40241" xr:uid="{00000000-0005-0000-0000-00007A9C0000}"/>
    <cellStyle name="20% - Accent1 4 3 4 2 2 3" xfId="40242" xr:uid="{00000000-0005-0000-0000-00007B9C0000}"/>
    <cellStyle name="20% - Accent1 4 3 4 2 2 3 2" xfId="40243" xr:uid="{00000000-0005-0000-0000-00007C9C0000}"/>
    <cellStyle name="20% - Accent1 4 3 4 2 2 4" xfId="40244" xr:uid="{00000000-0005-0000-0000-00007D9C0000}"/>
    <cellStyle name="20% - Accent1 4 3 4 2 3" xfId="40245" xr:uid="{00000000-0005-0000-0000-00007E9C0000}"/>
    <cellStyle name="20% - Accent1 4 3 4 2 3 2" xfId="40246" xr:uid="{00000000-0005-0000-0000-00007F9C0000}"/>
    <cellStyle name="20% - Accent1 4 3 4 2 3 2 2" xfId="40247" xr:uid="{00000000-0005-0000-0000-0000809C0000}"/>
    <cellStyle name="20% - Accent1 4 3 4 2 3 2 2 2" xfId="40248" xr:uid="{00000000-0005-0000-0000-0000819C0000}"/>
    <cellStyle name="20% - Accent1 4 3 4 2 3 2 3" xfId="40249" xr:uid="{00000000-0005-0000-0000-0000829C0000}"/>
    <cellStyle name="20% - Accent1 4 3 4 2 3 3" xfId="40250" xr:uid="{00000000-0005-0000-0000-0000839C0000}"/>
    <cellStyle name="20% - Accent1 4 3 4 2 3 3 2" xfId="40251" xr:uid="{00000000-0005-0000-0000-0000849C0000}"/>
    <cellStyle name="20% - Accent1 4 3 4 2 3 4" xfId="40252" xr:uid="{00000000-0005-0000-0000-0000859C0000}"/>
    <cellStyle name="20% - Accent1 4 3 4 2 4" xfId="40253" xr:uid="{00000000-0005-0000-0000-0000869C0000}"/>
    <cellStyle name="20% - Accent1 4 3 4 2 4 2" xfId="40254" xr:uid="{00000000-0005-0000-0000-0000879C0000}"/>
    <cellStyle name="20% - Accent1 4 3 4 2 4 2 2" xfId="40255" xr:uid="{00000000-0005-0000-0000-0000889C0000}"/>
    <cellStyle name="20% - Accent1 4 3 4 2 4 2 2 2" xfId="40256" xr:uid="{00000000-0005-0000-0000-0000899C0000}"/>
    <cellStyle name="20% - Accent1 4 3 4 2 4 2 3" xfId="40257" xr:uid="{00000000-0005-0000-0000-00008A9C0000}"/>
    <cellStyle name="20% - Accent1 4 3 4 2 4 3" xfId="40258" xr:uid="{00000000-0005-0000-0000-00008B9C0000}"/>
    <cellStyle name="20% - Accent1 4 3 4 2 4 3 2" xfId="40259" xr:uid="{00000000-0005-0000-0000-00008C9C0000}"/>
    <cellStyle name="20% - Accent1 4 3 4 2 4 4" xfId="40260" xr:uid="{00000000-0005-0000-0000-00008D9C0000}"/>
    <cellStyle name="20% - Accent1 4 3 4 2 5" xfId="40261" xr:uid="{00000000-0005-0000-0000-00008E9C0000}"/>
    <cellStyle name="20% - Accent1 4 3 4 2 5 2" xfId="40262" xr:uid="{00000000-0005-0000-0000-00008F9C0000}"/>
    <cellStyle name="20% - Accent1 4 3 4 2 5 2 2" xfId="40263" xr:uid="{00000000-0005-0000-0000-0000909C0000}"/>
    <cellStyle name="20% - Accent1 4 3 4 2 5 3" xfId="40264" xr:uid="{00000000-0005-0000-0000-0000919C0000}"/>
    <cellStyle name="20% - Accent1 4 3 4 2 6" xfId="40265" xr:uid="{00000000-0005-0000-0000-0000929C0000}"/>
    <cellStyle name="20% - Accent1 4 3 4 2 6 2" xfId="40266" xr:uid="{00000000-0005-0000-0000-0000939C0000}"/>
    <cellStyle name="20% - Accent1 4 3 4 2 6 2 2" xfId="40267" xr:uid="{00000000-0005-0000-0000-0000949C0000}"/>
    <cellStyle name="20% - Accent1 4 3 4 2 6 3" xfId="40268" xr:uid="{00000000-0005-0000-0000-0000959C0000}"/>
    <cellStyle name="20% - Accent1 4 3 4 2 7" xfId="40269" xr:uid="{00000000-0005-0000-0000-0000969C0000}"/>
    <cellStyle name="20% - Accent1 4 3 4 2 7 2" xfId="40270" xr:uid="{00000000-0005-0000-0000-0000979C0000}"/>
    <cellStyle name="20% - Accent1 4 3 4 2 8" xfId="40271" xr:uid="{00000000-0005-0000-0000-0000989C0000}"/>
    <cellStyle name="20% - Accent1 4 3 4 2 8 2" xfId="40272" xr:uid="{00000000-0005-0000-0000-0000999C0000}"/>
    <cellStyle name="20% - Accent1 4 3 4 2 9" xfId="40273" xr:uid="{00000000-0005-0000-0000-00009A9C0000}"/>
    <cellStyle name="20% - Accent1 4 3 4 3" xfId="40274" xr:uid="{00000000-0005-0000-0000-00009B9C0000}"/>
    <cellStyle name="20% - Accent1 4 3 4 3 2" xfId="40275" xr:uid="{00000000-0005-0000-0000-00009C9C0000}"/>
    <cellStyle name="20% - Accent1 4 3 4 3 2 2" xfId="40276" xr:uid="{00000000-0005-0000-0000-00009D9C0000}"/>
    <cellStyle name="20% - Accent1 4 3 4 3 2 2 2" xfId="40277" xr:uid="{00000000-0005-0000-0000-00009E9C0000}"/>
    <cellStyle name="20% - Accent1 4 3 4 3 2 2 2 2" xfId="40278" xr:uid="{00000000-0005-0000-0000-00009F9C0000}"/>
    <cellStyle name="20% - Accent1 4 3 4 3 2 2 3" xfId="40279" xr:uid="{00000000-0005-0000-0000-0000A09C0000}"/>
    <cellStyle name="20% - Accent1 4 3 4 3 2 3" xfId="40280" xr:uid="{00000000-0005-0000-0000-0000A19C0000}"/>
    <cellStyle name="20% - Accent1 4 3 4 3 2 3 2" xfId="40281" xr:uid="{00000000-0005-0000-0000-0000A29C0000}"/>
    <cellStyle name="20% - Accent1 4 3 4 3 2 4" xfId="40282" xr:uid="{00000000-0005-0000-0000-0000A39C0000}"/>
    <cellStyle name="20% - Accent1 4 3 4 3 3" xfId="40283" xr:uid="{00000000-0005-0000-0000-0000A49C0000}"/>
    <cellStyle name="20% - Accent1 4 3 4 3 3 2" xfId="40284" xr:uid="{00000000-0005-0000-0000-0000A59C0000}"/>
    <cellStyle name="20% - Accent1 4 3 4 3 3 2 2" xfId="40285" xr:uid="{00000000-0005-0000-0000-0000A69C0000}"/>
    <cellStyle name="20% - Accent1 4 3 4 3 3 2 2 2" xfId="40286" xr:uid="{00000000-0005-0000-0000-0000A79C0000}"/>
    <cellStyle name="20% - Accent1 4 3 4 3 3 2 3" xfId="40287" xr:uid="{00000000-0005-0000-0000-0000A89C0000}"/>
    <cellStyle name="20% - Accent1 4 3 4 3 3 3" xfId="40288" xr:uid="{00000000-0005-0000-0000-0000A99C0000}"/>
    <cellStyle name="20% - Accent1 4 3 4 3 3 3 2" xfId="40289" xr:uid="{00000000-0005-0000-0000-0000AA9C0000}"/>
    <cellStyle name="20% - Accent1 4 3 4 3 3 4" xfId="40290" xr:uid="{00000000-0005-0000-0000-0000AB9C0000}"/>
    <cellStyle name="20% - Accent1 4 3 4 3 4" xfId="40291" xr:uid="{00000000-0005-0000-0000-0000AC9C0000}"/>
    <cellStyle name="20% - Accent1 4 3 4 3 4 2" xfId="40292" xr:uid="{00000000-0005-0000-0000-0000AD9C0000}"/>
    <cellStyle name="20% - Accent1 4 3 4 3 4 2 2" xfId="40293" xr:uid="{00000000-0005-0000-0000-0000AE9C0000}"/>
    <cellStyle name="20% - Accent1 4 3 4 3 4 2 2 2" xfId="40294" xr:uid="{00000000-0005-0000-0000-0000AF9C0000}"/>
    <cellStyle name="20% - Accent1 4 3 4 3 4 2 3" xfId="40295" xr:uid="{00000000-0005-0000-0000-0000B09C0000}"/>
    <cellStyle name="20% - Accent1 4 3 4 3 4 3" xfId="40296" xr:uid="{00000000-0005-0000-0000-0000B19C0000}"/>
    <cellStyle name="20% - Accent1 4 3 4 3 4 3 2" xfId="40297" xr:uid="{00000000-0005-0000-0000-0000B29C0000}"/>
    <cellStyle name="20% - Accent1 4 3 4 3 4 4" xfId="40298" xr:uid="{00000000-0005-0000-0000-0000B39C0000}"/>
    <cellStyle name="20% - Accent1 4 3 4 3 5" xfId="40299" xr:uid="{00000000-0005-0000-0000-0000B49C0000}"/>
    <cellStyle name="20% - Accent1 4 3 4 3 5 2" xfId="40300" xr:uid="{00000000-0005-0000-0000-0000B59C0000}"/>
    <cellStyle name="20% - Accent1 4 3 4 3 5 2 2" xfId="40301" xr:uid="{00000000-0005-0000-0000-0000B69C0000}"/>
    <cellStyle name="20% - Accent1 4 3 4 3 5 3" xfId="40302" xr:uid="{00000000-0005-0000-0000-0000B79C0000}"/>
    <cellStyle name="20% - Accent1 4 3 4 3 6" xfId="40303" xr:uid="{00000000-0005-0000-0000-0000B89C0000}"/>
    <cellStyle name="20% - Accent1 4 3 4 3 6 2" xfId="40304" xr:uid="{00000000-0005-0000-0000-0000B99C0000}"/>
    <cellStyle name="20% - Accent1 4 3 4 3 6 2 2" xfId="40305" xr:uid="{00000000-0005-0000-0000-0000BA9C0000}"/>
    <cellStyle name="20% - Accent1 4 3 4 3 6 3" xfId="40306" xr:uid="{00000000-0005-0000-0000-0000BB9C0000}"/>
    <cellStyle name="20% - Accent1 4 3 4 3 7" xfId="40307" xr:uid="{00000000-0005-0000-0000-0000BC9C0000}"/>
    <cellStyle name="20% - Accent1 4 3 4 3 7 2" xfId="40308" xr:uid="{00000000-0005-0000-0000-0000BD9C0000}"/>
    <cellStyle name="20% - Accent1 4 3 4 3 8" xfId="40309" xr:uid="{00000000-0005-0000-0000-0000BE9C0000}"/>
    <cellStyle name="20% - Accent1 4 3 4 3 8 2" xfId="40310" xr:uid="{00000000-0005-0000-0000-0000BF9C0000}"/>
    <cellStyle name="20% - Accent1 4 3 4 3 9" xfId="40311" xr:uid="{00000000-0005-0000-0000-0000C09C0000}"/>
    <cellStyle name="20% - Accent1 4 3 4 4" xfId="40312" xr:uid="{00000000-0005-0000-0000-0000C19C0000}"/>
    <cellStyle name="20% - Accent1 4 3 4 4 2" xfId="40313" xr:uid="{00000000-0005-0000-0000-0000C29C0000}"/>
    <cellStyle name="20% - Accent1 4 3 4 4 2 2" xfId="40314" xr:uid="{00000000-0005-0000-0000-0000C39C0000}"/>
    <cellStyle name="20% - Accent1 4 3 4 4 2 2 2" xfId="40315" xr:uid="{00000000-0005-0000-0000-0000C49C0000}"/>
    <cellStyle name="20% - Accent1 4 3 4 4 2 3" xfId="40316" xr:uid="{00000000-0005-0000-0000-0000C59C0000}"/>
    <cellStyle name="20% - Accent1 4 3 4 4 3" xfId="40317" xr:uid="{00000000-0005-0000-0000-0000C69C0000}"/>
    <cellStyle name="20% - Accent1 4 3 4 4 3 2" xfId="40318" xr:uid="{00000000-0005-0000-0000-0000C79C0000}"/>
    <cellStyle name="20% - Accent1 4 3 4 4 4" xfId="40319" xr:uid="{00000000-0005-0000-0000-0000C89C0000}"/>
    <cellStyle name="20% - Accent1 4 3 4 5" xfId="40320" xr:uid="{00000000-0005-0000-0000-0000C99C0000}"/>
    <cellStyle name="20% - Accent1 4 3 4 5 2" xfId="40321" xr:uid="{00000000-0005-0000-0000-0000CA9C0000}"/>
    <cellStyle name="20% - Accent1 4 3 4 5 2 2" xfId="40322" xr:uid="{00000000-0005-0000-0000-0000CB9C0000}"/>
    <cellStyle name="20% - Accent1 4 3 4 5 2 2 2" xfId="40323" xr:uid="{00000000-0005-0000-0000-0000CC9C0000}"/>
    <cellStyle name="20% - Accent1 4 3 4 5 2 3" xfId="40324" xr:uid="{00000000-0005-0000-0000-0000CD9C0000}"/>
    <cellStyle name="20% - Accent1 4 3 4 5 3" xfId="40325" xr:uid="{00000000-0005-0000-0000-0000CE9C0000}"/>
    <cellStyle name="20% - Accent1 4 3 4 5 3 2" xfId="40326" xr:uid="{00000000-0005-0000-0000-0000CF9C0000}"/>
    <cellStyle name="20% - Accent1 4 3 4 5 4" xfId="40327" xr:uid="{00000000-0005-0000-0000-0000D09C0000}"/>
    <cellStyle name="20% - Accent1 4 3 4 6" xfId="40328" xr:uid="{00000000-0005-0000-0000-0000D19C0000}"/>
    <cellStyle name="20% - Accent1 4 3 4 6 2" xfId="40329" xr:uid="{00000000-0005-0000-0000-0000D29C0000}"/>
    <cellStyle name="20% - Accent1 4 3 4 6 2 2" xfId="40330" xr:uid="{00000000-0005-0000-0000-0000D39C0000}"/>
    <cellStyle name="20% - Accent1 4 3 4 6 2 2 2" xfId="40331" xr:uid="{00000000-0005-0000-0000-0000D49C0000}"/>
    <cellStyle name="20% - Accent1 4 3 4 6 2 3" xfId="40332" xr:uid="{00000000-0005-0000-0000-0000D59C0000}"/>
    <cellStyle name="20% - Accent1 4 3 4 6 3" xfId="40333" xr:uid="{00000000-0005-0000-0000-0000D69C0000}"/>
    <cellStyle name="20% - Accent1 4 3 4 6 3 2" xfId="40334" xr:uid="{00000000-0005-0000-0000-0000D79C0000}"/>
    <cellStyle name="20% - Accent1 4 3 4 6 4" xfId="40335" xr:uid="{00000000-0005-0000-0000-0000D89C0000}"/>
    <cellStyle name="20% - Accent1 4 3 4 7" xfId="40336" xr:uid="{00000000-0005-0000-0000-0000D99C0000}"/>
    <cellStyle name="20% - Accent1 4 3 4 7 2" xfId="40337" xr:uid="{00000000-0005-0000-0000-0000DA9C0000}"/>
    <cellStyle name="20% - Accent1 4 3 4 7 2 2" xfId="40338" xr:uid="{00000000-0005-0000-0000-0000DB9C0000}"/>
    <cellStyle name="20% - Accent1 4 3 4 7 3" xfId="40339" xr:uid="{00000000-0005-0000-0000-0000DC9C0000}"/>
    <cellStyle name="20% - Accent1 4 3 4 8" xfId="40340" xr:uid="{00000000-0005-0000-0000-0000DD9C0000}"/>
    <cellStyle name="20% - Accent1 4 3 4 8 2" xfId="40341" xr:uid="{00000000-0005-0000-0000-0000DE9C0000}"/>
    <cellStyle name="20% - Accent1 4 3 4 8 2 2" xfId="40342" xr:uid="{00000000-0005-0000-0000-0000DF9C0000}"/>
    <cellStyle name="20% - Accent1 4 3 4 8 3" xfId="40343" xr:uid="{00000000-0005-0000-0000-0000E09C0000}"/>
    <cellStyle name="20% - Accent1 4 3 4 9" xfId="40344" xr:uid="{00000000-0005-0000-0000-0000E19C0000}"/>
    <cellStyle name="20% - Accent1 4 3 4 9 2" xfId="40345" xr:uid="{00000000-0005-0000-0000-0000E29C0000}"/>
    <cellStyle name="20% - Accent1 4 3 5" xfId="40346" xr:uid="{00000000-0005-0000-0000-0000E39C0000}"/>
    <cellStyle name="20% - Accent1 4 3 5 10" xfId="40347" xr:uid="{00000000-0005-0000-0000-0000E49C0000}"/>
    <cellStyle name="20% - Accent1 4 3 5 10 2" xfId="40348" xr:uid="{00000000-0005-0000-0000-0000E59C0000}"/>
    <cellStyle name="20% - Accent1 4 3 5 11" xfId="40349" xr:uid="{00000000-0005-0000-0000-0000E69C0000}"/>
    <cellStyle name="20% - Accent1 4 3 5 2" xfId="40350" xr:uid="{00000000-0005-0000-0000-0000E79C0000}"/>
    <cellStyle name="20% - Accent1 4 3 5 2 2" xfId="40351" xr:uid="{00000000-0005-0000-0000-0000E89C0000}"/>
    <cellStyle name="20% - Accent1 4 3 5 2 2 2" xfId="40352" xr:uid="{00000000-0005-0000-0000-0000E99C0000}"/>
    <cellStyle name="20% - Accent1 4 3 5 2 2 2 2" xfId="40353" xr:uid="{00000000-0005-0000-0000-0000EA9C0000}"/>
    <cellStyle name="20% - Accent1 4 3 5 2 2 2 2 2" xfId="40354" xr:uid="{00000000-0005-0000-0000-0000EB9C0000}"/>
    <cellStyle name="20% - Accent1 4 3 5 2 2 2 3" xfId="40355" xr:uid="{00000000-0005-0000-0000-0000EC9C0000}"/>
    <cellStyle name="20% - Accent1 4 3 5 2 2 3" xfId="40356" xr:uid="{00000000-0005-0000-0000-0000ED9C0000}"/>
    <cellStyle name="20% - Accent1 4 3 5 2 2 3 2" xfId="40357" xr:uid="{00000000-0005-0000-0000-0000EE9C0000}"/>
    <cellStyle name="20% - Accent1 4 3 5 2 2 4" xfId="40358" xr:uid="{00000000-0005-0000-0000-0000EF9C0000}"/>
    <cellStyle name="20% - Accent1 4 3 5 2 3" xfId="40359" xr:uid="{00000000-0005-0000-0000-0000F09C0000}"/>
    <cellStyle name="20% - Accent1 4 3 5 2 3 2" xfId="40360" xr:uid="{00000000-0005-0000-0000-0000F19C0000}"/>
    <cellStyle name="20% - Accent1 4 3 5 2 3 2 2" xfId="40361" xr:uid="{00000000-0005-0000-0000-0000F29C0000}"/>
    <cellStyle name="20% - Accent1 4 3 5 2 3 2 2 2" xfId="40362" xr:uid="{00000000-0005-0000-0000-0000F39C0000}"/>
    <cellStyle name="20% - Accent1 4 3 5 2 3 2 3" xfId="40363" xr:uid="{00000000-0005-0000-0000-0000F49C0000}"/>
    <cellStyle name="20% - Accent1 4 3 5 2 3 3" xfId="40364" xr:uid="{00000000-0005-0000-0000-0000F59C0000}"/>
    <cellStyle name="20% - Accent1 4 3 5 2 3 3 2" xfId="40365" xr:uid="{00000000-0005-0000-0000-0000F69C0000}"/>
    <cellStyle name="20% - Accent1 4 3 5 2 3 4" xfId="40366" xr:uid="{00000000-0005-0000-0000-0000F79C0000}"/>
    <cellStyle name="20% - Accent1 4 3 5 2 4" xfId="40367" xr:uid="{00000000-0005-0000-0000-0000F89C0000}"/>
    <cellStyle name="20% - Accent1 4 3 5 2 4 2" xfId="40368" xr:uid="{00000000-0005-0000-0000-0000F99C0000}"/>
    <cellStyle name="20% - Accent1 4 3 5 2 4 2 2" xfId="40369" xr:uid="{00000000-0005-0000-0000-0000FA9C0000}"/>
    <cellStyle name="20% - Accent1 4 3 5 2 4 2 2 2" xfId="40370" xr:uid="{00000000-0005-0000-0000-0000FB9C0000}"/>
    <cellStyle name="20% - Accent1 4 3 5 2 4 2 3" xfId="40371" xr:uid="{00000000-0005-0000-0000-0000FC9C0000}"/>
    <cellStyle name="20% - Accent1 4 3 5 2 4 3" xfId="40372" xr:uid="{00000000-0005-0000-0000-0000FD9C0000}"/>
    <cellStyle name="20% - Accent1 4 3 5 2 4 3 2" xfId="40373" xr:uid="{00000000-0005-0000-0000-0000FE9C0000}"/>
    <cellStyle name="20% - Accent1 4 3 5 2 4 4" xfId="40374" xr:uid="{00000000-0005-0000-0000-0000FF9C0000}"/>
    <cellStyle name="20% - Accent1 4 3 5 2 5" xfId="40375" xr:uid="{00000000-0005-0000-0000-0000009D0000}"/>
    <cellStyle name="20% - Accent1 4 3 5 2 5 2" xfId="40376" xr:uid="{00000000-0005-0000-0000-0000019D0000}"/>
    <cellStyle name="20% - Accent1 4 3 5 2 5 2 2" xfId="40377" xr:uid="{00000000-0005-0000-0000-0000029D0000}"/>
    <cellStyle name="20% - Accent1 4 3 5 2 5 3" xfId="40378" xr:uid="{00000000-0005-0000-0000-0000039D0000}"/>
    <cellStyle name="20% - Accent1 4 3 5 2 6" xfId="40379" xr:uid="{00000000-0005-0000-0000-0000049D0000}"/>
    <cellStyle name="20% - Accent1 4 3 5 2 6 2" xfId="40380" xr:uid="{00000000-0005-0000-0000-0000059D0000}"/>
    <cellStyle name="20% - Accent1 4 3 5 2 6 2 2" xfId="40381" xr:uid="{00000000-0005-0000-0000-0000069D0000}"/>
    <cellStyle name="20% - Accent1 4 3 5 2 6 3" xfId="40382" xr:uid="{00000000-0005-0000-0000-0000079D0000}"/>
    <cellStyle name="20% - Accent1 4 3 5 2 7" xfId="40383" xr:uid="{00000000-0005-0000-0000-0000089D0000}"/>
    <cellStyle name="20% - Accent1 4 3 5 2 7 2" xfId="40384" xr:uid="{00000000-0005-0000-0000-0000099D0000}"/>
    <cellStyle name="20% - Accent1 4 3 5 2 8" xfId="40385" xr:uid="{00000000-0005-0000-0000-00000A9D0000}"/>
    <cellStyle name="20% - Accent1 4 3 5 2 8 2" xfId="40386" xr:uid="{00000000-0005-0000-0000-00000B9D0000}"/>
    <cellStyle name="20% - Accent1 4 3 5 2 9" xfId="40387" xr:uid="{00000000-0005-0000-0000-00000C9D0000}"/>
    <cellStyle name="20% - Accent1 4 3 5 3" xfId="40388" xr:uid="{00000000-0005-0000-0000-00000D9D0000}"/>
    <cellStyle name="20% - Accent1 4 3 5 3 2" xfId="40389" xr:uid="{00000000-0005-0000-0000-00000E9D0000}"/>
    <cellStyle name="20% - Accent1 4 3 5 3 2 2" xfId="40390" xr:uid="{00000000-0005-0000-0000-00000F9D0000}"/>
    <cellStyle name="20% - Accent1 4 3 5 3 2 2 2" xfId="40391" xr:uid="{00000000-0005-0000-0000-0000109D0000}"/>
    <cellStyle name="20% - Accent1 4 3 5 3 2 2 2 2" xfId="40392" xr:uid="{00000000-0005-0000-0000-0000119D0000}"/>
    <cellStyle name="20% - Accent1 4 3 5 3 2 2 3" xfId="40393" xr:uid="{00000000-0005-0000-0000-0000129D0000}"/>
    <cellStyle name="20% - Accent1 4 3 5 3 2 3" xfId="40394" xr:uid="{00000000-0005-0000-0000-0000139D0000}"/>
    <cellStyle name="20% - Accent1 4 3 5 3 2 3 2" xfId="40395" xr:uid="{00000000-0005-0000-0000-0000149D0000}"/>
    <cellStyle name="20% - Accent1 4 3 5 3 2 4" xfId="40396" xr:uid="{00000000-0005-0000-0000-0000159D0000}"/>
    <cellStyle name="20% - Accent1 4 3 5 3 3" xfId="40397" xr:uid="{00000000-0005-0000-0000-0000169D0000}"/>
    <cellStyle name="20% - Accent1 4 3 5 3 3 2" xfId="40398" xr:uid="{00000000-0005-0000-0000-0000179D0000}"/>
    <cellStyle name="20% - Accent1 4 3 5 3 3 2 2" xfId="40399" xr:uid="{00000000-0005-0000-0000-0000189D0000}"/>
    <cellStyle name="20% - Accent1 4 3 5 3 3 2 2 2" xfId="40400" xr:uid="{00000000-0005-0000-0000-0000199D0000}"/>
    <cellStyle name="20% - Accent1 4 3 5 3 3 2 3" xfId="40401" xr:uid="{00000000-0005-0000-0000-00001A9D0000}"/>
    <cellStyle name="20% - Accent1 4 3 5 3 3 3" xfId="40402" xr:uid="{00000000-0005-0000-0000-00001B9D0000}"/>
    <cellStyle name="20% - Accent1 4 3 5 3 3 3 2" xfId="40403" xr:uid="{00000000-0005-0000-0000-00001C9D0000}"/>
    <cellStyle name="20% - Accent1 4 3 5 3 3 4" xfId="40404" xr:uid="{00000000-0005-0000-0000-00001D9D0000}"/>
    <cellStyle name="20% - Accent1 4 3 5 3 4" xfId="40405" xr:uid="{00000000-0005-0000-0000-00001E9D0000}"/>
    <cellStyle name="20% - Accent1 4 3 5 3 4 2" xfId="40406" xr:uid="{00000000-0005-0000-0000-00001F9D0000}"/>
    <cellStyle name="20% - Accent1 4 3 5 3 4 2 2" xfId="40407" xr:uid="{00000000-0005-0000-0000-0000209D0000}"/>
    <cellStyle name="20% - Accent1 4 3 5 3 4 2 2 2" xfId="40408" xr:uid="{00000000-0005-0000-0000-0000219D0000}"/>
    <cellStyle name="20% - Accent1 4 3 5 3 4 2 3" xfId="40409" xr:uid="{00000000-0005-0000-0000-0000229D0000}"/>
    <cellStyle name="20% - Accent1 4 3 5 3 4 3" xfId="40410" xr:uid="{00000000-0005-0000-0000-0000239D0000}"/>
    <cellStyle name="20% - Accent1 4 3 5 3 4 3 2" xfId="40411" xr:uid="{00000000-0005-0000-0000-0000249D0000}"/>
    <cellStyle name="20% - Accent1 4 3 5 3 4 4" xfId="40412" xr:uid="{00000000-0005-0000-0000-0000259D0000}"/>
    <cellStyle name="20% - Accent1 4 3 5 3 5" xfId="40413" xr:uid="{00000000-0005-0000-0000-0000269D0000}"/>
    <cellStyle name="20% - Accent1 4 3 5 3 5 2" xfId="40414" xr:uid="{00000000-0005-0000-0000-0000279D0000}"/>
    <cellStyle name="20% - Accent1 4 3 5 3 5 2 2" xfId="40415" xr:uid="{00000000-0005-0000-0000-0000289D0000}"/>
    <cellStyle name="20% - Accent1 4 3 5 3 5 3" xfId="40416" xr:uid="{00000000-0005-0000-0000-0000299D0000}"/>
    <cellStyle name="20% - Accent1 4 3 5 3 6" xfId="40417" xr:uid="{00000000-0005-0000-0000-00002A9D0000}"/>
    <cellStyle name="20% - Accent1 4 3 5 3 6 2" xfId="40418" xr:uid="{00000000-0005-0000-0000-00002B9D0000}"/>
    <cellStyle name="20% - Accent1 4 3 5 3 6 2 2" xfId="40419" xr:uid="{00000000-0005-0000-0000-00002C9D0000}"/>
    <cellStyle name="20% - Accent1 4 3 5 3 6 3" xfId="40420" xr:uid="{00000000-0005-0000-0000-00002D9D0000}"/>
    <cellStyle name="20% - Accent1 4 3 5 3 7" xfId="40421" xr:uid="{00000000-0005-0000-0000-00002E9D0000}"/>
    <cellStyle name="20% - Accent1 4 3 5 3 7 2" xfId="40422" xr:uid="{00000000-0005-0000-0000-00002F9D0000}"/>
    <cellStyle name="20% - Accent1 4 3 5 3 8" xfId="40423" xr:uid="{00000000-0005-0000-0000-0000309D0000}"/>
    <cellStyle name="20% - Accent1 4 3 5 3 8 2" xfId="40424" xr:uid="{00000000-0005-0000-0000-0000319D0000}"/>
    <cellStyle name="20% - Accent1 4 3 5 3 9" xfId="40425" xr:uid="{00000000-0005-0000-0000-0000329D0000}"/>
    <cellStyle name="20% - Accent1 4 3 5 4" xfId="40426" xr:uid="{00000000-0005-0000-0000-0000339D0000}"/>
    <cellStyle name="20% - Accent1 4 3 5 4 2" xfId="40427" xr:uid="{00000000-0005-0000-0000-0000349D0000}"/>
    <cellStyle name="20% - Accent1 4 3 5 4 2 2" xfId="40428" xr:uid="{00000000-0005-0000-0000-0000359D0000}"/>
    <cellStyle name="20% - Accent1 4 3 5 4 2 2 2" xfId="40429" xr:uid="{00000000-0005-0000-0000-0000369D0000}"/>
    <cellStyle name="20% - Accent1 4 3 5 4 2 3" xfId="40430" xr:uid="{00000000-0005-0000-0000-0000379D0000}"/>
    <cellStyle name="20% - Accent1 4 3 5 4 3" xfId="40431" xr:uid="{00000000-0005-0000-0000-0000389D0000}"/>
    <cellStyle name="20% - Accent1 4 3 5 4 3 2" xfId="40432" xr:uid="{00000000-0005-0000-0000-0000399D0000}"/>
    <cellStyle name="20% - Accent1 4 3 5 4 4" xfId="40433" xr:uid="{00000000-0005-0000-0000-00003A9D0000}"/>
    <cellStyle name="20% - Accent1 4 3 5 5" xfId="40434" xr:uid="{00000000-0005-0000-0000-00003B9D0000}"/>
    <cellStyle name="20% - Accent1 4 3 5 5 2" xfId="40435" xr:uid="{00000000-0005-0000-0000-00003C9D0000}"/>
    <cellStyle name="20% - Accent1 4 3 5 5 2 2" xfId="40436" xr:uid="{00000000-0005-0000-0000-00003D9D0000}"/>
    <cellStyle name="20% - Accent1 4 3 5 5 2 2 2" xfId="40437" xr:uid="{00000000-0005-0000-0000-00003E9D0000}"/>
    <cellStyle name="20% - Accent1 4 3 5 5 2 3" xfId="40438" xr:uid="{00000000-0005-0000-0000-00003F9D0000}"/>
    <cellStyle name="20% - Accent1 4 3 5 5 3" xfId="40439" xr:uid="{00000000-0005-0000-0000-0000409D0000}"/>
    <cellStyle name="20% - Accent1 4 3 5 5 3 2" xfId="40440" xr:uid="{00000000-0005-0000-0000-0000419D0000}"/>
    <cellStyle name="20% - Accent1 4 3 5 5 4" xfId="40441" xr:uid="{00000000-0005-0000-0000-0000429D0000}"/>
    <cellStyle name="20% - Accent1 4 3 5 6" xfId="40442" xr:uid="{00000000-0005-0000-0000-0000439D0000}"/>
    <cellStyle name="20% - Accent1 4 3 5 6 2" xfId="40443" xr:uid="{00000000-0005-0000-0000-0000449D0000}"/>
    <cellStyle name="20% - Accent1 4 3 5 6 2 2" xfId="40444" xr:uid="{00000000-0005-0000-0000-0000459D0000}"/>
    <cellStyle name="20% - Accent1 4 3 5 6 2 2 2" xfId="40445" xr:uid="{00000000-0005-0000-0000-0000469D0000}"/>
    <cellStyle name="20% - Accent1 4 3 5 6 2 3" xfId="40446" xr:uid="{00000000-0005-0000-0000-0000479D0000}"/>
    <cellStyle name="20% - Accent1 4 3 5 6 3" xfId="40447" xr:uid="{00000000-0005-0000-0000-0000489D0000}"/>
    <cellStyle name="20% - Accent1 4 3 5 6 3 2" xfId="40448" xr:uid="{00000000-0005-0000-0000-0000499D0000}"/>
    <cellStyle name="20% - Accent1 4 3 5 6 4" xfId="40449" xr:uid="{00000000-0005-0000-0000-00004A9D0000}"/>
    <cellStyle name="20% - Accent1 4 3 5 7" xfId="40450" xr:uid="{00000000-0005-0000-0000-00004B9D0000}"/>
    <cellStyle name="20% - Accent1 4 3 5 7 2" xfId="40451" xr:uid="{00000000-0005-0000-0000-00004C9D0000}"/>
    <cellStyle name="20% - Accent1 4 3 5 7 2 2" xfId="40452" xr:uid="{00000000-0005-0000-0000-00004D9D0000}"/>
    <cellStyle name="20% - Accent1 4 3 5 7 3" xfId="40453" xr:uid="{00000000-0005-0000-0000-00004E9D0000}"/>
    <cellStyle name="20% - Accent1 4 3 5 8" xfId="40454" xr:uid="{00000000-0005-0000-0000-00004F9D0000}"/>
    <cellStyle name="20% - Accent1 4 3 5 8 2" xfId="40455" xr:uid="{00000000-0005-0000-0000-0000509D0000}"/>
    <cellStyle name="20% - Accent1 4 3 5 8 2 2" xfId="40456" xr:uid="{00000000-0005-0000-0000-0000519D0000}"/>
    <cellStyle name="20% - Accent1 4 3 5 8 3" xfId="40457" xr:uid="{00000000-0005-0000-0000-0000529D0000}"/>
    <cellStyle name="20% - Accent1 4 3 5 9" xfId="40458" xr:uid="{00000000-0005-0000-0000-0000539D0000}"/>
    <cellStyle name="20% - Accent1 4 3 5 9 2" xfId="40459" xr:uid="{00000000-0005-0000-0000-0000549D0000}"/>
    <cellStyle name="20% - Accent1 4 3 6" xfId="40460" xr:uid="{00000000-0005-0000-0000-0000559D0000}"/>
    <cellStyle name="20% - Accent1 4 3 6 10" xfId="40461" xr:uid="{00000000-0005-0000-0000-0000569D0000}"/>
    <cellStyle name="20% - Accent1 4 3 6 10 2" xfId="40462" xr:uid="{00000000-0005-0000-0000-0000579D0000}"/>
    <cellStyle name="20% - Accent1 4 3 6 11" xfId="40463" xr:uid="{00000000-0005-0000-0000-0000589D0000}"/>
    <cellStyle name="20% - Accent1 4 3 6 2" xfId="40464" xr:uid="{00000000-0005-0000-0000-0000599D0000}"/>
    <cellStyle name="20% - Accent1 4 3 6 2 2" xfId="40465" xr:uid="{00000000-0005-0000-0000-00005A9D0000}"/>
    <cellStyle name="20% - Accent1 4 3 6 2 2 2" xfId="40466" xr:uid="{00000000-0005-0000-0000-00005B9D0000}"/>
    <cellStyle name="20% - Accent1 4 3 6 2 2 2 2" xfId="40467" xr:uid="{00000000-0005-0000-0000-00005C9D0000}"/>
    <cellStyle name="20% - Accent1 4 3 6 2 2 2 2 2" xfId="40468" xr:uid="{00000000-0005-0000-0000-00005D9D0000}"/>
    <cellStyle name="20% - Accent1 4 3 6 2 2 2 3" xfId="40469" xr:uid="{00000000-0005-0000-0000-00005E9D0000}"/>
    <cellStyle name="20% - Accent1 4 3 6 2 2 3" xfId="40470" xr:uid="{00000000-0005-0000-0000-00005F9D0000}"/>
    <cellStyle name="20% - Accent1 4 3 6 2 2 3 2" xfId="40471" xr:uid="{00000000-0005-0000-0000-0000609D0000}"/>
    <cellStyle name="20% - Accent1 4 3 6 2 2 4" xfId="40472" xr:uid="{00000000-0005-0000-0000-0000619D0000}"/>
    <cellStyle name="20% - Accent1 4 3 6 2 3" xfId="40473" xr:uid="{00000000-0005-0000-0000-0000629D0000}"/>
    <cellStyle name="20% - Accent1 4 3 6 2 3 2" xfId="40474" xr:uid="{00000000-0005-0000-0000-0000639D0000}"/>
    <cellStyle name="20% - Accent1 4 3 6 2 3 2 2" xfId="40475" xr:uid="{00000000-0005-0000-0000-0000649D0000}"/>
    <cellStyle name="20% - Accent1 4 3 6 2 3 2 2 2" xfId="40476" xr:uid="{00000000-0005-0000-0000-0000659D0000}"/>
    <cellStyle name="20% - Accent1 4 3 6 2 3 2 3" xfId="40477" xr:uid="{00000000-0005-0000-0000-0000669D0000}"/>
    <cellStyle name="20% - Accent1 4 3 6 2 3 3" xfId="40478" xr:uid="{00000000-0005-0000-0000-0000679D0000}"/>
    <cellStyle name="20% - Accent1 4 3 6 2 3 3 2" xfId="40479" xr:uid="{00000000-0005-0000-0000-0000689D0000}"/>
    <cellStyle name="20% - Accent1 4 3 6 2 3 4" xfId="40480" xr:uid="{00000000-0005-0000-0000-0000699D0000}"/>
    <cellStyle name="20% - Accent1 4 3 6 2 4" xfId="40481" xr:uid="{00000000-0005-0000-0000-00006A9D0000}"/>
    <cellStyle name="20% - Accent1 4 3 6 2 4 2" xfId="40482" xr:uid="{00000000-0005-0000-0000-00006B9D0000}"/>
    <cellStyle name="20% - Accent1 4 3 6 2 4 2 2" xfId="40483" xr:uid="{00000000-0005-0000-0000-00006C9D0000}"/>
    <cellStyle name="20% - Accent1 4 3 6 2 4 2 2 2" xfId="40484" xr:uid="{00000000-0005-0000-0000-00006D9D0000}"/>
    <cellStyle name="20% - Accent1 4 3 6 2 4 2 3" xfId="40485" xr:uid="{00000000-0005-0000-0000-00006E9D0000}"/>
    <cellStyle name="20% - Accent1 4 3 6 2 4 3" xfId="40486" xr:uid="{00000000-0005-0000-0000-00006F9D0000}"/>
    <cellStyle name="20% - Accent1 4 3 6 2 4 3 2" xfId="40487" xr:uid="{00000000-0005-0000-0000-0000709D0000}"/>
    <cellStyle name="20% - Accent1 4 3 6 2 4 4" xfId="40488" xr:uid="{00000000-0005-0000-0000-0000719D0000}"/>
    <cellStyle name="20% - Accent1 4 3 6 2 5" xfId="40489" xr:uid="{00000000-0005-0000-0000-0000729D0000}"/>
    <cellStyle name="20% - Accent1 4 3 6 2 5 2" xfId="40490" xr:uid="{00000000-0005-0000-0000-0000739D0000}"/>
    <cellStyle name="20% - Accent1 4 3 6 2 5 2 2" xfId="40491" xr:uid="{00000000-0005-0000-0000-0000749D0000}"/>
    <cellStyle name="20% - Accent1 4 3 6 2 5 3" xfId="40492" xr:uid="{00000000-0005-0000-0000-0000759D0000}"/>
    <cellStyle name="20% - Accent1 4 3 6 2 6" xfId="40493" xr:uid="{00000000-0005-0000-0000-0000769D0000}"/>
    <cellStyle name="20% - Accent1 4 3 6 2 6 2" xfId="40494" xr:uid="{00000000-0005-0000-0000-0000779D0000}"/>
    <cellStyle name="20% - Accent1 4 3 6 2 6 2 2" xfId="40495" xr:uid="{00000000-0005-0000-0000-0000789D0000}"/>
    <cellStyle name="20% - Accent1 4 3 6 2 6 3" xfId="40496" xr:uid="{00000000-0005-0000-0000-0000799D0000}"/>
    <cellStyle name="20% - Accent1 4 3 6 2 7" xfId="40497" xr:uid="{00000000-0005-0000-0000-00007A9D0000}"/>
    <cellStyle name="20% - Accent1 4 3 6 2 7 2" xfId="40498" xr:uid="{00000000-0005-0000-0000-00007B9D0000}"/>
    <cellStyle name="20% - Accent1 4 3 6 2 8" xfId="40499" xr:uid="{00000000-0005-0000-0000-00007C9D0000}"/>
    <cellStyle name="20% - Accent1 4 3 6 2 8 2" xfId="40500" xr:uid="{00000000-0005-0000-0000-00007D9D0000}"/>
    <cellStyle name="20% - Accent1 4 3 6 2 9" xfId="40501" xr:uid="{00000000-0005-0000-0000-00007E9D0000}"/>
    <cellStyle name="20% - Accent1 4 3 6 3" xfId="40502" xr:uid="{00000000-0005-0000-0000-00007F9D0000}"/>
    <cellStyle name="20% - Accent1 4 3 6 3 2" xfId="40503" xr:uid="{00000000-0005-0000-0000-0000809D0000}"/>
    <cellStyle name="20% - Accent1 4 3 6 3 2 2" xfId="40504" xr:uid="{00000000-0005-0000-0000-0000819D0000}"/>
    <cellStyle name="20% - Accent1 4 3 6 3 2 2 2" xfId="40505" xr:uid="{00000000-0005-0000-0000-0000829D0000}"/>
    <cellStyle name="20% - Accent1 4 3 6 3 2 2 2 2" xfId="40506" xr:uid="{00000000-0005-0000-0000-0000839D0000}"/>
    <cellStyle name="20% - Accent1 4 3 6 3 2 2 3" xfId="40507" xr:uid="{00000000-0005-0000-0000-0000849D0000}"/>
    <cellStyle name="20% - Accent1 4 3 6 3 2 3" xfId="40508" xr:uid="{00000000-0005-0000-0000-0000859D0000}"/>
    <cellStyle name="20% - Accent1 4 3 6 3 2 3 2" xfId="40509" xr:uid="{00000000-0005-0000-0000-0000869D0000}"/>
    <cellStyle name="20% - Accent1 4 3 6 3 2 4" xfId="40510" xr:uid="{00000000-0005-0000-0000-0000879D0000}"/>
    <cellStyle name="20% - Accent1 4 3 6 3 3" xfId="40511" xr:uid="{00000000-0005-0000-0000-0000889D0000}"/>
    <cellStyle name="20% - Accent1 4 3 6 3 3 2" xfId="40512" xr:uid="{00000000-0005-0000-0000-0000899D0000}"/>
    <cellStyle name="20% - Accent1 4 3 6 3 3 2 2" xfId="40513" xr:uid="{00000000-0005-0000-0000-00008A9D0000}"/>
    <cellStyle name="20% - Accent1 4 3 6 3 3 2 2 2" xfId="40514" xr:uid="{00000000-0005-0000-0000-00008B9D0000}"/>
    <cellStyle name="20% - Accent1 4 3 6 3 3 2 3" xfId="40515" xr:uid="{00000000-0005-0000-0000-00008C9D0000}"/>
    <cellStyle name="20% - Accent1 4 3 6 3 3 3" xfId="40516" xr:uid="{00000000-0005-0000-0000-00008D9D0000}"/>
    <cellStyle name="20% - Accent1 4 3 6 3 3 3 2" xfId="40517" xr:uid="{00000000-0005-0000-0000-00008E9D0000}"/>
    <cellStyle name="20% - Accent1 4 3 6 3 3 4" xfId="40518" xr:uid="{00000000-0005-0000-0000-00008F9D0000}"/>
    <cellStyle name="20% - Accent1 4 3 6 3 4" xfId="40519" xr:uid="{00000000-0005-0000-0000-0000909D0000}"/>
    <cellStyle name="20% - Accent1 4 3 6 3 4 2" xfId="40520" xr:uid="{00000000-0005-0000-0000-0000919D0000}"/>
    <cellStyle name="20% - Accent1 4 3 6 3 4 2 2" xfId="40521" xr:uid="{00000000-0005-0000-0000-0000929D0000}"/>
    <cellStyle name="20% - Accent1 4 3 6 3 4 2 2 2" xfId="40522" xr:uid="{00000000-0005-0000-0000-0000939D0000}"/>
    <cellStyle name="20% - Accent1 4 3 6 3 4 2 3" xfId="40523" xr:uid="{00000000-0005-0000-0000-0000949D0000}"/>
    <cellStyle name="20% - Accent1 4 3 6 3 4 3" xfId="40524" xr:uid="{00000000-0005-0000-0000-0000959D0000}"/>
    <cellStyle name="20% - Accent1 4 3 6 3 4 3 2" xfId="40525" xr:uid="{00000000-0005-0000-0000-0000969D0000}"/>
    <cellStyle name="20% - Accent1 4 3 6 3 4 4" xfId="40526" xr:uid="{00000000-0005-0000-0000-0000979D0000}"/>
    <cellStyle name="20% - Accent1 4 3 6 3 5" xfId="40527" xr:uid="{00000000-0005-0000-0000-0000989D0000}"/>
    <cellStyle name="20% - Accent1 4 3 6 3 5 2" xfId="40528" xr:uid="{00000000-0005-0000-0000-0000999D0000}"/>
    <cellStyle name="20% - Accent1 4 3 6 3 5 2 2" xfId="40529" xr:uid="{00000000-0005-0000-0000-00009A9D0000}"/>
    <cellStyle name="20% - Accent1 4 3 6 3 5 3" xfId="40530" xr:uid="{00000000-0005-0000-0000-00009B9D0000}"/>
    <cellStyle name="20% - Accent1 4 3 6 3 6" xfId="40531" xr:uid="{00000000-0005-0000-0000-00009C9D0000}"/>
    <cellStyle name="20% - Accent1 4 3 6 3 6 2" xfId="40532" xr:uid="{00000000-0005-0000-0000-00009D9D0000}"/>
    <cellStyle name="20% - Accent1 4 3 6 3 6 2 2" xfId="40533" xr:uid="{00000000-0005-0000-0000-00009E9D0000}"/>
    <cellStyle name="20% - Accent1 4 3 6 3 6 3" xfId="40534" xr:uid="{00000000-0005-0000-0000-00009F9D0000}"/>
    <cellStyle name="20% - Accent1 4 3 6 3 7" xfId="40535" xr:uid="{00000000-0005-0000-0000-0000A09D0000}"/>
    <cellStyle name="20% - Accent1 4 3 6 3 7 2" xfId="40536" xr:uid="{00000000-0005-0000-0000-0000A19D0000}"/>
    <cellStyle name="20% - Accent1 4 3 6 3 8" xfId="40537" xr:uid="{00000000-0005-0000-0000-0000A29D0000}"/>
    <cellStyle name="20% - Accent1 4 3 6 3 8 2" xfId="40538" xr:uid="{00000000-0005-0000-0000-0000A39D0000}"/>
    <cellStyle name="20% - Accent1 4 3 6 3 9" xfId="40539" xr:uid="{00000000-0005-0000-0000-0000A49D0000}"/>
    <cellStyle name="20% - Accent1 4 3 6 4" xfId="40540" xr:uid="{00000000-0005-0000-0000-0000A59D0000}"/>
    <cellStyle name="20% - Accent1 4 3 6 4 2" xfId="40541" xr:uid="{00000000-0005-0000-0000-0000A69D0000}"/>
    <cellStyle name="20% - Accent1 4 3 6 4 2 2" xfId="40542" xr:uid="{00000000-0005-0000-0000-0000A79D0000}"/>
    <cellStyle name="20% - Accent1 4 3 6 4 2 2 2" xfId="40543" xr:uid="{00000000-0005-0000-0000-0000A89D0000}"/>
    <cellStyle name="20% - Accent1 4 3 6 4 2 3" xfId="40544" xr:uid="{00000000-0005-0000-0000-0000A99D0000}"/>
    <cellStyle name="20% - Accent1 4 3 6 4 3" xfId="40545" xr:uid="{00000000-0005-0000-0000-0000AA9D0000}"/>
    <cellStyle name="20% - Accent1 4 3 6 4 3 2" xfId="40546" xr:uid="{00000000-0005-0000-0000-0000AB9D0000}"/>
    <cellStyle name="20% - Accent1 4 3 6 4 4" xfId="40547" xr:uid="{00000000-0005-0000-0000-0000AC9D0000}"/>
    <cellStyle name="20% - Accent1 4 3 6 5" xfId="40548" xr:uid="{00000000-0005-0000-0000-0000AD9D0000}"/>
    <cellStyle name="20% - Accent1 4 3 6 5 2" xfId="40549" xr:uid="{00000000-0005-0000-0000-0000AE9D0000}"/>
    <cellStyle name="20% - Accent1 4 3 6 5 2 2" xfId="40550" xr:uid="{00000000-0005-0000-0000-0000AF9D0000}"/>
    <cellStyle name="20% - Accent1 4 3 6 5 2 2 2" xfId="40551" xr:uid="{00000000-0005-0000-0000-0000B09D0000}"/>
    <cellStyle name="20% - Accent1 4 3 6 5 2 3" xfId="40552" xr:uid="{00000000-0005-0000-0000-0000B19D0000}"/>
    <cellStyle name="20% - Accent1 4 3 6 5 3" xfId="40553" xr:uid="{00000000-0005-0000-0000-0000B29D0000}"/>
    <cellStyle name="20% - Accent1 4 3 6 5 3 2" xfId="40554" xr:uid="{00000000-0005-0000-0000-0000B39D0000}"/>
    <cellStyle name="20% - Accent1 4 3 6 5 4" xfId="40555" xr:uid="{00000000-0005-0000-0000-0000B49D0000}"/>
    <cellStyle name="20% - Accent1 4 3 6 6" xfId="40556" xr:uid="{00000000-0005-0000-0000-0000B59D0000}"/>
    <cellStyle name="20% - Accent1 4 3 6 6 2" xfId="40557" xr:uid="{00000000-0005-0000-0000-0000B69D0000}"/>
    <cellStyle name="20% - Accent1 4 3 6 6 2 2" xfId="40558" xr:uid="{00000000-0005-0000-0000-0000B79D0000}"/>
    <cellStyle name="20% - Accent1 4 3 6 6 2 2 2" xfId="40559" xr:uid="{00000000-0005-0000-0000-0000B89D0000}"/>
    <cellStyle name="20% - Accent1 4 3 6 6 2 3" xfId="40560" xr:uid="{00000000-0005-0000-0000-0000B99D0000}"/>
    <cellStyle name="20% - Accent1 4 3 6 6 3" xfId="40561" xr:uid="{00000000-0005-0000-0000-0000BA9D0000}"/>
    <cellStyle name="20% - Accent1 4 3 6 6 3 2" xfId="40562" xr:uid="{00000000-0005-0000-0000-0000BB9D0000}"/>
    <cellStyle name="20% - Accent1 4 3 6 6 4" xfId="40563" xr:uid="{00000000-0005-0000-0000-0000BC9D0000}"/>
    <cellStyle name="20% - Accent1 4 3 6 7" xfId="40564" xr:uid="{00000000-0005-0000-0000-0000BD9D0000}"/>
    <cellStyle name="20% - Accent1 4 3 6 7 2" xfId="40565" xr:uid="{00000000-0005-0000-0000-0000BE9D0000}"/>
    <cellStyle name="20% - Accent1 4 3 6 7 2 2" xfId="40566" xr:uid="{00000000-0005-0000-0000-0000BF9D0000}"/>
    <cellStyle name="20% - Accent1 4 3 6 7 3" xfId="40567" xr:uid="{00000000-0005-0000-0000-0000C09D0000}"/>
    <cellStyle name="20% - Accent1 4 3 6 8" xfId="40568" xr:uid="{00000000-0005-0000-0000-0000C19D0000}"/>
    <cellStyle name="20% - Accent1 4 3 6 8 2" xfId="40569" xr:uid="{00000000-0005-0000-0000-0000C29D0000}"/>
    <cellStyle name="20% - Accent1 4 3 6 8 2 2" xfId="40570" xr:uid="{00000000-0005-0000-0000-0000C39D0000}"/>
    <cellStyle name="20% - Accent1 4 3 6 8 3" xfId="40571" xr:uid="{00000000-0005-0000-0000-0000C49D0000}"/>
    <cellStyle name="20% - Accent1 4 3 6 9" xfId="40572" xr:uid="{00000000-0005-0000-0000-0000C59D0000}"/>
    <cellStyle name="20% - Accent1 4 3 6 9 2" xfId="40573" xr:uid="{00000000-0005-0000-0000-0000C69D0000}"/>
    <cellStyle name="20% - Accent1 4 3 7" xfId="40574" xr:uid="{00000000-0005-0000-0000-0000C79D0000}"/>
    <cellStyle name="20% - Accent1 4 3 7 2" xfId="40575" xr:uid="{00000000-0005-0000-0000-0000C89D0000}"/>
    <cellStyle name="20% - Accent1 4 3 7 2 2" xfId="40576" xr:uid="{00000000-0005-0000-0000-0000C99D0000}"/>
    <cellStyle name="20% - Accent1 4 3 7 2 2 2" xfId="40577" xr:uid="{00000000-0005-0000-0000-0000CA9D0000}"/>
    <cellStyle name="20% - Accent1 4 3 7 2 2 2 2" xfId="40578" xr:uid="{00000000-0005-0000-0000-0000CB9D0000}"/>
    <cellStyle name="20% - Accent1 4 3 7 2 2 3" xfId="40579" xr:uid="{00000000-0005-0000-0000-0000CC9D0000}"/>
    <cellStyle name="20% - Accent1 4 3 7 2 3" xfId="40580" xr:uid="{00000000-0005-0000-0000-0000CD9D0000}"/>
    <cellStyle name="20% - Accent1 4 3 7 2 3 2" xfId="40581" xr:uid="{00000000-0005-0000-0000-0000CE9D0000}"/>
    <cellStyle name="20% - Accent1 4 3 7 2 4" xfId="40582" xr:uid="{00000000-0005-0000-0000-0000CF9D0000}"/>
    <cellStyle name="20% - Accent1 4 3 7 3" xfId="40583" xr:uid="{00000000-0005-0000-0000-0000D09D0000}"/>
    <cellStyle name="20% - Accent1 4 3 7 3 2" xfId="40584" xr:uid="{00000000-0005-0000-0000-0000D19D0000}"/>
    <cellStyle name="20% - Accent1 4 3 7 3 2 2" xfId="40585" xr:uid="{00000000-0005-0000-0000-0000D29D0000}"/>
    <cellStyle name="20% - Accent1 4 3 7 3 2 2 2" xfId="40586" xr:uid="{00000000-0005-0000-0000-0000D39D0000}"/>
    <cellStyle name="20% - Accent1 4 3 7 3 2 3" xfId="40587" xr:uid="{00000000-0005-0000-0000-0000D49D0000}"/>
    <cellStyle name="20% - Accent1 4 3 7 3 3" xfId="40588" xr:uid="{00000000-0005-0000-0000-0000D59D0000}"/>
    <cellStyle name="20% - Accent1 4 3 7 3 3 2" xfId="40589" xr:uid="{00000000-0005-0000-0000-0000D69D0000}"/>
    <cellStyle name="20% - Accent1 4 3 7 3 4" xfId="40590" xr:uid="{00000000-0005-0000-0000-0000D79D0000}"/>
    <cellStyle name="20% - Accent1 4 3 7 4" xfId="40591" xr:uid="{00000000-0005-0000-0000-0000D89D0000}"/>
    <cellStyle name="20% - Accent1 4 3 7 4 2" xfId="40592" xr:uid="{00000000-0005-0000-0000-0000D99D0000}"/>
    <cellStyle name="20% - Accent1 4 3 7 4 2 2" xfId="40593" xr:uid="{00000000-0005-0000-0000-0000DA9D0000}"/>
    <cellStyle name="20% - Accent1 4 3 7 4 2 2 2" xfId="40594" xr:uid="{00000000-0005-0000-0000-0000DB9D0000}"/>
    <cellStyle name="20% - Accent1 4 3 7 4 2 3" xfId="40595" xr:uid="{00000000-0005-0000-0000-0000DC9D0000}"/>
    <cellStyle name="20% - Accent1 4 3 7 4 3" xfId="40596" xr:uid="{00000000-0005-0000-0000-0000DD9D0000}"/>
    <cellStyle name="20% - Accent1 4 3 7 4 3 2" xfId="40597" xr:uid="{00000000-0005-0000-0000-0000DE9D0000}"/>
    <cellStyle name="20% - Accent1 4 3 7 4 4" xfId="40598" xr:uid="{00000000-0005-0000-0000-0000DF9D0000}"/>
    <cellStyle name="20% - Accent1 4 3 7 5" xfId="40599" xr:uid="{00000000-0005-0000-0000-0000E09D0000}"/>
    <cellStyle name="20% - Accent1 4 3 7 5 2" xfId="40600" xr:uid="{00000000-0005-0000-0000-0000E19D0000}"/>
    <cellStyle name="20% - Accent1 4 3 7 5 2 2" xfId="40601" xr:uid="{00000000-0005-0000-0000-0000E29D0000}"/>
    <cellStyle name="20% - Accent1 4 3 7 5 3" xfId="40602" xr:uid="{00000000-0005-0000-0000-0000E39D0000}"/>
    <cellStyle name="20% - Accent1 4 3 7 6" xfId="40603" xr:uid="{00000000-0005-0000-0000-0000E49D0000}"/>
    <cellStyle name="20% - Accent1 4 3 7 6 2" xfId="40604" xr:uid="{00000000-0005-0000-0000-0000E59D0000}"/>
    <cellStyle name="20% - Accent1 4 3 7 6 2 2" xfId="40605" xr:uid="{00000000-0005-0000-0000-0000E69D0000}"/>
    <cellStyle name="20% - Accent1 4 3 7 6 3" xfId="40606" xr:uid="{00000000-0005-0000-0000-0000E79D0000}"/>
    <cellStyle name="20% - Accent1 4 3 7 7" xfId="40607" xr:uid="{00000000-0005-0000-0000-0000E89D0000}"/>
    <cellStyle name="20% - Accent1 4 3 7 7 2" xfId="40608" xr:uid="{00000000-0005-0000-0000-0000E99D0000}"/>
    <cellStyle name="20% - Accent1 4 3 7 8" xfId="40609" xr:uid="{00000000-0005-0000-0000-0000EA9D0000}"/>
    <cellStyle name="20% - Accent1 4 3 7 8 2" xfId="40610" xr:uid="{00000000-0005-0000-0000-0000EB9D0000}"/>
    <cellStyle name="20% - Accent1 4 3 7 9" xfId="40611" xr:uid="{00000000-0005-0000-0000-0000EC9D0000}"/>
    <cellStyle name="20% - Accent1 4 3 8" xfId="40612" xr:uid="{00000000-0005-0000-0000-0000ED9D0000}"/>
    <cellStyle name="20% - Accent1 4 3 8 2" xfId="40613" xr:uid="{00000000-0005-0000-0000-0000EE9D0000}"/>
    <cellStyle name="20% - Accent1 4 3 8 2 2" xfId="40614" xr:uid="{00000000-0005-0000-0000-0000EF9D0000}"/>
    <cellStyle name="20% - Accent1 4 3 8 2 2 2" xfId="40615" xr:uid="{00000000-0005-0000-0000-0000F09D0000}"/>
    <cellStyle name="20% - Accent1 4 3 8 2 2 2 2" xfId="40616" xr:uid="{00000000-0005-0000-0000-0000F19D0000}"/>
    <cellStyle name="20% - Accent1 4 3 8 2 2 3" xfId="40617" xr:uid="{00000000-0005-0000-0000-0000F29D0000}"/>
    <cellStyle name="20% - Accent1 4 3 8 2 3" xfId="40618" xr:uid="{00000000-0005-0000-0000-0000F39D0000}"/>
    <cellStyle name="20% - Accent1 4 3 8 2 3 2" xfId="40619" xr:uid="{00000000-0005-0000-0000-0000F49D0000}"/>
    <cellStyle name="20% - Accent1 4 3 8 2 4" xfId="40620" xr:uid="{00000000-0005-0000-0000-0000F59D0000}"/>
    <cellStyle name="20% - Accent1 4 3 8 3" xfId="40621" xr:uid="{00000000-0005-0000-0000-0000F69D0000}"/>
    <cellStyle name="20% - Accent1 4 3 8 3 2" xfId="40622" xr:uid="{00000000-0005-0000-0000-0000F79D0000}"/>
    <cellStyle name="20% - Accent1 4 3 8 3 2 2" xfId="40623" xr:uid="{00000000-0005-0000-0000-0000F89D0000}"/>
    <cellStyle name="20% - Accent1 4 3 8 3 2 2 2" xfId="40624" xr:uid="{00000000-0005-0000-0000-0000F99D0000}"/>
    <cellStyle name="20% - Accent1 4 3 8 3 2 3" xfId="40625" xr:uid="{00000000-0005-0000-0000-0000FA9D0000}"/>
    <cellStyle name="20% - Accent1 4 3 8 3 3" xfId="40626" xr:uid="{00000000-0005-0000-0000-0000FB9D0000}"/>
    <cellStyle name="20% - Accent1 4 3 8 3 3 2" xfId="40627" xr:uid="{00000000-0005-0000-0000-0000FC9D0000}"/>
    <cellStyle name="20% - Accent1 4 3 8 3 4" xfId="40628" xr:uid="{00000000-0005-0000-0000-0000FD9D0000}"/>
    <cellStyle name="20% - Accent1 4 3 8 4" xfId="40629" xr:uid="{00000000-0005-0000-0000-0000FE9D0000}"/>
    <cellStyle name="20% - Accent1 4 3 8 4 2" xfId="40630" xr:uid="{00000000-0005-0000-0000-0000FF9D0000}"/>
    <cellStyle name="20% - Accent1 4 3 8 4 2 2" xfId="40631" xr:uid="{00000000-0005-0000-0000-0000009E0000}"/>
    <cellStyle name="20% - Accent1 4 3 8 4 2 2 2" xfId="40632" xr:uid="{00000000-0005-0000-0000-0000019E0000}"/>
    <cellStyle name="20% - Accent1 4 3 8 4 2 3" xfId="40633" xr:uid="{00000000-0005-0000-0000-0000029E0000}"/>
    <cellStyle name="20% - Accent1 4 3 8 4 3" xfId="40634" xr:uid="{00000000-0005-0000-0000-0000039E0000}"/>
    <cellStyle name="20% - Accent1 4 3 8 4 3 2" xfId="40635" xr:uid="{00000000-0005-0000-0000-0000049E0000}"/>
    <cellStyle name="20% - Accent1 4 3 8 4 4" xfId="40636" xr:uid="{00000000-0005-0000-0000-0000059E0000}"/>
    <cellStyle name="20% - Accent1 4 3 8 5" xfId="40637" xr:uid="{00000000-0005-0000-0000-0000069E0000}"/>
    <cellStyle name="20% - Accent1 4 3 8 5 2" xfId="40638" xr:uid="{00000000-0005-0000-0000-0000079E0000}"/>
    <cellStyle name="20% - Accent1 4 3 8 5 2 2" xfId="40639" xr:uid="{00000000-0005-0000-0000-0000089E0000}"/>
    <cellStyle name="20% - Accent1 4 3 8 5 3" xfId="40640" xr:uid="{00000000-0005-0000-0000-0000099E0000}"/>
    <cellStyle name="20% - Accent1 4 3 8 6" xfId="40641" xr:uid="{00000000-0005-0000-0000-00000A9E0000}"/>
    <cellStyle name="20% - Accent1 4 3 8 6 2" xfId="40642" xr:uid="{00000000-0005-0000-0000-00000B9E0000}"/>
    <cellStyle name="20% - Accent1 4 3 8 6 2 2" xfId="40643" xr:uid="{00000000-0005-0000-0000-00000C9E0000}"/>
    <cellStyle name="20% - Accent1 4 3 8 6 3" xfId="40644" xr:uid="{00000000-0005-0000-0000-00000D9E0000}"/>
    <cellStyle name="20% - Accent1 4 3 8 7" xfId="40645" xr:uid="{00000000-0005-0000-0000-00000E9E0000}"/>
    <cellStyle name="20% - Accent1 4 3 8 7 2" xfId="40646" xr:uid="{00000000-0005-0000-0000-00000F9E0000}"/>
    <cellStyle name="20% - Accent1 4 3 8 8" xfId="40647" xr:uid="{00000000-0005-0000-0000-0000109E0000}"/>
    <cellStyle name="20% - Accent1 4 3 8 8 2" xfId="40648" xr:uid="{00000000-0005-0000-0000-0000119E0000}"/>
    <cellStyle name="20% - Accent1 4 3 8 9" xfId="40649" xr:uid="{00000000-0005-0000-0000-0000129E0000}"/>
    <cellStyle name="20% - Accent1 4 3 9" xfId="40650" xr:uid="{00000000-0005-0000-0000-0000139E0000}"/>
    <cellStyle name="20% - Accent1 4 3 9 2" xfId="40651" xr:uid="{00000000-0005-0000-0000-0000149E0000}"/>
    <cellStyle name="20% - Accent1 4 3 9 2 2" xfId="40652" xr:uid="{00000000-0005-0000-0000-0000159E0000}"/>
    <cellStyle name="20% - Accent1 4 3 9 2 2 2" xfId="40653" xr:uid="{00000000-0005-0000-0000-0000169E0000}"/>
    <cellStyle name="20% - Accent1 4 3 9 2 3" xfId="40654" xr:uid="{00000000-0005-0000-0000-0000179E0000}"/>
    <cellStyle name="20% - Accent1 4 3 9 3" xfId="40655" xr:uid="{00000000-0005-0000-0000-0000189E0000}"/>
    <cellStyle name="20% - Accent1 4 3 9 3 2" xfId="40656" xr:uid="{00000000-0005-0000-0000-0000199E0000}"/>
    <cellStyle name="20% - Accent1 4 3 9 4" xfId="40657" xr:uid="{00000000-0005-0000-0000-00001A9E0000}"/>
    <cellStyle name="20% - Accent1 4 4" xfId="40658" xr:uid="{00000000-0005-0000-0000-00001B9E0000}"/>
    <cellStyle name="20% - Accent1 4 4 10" xfId="40659" xr:uid="{00000000-0005-0000-0000-00001C9E0000}"/>
    <cellStyle name="20% - Accent1 4 4 10 2" xfId="40660" xr:uid="{00000000-0005-0000-0000-00001D9E0000}"/>
    <cellStyle name="20% - Accent1 4 4 10 2 2" xfId="40661" xr:uid="{00000000-0005-0000-0000-00001E9E0000}"/>
    <cellStyle name="20% - Accent1 4 4 10 2 2 2" xfId="40662" xr:uid="{00000000-0005-0000-0000-00001F9E0000}"/>
    <cellStyle name="20% - Accent1 4 4 10 2 3" xfId="40663" xr:uid="{00000000-0005-0000-0000-0000209E0000}"/>
    <cellStyle name="20% - Accent1 4 4 10 3" xfId="40664" xr:uid="{00000000-0005-0000-0000-0000219E0000}"/>
    <cellStyle name="20% - Accent1 4 4 10 3 2" xfId="40665" xr:uid="{00000000-0005-0000-0000-0000229E0000}"/>
    <cellStyle name="20% - Accent1 4 4 10 4" xfId="40666" xr:uid="{00000000-0005-0000-0000-0000239E0000}"/>
    <cellStyle name="20% - Accent1 4 4 11" xfId="40667" xr:uid="{00000000-0005-0000-0000-0000249E0000}"/>
    <cellStyle name="20% - Accent1 4 4 11 2" xfId="40668" xr:uid="{00000000-0005-0000-0000-0000259E0000}"/>
    <cellStyle name="20% - Accent1 4 4 11 2 2" xfId="40669" xr:uid="{00000000-0005-0000-0000-0000269E0000}"/>
    <cellStyle name="20% - Accent1 4 4 11 2 2 2" xfId="40670" xr:uid="{00000000-0005-0000-0000-0000279E0000}"/>
    <cellStyle name="20% - Accent1 4 4 11 2 3" xfId="40671" xr:uid="{00000000-0005-0000-0000-0000289E0000}"/>
    <cellStyle name="20% - Accent1 4 4 11 3" xfId="40672" xr:uid="{00000000-0005-0000-0000-0000299E0000}"/>
    <cellStyle name="20% - Accent1 4 4 11 3 2" xfId="40673" xr:uid="{00000000-0005-0000-0000-00002A9E0000}"/>
    <cellStyle name="20% - Accent1 4 4 11 4" xfId="40674" xr:uid="{00000000-0005-0000-0000-00002B9E0000}"/>
    <cellStyle name="20% - Accent1 4 4 12" xfId="40675" xr:uid="{00000000-0005-0000-0000-00002C9E0000}"/>
    <cellStyle name="20% - Accent1 4 4 12 2" xfId="40676" xr:uid="{00000000-0005-0000-0000-00002D9E0000}"/>
    <cellStyle name="20% - Accent1 4 4 12 2 2" xfId="40677" xr:uid="{00000000-0005-0000-0000-00002E9E0000}"/>
    <cellStyle name="20% - Accent1 4 4 12 3" xfId="40678" xr:uid="{00000000-0005-0000-0000-00002F9E0000}"/>
    <cellStyle name="20% - Accent1 4 4 13" xfId="40679" xr:uid="{00000000-0005-0000-0000-0000309E0000}"/>
    <cellStyle name="20% - Accent1 4 4 13 2" xfId="40680" xr:uid="{00000000-0005-0000-0000-0000319E0000}"/>
    <cellStyle name="20% - Accent1 4 4 13 2 2" xfId="40681" xr:uid="{00000000-0005-0000-0000-0000329E0000}"/>
    <cellStyle name="20% - Accent1 4 4 13 3" xfId="40682" xr:uid="{00000000-0005-0000-0000-0000339E0000}"/>
    <cellStyle name="20% - Accent1 4 4 14" xfId="40683" xr:uid="{00000000-0005-0000-0000-0000349E0000}"/>
    <cellStyle name="20% - Accent1 4 4 14 2" xfId="40684" xr:uid="{00000000-0005-0000-0000-0000359E0000}"/>
    <cellStyle name="20% - Accent1 4 4 15" xfId="40685" xr:uid="{00000000-0005-0000-0000-0000369E0000}"/>
    <cellStyle name="20% - Accent1 4 4 15 2" xfId="40686" xr:uid="{00000000-0005-0000-0000-0000379E0000}"/>
    <cellStyle name="20% - Accent1 4 4 16" xfId="40687" xr:uid="{00000000-0005-0000-0000-0000389E0000}"/>
    <cellStyle name="20% - Accent1 4 4 2" xfId="40688" xr:uid="{00000000-0005-0000-0000-0000399E0000}"/>
    <cellStyle name="20% - Accent1 4 4 2 10" xfId="40689" xr:uid="{00000000-0005-0000-0000-00003A9E0000}"/>
    <cellStyle name="20% - Accent1 4 4 2 10 2" xfId="40690" xr:uid="{00000000-0005-0000-0000-00003B9E0000}"/>
    <cellStyle name="20% - Accent1 4 4 2 10 2 2" xfId="40691" xr:uid="{00000000-0005-0000-0000-00003C9E0000}"/>
    <cellStyle name="20% - Accent1 4 4 2 10 2 2 2" xfId="40692" xr:uid="{00000000-0005-0000-0000-00003D9E0000}"/>
    <cellStyle name="20% - Accent1 4 4 2 10 2 3" xfId="40693" xr:uid="{00000000-0005-0000-0000-00003E9E0000}"/>
    <cellStyle name="20% - Accent1 4 4 2 10 3" xfId="40694" xr:uid="{00000000-0005-0000-0000-00003F9E0000}"/>
    <cellStyle name="20% - Accent1 4 4 2 10 3 2" xfId="40695" xr:uid="{00000000-0005-0000-0000-0000409E0000}"/>
    <cellStyle name="20% - Accent1 4 4 2 10 4" xfId="40696" xr:uid="{00000000-0005-0000-0000-0000419E0000}"/>
    <cellStyle name="20% - Accent1 4 4 2 11" xfId="40697" xr:uid="{00000000-0005-0000-0000-0000429E0000}"/>
    <cellStyle name="20% - Accent1 4 4 2 11 2" xfId="40698" xr:uid="{00000000-0005-0000-0000-0000439E0000}"/>
    <cellStyle name="20% - Accent1 4 4 2 11 2 2" xfId="40699" xr:uid="{00000000-0005-0000-0000-0000449E0000}"/>
    <cellStyle name="20% - Accent1 4 4 2 11 3" xfId="40700" xr:uid="{00000000-0005-0000-0000-0000459E0000}"/>
    <cellStyle name="20% - Accent1 4 4 2 12" xfId="40701" xr:uid="{00000000-0005-0000-0000-0000469E0000}"/>
    <cellStyle name="20% - Accent1 4 4 2 12 2" xfId="40702" xr:uid="{00000000-0005-0000-0000-0000479E0000}"/>
    <cellStyle name="20% - Accent1 4 4 2 12 2 2" xfId="40703" xr:uid="{00000000-0005-0000-0000-0000489E0000}"/>
    <cellStyle name="20% - Accent1 4 4 2 12 3" xfId="40704" xr:uid="{00000000-0005-0000-0000-0000499E0000}"/>
    <cellStyle name="20% - Accent1 4 4 2 13" xfId="40705" xr:uid="{00000000-0005-0000-0000-00004A9E0000}"/>
    <cellStyle name="20% - Accent1 4 4 2 13 2" xfId="40706" xr:uid="{00000000-0005-0000-0000-00004B9E0000}"/>
    <cellStyle name="20% - Accent1 4 4 2 14" xfId="40707" xr:uid="{00000000-0005-0000-0000-00004C9E0000}"/>
    <cellStyle name="20% - Accent1 4 4 2 14 2" xfId="40708" xr:uid="{00000000-0005-0000-0000-00004D9E0000}"/>
    <cellStyle name="20% - Accent1 4 4 2 15" xfId="40709" xr:uid="{00000000-0005-0000-0000-00004E9E0000}"/>
    <cellStyle name="20% - Accent1 4 4 2 2" xfId="40710" xr:uid="{00000000-0005-0000-0000-00004F9E0000}"/>
    <cellStyle name="20% - Accent1 4 4 2 2 10" xfId="40711" xr:uid="{00000000-0005-0000-0000-0000509E0000}"/>
    <cellStyle name="20% - Accent1 4 4 2 2 10 2" xfId="40712" xr:uid="{00000000-0005-0000-0000-0000519E0000}"/>
    <cellStyle name="20% - Accent1 4 4 2 2 10 2 2" xfId="40713" xr:uid="{00000000-0005-0000-0000-0000529E0000}"/>
    <cellStyle name="20% - Accent1 4 4 2 2 10 3" xfId="40714" xr:uid="{00000000-0005-0000-0000-0000539E0000}"/>
    <cellStyle name="20% - Accent1 4 4 2 2 11" xfId="40715" xr:uid="{00000000-0005-0000-0000-0000549E0000}"/>
    <cellStyle name="20% - Accent1 4 4 2 2 11 2" xfId="40716" xr:uid="{00000000-0005-0000-0000-0000559E0000}"/>
    <cellStyle name="20% - Accent1 4 4 2 2 11 2 2" xfId="40717" xr:uid="{00000000-0005-0000-0000-0000569E0000}"/>
    <cellStyle name="20% - Accent1 4 4 2 2 11 3" xfId="40718" xr:uid="{00000000-0005-0000-0000-0000579E0000}"/>
    <cellStyle name="20% - Accent1 4 4 2 2 12" xfId="40719" xr:uid="{00000000-0005-0000-0000-0000589E0000}"/>
    <cellStyle name="20% - Accent1 4 4 2 2 12 2" xfId="40720" xr:uid="{00000000-0005-0000-0000-0000599E0000}"/>
    <cellStyle name="20% - Accent1 4 4 2 2 13" xfId="40721" xr:uid="{00000000-0005-0000-0000-00005A9E0000}"/>
    <cellStyle name="20% - Accent1 4 4 2 2 13 2" xfId="40722" xr:uid="{00000000-0005-0000-0000-00005B9E0000}"/>
    <cellStyle name="20% - Accent1 4 4 2 2 14" xfId="40723" xr:uid="{00000000-0005-0000-0000-00005C9E0000}"/>
    <cellStyle name="20% - Accent1 4 4 2 2 2" xfId="40724" xr:uid="{00000000-0005-0000-0000-00005D9E0000}"/>
    <cellStyle name="20% - Accent1 4 4 2 2 2 10" xfId="40725" xr:uid="{00000000-0005-0000-0000-00005E9E0000}"/>
    <cellStyle name="20% - Accent1 4 4 2 2 2 10 2" xfId="40726" xr:uid="{00000000-0005-0000-0000-00005F9E0000}"/>
    <cellStyle name="20% - Accent1 4 4 2 2 2 11" xfId="40727" xr:uid="{00000000-0005-0000-0000-0000609E0000}"/>
    <cellStyle name="20% - Accent1 4 4 2 2 2 2" xfId="40728" xr:uid="{00000000-0005-0000-0000-0000619E0000}"/>
    <cellStyle name="20% - Accent1 4 4 2 2 2 2 2" xfId="40729" xr:uid="{00000000-0005-0000-0000-0000629E0000}"/>
    <cellStyle name="20% - Accent1 4 4 2 2 2 2 2 2" xfId="40730" xr:uid="{00000000-0005-0000-0000-0000639E0000}"/>
    <cellStyle name="20% - Accent1 4 4 2 2 2 2 2 2 2" xfId="40731" xr:uid="{00000000-0005-0000-0000-0000649E0000}"/>
    <cellStyle name="20% - Accent1 4 4 2 2 2 2 2 2 2 2" xfId="40732" xr:uid="{00000000-0005-0000-0000-0000659E0000}"/>
    <cellStyle name="20% - Accent1 4 4 2 2 2 2 2 2 3" xfId="40733" xr:uid="{00000000-0005-0000-0000-0000669E0000}"/>
    <cellStyle name="20% - Accent1 4 4 2 2 2 2 2 3" xfId="40734" xr:uid="{00000000-0005-0000-0000-0000679E0000}"/>
    <cellStyle name="20% - Accent1 4 4 2 2 2 2 2 3 2" xfId="40735" xr:uid="{00000000-0005-0000-0000-0000689E0000}"/>
    <cellStyle name="20% - Accent1 4 4 2 2 2 2 2 4" xfId="40736" xr:uid="{00000000-0005-0000-0000-0000699E0000}"/>
    <cellStyle name="20% - Accent1 4 4 2 2 2 2 3" xfId="40737" xr:uid="{00000000-0005-0000-0000-00006A9E0000}"/>
    <cellStyle name="20% - Accent1 4 4 2 2 2 2 3 2" xfId="40738" xr:uid="{00000000-0005-0000-0000-00006B9E0000}"/>
    <cellStyle name="20% - Accent1 4 4 2 2 2 2 3 2 2" xfId="40739" xr:uid="{00000000-0005-0000-0000-00006C9E0000}"/>
    <cellStyle name="20% - Accent1 4 4 2 2 2 2 3 2 2 2" xfId="40740" xr:uid="{00000000-0005-0000-0000-00006D9E0000}"/>
    <cellStyle name="20% - Accent1 4 4 2 2 2 2 3 2 3" xfId="40741" xr:uid="{00000000-0005-0000-0000-00006E9E0000}"/>
    <cellStyle name="20% - Accent1 4 4 2 2 2 2 3 3" xfId="40742" xr:uid="{00000000-0005-0000-0000-00006F9E0000}"/>
    <cellStyle name="20% - Accent1 4 4 2 2 2 2 3 3 2" xfId="40743" xr:uid="{00000000-0005-0000-0000-0000709E0000}"/>
    <cellStyle name="20% - Accent1 4 4 2 2 2 2 3 4" xfId="40744" xr:uid="{00000000-0005-0000-0000-0000719E0000}"/>
    <cellStyle name="20% - Accent1 4 4 2 2 2 2 4" xfId="40745" xr:uid="{00000000-0005-0000-0000-0000729E0000}"/>
    <cellStyle name="20% - Accent1 4 4 2 2 2 2 4 2" xfId="40746" xr:uid="{00000000-0005-0000-0000-0000739E0000}"/>
    <cellStyle name="20% - Accent1 4 4 2 2 2 2 4 2 2" xfId="40747" xr:uid="{00000000-0005-0000-0000-0000749E0000}"/>
    <cellStyle name="20% - Accent1 4 4 2 2 2 2 4 2 2 2" xfId="40748" xr:uid="{00000000-0005-0000-0000-0000759E0000}"/>
    <cellStyle name="20% - Accent1 4 4 2 2 2 2 4 2 3" xfId="40749" xr:uid="{00000000-0005-0000-0000-0000769E0000}"/>
    <cellStyle name="20% - Accent1 4 4 2 2 2 2 4 3" xfId="40750" xr:uid="{00000000-0005-0000-0000-0000779E0000}"/>
    <cellStyle name="20% - Accent1 4 4 2 2 2 2 4 3 2" xfId="40751" xr:uid="{00000000-0005-0000-0000-0000789E0000}"/>
    <cellStyle name="20% - Accent1 4 4 2 2 2 2 4 4" xfId="40752" xr:uid="{00000000-0005-0000-0000-0000799E0000}"/>
    <cellStyle name="20% - Accent1 4 4 2 2 2 2 5" xfId="40753" xr:uid="{00000000-0005-0000-0000-00007A9E0000}"/>
    <cellStyle name="20% - Accent1 4 4 2 2 2 2 5 2" xfId="40754" xr:uid="{00000000-0005-0000-0000-00007B9E0000}"/>
    <cellStyle name="20% - Accent1 4 4 2 2 2 2 5 2 2" xfId="40755" xr:uid="{00000000-0005-0000-0000-00007C9E0000}"/>
    <cellStyle name="20% - Accent1 4 4 2 2 2 2 5 3" xfId="40756" xr:uid="{00000000-0005-0000-0000-00007D9E0000}"/>
    <cellStyle name="20% - Accent1 4 4 2 2 2 2 6" xfId="40757" xr:uid="{00000000-0005-0000-0000-00007E9E0000}"/>
    <cellStyle name="20% - Accent1 4 4 2 2 2 2 6 2" xfId="40758" xr:uid="{00000000-0005-0000-0000-00007F9E0000}"/>
    <cellStyle name="20% - Accent1 4 4 2 2 2 2 6 2 2" xfId="40759" xr:uid="{00000000-0005-0000-0000-0000809E0000}"/>
    <cellStyle name="20% - Accent1 4 4 2 2 2 2 6 3" xfId="40760" xr:uid="{00000000-0005-0000-0000-0000819E0000}"/>
    <cellStyle name="20% - Accent1 4 4 2 2 2 2 7" xfId="40761" xr:uid="{00000000-0005-0000-0000-0000829E0000}"/>
    <cellStyle name="20% - Accent1 4 4 2 2 2 2 7 2" xfId="40762" xr:uid="{00000000-0005-0000-0000-0000839E0000}"/>
    <cellStyle name="20% - Accent1 4 4 2 2 2 2 8" xfId="40763" xr:uid="{00000000-0005-0000-0000-0000849E0000}"/>
    <cellStyle name="20% - Accent1 4 4 2 2 2 2 8 2" xfId="40764" xr:uid="{00000000-0005-0000-0000-0000859E0000}"/>
    <cellStyle name="20% - Accent1 4 4 2 2 2 2 9" xfId="40765" xr:uid="{00000000-0005-0000-0000-0000869E0000}"/>
    <cellStyle name="20% - Accent1 4 4 2 2 2 3" xfId="40766" xr:uid="{00000000-0005-0000-0000-0000879E0000}"/>
    <cellStyle name="20% - Accent1 4 4 2 2 2 3 2" xfId="40767" xr:uid="{00000000-0005-0000-0000-0000889E0000}"/>
    <cellStyle name="20% - Accent1 4 4 2 2 2 3 2 2" xfId="40768" xr:uid="{00000000-0005-0000-0000-0000899E0000}"/>
    <cellStyle name="20% - Accent1 4 4 2 2 2 3 2 2 2" xfId="40769" xr:uid="{00000000-0005-0000-0000-00008A9E0000}"/>
    <cellStyle name="20% - Accent1 4 4 2 2 2 3 2 2 2 2" xfId="40770" xr:uid="{00000000-0005-0000-0000-00008B9E0000}"/>
    <cellStyle name="20% - Accent1 4 4 2 2 2 3 2 2 3" xfId="40771" xr:uid="{00000000-0005-0000-0000-00008C9E0000}"/>
    <cellStyle name="20% - Accent1 4 4 2 2 2 3 2 3" xfId="40772" xr:uid="{00000000-0005-0000-0000-00008D9E0000}"/>
    <cellStyle name="20% - Accent1 4 4 2 2 2 3 2 3 2" xfId="40773" xr:uid="{00000000-0005-0000-0000-00008E9E0000}"/>
    <cellStyle name="20% - Accent1 4 4 2 2 2 3 2 4" xfId="40774" xr:uid="{00000000-0005-0000-0000-00008F9E0000}"/>
    <cellStyle name="20% - Accent1 4 4 2 2 2 3 3" xfId="40775" xr:uid="{00000000-0005-0000-0000-0000909E0000}"/>
    <cellStyle name="20% - Accent1 4 4 2 2 2 3 3 2" xfId="40776" xr:uid="{00000000-0005-0000-0000-0000919E0000}"/>
    <cellStyle name="20% - Accent1 4 4 2 2 2 3 3 2 2" xfId="40777" xr:uid="{00000000-0005-0000-0000-0000929E0000}"/>
    <cellStyle name="20% - Accent1 4 4 2 2 2 3 3 2 2 2" xfId="40778" xr:uid="{00000000-0005-0000-0000-0000939E0000}"/>
    <cellStyle name="20% - Accent1 4 4 2 2 2 3 3 2 3" xfId="40779" xr:uid="{00000000-0005-0000-0000-0000949E0000}"/>
    <cellStyle name="20% - Accent1 4 4 2 2 2 3 3 3" xfId="40780" xr:uid="{00000000-0005-0000-0000-0000959E0000}"/>
    <cellStyle name="20% - Accent1 4 4 2 2 2 3 3 3 2" xfId="40781" xr:uid="{00000000-0005-0000-0000-0000969E0000}"/>
    <cellStyle name="20% - Accent1 4 4 2 2 2 3 3 4" xfId="40782" xr:uid="{00000000-0005-0000-0000-0000979E0000}"/>
    <cellStyle name="20% - Accent1 4 4 2 2 2 3 4" xfId="40783" xr:uid="{00000000-0005-0000-0000-0000989E0000}"/>
    <cellStyle name="20% - Accent1 4 4 2 2 2 3 4 2" xfId="40784" xr:uid="{00000000-0005-0000-0000-0000999E0000}"/>
    <cellStyle name="20% - Accent1 4 4 2 2 2 3 4 2 2" xfId="40785" xr:uid="{00000000-0005-0000-0000-00009A9E0000}"/>
    <cellStyle name="20% - Accent1 4 4 2 2 2 3 4 2 2 2" xfId="40786" xr:uid="{00000000-0005-0000-0000-00009B9E0000}"/>
    <cellStyle name="20% - Accent1 4 4 2 2 2 3 4 2 3" xfId="40787" xr:uid="{00000000-0005-0000-0000-00009C9E0000}"/>
    <cellStyle name="20% - Accent1 4 4 2 2 2 3 4 3" xfId="40788" xr:uid="{00000000-0005-0000-0000-00009D9E0000}"/>
    <cellStyle name="20% - Accent1 4 4 2 2 2 3 4 3 2" xfId="40789" xr:uid="{00000000-0005-0000-0000-00009E9E0000}"/>
    <cellStyle name="20% - Accent1 4 4 2 2 2 3 4 4" xfId="40790" xr:uid="{00000000-0005-0000-0000-00009F9E0000}"/>
    <cellStyle name="20% - Accent1 4 4 2 2 2 3 5" xfId="40791" xr:uid="{00000000-0005-0000-0000-0000A09E0000}"/>
    <cellStyle name="20% - Accent1 4 4 2 2 2 3 5 2" xfId="40792" xr:uid="{00000000-0005-0000-0000-0000A19E0000}"/>
    <cellStyle name="20% - Accent1 4 4 2 2 2 3 5 2 2" xfId="40793" xr:uid="{00000000-0005-0000-0000-0000A29E0000}"/>
    <cellStyle name="20% - Accent1 4 4 2 2 2 3 5 3" xfId="40794" xr:uid="{00000000-0005-0000-0000-0000A39E0000}"/>
    <cellStyle name="20% - Accent1 4 4 2 2 2 3 6" xfId="40795" xr:uid="{00000000-0005-0000-0000-0000A49E0000}"/>
    <cellStyle name="20% - Accent1 4 4 2 2 2 3 6 2" xfId="40796" xr:uid="{00000000-0005-0000-0000-0000A59E0000}"/>
    <cellStyle name="20% - Accent1 4 4 2 2 2 3 6 2 2" xfId="40797" xr:uid="{00000000-0005-0000-0000-0000A69E0000}"/>
    <cellStyle name="20% - Accent1 4 4 2 2 2 3 6 3" xfId="40798" xr:uid="{00000000-0005-0000-0000-0000A79E0000}"/>
    <cellStyle name="20% - Accent1 4 4 2 2 2 3 7" xfId="40799" xr:uid="{00000000-0005-0000-0000-0000A89E0000}"/>
    <cellStyle name="20% - Accent1 4 4 2 2 2 3 7 2" xfId="40800" xr:uid="{00000000-0005-0000-0000-0000A99E0000}"/>
    <cellStyle name="20% - Accent1 4 4 2 2 2 3 8" xfId="40801" xr:uid="{00000000-0005-0000-0000-0000AA9E0000}"/>
    <cellStyle name="20% - Accent1 4 4 2 2 2 3 8 2" xfId="40802" xr:uid="{00000000-0005-0000-0000-0000AB9E0000}"/>
    <cellStyle name="20% - Accent1 4 4 2 2 2 3 9" xfId="40803" xr:uid="{00000000-0005-0000-0000-0000AC9E0000}"/>
    <cellStyle name="20% - Accent1 4 4 2 2 2 4" xfId="40804" xr:uid="{00000000-0005-0000-0000-0000AD9E0000}"/>
    <cellStyle name="20% - Accent1 4 4 2 2 2 4 2" xfId="40805" xr:uid="{00000000-0005-0000-0000-0000AE9E0000}"/>
    <cellStyle name="20% - Accent1 4 4 2 2 2 4 2 2" xfId="40806" xr:uid="{00000000-0005-0000-0000-0000AF9E0000}"/>
    <cellStyle name="20% - Accent1 4 4 2 2 2 4 2 2 2" xfId="40807" xr:uid="{00000000-0005-0000-0000-0000B09E0000}"/>
    <cellStyle name="20% - Accent1 4 4 2 2 2 4 2 3" xfId="40808" xr:uid="{00000000-0005-0000-0000-0000B19E0000}"/>
    <cellStyle name="20% - Accent1 4 4 2 2 2 4 3" xfId="40809" xr:uid="{00000000-0005-0000-0000-0000B29E0000}"/>
    <cellStyle name="20% - Accent1 4 4 2 2 2 4 3 2" xfId="40810" xr:uid="{00000000-0005-0000-0000-0000B39E0000}"/>
    <cellStyle name="20% - Accent1 4 4 2 2 2 4 4" xfId="40811" xr:uid="{00000000-0005-0000-0000-0000B49E0000}"/>
    <cellStyle name="20% - Accent1 4 4 2 2 2 5" xfId="40812" xr:uid="{00000000-0005-0000-0000-0000B59E0000}"/>
    <cellStyle name="20% - Accent1 4 4 2 2 2 5 2" xfId="40813" xr:uid="{00000000-0005-0000-0000-0000B69E0000}"/>
    <cellStyle name="20% - Accent1 4 4 2 2 2 5 2 2" xfId="40814" xr:uid="{00000000-0005-0000-0000-0000B79E0000}"/>
    <cellStyle name="20% - Accent1 4 4 2 2 2 5 2 2 2" xfId="40815" xr:uid="{00000000-0005-0000-0000-0000B89E0000}"/>
    <cellStyle name="20% - Accent1 4 4 2 2 2 5 2 3" xfId="40816" xr:uid="{00000000-0005-0000-0000-0000B99E0000}"/>
    <cellStyle name="20% - Accent1 4 4 2 2 2 5 3" xfId="40817" xr:uid="{00000000-0005-0000-0000-0000BA9E0000}"/>
    <cellStyle name="20% - Accent1 4 4 2 2 2 5 3 2" xfId="40818" xr:uid="{00000000-0005-0000-0000-0000BB9E0000}"/>
    <cellStyle name="20% - Accent1 4 4 2 2 2 5 4" xfId="40819" xr:uid="{00000000-0005-0000-0000-0000BC9E0000}"/>
    <cellStyle name="20% - Accent1 4 4 2 2 2 6" xfId="40820" xr:uid="{00000000-0005-0000-0000-0000BD9E0000}"/>
    <cellStyle name="20% - Accent1 4 4 2 2 2 6 2" xfId="40821" xr:uid="{00000000-0005-0000-0000-0000BE9E0000}"/>
    <cellStyle name="20% - Accent1 4 4 2 2 2 6 2 2" xfId="40822" xr:uid="{00000000-0005-0000-0000-0000BF9E0000}"/>
    <cellStyle name="20% - Accent1 4 4 2 2 2 6 2 2 2" xfId="40823" xr:uid="{00000000-0005-0000-0000-0000C09E0000}"/>
    <cellStyle name="20% - Accent1 4 4 2 2 2 6 2 3" xfId="40824" xr:uid="{00000000-0005-0000-0000-0000C19E0000}"/>
    <cellStyle name="20% - Accent1 4 4 2 2 2 6 3" xfId="40825" xr:uid="{00000000-0005-0000-0000-0000C29E0000}"/>
    <cellStyle name="20% - Accent1 4 4 2 2 2 6 3 2" xfId="40826" xr:uid="{00000000-0005-0000-0000-0000C39E0000}"/>
    <cellStyle name="20% - Accent1 4 4 2 2 2 6 4" xfId="40827" xr:uid="{00000000-0005-0000-0000-0000C49E0000}"/>
    <cellStyle name="20% - Accent1 4 4 2 2 2 7" xfId="40828" xr:uid="{00000000-0005-0000-0000-0000C59E0000}"/>
    <cellStyle name="20% - Accent1 4 4 2 2 2 7 2" xfId="40829" xr:uid="{00000000-0005-0000-0000-0000C69E0000}"/>
    <cellStyle name="20% - Accent1 4 4 2 2 2 7 2 2" xfId="40830" xr:uid="{00000000-0005-0000-0000-0000C79E0000}"/>
    <cellStyle name="20% - Accent1 4 4 2 2 2 7 3" xfId="40831" xr:uid="{00000000-0005-0000-0000-0000C89E0000}"/>
    <cellStyle name="20% - Accent1 4 4 2 2 2 8" xfId="40832" xr:uid="{00000000-0005-0000-0000-0000C99E0000}"/>
    <cellStyle name="20% - Accent1 4 4 2 2 2 8 2" xfId="40833" xr:uid="{00000000-0005-0000-0000-0000CA9E0000}"/>
    <cellStyle name="20% - Accent1 4 4 2 2 2 8 2 2" xfId="40834" xr:uid="{00000000-0005-0000-0000-0000CB9E0000}"/>
    <cellStyle name="20% - Accent1 4 4 2 2 2 8 3" xfId="40835" xr:uid="{00000000-0005-0000-0000-0000CC9E0000}"/>
    <cellStyle name="20% - Accent1 4 4 2 2 2 9" xfId="40836" xr:uid="{00000000-0005-0000-0000-0000CD9E0000}"/>
    <cellStyle name="20% - Accent1 4 4 2 2 2 9 2" xfId="40837" xr:uid="{00000000-0005-0000-0000-0000CE9E0000}"/>
    <cellStyle name="20% - Accent1 4 4 2 2 3" xfId="40838" xr:uid="{00000000-0005-0000-0000-0000CF9E0000}"/>
    <cellStyle name="20% - Accent1 4 4 2 2 3 10" xfId="40839" xr:uid="{00000000-0005-0000-0000-0000D09E0000}"/>
    <cellStyle name="20% - Accent1 4 4 2 2 3 10 2" xfId="40840" xr:uid="{00000000-0005-0000-0000-0000D19E0000}"/>
    <cellStyle name="20% - Accent1 4 4 2 2 3 11" xfId="40841" xr:uid="{00000000-0005-0000-0000-0000D29E0000}"/>
    <cellStyle name="20% - Accent1 4 4 2 2 3 2" xfId="40842" xr:uid="{00000000-0005-0000-0000-0000D39E0000}"/>
    <cellStyle name="20% - Accent1 4 4 2 2 3 2 2" xfId="40843" xr:uid="{00000000-0005-0000-0000-0000D49E0000}"/>
    <cellStyle name="20% - Accent1 4 4 2 2 3 2 2 2" xfId="40844" xr:uid="{00000000-0005-0000-0000-0000D59E0000}"/>
    <cellStyle name="20% - Accent1 4 4 2 2 3 2 2 2 2" xfId="40845" xr:uid="{00000000-0005-0000-0000-0000D69E0000}"/>
    <cellStyle name="20% - Accent1 4 4 2 2 3 2 2 2 2 2" xfId="40846" xr:uid="{00000000-0005-0000-0000-0000D79E0000}"/>
    <cellStyle name="20% - Accent1 4 4 2 2 3 2 2 2 3" xfId="40847" xr:uid="{00000000-0005-0000-0000-0000D89E0000}"/>
    <cellStyle name="20% - Accent1 4 4 2 2 3 2 2 3" xfId="40848" xr:uid="{00000000-0005-0000-0000-0000D99E0000}"/>
    <cellStyle name="20% - Accent1 4 4 2 2 3 2 2 3 2" xfId="40849" xr:uid="{00000000-0005-0000-0000-0000DA9E0000}"/>
    <cellStyle name="20% - Accent1 4 4 2 2 3 2 2 4" xfId="40850" xr:uid="{00000000-0005-0000-0000-0000DB9E0000}"/>
    <cellStyle name="20% - Accent1 4 4 2 2 3 2 3" xfId="40851" xr:uid="{00000000-0005-0000-0000-0000DC9E0000}"/>
    <cellStyle name="20% - Accent1 4 4 2 2 3 2 3 2" xfId="40852" xr:uid="{00000000-0005-0000-0000-0000DD9E0000}"/>
    <cellStyle name="20% - Accent1 4 4 2 2 3 2 3 2 2" xfId="40853" xr:uid="{00000000-0005-0000-0000-0000DE9E0000}"/>
    <cellStyle name="20% - Accent1 4 4 2 2 3 2 3 2 2 2" xfId="40854" xr:uid="{00000000-0005-0000-0000-0000DF9E0000}"/>
    <cellStyle name="20% - Accent1 4 4 2 2 3 2 3 2 3" xfId="40855" xr:uid="{00000000-0005-0000-0000-0000E09E0000}"/>
    <cellStyle name="20% - Accent1 4 4 2 2 3 2 3 3" xfId="40856" xr:uid="{00000000-0005-0000-0000-0000E19E0000}"/>
    <cellStyle name="20% - Accent1 4 4 2 2 3 2 3 3 2" xfId="40857" xr:uid="{00000000-0005-0000-0000-0000E29E0000}"/>
    <cellStyle name="20% - Accent1 4 4 2 2 3 2 3 4" xfId="40858" xr:uid="{00000000-0005-0000-0000-0000E39E0000}"/>
    <cellStyle name="20% - Accent1 4 4 2 2 3 2 4" xfId="40859" xr:uid="{00000000-0005-0000-0000-0000E49E0000}"/>
    <cellStyle name="20% - Accent1 4 4 2 2 3 2 4 2" xfId="40860" xr:uid="{00000000-0005-0000-0000-0000E59E0000}"/>
    <cellStyle name="20% - Accent1 4 4 2 2 3 2 4 2 2" xfId="40861" xr:uid="{00000000-0005-0000-0000-0000E69E0000}"/>
    <cellStyle name="20% - Accent1 4 4 2 2 3 2 4 2 2 2" xfId="40862" xr:uid="{00000000-0005-0000-0000-0000E79E0000}"/>
    <cellStyle name="20% - Accent1 4 4 2 2 3 2 4 2 3" xfId="40863" xr:uid="{00000000-0005-0000-0000-0000E89E0000}"/>
    <cellStyle name="20% - Accent1 4 4 2 2 3 2 4 3" xfId="40864" xr:uid="{00000000-0005-0000-0000-0000E99E0000}"/>
    <cellStyle name="20% - Accent1 4 4 2 2 3 2 4 3 2" xfId="40865" xr:uid="{00000000-0005-0000-0000-0000EA9E0000}"/>
    <cellStyle name="20% - Accent1 4 4 2 2 3 2 4 4" xfId="40866" xr:uid="{00000000-0005-0000-0000-0000EB9E0000}"/>
    <cellStyle name="20% - Accent1 4 4 2 2 3 2 5" xfId="40867" xr:uid="{00000000-0005-0000-0000-0000EC9E0000}"/>
    <cellStyle name="20% - Accent1 4 4 2 2 3 2 5 2" xfId="40868" xr:uid="{00000000-0005-0000-0000-0000ED9E0000}"/>
    <cellStyle name="20% - Accent1 4 4 2 2 3 2 5 2 2" xfId="40869" xr:uid="{00000000-0005-0000-0000-0000EE9E0000}"/>
    <cellStyle name="20% - Accent1 4 4 2 2 3 2 5 3" xfId="40870" xr:uid="{00000000-0005-0000-0000-0000EF9E0000}"/>
    <cellStyle name="20% - Accent1 4 4 2 2 3 2 6" xfId="40871" xr:uid="{00000000-0005-0000-0000-0000F09E0000}"/>
    <cellStyle name="20% - Accent1 4 4 2 2 3 2 6 2" xfId="40872" xr:uid="{00000000-0005-0000-0000-0000F19E0000}"/>
    <cellStyle name="20% - Accent1 4 4 2 2 3 2 6 2 2" xfId="40873" xr:uid="{00000000-0005-0000-0000-0000F29E0000}"/>
    <cellStyle name="20% - Accent1 4 4 2 2 3 2 6 3" xfId="40874" xr:uid="{00000000-0005-0000-0000-0000F39E0000}"/>
    <cellStyle name="20% - Accent1 4 4 2 2 3 2 7" xfId="40875" xr:uid="{00000000-0005-0000-0000-0000F49E0000}"/>
    <cellStyle name="20% - Accent1 4 4 2 2 3 2 7 2" xfId="40876" xr:uid="{00000000-0005-0000-0000-0000F59E0000}"/>
    <cellStyle name="20% - Accent1 4 4 2 2 3 2 8" xfId="40877" xr:uid="{00000000-0005-0000-0000-0000F69E0000}"/>
    <cellStyle name="20% - Accent1 4 4 2 2 3 2 8 2" xfId="40878" xr:uid="{00000000-0005-0000-0000-0000F79E0000}"/>
    <cellStyle name="20% - Accent1 4 4 2 2 3 2 9" xfId="40879" xr:uid="{00000000-0005-0000-0000-0000F89E0000}"/>
    <cellStyle name="20% - Accent1 4 4 2 2 3 3" xfId="40880" xr:uid="{00000000-0005-0000-0000-0000F99E0000}"/>
    <cellStyle name="20% - Accent1 4 4 2 2 3 3 2" xfId="40881" xr:uid="{00000000-0005-0000-0000-0000FA9E0000}"/>
    <cellStyle name="20% - Accent1 4 4 2 2 3 3 2 2" xfId="40882" xr:uid="{00000000-0005-0000-0000-0000FB9E0000}"/>
    <cellStyle name="20% - Accent1 4 4 2 2 3 3 2 2 2" xfId="40883" xr:uid="{00000000-0005-0000-0000-0000FC9E0000}"/>
    <cellStyle name="20% - Accent1 4 4 2 2 3 3 2 2 2 2" xfId="40884" xr:uid="{00000000-0005-0000-0000-0000FD9E0000}"/>
    <cellStyle name="20% - Accent1 4 4 2 2 3 3 2 2 3" xfId="40885" xr:uid="{00000000-0005-0000-0000-0000FE9E0000}"/>
    <cellStyle name="20% - Accent1 4 4 2 2 3 3 2 3" xfId="40886" xr:uid="{00000000-0005-0000-0000-0000FF9E0000}"/>
    <cellStyle name="20% - Accent1 4 4 2 2 3 3 2 3 2" xfId="40887" xr:uid="{00000000-0005-0000-0000-0000009F0000}"/>
    <cellStyle name="20% - Accent1 4 4 2 2 3 3 2 4" xfId="40888" xr:uid="{00000000-0005-0000-0000-0000019F0000}"/>
    <cellStyle name="20% - Accent1 4 4 2 2 3 3 3" xfId="40889" xr:uid="{00000000-0005-0000-0000-0000029F0000}"/>
    <cellStyle name="20% - Accent1 4 4 2 2 3 3 3 2" xfId="40890" xr:uid="{00000000-0005-0000-0000-0000039F0000}"/>
    <cellStyle name="20% - Accent1 4 4 2 2 3 3 3 2 2" xfId="40891" xr:uid="{00000000-0005-0000-0000-0000049F0000}"/>
    <cellStyle name="20% - Accent1 4 4 2 2 3 3 3 2 2 2" xfId="40892" xr:uid="{00000000-0005-0000-0000-0000059F0000}"/>
    <cellStyle name="20% - Accent1 4 4 2 2 3 3 3 2 3" xfId="40893" xr:uid="{00000000-0005-0000-0000-0000069F0000}"/>
    <cellStyle name="20% - Accent1 4 4 2 2 3 3 3 3" xfId="40894" xr:uid="{00000000-0005-0000-0000-0000079F0000}"/>
    <cellStyle name="20% - Accent1 4 4 2 2 3 3 3 3 2" xfId="40895" xr:uid="{00000000-0005-0000-0000-0000089F0000}"/>
    <cellStyle name="20% - Accent1 4 4 2 2 3 3 3 4" xfId="40896" xr:uid="{00000000-0005-0000-0000-0000099F0000}"/>
    <cellStyle name="20% - Accent1 4 4 2 2 3 3 4" xfId="40897" xr:uid="{00000000-0005-0000-0000-00000A9F0000}"/>
    <cellStyle name="20% - Accent1 4 4 2 2 3 3 4 2" xfId="40898" xr:uid="{00000000-0005-0000-0000-00000B9F0000}"/>
    <cellStyle name="20% - Accent1 4 4 2 2 3 3 4 2 2" xfId="40899" xr:uid="{00000000-0005-0000-0000-00000C9F0000}"/>
    <cellStyle name="20% - Accent1 4 4 2 2 3 3 4 2 2 2" xfId="40900" xr:uid="{00000000-0005-0000-0000-00000D9F0000}"/>
    <cellStyle name="20% - Accent1 4 4 2 2 3 3 4 2 3" xfId="40901" xr:uid="{00000000-0005-0000-0000-00000E9F0000}"/>
    <cellStyle name="20% - Accent1 4 4 2 2 3 3 4 3" xfId="40902" xr:uid="{00000000-0005-0000-0000-00000F9F0000}"/>
    <cellStyle name="20% - Accent1 4 4 2 2 3 3 4 3 2" xfId="40903" xr:uid="{00000000-0005-0000-0000-0000109F0000}"/>
    <cellStyle name="20% - Accent1 4 4 2 2 3 3 4 4" xfId="40904" xr:uid="{00000000-0005-0000-0000-0000119F0000}"/>
    <cellStyle name="20% - Accent1 4 4 2 2 3 3 5" xfId="40905" xr:uid="{00000000-0005-0000-0000-0000129F0000}"/>
    <cellStyle name="20% - Accent1 4 4 2 2 3 3 5 2" xfId="40906" xr:uid="{00000000-0005-0000-0000-0000139F0000}"/>
    <cellStyle name="20% - Accent1 4 4 2 2 3 3 5 2 2" xfId="40907" xr:uid="{00000000-0005-0000-0000-0000149F0000}"/>
    <cellStyle name="20% - Accent1 4 4 2 2 3 3 5 3" xfId="40908" xr:uid="{00000000-0005-0000-0000-0000159F0000}"/>
    <cellStyle name="20% - Accent1 4 4 2 2 3 3 6" xfId="40909" xr:uid="{00000000-0005-0000-0000-0000169F0000}"/>
    <cellStyle name="20% - Accent1 4 4 2 2 3 3 6 2" xfId="40910" xr:uid="{00000000-0005-0000-0000-0000179F0000}"/>
    <cellStyle name="20% - Accent1 4 4 2 2 3 3 6 2 2" xfId="40911" xr:uid="{00000000-0005-0000-0000-0000189F0000}"/>
    <cellStyle name="20% - Accent1 4 4 2 2 3 3 6 3" xfId="40912" xr:uid="{00000000-0005-0000-0000-0000199F0000}"/>
    <cellStyle name="20% - Accent1 4 4 2 2 3 3 7" xfId="40913" xr:uid="{00000000-0005-0000-0000-00001A9F0000}"/>
    <cellStyle name="20% - Accent1 4 4 2 2 3 3 7 2" xfId="40914" xr:uid="{00000000-0005-0000-0000-00001B9F0000}"/>
    <cellStyle name="20% - Accent1 4 4 2 2 3 3 8" xfId="40915" xr:uid="{00000000-0005-0000-0000-00001C9F0000}"/>
    <cellStyle name="20% - Accent1 4 4 2 2 3 3 8 2" xfId="40916" xr:uid="{00000000-0005-0000-0000-00001D9F0000}"/>
    <cellStyle name="20% - Accent1 4 4 2 2 3 3 9" xfId="40917" xr:uid="{00000000-0005-0000-0000-00001E9F0000}"/>
    <cellStyle name="20% - Accent1 4 4 2 2 3 4" xfId="40918" xr:uid="{00000000-0005-0000-0000-00001F9F0000}"/>
    <cellStyle name="20% - Accent1 4 4 2 2 3 4 2" xfId="40919" xr:uid="{00000000-0005-0000-0000-0000209F0000}"/>
    <cellStyle name="20% - Accent1 4 4 2 2 3 4 2 2" xfId="40920" xr:uid="{00000000-0005-0000-0000-0000219F0000}"/>
    <cellStyle name="20% - Accent1 4 4 2 2 3 4 2 2 2" xfId="40921" xr:uid="{00000000-0005-0000-0000-0000229F0000}"/>
    <cellStyle name="20% - Accent1 4 4 2 2 3 4 2 3" xfId="40922" xr:uid="{00000000-0005-0000-0000-0000239F0000}"/>
    <cellStyle name="20% - Accent1 4 4 2 2 3 4 3" xfId="40923" xr:uid="{00000000-0005-0000-0000-0000249F0000}"/>
    <cellStyle name="20% - Accent1 4 4 2 2 3 4 3 2" xfId="40924" xr:uid="{00000000-0005-0000-0000-0000259F0000}"/>
    <cellStyle name="20% - Accent1 4 4 2 2 3 4 4" xfId="40925" xr:uid="{00000000-0005-0000-0000-0000269F0000}"/>
    <cellStyle name="20% - Accent1 4 4 2 2 3 5" xfId="40926" xr:uid="{00000000-0005-0000-0000-0000279F0000}"/>
    <cellStyle name="20% - Accent1 4 4 2 2 3 5 2" xfId="40927" xr:uid="{00000000-0005-0000-0000-0000289F0000}"/>
    <cellStyle name="20% - Accent1 4 4 2 2 3 5 2 2" xfId="40928" xr:uid="{00000000-0005-0000-0000-0000299F0000}"/>
    <cellStyle name="20% - Accent1 4 4 2 2 3 5 2 2 2" xfId="40929" xr:uid="{00000000-0005-0000-0000-00002A9F0000}"/>
    <cellStyle name="20% - Accent1 4 4 2 2 3 5 2 3" xfId="40930" xr:uid="{00000000-0005-0000-0000-00002B9F0000}"/>
    <cellStyle name="20% - Accent1 4 4 2 2 3 5 3" xfId="40931" xr:uid="{00000000-0005-0000-0000-00002C9F0000}"/>
    <cellStyle name="20% - Accent1 4 4 2 2 3 5 3 2" xfId="40932" xr:uid="{00000000-0005-0000-0000-00002D9F0000}"/>
    <cellStyle name="20% - Accent1 4 4 2 2 3 5 4" xfId="40933" xr:uid="{00000000-0005-0000-0000-00002E9F0000}"/>
    <cellStyle name="20% - Accent1 4 4 2 2 3 6" xfId="40934" xr:uid="{00000000-0005-0000-0000-00002F9F0000}"/>
    <cellStyle name="20% - Accent1 4 4 2 2 3 6 2" xfId="40935" xr:uid="{00000000-0005-0000-0000-0000309F0000}"/>
    <cellStyle name="20% - Accent1 4 4 2 2 3 6 2 2" xfId="40936" xr:uid="{00000000-0005-0000-0000-0000319F0000}"/>
    <cellStyle name="20% - Accent1 4 4 2 2 3 6 2 2 2" xfId="40937" xr:uid="{00000000-0005-0000-0000-0000329F0000}"/>
    <cellStyle name="20% - Accent1 4 4 2 2 3 6 2 3" xfId="40938" xr:uid="{00000000-0005-0000-0000-0000339F0000}"/>
    <cellStyle name="20% - Accent1 4 4 2 2 3 6 3" xfId="40939" xr:uid="{00000000-0005-0000-0000-0000349F0000}"/>
    <cellStyle name="20% - Accent1 4 4 2 2 3 6 3 2" xfId="40940" xr:uid="{00000000-0005-0000-0000-0000359F0000}"/>
    <cellStyle name="20% - Accent1 4 4 2 2 3 6 4" xfId="40941" xr:uid="{00000000-0005-0000-0000-0000369F0000}"/>
    <cellStyle name="20% - Accent1 4 4 2 2 3 7" xfId="40942" xr:uid="{00000000-0005-0000-0000-0000379F0000}"/>
    <cellStyle name="20% - Accent1 4 4 2 2 3 7 2" xfId="40943" xr:uid="{00000000-0005-0000-0000-0000389F0000}"/>
    <cellStyle name="20% - Accent1 4 4 2 2 3 7 2 2" xfId="40944" xr:uid="{00000000-0005-0000-0000-0000399F0000}"/>
    <cellStyle name="20% - Accent1 4 4 2 2 3 7 3" xfId="40945" xr:uid="{00000000-0005-0000-0000-00003A9F0000}"/>
    <cellStyle name="20% - Accent1 4 4 2 2 3 8" xfId="40946" xr:uid="{00000000-0005-0000-0000-00003B9F0000}"/>
    <cellStyle name="20% - Accent1 4 4 2 2 3 8 2" xfId="40947" xr:uid="{00000000-0005-0000-0000-00003C9F0000}"/>
    <cellStyle name="20% - Accent1 4 4 2 2 3 8 2 2" xfId="40948" xr:uid="{00000000-0005-0000-0000-00003D9F0000}"/>
    <cellStyle name="20% - Accent1 4 4 2 2 3 8 3" xfId="40949" xr:uid="{00000000-0005-0000-0000-00003E9F0000}"/>
    <cellStyle name="20% - Accent1 4 4 2 2 3 9" xfId="40950" xr:uid="{00000000-0005-0000-0000-00003F9F0000}"/>
    <cellStyle name="20% - Accent1 4 4 2 2 3 9 2" xfId="40951" xr:uid="{00000000-0005-0000-0000-0000409F0000}"/>
    <cellStyle name="20% - Accent1 4 4 2 2 4" xfId="40952" xr:uid="{00000000-0005-0000-0000-0000419F0000}"/>
    <cellStyle name="20% - Accent1 4 4 2 2 4 10" xfId="40953" xr:uid="{00000000-0005-0000-0000-0000429F0000}"/>
    <cellStyle name="20% - Accent1 4 4 2 2 4 10 2" xfId="40954" xr:uid="{00000000-0005-0000-0000-0000439F0000}"/>
    <cellStyle name="20% - Accent1 4 4 2 2 4 11" xfId="40955" xr:uid="{00000000-0005-0000-0000-0000449F0000}"/>
    <cellStyle name="20% - Accent1 4 4 2 2 4 2" xfId="40956" xr:uid="{00000000-0005-0000-0000-0000459F0000}"/>
    <cellStyle name="20% - Accent1 4 4 2 2 4 2 2" xfId="40957" xr:uid="{00000000-0005-0000-0000-0000469F0000}"/>
    <cellStyle name="20% - Accent1 4 4 2 2 4 2 2 2" xfId="40958" xr:uid="{00000000-0005-0000-0000-0000479F0000}"/>
    <cellStyle name="20% - Accent1 4 4 2 2 4 2 2 2 2" xfId="40959" xr:uid="{00000000-0005-0000-0000-0000489F0000}"/>
    <cellStyle name="20% - Accent1 4 4 2 2 4 2 2 2 2 2" xfId="40960" xr:uid="{00000000-0005-0000-0000-0000499F0000}"/>
    <cellStyle name="20% - Accent1 4 4 2 2 4 2 2 2 3" xfId="40961" xr:uid="{00000000-0005-0000-0000-00004A9F0000}"/>
    <cellStyle name="20% - Accent1 4 4 2 2 4 2 2 3" xfId="40962" xr:uid="{00000000-0005-0000-0000-00004B9F0000}"/>
    <cellStyle name="20% - Accent1 4 4 2 2 4 2 2 3 2" xfId="40963" xr:uid="{00000000-0005-0000-0000-00004C9F0000}"/>
    <cellStyle name="20% - Accent1 4 4 2 2 4 2 2 4" xfId="40964" xr:uid="{00000000-0005-0000-0000-00004D9F0000}"/>
    <cellStyle name="20% - Accent1 4 4 2 2 4 2 3" xfId="40965" xr:uid="{00000000-0005-0000-0000-00004E9F0000}"/>
    <cellStyle name="20% - Accent1 4 4 2 2 4 2 3 2" xfId="40966" xr:uid="{00000000-0005-0000-0000-00004F9F0000}"/>
    <cellStyle name="20% - Accent1 4 4 2 2 4 2 3 2 2" xfId="40967" xr:uid="{00000000-0005-0000-0000-0000509F0000}"/>
    <cellStyle name="20% - Accent1 4 4 2 2 4 2 3 2 2 2" xfId="40968" xr:uid="{00000000-0005-0000-0000-0000519F0000}"/>
    <cellStyle name="20% - Accent1 4 4 2 2 4 2 3 2 3" xfId="40969" xr:uid="{00000000-0005-0000-0000-0000529F0000}"/>
    <cellStyle name="20% - Accent1 4 4 2 2 4 2 3 3" xfId="40970" xr:uid="{00000000-0005-0000-0000-0000539F0000}"/>
    <cellStyle name="20% - Accent1 4 4 2 2 4 2 3 3 2" xfId="40971" xr:uid="{00000000-0005-0000-0000-0000549F0000}"/>
    <cellStyle name="20% - Accent1 4 4 2 2 4 2 3 4" xfId="40972" xr:uid="{00000000-0005-0000-0000-0000559F0000}"/>
    <cellStyle name="20% - Accent1 4 4 2 2 4 2 4" xfId="40973" xr:uid="{00000000-0005-0000-0000-0000569F0000}"/>
    <cellStyle name="20% - Accent1 4 4 2 2 4 2 4 2" xfId="40974" xr:uid="{00000000-0005-0000-0000-0000579F0000}"/>
    <cellStyle name="20% - Accent1 4 4 2 2 4 2 4 2 2" xfId="40975" xr:uid="{00000000-0005-0000-0000-0000589F0000}"/>
    <cellStyle name="20% - Accent1 4 4 2 2 4 2 4 2 2 2" xfId="40976" xr:uid="{00000000-0005-0000-0000-0000599F0000}"/>
    <cellStyle name="20% - Accent1 4 4 2 2 4 2 4 2 3" xfId="40977" xr:uid="{00000000-0005-0000-0000-00005A9F0000}"/>
    <cellStyle name="20% - Accent1 4 4 2 2 4 2 4 3" xfId="40978" xr:uid="{00000000-0005-0000-0000-00005B9F0000}"/>
    <cellStyle name="20% - Accent1 4 4 2 2 4 2 4 3 2" xfId="40979" xr:uid="{00000000-0005-0000-0000-00005C9F0000}"/>
    <cellStyle name="20% - Accent1 4 4 2 2 4 2 4 4" xfId="40980" xr:uid="{00000000-0005-0000-0000-00005D9F0000}"/>
    <cellStyle name="20% - Accent1 4 4 2 2 4 2 5" xfId="40981" xr:uid="{00000000-0005-0000-0000-00005E9F0000}"/>
    <cellStyle name="20% - Accent1 4 4 2 2 4 2 5 2" xfId="40982" xr:uid="{00000000-0005-0000-0000-00005F9F0000}"/>
    <cellStyle name="20% - Accent1 4 4 2 2 4 2 5 2 2" xfId="40983" xr:uid="{00000000-0005-0000-0000-0000609F0000}"/>
    <cellStyle name="20% - Accent1 4 4 2 2 4 2 5 3" xfId="40984" xr:uid="{00000000-0005-0000-0000-0000619F0000}"/>
    <cellStyle name="20% - Accent1 4 4 2 2 4 2 6" xfId="40985" xr:uid="{00000000-0005-0000-0000-0000629F0000}"/>
    <cellStyle name="20% - Accent1 4 4 2 2 4 2 6 2" xfId="40986" xr:uid="{00000000-0005-0000-0000-0000639F0000}"/>
    <cellStyle name="20% - Accent1 4 4 2 2 4 2 6 2 2" xfId="40987" xr:uid="{00000000-0005-0000-0000-0000649F0000}"/>
    <cellStyle name="20% - Accent1 4 4 2 2 4 2 6 3" xfId="40988" xr:uid="{00000000-0005-0000-0000-0000659F0000}"/>
    <cellStyle name="20% - Accent1 4 4 2 2 4 2 7" xfId="40989" xr:uid="{00000000-0005-0000-0000-0000669F0000}"/>
    <cellStyle name="20% - Accent1 4 4 2 2 4 2 7 2" xfId="40990" xr:uid="{00000000-0005-0000-0000-0000679F0000}"/>
    <cellStyle name="20% - Accent1 4 4 2 2 4 2 8" xfId="40991" xr:uid="{00000000-0005-0000-0000-0000689F0000}"/>
    <cellStyle name="20% - Accent1 4 4 2 2 4 2 8 2" xfId="40992" xr:uid="{00000000-0005-0000-0000-0000699F0000}"/>
    <cellStyle name="20% - Accent1 4 4 2 2 4 2 9" xfId="40993" xr:uid="{00000000-0005-0000-0000-00006A9F0000}"/>
    <cellStyle name="20% - Accent1 4 4 2 2 4 3" xfId="40994" xr:uid="{00000000-0005-0000-0000-00006B9F0000}"/>
    <cellStyle name="20% - Accent1 4 4 2 2 4 3 2" xfId="40995" xr:uid="{00000000-0005-0000-0000-00006C9F0000}"/>
    <cellStyle name="20% - Accent1 4 4 2 2 4 3 2 2" xfId="40996" xr:uid="{00000000-0005-0000-0000-00006D9F0000}"/>
    <cellStyle name="20% - Accent1 4 4 2 2 4 3 2 2 2" xfId="40997" xr:uid="{00000000-0005-0000-0000-00006E9F0000}"/>
    <cellStyle name="20% - Accent1 4 4 2 2 4 3 2 2 2 2" xfId="40998" xr:uid="{00000000-0005-0000-0000-00006F9F0000}"/>
    <cellStyle name="20% - Accent1 4 4 2 2 4 3 2 2 3" xfId="40999" xr:uid="{00000000-0005-0000-0000-0000709F0000}"/>
    <cellStyle name="20% - Accent1 4 4 2 2 4 3 2 3" xfId="41000" xr:uid="{00000000-0005-0000-0000-0000719F0000}"/>
    <cellStyle name="20% - Accent1 4 4 2 2 4 3 2 3 2" xfId="41001" xr:uid="{00000000-0005-0000-0000-0000729F0000}"/>
    <cellStyle name="20% - Accent1 4 4 2 2 4 3 2 4" xfId="41002" xr:uid="{00000000-0005-0000-0000-0000739F0000}"/>
    <cellStyle name="20% - Accent1 4 4 2 2 4 3 3" xfId="41003" xr:uid="{00000000-0005-0000-0000-0000749F0000}"/>
    <cellStyle name="20% - Accent1 4 4 2 2 4 3 3 2" xfId="41004" xr:uid="{00000000-0005-0000-0000-0000759F0000}"/>
    <cellStyle name="20% - Accent1 4 4 2 2 4 3 3 2 2" xfId="41005" xr:uid="{00000000-0005-0000-0000-0000769F0000}"/>
    <cellStyle name="20% - Accent1 4 4 2 2 4 3 3 2 2 2" xfId="41006" xr:uid="{00000000-0005-0000-0000-0000779F0000}"/>
    <cellStyle name="20% - Accent1 4 4 2 2 4 3 3 2 3" xfId="41007" xr:uid="{00000000-0005-0000-0000-0000789F0000}"/>
    <cellStyle name="20% - Accent1 4 4 2 2 4 3 3 3" xfId="41008" xr:uid="{00000000-0005-0000-0000-0000799F0000}"/>
    <cellStyle name="20% - Accent1 4 4 2 2 4 3 3 3 2" xfId="41009" xr:uid="{00000000-0005-0000-0000-00007A9F0000}"/>
    <cellStyle name="20% - Accent1 4 4 2 2 4 3 3 4" xfId="41010" xr:uid="{00000000-0005-0000-0000-00007B9F0000}"/>
    <cellStyle name="20% - Accent1 4 4 2 2 4 3 4" xfId="41011" xr:uid="{00000000-0005-0000-0000-00007C9F0000}"/>
    <cellStyle name="20% - Accent1 4 4 2 2 4 3 4 2" xfId="41012" xr:uid="{00000000-0005-0000-0000-00007D9F0000}"/>
    <cellStyle name="20% - Accent1 4 4 2 2 4 3 4 2 2" xfId="41013" xr:uid="{00000000-0005-0000-0000-00007E9F0000}"/>
    <cellStyle name="20% - Accent1 4 4 2 2 4 3 4 2 2 2" xfId="41014" xr:uid="{00000000-0005-0000-0000-00007F9F0000}"/>
    <cellStyle name="20% - Accent1 4 4 2 2 4 3 4 2 3" xfId="41015" xr:uid="{00000000-0005-0000-0000-0000809F0000}"/>
    <cellStyle name="20% - Accent1 4 4 2 2 4 3 4 3" xfId="41016" xr:uid="{00000000-0005-0000-0000-0000819F0000}"/>
    <cellStyle name="20% - Accent1 4 4 2 2 4 3 4 3 2" xfId="41017" xr:uid="{00000000-0005-0000-0000-0000829F0000}"/>
    <cellStyle name="20% - Accent1 4 4 2 2 4 3 4 4" xfId="41018" xr:uid="{00000000-0005-0000-0000-0000839F0000}"/>
    <cellStyle name="20% - Accent1 4 4 2 2 4 3 5" xfId="41019" xr:uid="{00000000-0005-0000-0000-0000849F0000}"/>
    <cellStyle name="20% - Accent1 4 4 2 2 4 3 5 2" xfId="41020" xr:uid="{00000000-0005-0000-0000-0000859F0000}"/>
    <cellStyle name="20% - Accent1 4 4 2 2 4 3 5 2 2" xfId="41021" xr:uid="{00000000-0005-0000-0000-0000869F0000}"/>
    <cellStyle name="20% - Accent1 4 4 2 2 4 3 5 3" xfId="41022" xr:uid="{00000000-0005-0000-0000-0000879F0000}"/>
    <cellStyle name="20% - Accent1 4 4 2 2 4 3 6" xfId="41023" xr:uid="{00000000-0005-0000-0000-0000889F0000}"/>
    <cellStyle name="20% - Accent1 4 4 2 2 4 3 6 2" xfId="41024" xr:uid="{00000000-0005-0000-0000-0000899F0000}"/>
    <cellStyle name="20% - Accent1 4 4 2 2 4 3 6 2 2" xfId="41025" xr:uid="{00000000-0005-0000-0000-00008A9F0000}"/>
    <cellStyle name="20% - Accent1 4 4 2 2 4 3 6 3" xfId="41026" xr:uid="{00000000-0005-0000-0000-00008B9F0000}"/>
    <cellStyle name="20% - Accent1 4 4 2 2 4 3 7" xfId="41027" xr:uid="{00000000-0005-0000-0000-00008C9F0000}"/>
    <cellStyle name="20% - Accent1 4 4 2 2 4 3 7 2" xfId="41028" xr:uid="{00000000-0005-0000-0000-00008D9F0000}"/>
    <cellStyle name="20% - Accent1 4 4 2 2 4 3 8" xfId="41029" xr:uid="{00000000-0005-0000-0000-00008E9F0000}"/>
    <cellStyle name="20% - Accent1 4 4 2 2 4 3 8 2" xfId="41030" xr:uid="{00000000-0005-0000-0000-00008F9F0000}"/>
    <cellStyle name="20% - Accent1 4 4 2 2 4 3 9" xfId="41031" xr:uid="{00000000-0005-0000-0000-0000909F0000}"/>
    <cellStyle name="20% - Accent1 4 4 2 2 4 4" xfId="41032" xr:uid="{00000000-0005-0000-0000-0000919F0000}"/>
    <cellStyle name="20% - Accent1 4 4 2 2 4 4 2" xfId="41033" xr:uid="{00000000-0005-0000-0000-0000929F0000}"/>
    <cellStyle name="20% - Accent1 4 4 2 2 4 4 2 2" xfId="41034" xr:uid="{00000000-0005-0000-0000-0000939F0000}"/>
    <cellStyle name="20% - Accent1 4 4 2 2 4 4 2 2 2" xfId="41035" xr:uid="{00000000-0005-0000-0000-0000949F0000}"/>
    <cellStyle name="20% - Accent1 4 4 2 2 4 4 2 3" xfId="41036" xr:uid="{00000000-0005-0000-0000-0000959F0000}"/>
    <cellStyle name="20% - Accent1 4 4 2 2 4 4 3" xfId="41037" xr:uid="{00000000-0005-0000-0000-0000969F0000}"/>
    <cellStyle name="20% - Accent1 4 4 2 2 4 4 3 2" xfId="41038" xr:uid="{00000000-0005-0000-0000-0000979F0000}"/>
    <cellStyle name="20% - Accent1 4 4 2 2 4 4 4" xfId="41039" xr:uid="{00000000-0005-0000-0000-0000989F0000}"/>
    <cellStyle name="20% - Accent1 4 4 2 2 4 5" xfId="41040" xr:uid="{00000000-0005-0000-0000-0000999F0000}"/>
    <cellStyle name="20% - Accent1 4 4 2 2 4 5 2" xfId="41041" xr:uid="{00000000-0005-0000-0000-00009A9F0000}"/>
    <cellStyle name="20% - Accent1 4 4 2 2 4 5 2 2" xfId="41042" xr:uid="{00000000-0005-0000-0000-00009B9F0000}"/>
    <cellStyle name="20% - Accent1 4 4 2 2 4 5 2 2 2" xfId="41043" xr:uid="{00000000-0005-0000-0000-00009C9F0000}"/>
    <cellStyle name="20% - Accent1 4 4 2 2 4 5 2 3" xfId="41044" xr:uid="{00000000-0005-0000-0000-00009D9F0000}"/>
    <cellStyle name="20% - Accent1 4 4 2 2 4 5 3" xfId="41045" xr:uid="{00000000-0005-0000-0000-00009E9F0000}"/>
    <cellStyle name="20% - Accent1 4 4 2 2 4 5 3 2" xfId="41046" xr:uid="{00000000-0005-0000-0000-00009F9F0000}"/>
    <cellStyle name="20% - Accent1 4 4 2 2 4 5 4" xfId="41047" xr:uid="{00000000-0005-0000-0000-0000A09F0000}"/>
    <cellStyle name="20% - Accent1 4 4 2 2 4 6" xfId="41048" xr:uid="{00000000-0005-0000-0000-0000A19F0000}"/>
    <cellStyle name="20% - Accent1 4 4 2 2 4 6 2" xfId="41049" xr:uid="{00000000-0005-0000-0000-0000A29F0000}"/>
    <cellStyle name="20% - Accent1 4 4 2 2 4 6 2 2" xfId="41050" xr:uid="{00000000-0005-0000-0000-0000A39F0000}"/>
    <cellStyle name="20% - Accent1 4 4 2 2 4 6 2 2 2" xfId="41051" xr:uid="{00000000-0005-0000-0000-0000A49F0000}"/>
    <cellStyle name="20% - Accent1 4 4 2 2 4 6 2 3" xfId="41052" xr:uid="{00000000-0005-0000-0000-0000A59F0000}"/>
    <cellStyle name="20% - Accent1 4 4 2 2 4 6 3" xfId="41053" xr:uid="{00000000-0005-0000-0000-0000A69F0000}"/>
    <cellStyle name="20% - Accent1 4 4 2 2 4 6 3 2" xfId="41054" xr:uid="{00000000-0005-0000-0000-0000A79F0000}"/>
    <cellStyle name="20% - Accent1 4 4 2 2 4 6 4" xfId="41055" xr:uid="{00000000-0005-0000-0000-0000A89F0000}"/>
    <cellStyle name="20% - Accent1 4 4 2 2 4 7" xfId="41056" xr:uid="{00000000-0005-0000-0000-0000A99F0000}"/>
    <cellStyle name="20% - Accent1 4 4 2 2 4 7 2" xfId="41057" xr:uid="{00000000-0005-0000-0000-0000AA9F0000}"/>
    <cellStyle name="20% - Accent1 4 4 2 2 4 7 2 2" xfId="41058" xr:uid="{00000000-0005-0000-0000-0000AB9F0000}"/>
    <cellStyle name="20% - Accent1 4 4 2 2 4 7 3" xfId="41059" xr:uid="{00000000-0005-0000-0000-0000AC9F0000}"/>
    <cellStyle name="20% - Accent1 4 4 2 2 4 8" xfId="41060" xr:uid="{00000000-0005-0000-0000-0000AD9F0000}"/>
    <cellStyle name="20% - Accent1 4 4 2 2 4 8 2" xfId="41061" xr:uid="{00000000-0005-0000-0000-0000AE9F0000}"/>
    <cellStyle name="20% - Accent1 4 4 2 2 4 8 2 2" xfId="41062" xr:uid="{00000000-0005-0000-0000-0000AF9F0000}"/>
    <cellStyle name="20% - Accent1 4 4 2 2 4 8 3" xfId="41063" xr:uid="{00000000-0005-0000-0000-0000B09F0000}"/>
    <cellStyle name="20% - Accent1 4 4 2 2 4 9" xfId="41064" xr:uid="{00000000-0005-0000-0000-0000B19F0000}"/>
    <cellStyle name="20% - Accent1 4 4 2 2 4 9 2" xfId="41065" xr:uid="{00000000-0005-0000-0000-0000B29F0000}"/>
    <cellStyle name="20% - Accent1 4 4 2 2 5" xfId="41066" xr:uid="{00000000-0005-0000-0000-0000B39F0000}"/>
    <cellStyle name="20% - Accent1 4 4 2 2 5 2" xfId="41067" xr:uid="{00000000-0005-0000-0000-0000B49F0000}"/>
    <cellStyle name="20% - Accent1 4 4 2 2 5 2 2" xfId="41068" xr:uid="{00000000-0005-0000-0000-0000B59F0000}"/>
    <cellStyle name="20% - Accent1 4 4 2 2 5 2 2 2" xfId="41069" xr:uid="{00000000-0005-0000-0000-0000B69F0000}"/>
    <cellStyle name="20% - Accent1 4 4 2 2 5 2 2 2 2" xfId="41070" xr:uid="{00000000-0005-0000-0000-0000B79F0000}"/>
    <cellStyle name="20% - Accent1 4 4 2 2 5 2 2 3" xfId="41071" xr:uid="{00000000-0005-0000-0000-0000B89F0000}"/>
    <cellStyle name="20% - Accent1 4 4 2 2 5 2 3" xfId="41072" xr:uid="{00000000-0005-0000-0000-0000B99F0000}"/>
    <cellStyle name="20% - Accent1 4 4 2 2 5 2 3 2" xfId="41073" xr:uid="{00000000-0005-0000-0000-0000BA9F0000}"/>
    <cellStyle name="20% - Accent1 4 4 2 2 5 2 4" xfId="41074" xr:uid="{00000000-0005-0000-0000-0000BB9F0000}"/>
    <cellStyle name="20% - Accent1 4 4 2 2 5 3" xfId="41075" xr:uid="{00000000-0005-0000-0000-0000BC9F0000}"/>
    <cellStyle name="20% - Accent1 4 4 2 2 5 3 2" xfId="41076" xr:uid="{00000000-0005-0000-0000-0000BD9F0000}"/>
    <cellStyle name="20% - Accent1 4 4 2 2 5 3 2 2" xfId="41077" xr:uid="{00000000-0005-0000-0000-0000BE9F0000}"/>
    <cellStyle name="20% - Accent1 4 4 2 2 5 3 2 2 2" xfId="41078" xr:uid="{00000000-0005-0000-0000-0000BF9F0000}"/>
    <cellStyle name="20% - Accent1 4 4 2 2 5 3 2 3" xfId="41079" xr:uid="{00000000-0005-0000-0000-0000C09F0000}"/>
    <cellStyle name="20% - Accent1 4 4 2 2 5 3 3" xfId="41080" xr:uid="{00000000-0005-0000-0000-0000C19F0000}"/>
    <cellStyle name="20% - Accent1 4 4 2 2 5 3 3 2" xfId="41081" xr:uid="{00000000-0005-0000-0000-0000C29F0000}"/>
    <cellStyle name="20% - Accent1 4 4 2 2 5 3 4" xfId="41082" xr:uid="{00000000-0005-0000-0000-0000C39F0000}"/>
    <cellStyle name="20% - Accent1 4 4 2 2 5 4" xfId="41083" xr:uid="{00000000-0005-0000-0000-0000C49F0000}"/>
    <cellStyle name="20% - Accent1 4 4 2 2 5 4 2" xfId="41084" xr:uid="{00000000-0005-0000-0000-0000C59F0000}"/>
    <cellStyle name="20% - Accent1 4 4 2 2 5 4 2 2" xfId="41085" xr:uid="{00000000-0005-0000-0000-0000C69F0000}"/>
    <cellStyle name="20% - Accent1 4 4 2 2 5 4 2 2 2" xfId="41086" xr:uid="{00000000-0005-0000-0000-0000C79F0000}"/>
    <cellStyle name="20% - Accent1 4 4 2 2 5 4 2 3" xfId="41087" xr:uid="{00000000-0005-0000-0000-0000C89F0000}"/>
    <cellStyle name="20% - Accent1 4 4 2 2 5 4 3" xfId="41088" xr:uid="{00000000-0005-0000-0000-0000C99F0000}"/>
    <cellStyle name="20% - Accent1 4 4 2 2 5 4 3 2" xfId="41089" xr:uid="{00000000-0005-0000-0000-0000CA9F0000}"/>
    <cellStyle name="20% - Accent1 4 4 2 2 5 4 4" xfId="41090" xr:uid="{00000000-0005-0000-0000-0000CB9F0000}"/>
    <cellStyle name="20% - Accent1 4 4 2 2 5 5" xfId="41091" xr:uid="{00000000-0005-0000-0000-0000CC9F0000}"/>
    <cellStyle name="20% - Accent1 4 4 2 2 5 5 2" xfId="41092" xr:uid="{00000000-0005-0000-0000-0000CD9F0000}"/>
    <cellStyle name="20% - Accent1 4 4 2 2 5 5 2 2" xfId="41093" xr:uid="{00000000-0005-0000-0000-0000CE9F0000}"/>
    <cellStyle name="20% - Accent1 4 4 2 2 5 5 3" xfId="41094" xr:uid="{00000000-0005-0000-0000-0000CF9F0000}"/>
    <cellStyle name="20% - Accent1 4 4 2 2 5 6" xfId="41095" xr:uid="{00000000-0005-0000-0000-0000D09F0000}"/>
    <cellStyle name="20% - Accent1 4 4 2 2 5 6 2" xfId="41096" xr:uid="{00000000-0005-0000-0000-0000D19F0000}"/>
    <cellStyle name="20% - Accent1 4 4 2 2 5 6 2 2" xfId="41097" xr:uid="{00000000-0005-0000-0000-0000D29F0000}"/>
    <cellStyle name="20% - Accent1 4 4 2 2 5 6 3" xfId="41098" xr:uid="{00000000-0005-0000-0000-0000D39F0000}"/>
    <cellStyle name="20% - Accent1 4 4 2 2 5 7" xfId="41099" xr:uid="{00000000-0005-0000-0000-0000D49F0000}"/>
    <cellStyle name="20% - Accent1 4 4 2 2 5 7 2" xfId="41100" xr:uid="{00000000-0005-0000-0000-0000D59F0000}"/>
    <cellStyle name="20% - Accent1 4 4 2 2 5 8" xfId="41101" xr:uid="{00000000-0005-0000-0000-0000D69F0000}"/>
    <cellStyle name="20% - Accent1 4 4 2 2 5 8 2" xfId="41102" xr:uid="{00000000-0005-0000-0000-0000D79F0000}"/>
    <cellStyle name="20% - Accent1 4 4 2 2 5 9" xfId="41103" xr:uid="{00000000-0005-0000-0000-0000D89F0000}"/>
    <cellStyle name="20% - Accent1 4 4 2 2 6" xfId="41104" xr:uid="{00000000-0005-0000-0000-0000D99F0000}"/>
    <cellStyle name="20% - Accent1 4 4 2 2 6 2" xfId="41105" xr:uid="{00000000-0005-0000-0000-0000DA9F0000}"/>
    <cellStyle name="20% - Accent1 4 4 2 2 6 2 2" xfId="41106" xr:uid="{00000000-0005-0000-0000-0000DB9F0000}"/>
    <cellStyle name="20% - Accent1 4 4 2 2 6 2 2 2" xfId="41107" xr:uid="{00000000-0005-0000-0000-0000DC9F0000}"/>
    <cellStyle name="20% - Accent1 4 4 2 2 6 2 2 2 2" xfId="41108" xr:uid="{00000000-0005-0000-0000-0000DD9F0000}"/>
    <cellStyle name="20% - Accent1 4 4 2 2 6 2 2 3" xfId="41109" xr:uid="{00000000-0005-0000-0000-0000DE9F0000}"/>
    <cellStyle name="20% - Accent1 4 4 2 2 6 2 3" xfId="41110" xr:uid="{00000000-0005-0000-0000-0000DF9F0000}"/>
    <cellStyle name="20% - Accent1 4 4 2 2 6 2 3 2" xfId="41111" xr:uid="{00000000-0005-0000-0000-0000E09F0000}"/>
    <cellStyle name="20% - Accent1 4 4 2 2 6 2 4" xfId="41112" xr:uid="{00000000-0005-0000-0000-0000E19F0000}"/>
    <cellStyle name="20% - Accent1 4 4 2 2 6 3" xfId="41113" xr:uid="{00000000-0005-0000-0000-0000E29F0000}"/>
    <cellStyle name="20% - Accent1 4 4 2 2 6 3 2" xfId="41114" xr:uid="{00000000-0005-0000-0000-0000E39F0000}"/>
    <cellStyle name="20% - Accent1 4 4 2 2 6 3 2 2" xfId="41115" xr:uid="{00000000-0005-0000-0000-0000E49F0000}"/>
    <cellStyle name="20% - Accent1 4 4 2 2 6 3 2 2 2" xfId="41116" xr:uid="{00000000-0005-0000-0000-0000E59F0000}"/>
    <cellStyle name="20% - Accent1 4 4 2 2 6 3 2 3" xfId="41117" xr:uid="{00000000-0005-0000-0000-0000E69F0000}"/>
    <cellStyle name="20% - Accent1 4 4 2 2 6 3 3" xfId="41118" xr:uid="{00000000-0005-0000-0000-0000E79F0000}"/>
    <cellStyle name="20% - Accent1 4 4 2 2 6 3 3 2" xfId="41119" xr:uid="{00000000-0005-0000-0000-0000E89F0000}"/>
    <cellStyle name="20% - Accent1 4 4 2 2 6 3 4" xfId="41120" xr:uid="{00000000-0005-0000-0000-0000E99F0000}"/>
    <cellStyle name="20% - Accent1 4 4 2 2 6 4" xfId="41121" xr:uid="{00000000-0005-0000-0000-0000EA9F0000}"/>
    <cellStyle name="20% - Accent1 4 4 2 2 6 4 2" xfId="41122" xr:uid="{00000000-0005-0000-0000-0000EB9F0000}"/>
    <cellStyle name="20% - Accent1 4 4 2 2 6 4 2 2" xfId="41123" xr:uid="{00000000-0005-0000-0000-0000EC9F0000}"/>
    <cellStyle name="20% - Accent1 4 4 2 2 6 4 2 2 2" xfId="41124" xr:uid="{00000000-0005-0000-0000-0000ED9F0000}"/>
    <cellStyle name="20% - Accent1 4 4 2 2 6 4 2 3" xfId="41125" xr:uid="{00000000-0005-0000-0000-0000EE9F0000}"/>
    <cellStyle name="20% - Accent1 4 4 2 2 6 4 3" xfId="41126" xr:uid="{00000000-0005-0000-0000-0000EF9F0000}"/>
    <cellStyle name="20% - Accent1 4 4 2 2 6 4 3 2" xfId="41127" xr:uid="{00000000-0005-0000-0000-0000F09F0000}"/>
    <cellStyle name="20% - Accent1 4 4 2 2 6 4 4" xfId="41128" xr:uid="{00000000-0005-0000-0000-0000F19F0000}"/>
    <cellStyle name="20% - Accent1 4 4 2 2 6 5" xfId="41129" xr:uid="{00000000-0005-0000-0000-0000F29F0000}"/>
    <cellStyle name="20% - Accent1 4 4 2 2 6 5 2" xfId="41130" xr:uid="{00000000-0005-0000-0000-0000F39F0000}"/>
    <cellStyle name="20% - Accent1 4 4 2 2 6 5 2 2" xfId="41131" xr:uid="{00000000-0005-0000-0000-0000F49F0000}"/>
    <cellStyle name="20% - Accent1 4 4 2 2 6 5 3" xfId="41132" xr:uid="{00000000-0005-0000-0000-0000F59F0000}"/>
    <cellStyle name="20% - Accent1 4 4 2 2 6 6" xfId="41133" xr:uid="{00000000-0005-0000-0000-0000F69F0000}"/>
    <cellStyle name="20% - Accent1 4 4 2 2 6 6 2" xfId="41134" xr:uid="{00000000-0005-0000-0000-0000F79F0000}"/>
    <cellStyle name="20% - Accent1 4 4 2 2 6 6 2 2" xfId="41135" xr:uid="{00000000-0005-0000-0000-0000F89F0000}"/>
    <cellStyle name="20% - Accent1 4 4 2 2 6 6 3" xfId="41136" xr:uid="{00000000-0005-0000-0000-0000F99F0000}"/>
    <cellStyle name="20% - Accent1 4 4 2 2 6 7" xfId="41137" xr:uid="{00000000-0005-0000-0000-0000FA9F0000}"/>
    <cellStyle name="20% - Accent1 4 4 2 2 6 7 2" xfId="41138" xr:uid="{00000000-0005-0000-0000-0000FB9F0000}"/>
    <cellStyle name="20% - Accent1 4 4 2 2 6 8" xfId="41139" xr:uid="{00000000-0005-0000-0000-0000FC9F0000}"/>
    <cellStyle name="20% - Accent1 4 4 2 2 6 8 2" xfId="41140" xr:uid="{00000000-0005-0000-0000-0000FD9F0000}"/>
    <cellStyle name="20% - Accent1 4 4 2 2 6 9" xfId="41141" xr:uid="{00000000-0005-0000-0000-0000FE9F0000}"/>
    <cellStyle name="20% - Accent1 4 4 2 2 7" xfId="41142" xr:uid="{00000000-0005-0000-0000-0000FF9F0000}"/>
    <cellStyle name="20% - Accent1 4 4 2 2 7 2" xfId="41143" xr:uid="{00000000-0005-0000-0000-000000A00000}"/>
    <cellStyle name="20% - Accent1 4 4 2 2 7 2 2" xfId="41144" xr:uid="{00000000-0005-0000-0000-000001A00000}"/>
    <cellStyle name="20% - Accent1 4 4 2 2 7 2 2 2" xfId="41145" xr:uid="{00000000-0005-0000-0000-000002A00000}"/>
    <cellStyle name="20% - Accent1 4 4 2 2 7 2 3" xfId="41146" xr:uid="{00000000-0005-0000-0000-000003A00000}"/>
    <cellStyle name="20% - Accent1 4 4 2 2 7 3" xfId="41147" xr:uid="{00000000-0005-0000-0000-000004A00000}"/>
    <cellStyle name="20% - Accent1 4 4 2 2 7 3 2" xfId="41148" xr:uid="{00000000-0005-0000-0000-000005A00000}"/>
    <cellStyle name="20% - Accent1 4 4 2 2 7 4" xfId="41149" xr:uid="{00000000-0005-0000-0000-000006A00000}"/>
    <cellStyle name="20% - Accent1 4 4 2 2 8" xfId="41150" xr:uid="{00000000-0005-0000-0000-000007A00000}"/>
    <cellStyle name="20% - Accent1 4 4 2 2 8 2" xfId="41151" xr:uid="{00000000-0005-0000-0000-000008A00000}"/>
    <cellStyle name="20% - Accent1 4 4 2 2 8 2 2" xfId="41152" xr:uid="{00000000-0005-0000-0000-000009A00000}"/>
    <cellStyle name="20% - Accent1 4 4 2 2 8 2 2 2" xfId="41153" xr:uid="{00000000-0005-0000-0000-00000AA00000}"/>
    <cellStyle name="20% - Accent1 4 4 2 2 8 2 3" xfId="41154" xr:uid="{00000000-0005-0000-0000-00000BA00000}"/>
    <cellStyle name="20% - Accent1 4 4 2 2 8 3" xfId="41155" xr:uid="{00000000-0005-0000-0000-00000CA00000}"/>
    <cellStyle name="20% - Accent1 4 4 2 2 8 3 2" xfId="41156" xr:uid="{00000000-0005-0000-0000-00000DA00000}"/>
    <cellStyle name="20% - Accent1 4 4 2 2 8 4" xfId="41157" xr:uid="{00000000-0005-0000-0000-00000EA00000}"/>
    <cellStyle name="20% - Accent1 4 4 2 2 9" xfId="41158" xr:uid="{00000000-0005-0000-0000-00000FA00000}"/>
    <cellStyle name="20% - Accent1 4 4 2 2 9 2" xfId="41159" xr:uid="{00000000-0005-0000-0000-000010A00000}"/>
    <cellStyle name="20% - Accent1 4 4 2 2 9 2 2" xfId="41160" xr:uid="{00000000-0005-0000-0000-000011A00000}"/>
    <cellStyle name="20% - Accent1 4 4 2 2 9 2 2 2" xfId="41161" xr:uid="{00000000-0005-0000-0000-000012A00000}"/>
    <cellStyle name="20% - Accent1 4 4 2 2 9 2 3" xfId="41162" xr:uid="{00000000-0005-0000-0000-000013A00000}"/>
    <cellStyle name="20% - Accent1 4 4 2 2 9 3" xfId="41163" xr:uid="{00000000-0005-0000-0000-000014A00000}"/>
    <cellStyle name="20% - Accent1 4 4 2 2 9 3 2" xfId="41164" xr:uid="{00000000-0005-0000-0000-000015A00000}"/>
    <cellStyle name="20% - Accent1 4 4 2 2 9 4" xfId="41165" xr:uid="{00000000-0005-0000-0000-000016A00000}"/>
    <cellStyle name="20% - Accent1 4 4 2 3" xfId="41166" xr:uid="{00000000-0005-0000-0000-000017A00000}"/>
    <cellStyle name="20% - Accent1 4 4 2 3 10" xfId="41167" xr:uid="{00000000-0005-0000-0000-000018A00000}"/>
    <cellStyle name="20% - Accent1 4 4 2 3 10 2" xfId="41168" xr:uid="{00000000-0005-0000-0000-000019A00000}"/>
    <cellStyle name="20% - Accent1 4 4 2 3 11" xfId="41169" xr:uid="{00000000-0005-0000-0000-00001AA00000}"/>
    <cellStyle name="20% - Accent1 4 4 2 3 2" xfId="41170" xr:uid="{00000000-0005-0000-0000-00001BA00000}"/>
    <cellStyle name="20% - Accent1 4 4 2 3 2 2" xfId="41171" xr:uid="{00000000-0005-0000-0000-00001CA00000}"/>
    <cellStyle name="20% - Accent1 4 4 2 3 2 2 2" xfId="41172" xr:uid="{00000000-0005-0000-0000-00001DA00000}"/>
    <cellStyle name="20% - Accent1 4 4 2 3 2 2 2 2" xfId="41173" xr:uid="{00000000-0005-0000-0000-00001EA00000}"/>
    <cellStyle name="20% - Accent1 4 4 2 3 2 2 2 2 2" xfId="41174" xr:uid="{00000000-0005-0000-0000-00001FA00000}"/>
    <cellStyle name="20% - Accent1 4 4 2 3 2 2 2 3" xfId="41175" xr:uid="{00000000-0005-0000-0000-000020A00000}"/>
    <cellStyle name="20% - Accent1 4 4 2 3 2 2 3" xfId="41176" xr:uid="{00000000-0005-0000-0000-000021A00000}"/>
    <cellStyle name="20% - Accent1 4 4 2 3 2 2 3 2" xfId="41177" xr:uid="{00000000-0005-0000-0000-000022A00000}"/>
    <cellStyle name="20% - Accent1 4 4 2 3 2 2 4" xfId="41178" xr:uid="{00000000-0005-0000-0000-000023A00000}"/>
    <cellStyle name="20% - Accent1 4 4 2 3 2 3" xfId="41179" xr:uid="{00000000-0005-0000-0000-000024A00000}"/>
    <cellStyle name="20% - Accent1 4 4 2 3 2 3 2" xfId="41180" xr:uid="{00000000-0005-0000-0000-000025A00000}"/>
    <cellStyle name="20% - Accent1 4 4 2 3 2 3 2 2" xfId="41181" xr:uid="{00000000-0005-0000-0000-000026A00000}"/>
    <cellStyle name="20% - Accent1 4 4 2 3 2 3 2 2 2" xfId="41182" xr:uid="{00000000-0005-0000-0000-000027A00000}"/>
    <cellStyle name="20% - Accent1 4 4 2 3 2 3 2 3" xfId="41183" xr:uid="{00000000-0005-0000-0000-000028A00000}"/>
    <cellStyle name="20% - Accent1 4 4 2 3 2 3 3" xfId="41184" xr:uid="{00000000-0005-0000-0000-000029A00000}"/>
    <cellStyle name="20% - Accent1 4 4 2 3 2 3 3 2" xfId="41185" xr:uid="{00000000-0005-0000-0000-00002AA00000}"/>
    <cellStyle name="20% - Accent1 4 4 2 3 2 3 4" xfId="41186" xr:uid="{00000000-0005-0000-0000-00002BA00000}"/>
    <cellStyle name="20% - Accent1 4 4 2 3 2 4" xfId="41187" xr:uid="{00000000-0005-0000-0000-00002CA00000}"/>
    <cellStyle name="20% - Accent1 4 4 2 3 2 4 2" xfId="41188" xr:uid="{00000000-0005-0000-0000-00002DA00000}"/>
    <cellStyle name="20% - Accent1 4 4 2 3 2 4 2 2" xfId="41189" xr:uid="{00000000-0005-0000-0000-00002EA00000}"/>
    <cellStyle name="20% - Accent1 4 4 2 3 2 4 2 2 2" xfId="41190" xr:uid="{00000000-0005-0000-0000-00002FA00000}"/>
    <cellStyle name="20% - Accent1 4 4 2 3 2 4 2 3" xfId="41191" xr:uid="{00000000-0005-0000-0000-000030A00000}"/>
    <cellStyle name="20% - Accent1 4 4 2 3 2 4 3" xfId="41192" xr:uid="{00000000-0005-0000-0000-000031A00000}"/>
    <cellStyle name="20% - Accent1 4 4 2 3 2 4 3 2" xfId="41193" xr:uid="{00000000-0005-0000-0000-000032A00000}"/>
    <cellStyle name="20% - Accent1 4 4 2 3 2 4 4" xfId="41194" xr:uid="{00000000-0005-0000-0000-000033A00000}"/>
    <cellStyle name="20% - Accent1 4 4 2 3 2 5" xfId="41195" xr:uid="{00000000-0005-0000-0000-000034A00000}"/>
    <cellStyle name="20% - Accent1 4 4 2 3 2 5 2" xfId="41196" xr:uid="{00000000-0005-0000-0000-000035A00000}"/>
    <cellStyle name="20% - Accent1 4 4 2 3 2 5 2 2" xfId="41197" xr:uid="{00000000-0005-0000-0000-000036A00000}"/>
    <cellStyle name="20% - Accent1 4 4 2 3 2 5 3" xfId="41198" xr:uid="{00000000-0005-0000-0000-000037A00000}"/>
    <cellStyle name="20% - Accent1 4 4 2 3 2 6" xfId="41199" xr:uid="{00000000-0005-0000-0000-000038A00000}"/>
    <cellStyle name="20% - Accent1 4 4 2 3 2 6 2" xfId="41200" xr:uid="{00000000-0005-0000-0000-000039A00000}"/>
    <cellStyle name="20% - Accent1 4 4 2 3 2 6 2 2" xfId="41201" xr:uid="{00000000-0005-0000-0000-00003AA00000}"/>
    <cellStyle name="20% - Accent1 4 4 2 3 2 6 3" xfId="41202" xr:uid="{00000000-0005-0000-0000-00003BA00000}"/>
    <cellStyle name="20% - Accent1 4 4 2 3 2 7" xfId="41203" xr:uid="{00000000-0005-0000-0000-00003CA00000}"/>
    <cellStyle name="20% - Accent1 4 4 2 3 2 7 2" xfId="41204" xr:uid="{00000000-0005-0000-0000-00003DA00000}"/>
    <cellStyle name="20% - Accent1 4 4 2 3 2 8" xfId="41205" xr:uid="{00000000-0005-0000-0000-00003EA00000}"/>
    <cellStyle name="20% - Accent1 4 4 2 3 2 8 2" xfId="41206" xr:uid="{00000000-0005-0000-0000-00003FA00000}"/>
    <cellStyle name="20% - Accent1 4 4 2 3 2 9" xfId="41207" xr:uid="{00000000-0005-0000-0000-000040A00000}"/>
    <cellStyle name="20% - Accent1 4 4 2 3 3" xfId="41208" xr:uid="{00000000-0005-0000-0000-000041A00000}"/>
    <cellStyle name="20% - Accent1 4 4 2 3 3 2" xfId="41209" xr:uid="{00000000-0005-0000-0000-000042A00000}"/>
    <cellStyle name="20% - Accent1 4 4 2 3 3 2 2" xfId="41210" xr:uid="{00000000-0005-0000-0000-000043A00000}"/>
    <cellStyle name="20% - Accent1 4 4 2 3 3 2 2 2" xfId="41211" xr:uid="{00000000-0005-0000-0000-000044A00000}"/>
    <cellStyle name="20% - Accent1 4 4 2 3 3 2 2 2 2" xfId="41212" xr:uid="{00000000-0005-0000-0000-000045A00000}"/>
    <cellStyle name="20% - Accent1 4 4 2 3 3 2 2 3" xfId="41213" xr:uid="{00000000-0005-0000-0000-000046A00000}"/>
    <cellStyle name="20% - Accent1 4 4 2 3 3 2 3" xfId="41214" xr:uid="{00000000-0005-0000-0000-000047A00000}"/>
    <cellStyle name="20% - Accent1 4 4 2 3 3 2 3 2" xfId="41215" xr:uid="{00000000-0005-0000-0000-000048A00000}"/>
    <cellStyle name="20% - Accent1 4 4 2 3 3 2 4" xfId="41216" xr:uid="{00000000-0005-0000-0000-000049A00000}"/>
    <cellStyle name="20% - Accent1 4 4 2 3 3 3" xfId="41217" xr:uid="{00000000-0005-0000-0000-00004AA00000}"/>
    <cellStyle name="20% - Accent1 4 4 2 3 3 3 2" xfId="41218" xr:uid="{00000000-0005-0000-0000-00004BA00000}"/>
    <cellStyle name="20% - Accent1 4 4 2 3 3 3 2 2" xfId="41219" xr:uid="{00000000-0005-0000-0000-00004CA00000}"/>
    <cellStyle name="20% - Accent1 4 4 2 3 3 3 2 2 2" xfId="41220" xr:uid="{00000000-0005-0000-0000-00004DA00000}"/>
    <cellStyle name="20% - Accent1 4 4 2 3 3 3 2 3" xfId="41221" xr:uid="{00000000-0005-0000-0000-00004EA00000}"/>
    <cellStyle name="20% - Accent1 4 4 2 3 3 3 3" xfId="41222" xr:uid="{00000000-0005-0000-0000-00004FA00000}"/>
    <cellStyle name="20% - Accent1 4 4 2 3 3 3 3 2" xfId="41223" xr:uid="{00000000-0005-0000-0000-000050A00000}"/>
    <cellStyle name="20% - Accent1 4 4 2 3 3 3 4" xfId="41224" xr:uid="{00000000-0005-0000-0000-000051A00000}"/>
    <cellStyle name="20% - Accent1 4 4 2 3 3 4" xfId="41225" xr:uid="{00000000-0005-0000-0000-000052A00000}"/>
    <cellStyle name="20% - Accent1 4 4 2 3 3 4 2" xfId="41226" xr:uid="{00000000-0005-0000-0000-000053A00000}"/>
    <cellStyle name="20% - Accent1 4 4 2 3 3 4 2 2" xfId="41227" xr:uid="{00000000-0005-0000-0000-000054A00000}"/>
    <cellStyle name="20% - Accent1 4 4 2 3 3 4 2 2 2" xfId="41228" xr:uid="{00000000-0005-0000-0000-000055A00000}"/>
    <cellStyle name="20% - Accent1 4 4 2 3 3 4 2 3" xfId="41229" xr:uid="{00000000-0005-0000-0000-000056A00000}"/>
    <cellStyle name="20% - Accent1 4 4 2 3 3 4 3" xfId="41230" xr:uid="{00000000-0005-0000-0000-000057A00000}"/>
    <cellStyle name="20% - Accent1 4 4 2 3 3 4 3 2" xfId="41231" xr:uid="{00000000-0005-0000-0000-000058A00000}"/>
    <cellStyle name="20% - Accent1 4 4 2 3 3 4 4" xfId="41232" xr:uid="{00000000-0005-0000-0000-000059A00000}"/>
    <cellStyle name="20% - Accent1 4 4 2 3 3 5" xfId="41233" xr:uid="{00000000-0005-0000-0000-00005AA00000}"/>
    <cellStyle name="20% - Accent1 4 4 2 3 3 5 2" xfId="41234" xr:uid="{00000000-0005-0000-0000-00005BA00000}"/>
    <cellStyle name="20% - Accent1 4 4 2 3 3 5 2 2" xfId="41235" xr:uid="{00000000-0005-0000-0000-00005CA00000}"/>
    <cellStyle name="20% - Accent1 4 4 2 3 3 5 3" xfId="41236" xr:uid="{00000000-0005-0000-0000-00005DA00000}"/>
    <cellStyle name="20% - Accent1 4 4 2 3 3 6" xfId="41237" xr:uid="{00000000-0005-0000-0000-00005EA00000}"/>
    <cellStyle name="20% - Accent1 4 4 2 3 3 6 2" xfId="41238" xr:uid="{00000000-0005-0000-0000-00005FA00000}"/>
    <cellStyle name="20% - Accent1 4 4 2 3 3 6 2 2" xfId="41239" xr:uid="{00000000-0005-0000-0000-000060A00000}"/>
    <cellStyle name="20% - Accent1 4 4 2 3 3 6 3" xfId="41240" xr:uid="{00000000-0005-0000-0000-000061A00000}"/>
    <cellStyle name="20% - Accent1 4 4 2 3 3 7" xfId="41241" xr:uid="{00000000-0005-0000-0000-000062A00000}"/>
    <cellStyle name="20% - Accent1 4 4 2 3 3 7 2" xfId="41242" xr:uid="{00000000-0005-0000-0000-000063A00000}"/>
    <cellStyle name="20% - Accent1 4 4 2 3 3 8" xfId="41243" xr:uid="{00000000-0005-0000-0000-000064A00000}"/>
    <cellStyle name="20% - Accent1 4 4 2 3 3 8 2" xfId="41244" xr:uid="{00000000-0005-0000-0000-000065A00000}"/>
    <cellStyle name="20% - Accent1 4 4 2 3 3 9" xfId="41245" xr:uid="{00000000-0005-0000-0000-000066A00000}"/>
    <cellStyle name="20% - Accent1 4 4 2 3 4" xfId="41246" xr:uid="{00000000-0005-0000-0000-000067A00000}"/>
    <cellStyle name="20% - Accent1 4 4 2 3 4 2" xfId="41247" xr:uid="{00000000-0005-0000-0000-000068A00000}"/>
    <cellStyle name="20% - Accent1 4 4 2 3 4 2 2" xfId="41248" xr:uid="{00000000-0005-0000-0000-000069A00000}"/>
    <cellStyle name="20% - Accent1 4 4 2 3 4 2 2 2" xfId="41249" xr:uid="{00000000-0005-0000-0000-00006AA00000}"/>
    <cellStyle name="20% - Accent1 4 4 2 3 4 2 3" xfId="41250" xr:uid="{00000000-0005-0000-0000-00006BA00000}"/>
    <cellStyle name="20% - Accent1 4 4 2 3 4 3" xfId="41251" xr:uid="{00000000-0005-0000-0000-00006CA00000}"/>
    <cellStyle name="20% - Accent1 4 4 2 3 4 3 2" xfId="41252" xr:uid="{00000000-0005-0000-0000-00006DA00000}"/>
    <cellStyle name="20% - Accent1 4 4 2 3 4 4" xfId="41253" xr:uid="{00000000-0005-0000-0000-00006EA00000}"/>
    <cellStyle name="20% - Accent1 4 4 2 3 5" xfId="41254" xr:uid="{00000000-0005-0000-0000-00006FA00000}"/>
    <cellStyle name="20% - Accent1 4 4 2 3 5 2" xfId="41255" xr:uid="{00000000-0005-0000-0000-000070A00000}"/>
    <cellStyle name="20% - Accent1 4 4 2 3 5 2 2" xfId="41256" xr:uid="{00000000-0005-0000-0000-000071A00000}"/>
    <cellStyle name="20% - Accent1 4 4 2 3 5 2 2 2" xfId="41257" xr:uid="{00000000-0005-0000-0000-000072A00000}"/>
    <cellStyle name="20% - Accent1 4 4 2 3 5 2 3" xfId="41258" xr:uid="{00000000-0005-0000-0000-000073A00000}"/>
    <cellStyle name="20% - Accent1 4 4 2 3 5 3" xfId="41259" xr:uid="{00000000-0005-0000-0000-000074A00000}"/>
    <cellStyle name="20% - Accent1 4 4 2 3 5 3 2" xfId="41260" xr:uid="{00000000-0005-0000-0000-000075A00000}"/>
    <cellStyle name="20% - Accent1 4 4 2 3 5 4" xfId="41261" xr:uid="{00000000-0005-0000-0000-000076A00000}"/>
    <cellStyle name="20% - Accent1 4 4 2 3 6" xfId="41262" xr:uid="{00000000-0005-0000-0000-000077A00000}"/>
    <cellStyle name="20% - Accent1 4 4 2 3 6 2" xfId="41263" xr:uid="{00000000-0005-0000-0000-000078A00000}"/>
    <cellStyle name="20% - Accent1 4 4 2 3 6 2 2" xfId="41264" xr:uid="{00000000-0005-0000-0000-000079A00000}"/>
    <cellStyle name="20% - Accent1 4 4 2 3 6 2 2 2" xfId="41265" xr:uid="{00000000-0005-0000-0000-00007AA00000}"/>
    <cellStyle name="20% - Accent1 4 4 2 3 6 2 3" xfId="41266" xr:uid="{00000000-0005-0000-0000-00007BA00000}"/>
    <cellStyle name="20% - Accent1 4 4 2 3 6 3" xfId="41267" xr:uid="{00000000-0005-0000-0000-00007CA00000}"/>
    <cellStyle name="20% - Accent1 4 4 2 3 6 3 2" xfId="41268" xr:uid="{00000000-0005-0000-0000-00007DA00000}"/>
    <cellStyle name="20% - Accent1 4 4 2 3 6 4" xfId="41269" xr:uid="{00000000-0005-0000-0000-00007EA00000}"/>
    <cellStyle name="20% - Accent1 4 4 2 3 7" xfId="41270" xr:uid="{00000000-0005-0000-0000-00007FA00000}"/>
    <cellStyle name="20% - Accent1 4 4 2 3 7 2" xfId="41271" xr:uid="{00000000-0005-0000-0000-000080A00000}"/>
    <cellStyle name="20% - Accent1 4 4 2 3 7 2 2" xfId="41272" xr:uid="{00000000-0005-0000-0000-000081A00000}"/>
    <cellStyle name="20% - Accent1 4 4 2 3 7 3" xfId="41273" xr:uid="{00000000-0005-0000-0000-000082A00000}"/>
    <cellStyle name="20% - Accent1 4 4 2 3 8" xfId="41274" xr:uid="{00000000-0005-0000-0000-000083A00000}"/>
    <cellStyle name="20% - Accent1 4 4 2 3 8 2" xfId="41275" xr:uid="{00000000-0005-0000-0000-000084A00000}"/>
    <cellStyle name="20% - Accent1 4 4 2 3 8 2 2" xfId="41276" xr:uid="{00000000-0005-0000-0000-000085A00000}"/>
    <cellStyle name="20% - Accent1 4 4 2 3 8 3" xfId="41277" xr:uid="{00000000-0005-0000-0000-000086A00000}"/>
    <cellStyle name="20% - Accent1 4 4 2 3 9" xfId="41278" xr:uid="{00000000-0005-0000-0000-000087A00000}"/>
    <cellStyle name="20% - Accent1 4 4 2 3 9 2" xfId="41279" xr:uid="{00000000-0005-0000-0000-000088A00000}"/>
    <cellStyle name="20% - Accent1 4 4 2 4" xfId="41280" xr:uid="{00000000-0005-0000-0000-000089A00000}"/>
    <cellStyle name="20% - Accent1 4 4 2 4 10" xfId="41281" xr:uid="{00000000-0005-0000-0000-00008AA00000}"/>
    <cellStyle name="20% - Accent1 4 4 2 4 10 2" xfId="41282" xr:uid="{00000000-0005-0000-0000-00008BA00000}"/>
    <cellStyle name="20% - Accent1 4 4 2 4 11" xfId="41283" xr:uid="{00000000-0005-0000-0000-00008CA00000}"/>
    <cellStyle name="20% - Accent1 4 4 2 4 2" xfId="41284" xr:uid="{00000000-0005-0000-0000-00008DA00000}"/>
    <cellStyle name="20% - Accent1 4 4 2 4 2 2" xfId="41285" xr:uid="{00000000-0005-0000-0000-00008EA00000}"/>
    <cellStyle name="20% - Accent1 4 4 2 4 2 2 2" xfId="41286" xr:uid="{00000000-0005-0000-0000-00008FA00000}"/>
    <cellStyle name="20% - Accent1 4 4 2 4 2 2 2 2" xfId="41287" xr:uid="{00000000-0005-0000-0000-000090A00000}"/>
    <cellStyle name="20% - Accent1 4 4 2 4 2 2 2 2 2" xfId="41288" xr:uid="{00000000-0005-0000-0000-000091A00000}"/>
    <cellStyle name="20% - Accent1 4 4 2 4 2 2 2 3" xfId="41289" xr:uid="{00000000-0005-0000-0000-000092A00000}"/>
    <cellStyle name="20% - Accent1 4 4 2 4 2 2 3" xfId="41290" xr:uid="{00000000-0005-0000-0000-000093A00000}"/>
    <cellStyle name="20% - Accent1 4 4 2 4 2 2 3 2" xfId="41291" xr:uid="{00000000-0005-0000-0000-000094A00000}"/>
    <cellStyle name="20% - Accent1 4 4 2 4 2 2 4" xfId="41292" xr:uid="{00000000-0005-0000-0000-000095A00000}"/>
    <cellStyle name="20% - Accent1 4 4 2 4 2 3" xfId="41293" xr:uid="{00000000-0005-0000-0000-000096A00000}"/>
    <cellStyle name="20% - Accent1 4 4 2 4 2 3 2" xfId="41294" xr:uid="{00000000-0005-0000-0000-000097A00000}"/>
    <cellStyle name="20% - Accent1 4 4 2 4 2 3 2 2" xfId="41295" xr:uid="{00000000-0005-0000-0000-000098A00000}"/>
    <cellStyle name="20% - Accent1 4 4 2 4 2 3 2 2 2" xfId="41296" xr:uid="{00000000-0005-0000-0000-000099A00000}"/>
    <cellStyle name="20% - Accent1 4 4 2 4 2 3 2 3" xfId="41297" xr:uid="{00000000-0005-0000-0000-00009AA00000}"/>
    <cellStyle name="20% - Accent1 4 4 2 4 2 3 3" xfId="41298" xr:uid="{00000000-0005-0000-0000-00009BA00000}"/>
    <cellStyle name="20% - Accent1 4 4 2 4 2 3 3 2" xfId="41299" xr:uid="{00000000-0005-0000-0000-00009CA00000}"/>
    <cellStyle name="20% - Accent1 4 4 2 4 2 3 4" xfId="41300" xr:uid="{00000000-0005-0000-0000-00009DA00000}"/>
    <cellStyle name="20% - Accent1 4 4 2 4 2 4" xfId="41301" xr:uid="{00000000-0005-0000-0000-00009EA00000}"/>
    <cellStyle name="20% - Accent1 4 4 2 4 2 4 2" xfId="41302" xr:uid="{00000000-0005-0000-0000-00009FA00000}"/>
    <cellStyle name="20% - Accent1 4 4 2 4 2 4 2 2" xfId="41303" xr:uid="{00000000-0005-0000-0000-0000A0A00000}"/>
    <cellStyle name="20% - Accent1 4 4 2 4 2 4 2 2 2" xfId="41304" xr:uid="{00000000-0005-0000-0000-0000A1A00000}"/>
    <cellStyle name="20% - Accent1 4 4 2 4 2 4 2 3" xfId="41305" xr:uid="{00000000-0005-0000-0000-0000A2A00000}"/>
    <cellStyle name="20% - Accent1 4 4 2 4 2 4 3" xfId="41306" xr:uid="{00000000-0005-0000-0000-0000A3A00000}"/>
    <cellStyle name="20% - Accent1 4 4 2 4 2 4 3 2" xfId="41307" xr:uid="{00000000-0005-0000-0000-0000A4A00000}"/>
    <cellStyle name="20% - Accent1 4 4 2 4 2 4 4" xfId="41308" xr:uid="{00000000-0005-0000-0000-0000A5A00000}"/>
    <cellStyle name="20% - Accent1 4 4 2 4 2 5" xfId="41309" xr:uid="{00000000-0005-0000-0000-0000A6A00000}"/>
    <cellStyle name="20% - Accent1 4 4 2 4 2 5 2" xfId="41310" xr:uid="{00000000-0005-0000-0000-0000A7A00000}"/>
    <cellStyle name="20% - Accent1 4 4 2 4 2 5 2 2" xfId="41311" xr:uid="{00000000-0005-0000-0000-0000A8A00000}"/>
    <cellStyle name="20% - Accent1 4 4 2 4 2 5 3" xfId="41312" xr:uid="{00000000-0005-0000-0000-0000A9A00000}"/>
    <cellStyle name="20% - Accent1 4 4 2 4 2 6" xfId="41313" xr:uid="{00000000-0005-0000-0000-0000AAA00000}"/>
    <cellStyle name="20% - Accent1 4 4 2 4 2 6 2" xfId="41314" xr:uid="{00000000-0005-0000-0000-0000ABA00000}"/>
    <cellStyle name="20% - Accent1 4 4 2 4 2 6 2 2" xfId="41315" xr:uid="{00000000-0005-0000-0000-0000ACA00000}"/>
    <cellStyle name="20% - Accent1 4 4 2 4 2 6 3" xfId="41316" xr:uid="{00000000-0005-0000-0000-0000ADA00000}"/>
    <cellStyle name="20% - Accent1 4 4 2 4 2 7" xfId="41317" xr:uid="{00000000-0005-0000-0000-0000AEA00000}"/>
    <cellStyle name="20% - Accent1 4 4 2 4 2 7 2" xfId="41318" xr:uid="{00000000-0005-0000-0000-0000AFA00000}"/>
    <cellStyle name="20% - Accent1 4 4 2 4 2 8" xfId="41319" xr:uid="{00000000-0005-0000-0000-0000B0A00000}"/>
    <cellStyle name="20% - Accent1 4 4 2 4 2 8 2" xfId="41320" xr:uid="{00000000-0005-0000-0000-0000B1A00000}"/>
    <cellStyle name="20% - Accent1 4 4 2 4 2 9" xfId="41321" xr:uid="{00000000-0005-0000-0000-0000B2A00000}"/>
    <cellStyle name="20% - Accent1 4 4 2 4 3" xfId="41322" xr:uid="{00000000-0005-0000-0000-0000B3A00000}"/>
    <cellStyle name="20% - Accent1 4 4 2 4 3 2" xfId="41323" xr:uid="{00000000-0005-0000-0000-0000B4A00000}"/>
    <cellStyle name="20% - Accent1 4 4 2 4 3 2 2" xfId="41324" xr:uid="{00000000-0005-0000-0000-0000B5A00000}"/>
    <cellStyle name="20% - Accent1 4 4 2 4 3 2 2 2" xfId="41325" xr:uid="{00000000-0005-0000-0000-0000B6A00000}"/>
    <cellStyle name="20% - Accent1 4 4 2 4 3 2 2 2 2" xfId="41326" xr:uid="{00000000-0005-0000-0000-0000B7A00000}"/>
    <cellStyle name="20% - Accent1 4 4 2 4 3 2 2 3" xfId="41327" xr:uid="{00000000-0005-0000-0000-0000B8A00000}"/>
    <cellStyle name="20% - Accent1 4 4 2 4 3 2 3" xfId="41328" xr:uid="{00000000-0005-0000-0000-0000B9A00000}"/>
    <cellStyle name="20% - Accent1 4 4 2 4 3 2 3 2" xfId="41329" xr:uid="{00000000-0005-0000-0000-0000BAA00000}"/>
    <cellStyle name="20% - Accent1 4 4 2 4 3 2 4" xfId="41330" xr:uid="{00000000-0005-0000-0000-0000BBA00000}"/>
    <cellStyle name="20% - Accent1 4 4 2 4 3 3" xfId="41331" xr:uid="{00000000-0005-0000-0000-0000BCA00000}"/>
    <cellStyle name="20% - Accent1 4 4 2 4 3 3 2" xfId="41332" xr:uid="{00000000-0005-0000-0000-0000BDA00000}"/>
    <cellStyle name="20% - Accent1 4 4 2 4 3 3 2 2" xfId="41333" xr:uid="{00000000-0005-0000-0000-0000BEA00000}"/>
    <cellStyle name="20% - Accent1 4 4 2 4 3 3 2 2 2" xfId="41334" xr:uid="{00000000-0005-0000-0000-0000BFA00000}"/>
    <cellStyle name="20% - Accent1 4 4 2 4 3 3 2 3" xfId="41335" xr:uid="{00000000-0005-0000-0000-0000C0A00000}"/>
    <cellStyle name="20% - Accent1 4 4 2 4 3 3 3" xfId="41336" xr:uid="{00000000-0005-0000-0000-0000C1A00000}"/>
    <cellStyle name="20% - Accent1 4 4 2 4 3 3 3 2" xfId="41337" xr:uid="{00000000-0005-0000-0000-0000C2A00000}"/>
    <cellStyle name="20% - Accent1 4 4 2 4 3 3 4" xfId="41338" xr:uid="{00000000-0005-0000-0000-0000C3A00000}"/>
    <cellStyle name="20% - Accent1 4 4 2 4 3 4" xfId="41339" xr:uid="{00000000-0005-0000-0000-0000C4A00000}"/>
    <cellStyle name="20% - Accent1 4 4 2 4 3 4 2" xfId="41340" xr:uid="{00000000-0005-0000-0000-0000C5A00000}"/>
    <cellStyle name="20% - Accent1 4 4 2 4 3 4 2 2" xfId="41341" xr:uid="{00000000-0005-0000-0000-0000C6A00000}"/>
    <cellStyle name="20% - Accent1 4 4 2 4 3 4 2 2 2" xfId="41342" xr:uid="{00000000-0005-0000-0000-0000C7A00000}"/>
    <cellStyle name="20% - Accent1 4 4 2 4 3 4 2 3" xfId="41343" xr:uid="{00000000-0005-0000-0000-0000C8A00000}"/>
    <cellStyle name="20% - Accent1 4 4 2 4 3 4 3" xfId="41344" xr:uid="{00000000-0005-0000-0000-0000C9A00000}"/>
    <cellStyle name="20% - Accent1 4 4 2 4 3 4 3 2" xfId="41345" xr:uid="{00000000-0005-0000-0000-0000CAA00000}"/>
    <cellStyle name="20% - Accent1 4 4 2 4 3 4 4" xfId="41346" xr:uid="{00000000-0005-0000-0000-0000CBA00000}"/>
    <cellStyle name="20% - Accent1 4 4 2 4 3 5" xfId="41347" xr:uid="{00000000-0005-0000-0000-0000CCA00000}"/>
    <cellStyle name="20% - Accent1 4 4 2 4 3 5 2" xfId="41348" xr:uid="{00000000-0005-0000-0000-0000CDA00000}"/>
    <cellStyle name="20% - Accent1 4 4 2 4 3 5 2 2" xfId="41349" xr:uid="{00000000-0005-0000-0000-0000CEA00000}"/>
    <cellStyle name="20% - Accent1 4 4 2 4 3 5 3" xfId="41350" xr:uid="{00000000-0005-0000-0000-0000CFA00000}"/>
    <cellStyle name="20% - Accent1 4 4 2 4 3 6" xfId="41351" xr:uid="{00000000-0005-0000-0000-0000D0A00000}"/>
    <cellStyle name="20% - Accent1 4 4 2 4 3 6 2" xfId="41352" xr:uid="{00000000-0005-0000-0000-0000D1A00000}"/>
    <cellStyle name="20% - Accent1 4 4 2 4 3 6 2 2" xfId="41353" xr:uid="{00000000-0005-0000-0000-0000D2A00000}"/>
    <cellStyle name="20% - Accent1 4 4 2 4 3 6 3" xfId="41354" xr:uid="{00000000-0005-0000-0000-0000D3A00000}"/>
    <cellStyle name="20% - Accent1 4 4 2 4 3 7" xfId="41355" xr:uid="{00000000-0005-0000-0000-0000D4A00000}"/>
    <cellStyle name="20% - Accent1 4 4 2 4 3 7 2" xfId="41356" xr:uid="{00000000-0005-0000-0000-0000D5A00000}"/>
    <cellStyle name="20% - Accent1 4 4 2 4 3 8" xfId="41357" xr:uid="{00000000-0005-0000-0000-0000D6A00000}"/>
    <cellStyle name="20% - Accent1 4 4 2 4 3 8 2" xfId="41358" xr:uid="{00000000-0005-0000-0000-0000D7A00000}"/>
    <cellStyle name="20% - Accent1 4 4 2 4 3 9" xfId="41359" xr:uid="{00000000-0005-0000-0000-0000D8A00000}"/>
    <cellStyle name="20% - Accent1 4 4 2 4 4" xfId="41360" xr:uid="{00000000-0005-0000-0000-0000D9A00000}"/>
    <cellStyle name="20% - Accent1 4 4 2 4 4 2" xfId="41361" xr:uid="{00000000-0005-0000-0000-0000DAA00000}"/>
    <cellStyle name="20% - Accent1 4 4 2 4 4 2 2" xfId="41362" xr:uid="{00000000-0005-0000-0000-0000DBA00000}"/>
    <cellStyle name="20% - Accent1 4 4 2 4 4 2 2 2" xfId="41363" xr:uid="{00000000-0005-0000-0000-0000DCA00000}"/>
    <cellStyle name="20% - Accent1 4 4 2 4 4 2 3" xfId="41364" xr:uid="{00000000-0005-0000-0000-0000DDA00000}"/>
    <cellStyle name="20% - Accent1 4 4 2 4 4 3" xfId="41365" xr:uid="{00000000-0005-0000-0000-0000DEA00000}"/>
    <cellStyle name="20% - Accent1 4 4 2 4 4 3 2" xfId="41366" xr:uid="{00000000-0005-0000-0000-0000DFA00000}"/>
    <cellStyle name="20% - Accent1 4 4 2 4 4 4" xfId="41367" xr:uid="{00000000-0005-0000-0000-0000E0A00000}"/>
    <cellStyle name="20% - Accent1 4 4 2 4 5" xfId="41368" xr:uid="{00000000-0005-0000-0000-0000E1A00000}"/>
    <cellStyle name="20% - Accent1 4 4 2 4 5 2" xfId="41369" xr:uid="{00000000-0005-0000-0000-0000E2A00000}"/>
    <cellStyle name="20% - Accent1 4 4 2 4 5 2 2" xfId="41370" xr:uid="{00000000-0005-0000-0000-0000E3A00000}"/>
    <cellStyle name="20% - Accent1 4 4 2 4 5 2 2 2" xfId="41371" xr:uid="{00000000-0005-0000-0000-0000E4A00000}"/>
    <cellStyle name="20% - Accent1 4 4 2 4 5 2 3" xfId="41372" xr:uid="{00000000-0005-0000-0000-0000E5A00000}"/>
    <cellStyle name="20% - Accent1 4 4 2 4 5 3" xfId="41373" xr:uid="{00000000-0005-0000-0000-0000E6A00000}"/>
    <cellStyle name="20% - Accent1 4 4 2 4 5 3 2" xfId="41374" xr:uid="{00000000-0005-0000-0000-0000E7A00000}"/>
    <cellStyle name="20% - Accent1 4 4 2 4 5 4" xfId="41375" xr:uid="{00000000-0005-0000-0000-0000E8A00000}"/>
    <cellStyle name="20% - Accent1 4 4 2 4 6" xfId="41376" xr:uid="{00000000-0005-0000-0000-0000E9A00000}"/>
    <cellStyle name="20% - Accent1 4 4 2 4 6 2" xfId="41377" xr:uid="{00000000-0005-0000-0000-0000EAA00000}"/>
    <cellStyle name="20% - Accent1 4 4 2 4 6 2 2" xfId="41378" xr:uid="{00000000-0005-0000-0000-0000EBA00000}"/>
    <cellStyle name="20% - Accent1 4 4 2 4 6 2 2 2" xfId="41379" xr:uid="{00000000-0005-0000-0000-0000ECA00000}"/>
    <cellStyle name="20% - Accent1 4 4 2 4 6 2 3" xfId="41380" xr:uid="{00000000-0005-0000-0000-0000EDA00000}"/>
    <cellStyle name="20% - Accent1 4 4 2 4 6 3" xfId="41381" xr:uid="{00000000-0005-0000-0000-0000EEA00000}"/>
    <cellStyle name="20% - Accent1 4 4 2 4 6 3 2" xfId="41382" xr:uid="{00000000-0005-0000-0000-0000EFA00000}"/>
    <cellStyle name="20% - Accent1 4 4 2 4 6 4" xfId="41383" xr:uid="{00000000-0005-0000-0000-0000F0A00000}"/>
    <cellStyle name="20% - Accent1 4 4 2 4 7" xfId="41384" xr:uid="{00000000-0005-0000-0000-0000F1A00000}"/>
    <cellStyle name="20% - Accent1 4 4 2 4 7 2" xfId="41385" xr:uid="{00000000-0005-0000-0000-0000F2A00000}"/>
    <cellStyle name="20% - Accent1 4 4 2 4 7 2 2" xfId="41386" xr:uid="{00000000-0005-0000-0000-0000F3A00000}"/>
    <cellStyle name="20% - Accent1 4 4 2 4 7 3" xfId="41387" xr:uid="{00000000-0005-0000-0000-0000F4A00000}"/>
    <cellStyle name="20% - Accent1 4 4 2 4 8" xfId="41388" xr:uid="{00000000-0005-0000-0000-0000F5A00000}"/>
    <cellStyle name="20% - Accent1 4 4 2 4 8 2" xfId="41389" xr:uid="{00000000-0005-0000-0000-0000F6A00000}"/>
    <cellStyle name="20% - Accent1 4 4 2 4 8 2 2" xfId="41390" xr:uid="{00000000-0005-0000-0000-0000F7A00000}"/>
    <cellStyle name="20% - Accent1 4 4 2 4 8 3" xfId="41391" xr:uid="{00000000-0005-0000-0000-0000F8A00000}"/>
    <cellStyle name="20% - Accent1 4 4 2 4 9" xfId="41392" xr:uid="{00000000-0005-0000-0000-0000F9A00000}"/>
    <cellStyle name="20% - Accent1 4 4 2 4 9 2" xfId="41393" xr:uid="{00000000-0005-0000-0000-0000FAA00000}"/>
    <cellStyle name="20% - Accent1 4 4 2 5" xfId="41394" xr:uid="{00000000-0005-0000-0000-0000FBA00000}"/>
    <cellStyle name="20% - Accent1 4 4 2 5 10" xfId="41395" xr:uid="{00000000-0005-0000-0000-0000FCA00000}"/>
    <cellStyle name="20% - Accent1 4 4 2 5 10 2" xfId="41396" xr:uid="{00000000-0005-0000-0000-0000FDA00000}"/>
    <cellStyle name="20% - Accent1 4 4 2 5 11" xfId="41397" xr:uid="{00000000-0005-0000-0000-0000FEA00000}"/>
    <cellStyle name="20% - Accent1 4 4 2 5 2" xfId="41398" xr:uid="{00000000-0005-0000-0000-0000FFA00000}"/>
    <cellStyle name="20% - Accent1 4 4 2 5 2 2" xfId="41399" xr:uid="{00000000-0005-0000-0000-000000A10000}"/>
    <cellStyle name="20% - Accent1 4 4 2 5 2 2 2" xfId="41400" xr:uid="{00000000-0005-0000-0000-000001A10000}"/>
    <cellStyle name="20% - Accent1 4 4 2 5 2 2 2 2" xfId="41401" xr:uid="{00000000-0005-0000-0000-000002A10000}"/>
    <cellStyle name="20% - Accent1 4 4 2 5 2 2 2 2 2" xfId="41402" xr:uid="{00000000-0005-0000-0000-000003A10000}"/>
    <cellStyle name="20% - Accent1 4 4 2 5 2 2 2 3" xfId="41403" xr:uid="{00000000-0005-0000-0000-000004A10000}"/>
    <cellStyle name="20% - Accent1 4 4 2 5 2 2 3" xfId="41404" xr:uid="{00000000-0005-0000-0000-000005A10000}"/>
    <cellStyle name="20% - Accent1 4 4 2 5 2 2 3 2" xfId="41405" xr:uid="{00000000-0005-0000-0000-000006A10000}"/>
    <cellStyle name="20% - Accent1 4 4 2 5 2 2 4" xfId="41406" xr:uid="{00000000-0005-0000-0000-000007A10000}"/>
    <cellStyle name="20% - Accent1 4 4 2 5 2 3" xfId="41407" xr:uid="{00000000-0005-0000-0000-000008A10000}"/>
    <cellStyle name="20% - Accent1 4 4 2 5 2 3 2" xfId="41408" xr:uid="{00000000-0005-0000-0000-000009A10000}"/>
    <cellStyle name="20% - Accent1 4 4 2 5 2 3 2 2" xfId="41409" xr:uid="{00000000-0005-0000-0000-00000AA10000}"/>
    <cellStyle name="20% - Accent1 4 4 2 5 2 3 2 2 2" xfId="41410" xr:uid="{00000000-0005-0000-0000-00000BA10000}"/>
    <cellStyle name="20% - Accent1 4 4 2 5 2 3 2 3" xfId="41411" xr:uid="{00000000-0005-0000-0000-00000CA10000}"/>
    <cellStyle name="20% - Accent1 4 4 2 5 2 3 3" xfId="41412" xr:uid="{00000000-0005-0000-0000-00000DA10000}"/>
    <cellStyle name="20% - Accent1 4 4 2 5 2 3 3 2" xfId="41413" xr:uid="{00000000-0005-0000-0000-00000EA10000}"/>
    <cellStyle name="20% - Accent1 4 4 2 5 2 3 4" xfId="41414" xr:uid="{00000000-0005-0000-0000-00000FA10000}"/>
    <cellStyle name="20% - Accent1 4 4 2 5 2 4" xfId="41415" xr:uid="{00000000-0005-0000-0000-000010A10000}"/>
    <cellStyle name="20% - Accent1 4 4 2 5 2 4 2" xfId="41416" xr:uid="{00000000-0005-0000-0000-000011A10000}"/>
    <cellStyle name="20% - Accent1 4 4 2 5 2 4 2 2" xfId="41417" xr:uid="{00000000-0005-0000-0000-000012A10000}"/>
    <cellStyle name="20% - Accent1 4 4 2 5 2 4 2 2 2" xfId="41418" xr:uid="{00000000-0005-0000-0000-000013A10000}"/>
    <cellStyle name="20% - Accent1 4 4 2 5 2 4 2 3" xfId="41419" xr:uid="{00000000-0005-0000-0000-000014A10000}"/>
    <cellStyle name="20% - Accent1 4 4 2 5 2 4 3" xfId="41420" xr:uid="{00000000-0005-0000-0000-000015A10000}"/>
    <cellStyle name="20% - Accent1 4 4 2 5 2 4 3 2" xfId="41421" xr:uid="{00000000-0005-0000-0000-000016A10000}"/>
    <cellStyle name="20% - Accent1 4 4 2 5 2 4 4" xfId="41422" xr:uid="{00000000-0005-0000-0000-000017A10000}"/>
    <cellStyle name="20% - Accent1 4 4 2 5 2 5" xfId="41423" xr:uid="{00000000-0005-0000-0000-000018A10000}"/>
    <cellStyle name="20% - Accent1 4 4 2 5 2 5 2" xfId="41424" xr:uid="{00000000-0005-0000-0000-000019A10000}"/>
    <cellStyle name="20% - Accent1 4 4 2 5 2 5 2 2" xfId="41425" xr:uid="{00000000-0005-0000-0000-00001AA10000}"/>
    <cellStyle name="20% - Accent1 4 4 2 5 2 5 3" xfId="41426" xr:uid="{00000000-0005-0000-0000-00001BA10000}"/>
    <cellStyle name="20% - Accent1 4 4 2 5 2 6" xfId="41427" xr:uid="{00000000-0005-0000-0000-00001CA10000}"/>
    <cellStyle name="20% - Accent1 4 4 2 5 2 6 2" xfId="41428" xr:uid="{00000000-0005-0000-0000-00001DA10000}"/>
    <cellStyle name="20% - Accent1 4 4 2 5 2 6 2 2" xfId="41429" xr:uid="{00000000-0005-0000-0000-00001EA10000}"/>
    <cellStyle name="20% - Accent1 4 4 2 5 2 6 3" xfId="41430" xr:uid="{00000000-0005-0000-0000-00001FA10000}"/>
    <cellStyle name="20% - Accent1 4 4 2 5 2 7" xfId="41431" xr:uid="{00000000-0005-0000-0000-000020A10000}"/>
    <cellStyle name="20% - Accent1 4 4 2 5 2 7 2" xfId="41432" xr:uid="{00000000-0005-0000-0000-000021A10000}"/>
    <cellStyle name="20% - Accent1 4 4 2 5 2 8" xfId="41433" xr:uid="{00000000-0005-0000-0000-000022A10000}"/>
    <cellStyle name="20% - Accent1 4 4 2 5 2 8 2" xfId="41434" xr:uid="{00000000-0005-0000-0000-000023A10000}"/>
    <cellStyle name="20% - Accent1 4 4 2 5 2 9" xfId="41435" xr:uid="{00000000-0005-0000-0000-000024A10000}"/>
    <cellStyle name="20% - Accent1 4 4 2 5 3" xfId="41436" xr:uid="{00000000-0005-0000-0000-000025A10000}"/>
    <cellStyle name="20% - Accent1 4 4 2 5 3 2" xfId="41437" xr:uid="{00000000-0005-0000-0000-000026A10000}"/>
    <cellStyle name="20% - Accent1 4 4 2 5 3 2 2" xfId="41438" xr:uid="{00000000-0005-0000-0000-000027A10000}"/>
    <cellStyle name="20% - Accent1 4 4 2 5 3 2 2 2" xfId="41439" xr:uid="{00000000-0005-0000-0000-000028A10000}"/>
    <cellStyle name="20% - Accent1 4 4 2 5 3 2 2 2 2" xfId="41440" xr:uid="{00000000-0005-0000-0000-000029A10000}"/>
    <cellStyle name="20% - Accent1 4 4 2 5 3 2 2 3" xfId="41441" xr:uid="{00000000-0005-0000-0000-00002AA10000}"/>
    <cellStyle name="20% - Accent1 4 4 2 5 3 2 3" xfId="41442" xr:uid="{00000000-0005-0000-0000-00002BA10000}"/>
    <cellStyle name="20% - Accent1 4 4 2 5 3 2 3 2" xfId="41443" xr:uid="{00000000-0005-0000-0000-00002CA10000}"/>
    <cellStyle name="20% - Accent1 4 4 2 5 3 2 4" xfId="41444" xr:uid="{00000000-0005-0000-0000-00002DA10000}"/>
    <cellStyle name="20% - Accent1 4 4 2 5 3 3" xfId="41445" xr:uid="{00000000-0005-0000-0000-00002EA10000}"/>
    <cellStyle name="20% - Accent1 4 4 2 5 3 3 2" xfId="41446" xr:uid="{00000000-0005-0000-0000-00002FA10000}"/>
    <cellStyle name="20% - Accent1 4 4 2 5 3 3 2 2" xfId="41447" xr:uid="{00000000-0005-0000-0000-000030A10000}"/>
    <cellStyle name="20% - Accent1 4 4 2 5 3 3 2 2 2" xfId="41448" xr:uid="{00000000-0005-0000-0000-000031A10000}"/>
    <cellStyle name="20% - Accent1 4 4 2 5 3 3 2 3" xfId="41449" xr:uid="{00000000-0005-0000-0000-000032A10000}"/>
    <cellStyle name="20% - Accent1 4 4 2 5 3 3 3" xfId="41450" xr:uid="{00000000-0005-0000-0000-000033A10000}"/>
    <cellStyle name="20% - Accent1 4 4 2 5 3 3 3 2" xfId="41451" xr:uid="{00000000-0005-0000-0000-000034A10000}"/>
    <cellStyle name="20% - Accent1 4 4 2 5 3 3 4" xfId="41452" xr:uid="{00000000-0005-0000-0000-000035A10000}"/>
    <cellStyle name="20% - Accent1 4 4 2 5 3 4" xfId="41453" xr:uid="{00000000-0005-0000-0000-000036A10000}"/>
    <cellStyle name="20% - Accent1 4 4 2 5 3 4 2" xfId="41454" xr:uid="{00000000-0005-0000-0000-000037A10000}"/>
    <cellStyle name="20% - Accent1 4 4 2 5 3 4 2 2" xfId="41455" xr:uid="{00000000-0005-0000-0000-000038A10000}"/>
    <cellStyle name="20% - Accent1 4 4 2 5 3 4 2 2 2" xfId="41456" xr:uid="{00000000-0005-0000-0000-000039A10000}"/>
    <cellStyle name="20% - Accent1 4 4 2 5 3 4 2 3" xfId="41457" xr:uid="{00000000-0005-0000-0000-00003AA10000}"/>
    <cellStyle name="20% - Accent1 4 4 2 5 3 4 3" xfId="41458" xr:uid="{00000000-0005-0000-0000-00003BA10000}"/>
    <cellStyle name="20% - Accent1 4 4 2 5 3 4 3 2" xfId="41459" xr:uid="{00000000-0005-0000-0000-00003CA10000}"/>
    <cellStyle name="20% - Accent1 4 4 2 5 3 4 4" xfId="41460" xr:uid="{00000000-0005-0000-0000-00003DA10000}"/>
    <cellStyle name="20% - Accent1 4 4 2 5 3 5" xfId="41461" xr:uid="{00000000-0005-0000-0000-00003EA10000}"/>
    <cellStyle name="20% - Accent1 4 4 2 5 3 5 2" xfId="41462" xr:uid="{00000000-0005-0000-0000-00003FA10000}"/>
    <cellStyle name="20% - Accent1 4 4 2 5 3 5 2 2" xfId="41463" xr:uid="{00000000-0005-0000-0000-000040A10000}"/>
    <cellStyle name="20% - Accent1 4 4 2 5 3 5 3" xfId="41464" xr:uid="{00000000-0005-0000-0000-000041A10000}"/>
    <cellStyle name="20% - Accent1 4 4 2 5 3 6" xfId="41465" xr:uid="{00000000-0005-0000-0000-000042A10000}"/>
    <cellStyle name="20% - Accent1 4 4 2 5 3 6 2" xfId="41466" xr:uid="{00000000-0005-0000-0000-000043A10000}"/>
    <cellStyle name="20% - Accent1 4 4 2 5 3 6 2 2" xfId="41467" xr:uid="{00000000-0005-0000-0000-000044A10000}"/>
    <cellStyle name="20% - Accent1 4 4 2 5 3 6 3" xfId="41468" xr:uid="{00000000-0005-0000-0000-000045A10000}"/>
    <cellStyle name="20% - Accent1 4 4 2 5 3 7" xfId="41469" xr:uid="{00000000-0005-0000-0000-000046A10000}"/>
    <cellStyle name="20% - Accent1 4 4 2 5 3 7 2" xfId="41470" xr:uid="{00000000-0005-0000-0000-000047A10000}"/>
    <cellStyle name="20% - Accent1 4 4 2 5 3 8" xfId="41471" xr:uid="{00000000-0005-0000-0000-000048A10000}"/>
    <cellStyle name="20% - Accent1 4 4 2 5 3 8 2" xfId="41472" xr:uid="{00000000-0005-0000-0000-000049A10000}"/>
    <cellStyle name="20% - Accent1 4 4 2 5 3 9" xfId="41473" xr:uid="{00000000-0005-0000-0000-00004AA10000}"/>
    <cellStyle name="20% - Accent1 4 4 2 5 4" xfId="41474" xr:uid="{00000000-0005-0000-0000-00004BA10000}"/>
    <cellStyle name="20% - Accent1 4 4 2 5 4 2" xfId="41475" xr:uid="{00000000-0005-0000-0000-00004CA10000}"/>
    <cellStyle name="20% - Accent1 4 4 2 5 4 2 2" xfId="41476" xr:uid="{00000000-0005-0000-0000-00004DA10000}"/>
    <cellStyle name="20% - Accent1 4 4 2 5 4 2 2 2" xfId="41477" xr:uid="{00000000-0005-0000-0000-00004EA10000}"/>
    <cellStyle name="20% - Accent1 4 4 2 5 4 2 3" xfId="41478" xr:uid="{00000000-0005-0000-0000-00004FA10000}"/>
    <cellStyle name="20% - Accent1 4 4 2 5 4 3" xfId="41479" xr:uid="{00000000-0005-0000-0000-000050A10000}"/>
    <cellStyle name="20% - Accent1 4 4 2 5 4 3 2" xfId="41480" xr:uid="{00000000-0005-0000-0000-000051A10000}"/>
    <cellStyle name="20% - Accent1 4 4 2 5 4 4" xfId="41481" xr:uid="{00000000-0005-0000-0000-000052A10000}"/>
    <cellStyle name="20% - Accent1 4 4 2 5 5" xfId="41482" xr:uid="{00000000-0005-0000-0000-000053A10000}"/>
    <cellStyle name="20% - Accent1 4 4 2 5 5 2" xfId="41483" xr:uid="{00000000-0005-0000-0000-000054A10000}"/>
    <cellStyle name="20% - Accent1 4 4 2 5 5 2 2" xfId="41484" xr:uid="{00000000-0005-0000-0000-000055A10000}"/>
    <cellStyle name="20% - Accent1 4 4 2 5 5 2 2 2" xfId="41485" xr:uid="{00000000-0005-0000-0000-000056A10000}"/>
    <cellStyle name="20% - Accent1 4 4 2 5 5 2 3" xfId="41486" xr:uid="{00000000-0005-0000-0000-000057A10000}"/>
    <cellStyle name="20% - Accent1 4 4 2 5 5 3" xfId="41487" xr:uid="{00000000-0005-0000-0000-000058A10000}"/>
    <cellStyle name="20% - Accent1 4 4 2 5 5 3 2" xfId="41488" xr:uid="{00000000-0005-0000-0000-000059A10000}"/>
    <cellStyle name="20% - Accent1 4 4 2 5 5 4" xfId="41489" xr:uid="{00000000-0005-0000-0000-00005AA10000}"/>
    <cellStyle name="20% - Accent1 4 4 2 5 6" xfId="41490" xr:uid="{00000000-0005-0000-0000-00005BA10000}"/>
    <cellStyle name="20% - Accent1 4 4 2 5 6 2" xfId="41491" xr:uid="{00000000-0005-0000-0000-00005CA10000}"/>
    <cellStyle name="20% - Accent1 4 4 2 5 6 2 2" xfId="41492" xr:uid="{00000000-0005-0000-0000-00005DA10000}"/>
    <cellStyle name="20% - Accent1 4 4 2 5 6 2 2 2" xfId="41493" xr:uid="{00000000-0005-0000-0000-00005EA10000}"/>
    <cellStyle name="20% - Accent1 4 4 2 5 6 2 3" xfId="41494" xr:uid="{00000000-0005-0000-0000-00005FA10000}"/>
    <cellStyle name="20% - Accent1 4 4 2 5 6 3" xfId="41495" xr:uid="{00000000-0005-0000-0000-000060A10000}"/>
    <cellStyle name="20% - Accent1 4 4 2 5 6 3 2" xfId="41496" xr:uid="{00000000-0005-0000-0000-000061A10000}"/>
    <cellStyle name="20% - Accent1 4 4 2 5 6 4" xfId="41497" xr:uid="{00000000-0005-0000-0000-000062A10000}"/>
    <cellStyle name="20% - Accent1 4 4 2 5 7" xfId="41498" xr:uid="{00000000-0005-0000-0000-000063A10000}"/>
    <cellStyle name="20% - Accent1 4 4 2 5 7 2" xfId="41499" xr:uid="{00000000-0005-0000-0000-000064A10000}"/>
    <cellStyle name="20% - Accent1 4 4 2 5 7 2 2" xfId="41500" xr:uid="{00000000-0005-0000-0000-000065A10000}"/>
    <cellStyle name="20% - Accent1 4 4 2 5 7 3" xfId="41501" xr:uid="{00000000-0005-0000-0000-000066A10000}"/>
    <cellStyle name="20% - Accent1 4 4 2 5 8" xfId="41502" xr:uid="{00000000-0005-0000-0000-000067A10000}"/>
    <cellStyle name="20% - Accent1 4 4 2 5 8 2" xfId="41503" xr:uid="{00000000-0005-0000-0000-000068A10000}"/>
    <cellStyle name="20% - Accent1 4 4 2 5 8 2 2" xfId="41504" xr:uid="{00000000-0005-0000-0000-000069A10000}"/>
    <cellStyle name="20% - Accent1 4 4 2 5 8 3" xfId="41505" xr:uid="{00000000-0005-0000-0000-00006AA10000}"/>
    <cellStyle name="20% - Accent1 4 4 2 5 9" xfId="41506" xr:uid="{00000000-0005-0000-0000-00006BA10000}"/>
    <cellStyle name="20% - Accent1 4 4 2 5 9 2" xfId="41507" xr:uid="{00000000-0005-0000-0000-00006CA10000}"/>
    <cellStyle name="20% - Accent1 4 4 2 6" xfId="41508" xr:uid="{00000000-0005-0000-0000-00006DA10000}"/>
    <cellStyle name="20% - Accent1 4 4 2 6 2" xfId="41509" xr:uid="{00000000-0005-0000-0000-00006EA10000}"/>
    <cellStyle name="20% - Accent1 4 4 2 6 2 2" xfId="41510" xr:uid="{00000000-0005-0000-0000-00006FA10000}"/>
    <cellStyle name="20% - Accent1 4 4 2 6 2 2 2" xfId="41511" xr:uid="{00000000-0005-0000-0000-000070A10000}"/>
    <cellStyle name="20% - Accent1 4 4 2 6 2 2 2 2" xfId="41512" xr:uid="{00000000-0005-0000-0000-000071A10000}"/>
    <cellStyle name="20% - Accent1 4 4 2 6 2 2 3" xfId="41513" xr:uid="{00000000-0005-0000-0000-000072A10000}"/>
    <cellStyle name="20% - Accent1 4 4 2 6 2 3" xfId="41514" xr:uid="{00000000-0005-0000-0000-000073A10000}"/>
    <cellStyle name="20% - Accent1 4 4 2 6 2 3 2" xfId="41515" xr:uid="{00000000-0005-0000-0000-000074A10000}"/>
    <cellStyle name="20% - Accent1 4 4 2 6 2 4" xfId="41516" xr:uid="{00000000-0005-0000-0000-000075A10000}"/>
    <cellStyle name="20% - Accent1 4 4 2 6 3" xfId="41517" xr:uid="{00000000-0005-0000-0000-000076A10000}"/>
    <cellStyle name="20% - Accent1 4 4 2 6 3 2" xfId="41518" xr:uid="{00000000-0005-0000-0000-000077A10000}"/>
    <cellStyle name="20% - Accent1 4 4 2 6 3 2 2" xfId="41519" xr:uid="{00000000-0005-0000-0000-000078A10000}"/>
    <cellStyle name="20% - Accent1 4 4 2 6 3 2 2 2" xfId="41520" xr:uid="{00000000-0005-0000-0000-000079A10000}"/>
    <cellStyle name="20% - Accent1 4 4 2 6 3 2 3" xfId="41521" xr:uid="{00000000-0005-0000-0000-00007AA10000}"/>
    <cellStyle name="20% - Accent1 4 4 2 6 3 3" xfId="41522" xr:uid="{00000000-0005-0000-0000-00007BA10000}"/>
    <cellStyle name="20% - Accent1 4 4 2 6 3 3 2" xfId="41523" xr:uid="{00000000-0005-0000-0000-00007CA10000}"/>
    <cellStyle name="20% - Accent1 4 4 2 6 3 4" xfId="41524" xr:uid="{00000000-0005-0000-0000-00007DA10000}"/>
    <cellStyle name="20% - Accent1 4 4 2 6 4" xfId="41525" xr:uid="{00000000-0005-0000-0000-00007EA10000}"/>
    <cellStyle name="20% - Accent1 4 4 2 6 4 2" xfId="41526" xr:uid="{00000000-0005-0000-0000-00007FA10000}"/>
    <cellStyle name="20% - Accent1 4 4 2 6 4 2 2" xfId="41527" xr:uid="{00000000-0005-0000-0000-000080A10000}"/>
    <cellStyle name="20% - Accent1 4 4 2 6 4 2 2 2" xfId="41528" xr:uid="{00000000-0005-0000-0000-000081A10000}"/>
    <cellStyle name="20% - Accent1 4 4 2 6 4 2 3" xfId="41529" xr:uid="{00000000-0005-0000-0000-000082A10000}"/>
    <cellStyle name="20% - Accent1 4 4 2 6 4 3" xfId="41530" xr:uid="{00000000-0005-0000-0000-000083A10000}"/>
    <cellStyle name="20% - Accent1 4 4 2 6 4 3 2" xfId="41531" xr:uid="{00000000-0005-0000-0000-000084A10000}"/>
    <cellStyle name="20% - Accent1 4 4 2 6 4 4" xfId="41532" xr:uid="{00000000-0005-0000-0000-000085A10000}"/>
    <cellStyle name="20% - Accent1 4 4 2 6 5" xfId="41533" xr:uid="{00000000-0005-0000-0000-000086A10000}"/>
    <cellStyle name="20% - Accent1 4 4 2 6 5 2" xfId="41534" xr:uid="{00000000-0005-0000-0000-000087A10000}"/>
    <cellStyle name="20% - Accent1 4 4 2 6 5 2 2" xfId="41535" xr:uid="{00000000-0005-0000-0000-000088A10000}"/>
    <cellStyle name="20% - Accent1 4 4 2 6 5 3" xfId="41536" xr:uid="{00000000-0005-0000-0000-000089A10000}"/>
    <cellStyle name="20% - Accent1 4 4 2 6 6" xfId="41537" xr:uid="{00000000-0005-0000-0000-00008AA10000}"/>
    <cellStyle name="20% - Accent1 4 4 2 6 6 2" xfId="41538" xr:uid="{00000000-0005-0000-0000-00008BA10000}"/>
    <cellStyle name="20% - Accent1 4 4 2 6 6 2 2" xfId="41539" xr:uid="{00000000-0005-0000-0000-00008CA10000}"/>
    <cellStyle name="20% - Accent1 4 4 2 6 6 3" xfId="41540" xr:uid="{00000000-0005-0000-0000-00008DA10000}"/>
    <cellStyle name="20% - Accent1 4 4 2 6 7" xfId="41541" xr:uid="{00000000-0005-0000-0000-00008EA10000}"/>
    <cellStyle name="20% - Accent1 4 4 2 6 7 2" xfId="41542" xr:uid="{00000000-0005-0000-0000-00008FA10000}"/>
    <cellStyle name="20% - Accent1 4 4 2 6 8" xfId="41543" xr:uid="{00000000-0005-0000-0000-000090A10000}"/>
    <cellStyle name="20% - Accent1 4 4 2 6 8 2" xfId="41544" xr:uid="{00000000-0005-0000-0000-000091A10000}"/>
    <cellStyle name="20% - Accent1 4 4 2 6 9" xfId="41545" xr:uid="{00000000-0005-0000-0000-000092A10000}"/>
    <cellStyle name="20% - Accent1 4 4 2 7" xfId="41546" xr:uid="{00000000-0005-0000-0000-000093A10000}"/>
    <cellStyle name="20% - Accent1 4 4 2 7 2" xfId="41547" xr:uid="{00000000-0005-0000-0000-000094A10000}"/>
    <cellStyle name="20% - Accent1 4 4 2 7 2 2" xfId="41548" xr:uid="{00000000-0005-0000-0000-000095A10000}"/>
    <cellStyle name="20% - Accent1 4 4 2 7 2 2 2" xfId="41549" xr:uid="{00000000-0005-0000-0000-000096A10000}"/>
    <cellStyle name="20% - Accent1 4 4 2 7 2 2 2 2" xfId="41550" xr:uid="{00000000-0005-0000-0000-000097A10000}"/>
    <cellStyle name="20% - Accent1 4 4 2 7 2 2 3" xfId="41551" xr:uid="{00000000-0005-0000-0000-000098A10000}"/>
    <cellStyle name="20% - Accent1 4 4 2 7 2 3" xfId="41552" xr:uid="{00000000-0005-0000-0000-000099A10000}"/>
    <cellStyle name="20% - Accent1 4 4 2 7 2 3 2" xfId="41553" xr:uid="{00000000-0005-0000-0000-00009AA10000}"/>
    <cellStyle name="20% - Accent1 4 4 2 7 2 4" xfId="41554" xr:uid="{00000000-0005-0000-0000-00009BA10000}"/>
    <cellStyle name="20% - Accent1 4 4 2 7 3" xfId="41555" xr:uid="{00000000-0005-0000-0000-00009CA10000}"/>
    <cellStyle name="20% - Accent1 4 4 2 7 3 2" xfId="41556" xr:uid="{00000000-0005-0000-0000-00009DA10000}"/>
    <cellStyle name="20% - Accent1 4 4 2 7 3 2 2" xfId="41557" xr:uid="{00000000-0005-0000-0000-00009EA10000}"/>
    <cellStyle name="20% - Accent1 4 4 2 7 3 2 2 2" xfId="41558" xr:uid="{00000000-0005-0000-0000-00009FA10000}"/>
    <cellStyle name="20% - Accent1 4 4 2 7 3 2 3" xfId="41559" xr:uid="{00000000-0005-0000-0000-0000A0A10000}"/>
    <cellStyle name="20% - Accent1 4 4 2 7 3 3" xfId="41560" xr:uid="{00000000-0005-0000-0000-0000A1A10000}"/>
    <cellStyle name="20% - Accent1 4 4 2 7 3 3 2" xfId="41561" xr:uid="{00000000-0005-0000-0000-0000A2A10000}"/>
    <cellStyle name="20% - Accent1 4 4 2 7 3 4" xfId="41562" xr:uid="{00000000-0005-0000-0000-0000A3A10000}"/>
    <cellStyle name="20% - Accent1 4 4 2 7 4" xfId="41563" xr:uid="{00000000-0005-0000-0000-0000A4A10000}"/>
    <cellStyle name="20% - Accent1 4 4 2 7 4 2" xfId="41564" xr:uid="{00000000-0005-0000-0000-0000A5A10000}"/>
    <cellStyle name="20% - Accent1 4 4 2 7 4 2 2" xfId="41565" xr:uid="{00000000-0005-0000-0000-0000A6A10000}"/>
    <cellStyle name="20% - Accent1 4 4 2 7 4 2 2 2" xfId="41566" xr:uid="{00000000-0005-0000-0000-0000A7A10000}"/>
    <cellStyle name="20% - Accent1 4 4 2 7 4 2 3" xfId="41567" xr:uid="{00000000-0005-0000-0000-0000A8A10000}"/>
    <cellStyle name="20% - Accent1 4 4 2 7 4 3" xfId="41568" xr:uid="{00000000-0005-0000-0000-0000A9A10000}"/>
    <cellStyle name="20% - Accent1 4 4 2 7 4 3 2" xfId="41569" xr:uid="{00000000-0005-0000-0000-0000AAA10000}"/>
    <cellStyle name="20% - Accent1 4 4 2 7 4 4" xfId="41570" xr:uid="{00000000-0005-0000-0000-0000ABA10000}"/>
    <cellStyle name="20% - Accent1 4 4 2 7 5" xfId="41571" xr:uid="{00000000-0005-0000-0000-0000ACA10000}"/>
    <cellStyle name="20% - Accent1 4 4 2 7 5 2" xfId="41572" xr:uid="{00000000-0005-0000-0000-0000ADA10000}"/>
    <cellStyle name="20% - Accent1 4 4 2 7 5 2 2" xfId="41573" xr:uid="{00000000-0005-0000-0000-0000AEA10000}"/>
    <cellStyle name="20% - Accent1 4 4 2 7 5 3" xfId="41574" xr:uid="{00000000-0005-0000-0000-0000AFA10000}"/>
    <cellStyle name="20% - Accent1 4 4 2 7 6" xfId="41575" xr:uid="{00000000-0005-0000-0000-0000B0A10000}"/>
    <cellStyle name="20% - Accent1 4 4 2 7 6 2" xfId="41576" xr:uid="{00000000-0005-0000-0000-0000B1A10000}"/>
    <cellStyle name="20% - Accent1 4 4 2 7 6 2 2" xfId="41577" xr:uid="{00000000-0005-0000-0000-0000B2A10000}"/>
    <cellStyle name="20% - Accent1 4 4 2 7 6 3" xfId="41578" xr:uid="{00000000-0005-0000-0000-0000B3A10000}"/>
    <cellStyle name="20% - Accent1 4 4 2 7 7" xfId="41579" xr:uid="{00000000-0005-0000-0000-0000B4A10000}"/>
    <cellStyle name="20% - Accent1 4 4 2 7 7 2" xfId="41580" xr:uid="{00000000-0005-0000-0000-0000B5A10000}"/>
    <cellStyle name="20% - Accent1 4 4 2 7 8" xfId="41581" xr:uid="{00000000-0005-0000-0000-0000B6A10000}"/>
    <cellStyle name="20% - Accent1 4 4 2 7 8 2" xfId="41582" xr:uid="{00000000-0005-0000-0000-0000B7A10000}"/>
    <cellStyle name="20% - Accent1 4 4 2 7 9" xfId="41583" xr:uid="{00000000-0005-0000-0000-0000B8A10000}"/>
    <cellStyle name="20% - Accent1 4 4 2 8" xfId="41584" xr:uid="{00000000-0005-0000-0000-0000B9A10000}"/>
    <cellStyle name="20% - Accent1 4 4 2 8 2" xfId="41585" xr:uid="{00000000-0005-0000-0000-0000BAA10000}"/>
    <cellStyle name="20% - Accent1 4 4 2 8 2 2" xfId="41586" xr:uid="{00000000-0005-0000-0000-0000BBA10000}"/>
    <cellStyle name="20% - Accent1 4 4 2 8 2 2 2" xfId="41587" xr:uid="{00000000-0005-0000-0000-0000BCA10000}"/>
    <cellStyle name="20% - Accent1 4 4 2 8 2 3" xfId="41588" xr:uid="{00000000-0005-0000-0000-0000BDA10000}"/>
    <cellStyle name="20% - Accent1 4 4 2 8 3" xfId="41589" xr:uid="{00000000-0005-0000-0000-0000BEA10000}"/>
    <cellStyle name="20% - Accent1 4 4 2 8 3 2" xfId="41590" xr:uid="{00000000-0005-0000-0000-0000BFA10000}"/>
    <cellStyle name="20% - Accent1 4 4 2 8 4" xfId="41591" xr:uid="{00000000-0005-0000-0000-0000C0A10000}"/>
    <cellStyle name="20% - Accent1 4 4 2 9" xfId="41592" xr:uid="{00000000-0005-0000-0000-0000C1A10000}"/>
    <cellStyle name="20% - Accent1 4 4 2 9 2" xfId="41593" xr:uid="{00000000-0005-0000-0000-0000C2A10000}"/>
    <cellStyle name="20% - Accent1 4 4 2 9 2 2" xfId="41594" xr:uid="{00000000-0005-0000-0000-0000C3A10000}"/>
    <cellStyle name="20% - Accent1 4 4 2 9 2 2 2" xfId="41595" xr:uid="{00000000-0005-0000-0000-0000C4A10000}"/>
    <cellStyle name="20% - Accent1 4 4 2 9 2 3" xfId="41596" xr:uid="{00000000-0005-0000-0000-0000C5A10000}"/>
    <cellStyle name="20% - Accent1 4 4 2 9 3" xfId="41597" xr:uid="{00000000-0005-0000-0000-0000C6A10000}"/>
    <cellStyle name="20% - Accent1 4 4 2 9 3 2" xfId="41598" xr:uid="{00000000-0005-0000-0000-0000C7A10000}"/>
    <cellStyle name="20% - Accent1 4 4 2 9 4" xfId="41599" xr:uid="{00000000-0005-0000-0000-0000C8A10000}"/>
    <cellStyle name="20% - Accent1 4 4 3" xfId="41600" xr:uid="{00000000-0005-0000-0000-0000C9A10000}"/>
    <cellStyle name="20% - Accent1 4 4 3 10" xfId="41601" xr:uid="{00000000-0005-0000-0000-0000CAA10000}"/>
    <cellStyle name="20% - Accent1 4 4 3 10 2" xfId="41602" xr:uid="{00000000-0005-0000-0000-0000CBA10000}"/>
    <cellStyle name="20% - Accent1 4 4 3 10 2 2" xfId="41603" xr:uid="{00000000-0005-0000-0000-0000CCA10000}"/>
    <cellStyle name="20% - Accent1 4 4 3 10 3" xfId="41604" xr:uid="{00000000-0005-0000-0000-0000CDA10000}"/>
    <cellStyle name="20% - Accent1 4 4 3 11" xfId="41605" xr:uid="{00000000-0005-0000-0000-0000CEA10000}"/>
    <cellStyle name="20% - Accent1 4 4 3 11 2" xfId="41606" xr:uid="{00000000-0005-0000-0000-0000CFA10000}"/>
    <cellStyle name="20% - Accent1 4 4 3 11 2 2" xfId="41607" xr:uid="{00000000-0005-0000-0000-0000D0A10000}"/>
    <cellStyle name="20% - Accent1 4 4 3 11 3" xfId="41608" xr:uid="{00000000-0005-0000-0000-0000D1A10000}"/>
    <cellStyle name="20% - Accent1 4 4 3 12" xfId="41609" xr:uid="{00000000-0005-0000-0000-0000D2A10000}"/>
    <cellStyle name="20% - Accent1 4 4 3 12 2" xfId="41610" xr:uid="{00000000-0005-0000-0000-0000D3A10000}"/>
    <cellStyle name="20% - Accent1 4 4 3 13" xfId="41611" xr:uid="{00000000-0005-0000-0000-0000D4A10000}"/>
    <cellStyle name="20% - Accent1 4 4 3 13 2" xfId="41612" xr:uid="{00000000-0005-0000-0000-0000D5A10000}"/>
    <cellStyle name="20% - Accent1 4 4 3 14" xfId="41613" xr:uid="{00000000-0005-0000-0000-0000D6A10000}"/>
    <cellStyle name="20% - Accent1 4 4 3 2" xfId="41614" xr:uid="{00000000-0005-0000-0000-0000D7A10000}"/>
    <cellStyle name="20% - Accent1 4 4 3 2 10" xfId="41615" xr:uid="{00000000-0005-0000-0000-0000D8A10000}"/>
    <cellStyle name="20% - Accent1 4 4 3 2 10 2" xfId="41616" xr:uid="{00000000-0005-0000-0000-0000D9A10000}"/>
    <cellStyle name="20% - Accent1 4 4 3 2 11" xfId="41617" xr:uid="{00000000-0005-0000-0000-0000DAA10000}"/>
    <cellStyle name="20% - Accent1 4 4 3 2 2" xfId="41618" xr:uid="{00000000-0005-0000-0000-0000DBA10000}"/>
    <cellStyle name="20% - Accent1 4 4 3 2 2 2" xfId="41619" xr:uid="{00000000-0005-0000-0000-0000DCA10000}"/>
    <cellStyle name="20% - Accent1 4 4 3 2 2 2 2" xfId="41620" xr:uid="{00000000-0005-0000-0000-0000DDA10000}"/>
    <cellStyle name="20% - Accent1 4 4 3 2 2 2 2 2" xfId="41621" xr:uid="{00000000-0005-0000-0000-0000DEA10000}"/>
    <cellStyle name="20% - Accent1 4 4 3 2 2 2 2 2 2" xfId="41622" xr:uid="{00000000-0005-0000-0000-0000DFA10000}"/>
    <cellStyle name="20% - Accent1 4 4 3 2 2 2 2 3" xfId="41623" xr:uid="{00000000-0005-0000-0000-0000E0A10000}"/>
    <cellStyle name="20% - Accent1 4 4 3 2 2 2 3" xfId="41624" xr:uid="{00000000-0005-0000-0000-0000E1A10000}"/>
    <cellStyle name="20% - Accent1 4 4 3 2 2 2 3 2" xfId="41625" xr:uid="{00000000-0005-0000-0000-0000E2A10000}"/>
    <cellStyle name="20% - Accent1 4 4 3 2 2 2 4" xfId="41626" xr:uid="{00000000-0005-0000-0000-0000E3A10000}"/>
    <cellStyle name="20% - Accent1 4 4 3 2 2 3" xfId="41627" xr:uid="{00000000-0005-0000-0000-0000E4A10000}"/>
    <cellStyle name="20% - Accent1 4 4 3 2 2 3 2" xfId="41628" xr:uid="{00000000-0005-0000-0000-0000E5A10000}"/>
    <cellStyle name="20% - Accent1 4 4 3 2 2 3 2 2" xfId="41629" xr:uid="{00000000-0005-0000-0000-0000E6A10000}"/>
    <cellStyle name="20% - Accent1 4 4 3 2 2 3 2 2 2" xfId="41630" xr:uid="{00000000-0005-0000-0000-0000E7A10000}"/>
    <cellStyle name="20% - Accent1 4 4 3 2 2 3 2 3" xfId="41631" xr:uid="{00000000-0005-0000-0000-0000E8A10000}"/>
    <cellStyle name="20% - Accent1 4 4 3 2 2 3 3" xfId="41632" xr:uid="{00000000-0005-0000-0000-0000E9A10000}"/>
    <cellStyle name="20% - Accent1 4 4 3 2 2 3 3 2" xfId="41633" xr:uid="{00000000-0005-0000-0000-0000EAA10000}"/>
    <cellStyle name="20% - Accent1 4 4 3 2 2 3 4" xfId="41634" xr:uid="{00000000-0005-0000-0000-0000EBA10000}"/>
    <cellStyle name="20% - Accent1 4 4 3 2 2 4" xfId="41635" xr:uid="{00000000-0005-0000-0000-0000ECA10000}"/>
    <cellStyle name="20% - Accent1 4 4 3 2 2 4 2" xfId="41636" xr:uid="{00000000-0005-0000-0000-0000EDA10000}"/>
    <cellStyle name="20% - Accent1 4 4 3 2 2 4 2 2" xfId="41637" xr:uid="{00000000-0005-0000-0000-0000EEA10000}"/>
    <cellStyle name="20% - Accent1 4 4 3 2 2 4 2 2 2" xfId="41638" xr:uid="{00000000-0005-0000-0000-0000EFA10000}"/>
    <cellStyle name="20% - Accent1 4 4 3 2 2 4 2 3" xfId="41639" xr:uid="{00000000-0005-0000-0000-0000F0A10000}"/>
    <cellStyle name="20% - Accent1 4 4 3 2 2 4 3" xfId="41640" xr:uid="{00000000-0005-0000-0000-0000F1A10000}"/>
    <cellStyle name="20% - Accent1 4 4 3 2 2 4 3 2" xfId="41641" xr:uid="{00000000-0005-0000-0000-0000F2A10000}"/>
    <cellStyle name="20% - Accent1 4 4 3 2 2 4 4" xfId="41642" xr:uid="{00000000-0005-0000-0000-0000F3A10000}"/>
    <cellStyle name="20% - Accent1 4 4 3 2 2 5" xfId="41643" xr:uid="{00000000-0005-0000-0000-0000F4A10000}"/>
    <cellStyle name="20% - Accent1 4 4 3 2 2 5 2" xfId="41644" xr:uid="{00000000-0005-0000-0000-0000F5A10000}"/>
    <cellStyle name="20% - Accent1 4 4 3 2 2 5 2 2" xfId="41645" xr:uid="{00000000-0005-0000-0000-0000F6A10000}"/>
    <cellStyle name="20% - Accent1 4 4 3 2 2 5 3" xfId="41646" xr:uid="{00000000-0005-0000-0000-0000F7A10000}"/>
    <cellStyle name="20% - Accent1 4 4 3 2 2 6" xfId="41647" xr:uid="{00000000-0005-0000-0000-0000F8A10000}"/>
    <cellStyle name="20% - Accent1 4 4 3 2 2 6 2" xfId="41648" xr:uid="{00000000-0005-0000-0000-0000F9A10000}"/>
    <cellStyle name="20% - Accent1 4 4 3 2 2 6 2 2" xfId="41649" xr:uid="{00000000-0005-0000-0000-0000FAA10000}"/>
    <cellStyle name="20% - Accent1 4 4 3 2 2 6 3" xfId="41650" xr:uid="{00000000-0005-0000-0000-0000FBA10000}"/>
    <cellStyle name="20% - Accent1 4 4 3 2 2 7" xfId="41651" xr:uid="{00000000-0005-0000-0000-0000FCA10000}"/>
    <cellStyle name="20% - Accent1 4 4 3 2 2 7 2" xfId="41652" xr:uid="{00000000-0005-0000-0000-0000FDA10000}"/>
    <cellStyle name="20% - Accent1 4 4 3 2 2 8" xfId="41653" xr:uid="{00000000-0005-0000-0000-0000FEA10000}"/>
    <cellStyle name="20% - Accent1 4 4 3 2 2 8 2" xfId="41654" xr:uid="{00000000-0005-0000-0000-0000FFA10000}"/>
    <cellStyle name="20% - Accent1 4 4 3 2 2 9" xfId="41655" xr:uid="{00000000-0005-0000-0000-000000A20000}"/>
    <cellStyle name="20% - Accent1 4 4 3 2 3" xfId="41656" xr:uid="{00000000-0005-0000-0000-000001A20000}"/>
    <cellStyle name="20% - Accent1 4 4 3 2 3 2" xfId="41657" xr:uid="{00000000-0005-0000-0000-000002A20000}"/>
    <cellStyle name="20% - Accent1 4 4 3 2 3 2 2" xfId="41658" xr:uid="{00000000-0005-0000-0000-000003A20000}"/>
    <cellStyle name="20% - Accent1 4 4 3 2 3 2 2 2" xfId="41659" xr:uid="{00000000-0005-0000-0000-000004A20000}"/>
    <cellStyle name="20% - Accent1 4 4 3 2 3 2 2 2 2" xfId="41660" xr:uid="{00000000-0005-0000-0000-000005A20000}"/>
    <cellStyle name="20% - Accent1 4 4 3 2 3 2 2 3" xfId="41661" xr:uid="{00000000-0005-0000-0000-000006A20000}"/>
    <cellStyle name="20% - Accent1 4 4 3 2 3 2 3" xfId="41662" xr:uid="{00000000-0005-0000-0000-000007A20000}"/>
    <cellStyle name="20% - Accent1 4 4 3 2 3 2 3 2" xfId="41663" xr:uid="{00000000-0005-0000-0000-000008A20000}"/>
    <cellStyle name="20% - Accent1 4 4 3 2 3 2 4" xfId="41664" xr:uid="{00000000-0005-0000-0000-000009A20000}"/>
    <cellStyle name="20% - Accent1 4 4 3 2 3 3" xfId="41665" xr:uid="{00000000-0005-0000-0000-00000AA20000}"/>
    <cellStyle name="20% - Accent1 4 4 3 2 3 3 2" xfId="41666" xr:uid="{00000000-0005-0000-0000-00000BA20000}"/>
    <cellStyle name="20% - Accent1 4 4 3 2 3 3 2 2" xfId="41667" xr:uid="{00000000-0005-0000-0000-00000CA20000}"/>
    <cellStyle name="20% - Accent1 4 4 3 2 3 3 2 2 2" xfId="41668" xr:uid="{00000000-0005-0000-0000-00000DA20000}"/>
    <cellStyle name="20% - Accent1 4 4 3 2 3 3 2 3" xfId="41669" xr:uid="{00000000-0005-0000-0000-00000EA20000}"/>
    <cellStyle name="20% - Accent1 4 4 3 2 3 3 3" xfId="41670" xr:uid="{00000000-0005-0000-0000-00000FA20000}"/>
    <cellStyle name="20% - Accent1 4 4 3 2 3 3 3 2" xfId="41671" xr:uid="{00000000-0005-0000-0000-000010A20000}"/>
    <cellStyle name="20% - Accent1 4 4 3 2 3 3 4" xfId="41672" xr:uid="{00000000-0005-0000-0000-000011A20000}"/>
    <cellStyle name="20% - Accent1 4 4 3 2 3 4" xfId="41673" xr:uid="{00000000-0005-0000-0000-000012A20000}"/>
    <cellStyle name="20% - Accent1 4 4 3 2 3 4 2" xfId="41674" xr:uid="{00000000-0005-0000-0000-000013A20000}"/>
    <cellStyle name="20% - Accent1 4 4 3 2 3 4 2 2" xfId="41675" xr:uid="{00000000-0005-0000-0000-000014A20000}"/>
    <cellStyle name="20% - Accent1 4 4 3 2 3 4 2 2 2" xfId="41676" xr:uid="{00000000-0005-0000-0000-000015A20000}"/>
    <cellStyle name="20% - Accent1 4 4 3 2 3 4 2 3" xfId="41677" xr:uid="{00000000-0005-0000-0000-000016A20000}"/>
    <cellStyle name="20% - Accent1 4 4 3 2 3 4 3" xfId="41678" xr:uid="{00000000-0005-0000-0000-000017A20000}"/>
    <cellStyle name="20% - Accent1 4 4 3 2 3 4 3 2" xfId="41679" xr:uid="{00000000-0005-0000-0000-000018A20000}"/>
    <cellStyle name="20% - Accent1 4 4 3 2 3 4 4" xfId="41680" xr:uid="{00000000-0005-0000-0000-000019A20000}"/>
    <cellStyle name="20% - Accent1 4 4 3 2 3 5" xfId="41681" xr:uid="{00000000-0005-0000-0000-00001AA20000}"/>
    <cellStyle name="20% - Accent1 4 4 3 2 3 5 2" xfId="41682" xr:uid="{00000000-0005-0000-0000-00001BA20000}"/>
    <cellStyle name="20% - Accent1 4 4 3 2 3 5 2 2" xfId="41683" xr:uid="{00000000-0005-0000-0000-00001CA20000}"/>
    <cellStyle name="20% - Accent1 4 4 3 2 3 5 3" xfId="41684" xr:uid="{00000000-0005-0000-0000-00001DA20000}"/>
    <cellStyle name="20% - Accent1 4 4 3 2 3 6" xfId="41685" xr:uid="{00000000-0005-0000-0000-00001EA20000}"/>
    <cellStyle name="20% - Accent1 4 4 3 2 3 6 2" xfId="41686" xr:uid="{00000000-0005-0000-0000-00001FA20000}"/>
    <cellStyle name="20% - Accent1 4 4 3 2 3 6 2 2" xfId="41687" xr:uid="{00000000-0005-0000-0000-000020A20000}"/>
    <cellStyle name="20% - Accent1 4 4 3 2 3 6 3" xfId="41688" xr:uid="{00000000-0005-0000-0000-000021A20000}"/>
    <cellStyle name="20% - Accent1 4 4 3 2 3 7" xfId="41689" xr:uid="{00000000-0005-0000-0000-000022A20000}"/>
    <cellStyle name="20% - Accent1 4 4 3 2 3 7 2" xfId="41690" xr:uid="{00000000-0005-0000-0000-000023A20000}"/>
    <cellStyle name="20% - Accent1 4 4 3 2 3 8" xfId="41691" xr:uid="{00000000-0005-0000-0000-000024A20000}"/>
    <cellStyle name="20% - Accent1 4 4 3 2 3 8 2" xfId="41692" xr:uid="{00000000-0005-0000-0000-000025A20000}"/>
    <cellStyle name="20% - Accent1 4 4 3 2 3 9" xfId="41693" xr:uid="{00000000-0005-0000-0000-000026A20000}"/>
    <cellStyle name="20% - Accent1 4 4 3 2 4" xfId="41694" xr:uid="{00000000-0005-0000-0000-000027A20000}"/>
    <cellStyle name="20% - Accent1 4 4 3 2 4 2" xfId="41695" xr:uid="{00000000-0005-0000-0000-000028A20000}"/>
    <cellStyle name="20% - Accent1 4 4 3 2 4 2 2" xfId="41696" xr:uid="{00000000-0005-0000-0000-000029A20000}"/>
    <cellStyle name="20% - Accent1 4 4 3 2 4 2 2 2" xfId="41697" xr:uid="{00000000-0005-0000-0000-00002AA20000}"/>
    <cellStyle name="20% - Accent1 4 4 3 2 4 2 3" xfId="41698" xr:uid="{00000000-0005-0000-0000-00002BA20000}"/>
    <cellStyle name="20% - Accent1 4 4 3 2 4 3" xfId="41699" xr:uid="{00000000-0005-0000-0000-00002CA20000}"/>
    <cellStyle name="20% - Accent1 4 4 3 2 4 3 2" xfId="41700" xr:uid="{00000000-0005-0000-0000-00002DA20000}"/>
    <cellStyle name="20% - Accent1 4 4 3 2 4 4" xfId="41701" xr:uid="{00000000-0005-0000-0000-00002EA20000}"/>
    <cellStyle name="20% - Accent1 4 4 3 2 5" xfId="41702" xr:uid="{00000000-0005-0000-0000-00002FA20000}"/>
    <cellStyle name="20% - Accent1 4 4 3 2 5 2" xfId="41703" xr:uid="{00000000-0005-0000-0000-000030A20000}"/>
    <cellStyle name="20% - Accent1 4 4 3 2 5 2 2" xfId="41704" xr:uid="{00000000-0005-0000-0000-000031A20000}"/>
    <cellStyle name="20% - Accent1 4 4 3 2 5 2 2 2" xfId="41705" xr:uid="{00000000-0005-0000-0000-000032A20000}"/>
    <cellStyle name="20% - Accent1 4 4 3 2 5 2 3" xfId="41706" xr:uid="{00000000-0005-0000-0000-000033A20000}"/>
    <cellStyle name="20% - Accent1 4 4 3 2 5 3" xfId="41707" xr:uid="{00000000-0005-0000-0000-000034A20000}"/>
    <cellStyle name="20% - Accent1 4 4 3 2 5 3 2" xfId="41708" xr:uid="{00000000-0005-0000-0000-000035A20000}"/>
    <cellStyle name="20% - Accent1 4 4 3 2 5 4" xfId="41709" xr:uid="{00000000-0005-0000-0000-000036A20000}"/>
    <cellStyle name="20% - Accent1 4 4 3 2 6" xfId="41710" xr:uid="{00000000-0005-0000-0000-000037A20000}"/>
    <cellStyle name="20% - Accent1 4 4 3 2 6 2" xfId="41711" xr:uid="{00000000-0005-0000-0000-000038A20000}"/>
    <cellStyle name="20% - Accent1 4 4 3 2 6 2 2" xfId="41712" xr:uid="{00000000-0005-0000-0000-000039A20000}"/>
    <cellStyle name="20% - Accent1 4 4 3 2 6 2 2 2" xfId="41713" xr:uid="{00000000-0005-0000-0000-00003AA20000}"/>
    <cellStyle name="20% - Accent1 4 4 3 2 6 2 3" xfId="41714" xr:uid="{00000000-0005-0000-0000-00003BA20000}"/>
    <cellStyle name="20% - Accent1 4 4 3 2 6 3" xfId="41715" xr:uid="{00000000-0005-0000-0000-00003CA20000}"/>
    <cellStyle name="20% - Accent1 4 4 3 2 6 3 2" xfId="41716" xr:uid="{00000000-0005-0000-0000-00003DA20000}"/>
    <cellStyle name="20% - Accent1 4 4 3 2 6 4" xfId="41717" xr:uid="{00000000-0005-0000-0000-00003EA20000}"/>
    <cellStyle name="20% - Accent1 4 4 3 2 7" xfId="41718" xr:uid="{00000000-0005-0000-0000-00003FA20000}"/>
    <cellStyle name="20% - Accent1 4 4 3 2 7 2" xfId="41719" xr:uid="{00000000-0005-0000-0000-000040A20000}"/>
    <cellStyle name="20% - Accent1 4 4 3 2 7 2 2" xfId="41720" xr:uid="{00000000-0005-0000-0000-000041A20000}"/>
    <cellStyle name="20% - Accent1 4 4 3 2 7 3" xfId="41721" xr:uid="{00000000-0005-0000-0000-000042A20000}"/>
    <cellStyle name="20% - Accent1 4 4 3 2 8" xfId="41722" xr:uid="{00000000-0005-0000-0000-000043A20000}"/>
    <cellStyle name="20% - Accent1 4 4 3 2 8 2" xfId="41723" xr:uid="{00000000-0005-0000-0000-000044A20000}"/>
    <cellStyle name="20% - Accent1 4 4 3 2 8 2 2" xfId="41724" xr:uid="{00000000-0005-0000-0000-000045A20000}"/>
    <cellStyle name="20% - Accent1 4 4 3 2 8 3" xfId="41725" xr:uid="{00000000-0005-0000-0000-000046A20000}"/>
    <cellStyle name="20% - Accent1 4 4 3 2 9" xfId="41726" xr:uid="{00000000-0005-0000-0000-000047A20000}"/>
    <cellStyle name="20% - Accent1 4 4 3 2 9 2" xfId="41727" xr:uid="{00000000-0005-0000-0000-000048A20000}"/>
    <cellStyle name="20% - Accent1 4 4 3 3" xfId="41728" xr:uid="{00000000-0005-0000-0000-000049A20000}"/>
    <cellStyle name="20% - Accent1 4 4 3 3 10" xfId="41729" xr:uid="{00000000-0005-0000-0000-00004AA20000}"/>
    <cellStyle name="20% - Accent1 4 4 3 3 10 2" xfId="41730" xr:uid="{00000000-0005-0000-0000-00004BA20000}"/>
    <cellStyle name="20% - Accent1 4 4 3 3 11" xfId="41731" xr:uid="{00000000-0005-0000-0000-00004CA20000}"/>
    <cellStyle name="20% - Accent1 4 4 3 3 2" xfId="41732" xr:uid="{00000000-0005-0000-0000-00004DA20000}"/>
    <cellStyle name="20% - Accent1 4 4 3 3 2 2" xfId="41733" xr:uid="{00000000-0005-0000-0000-00004EA20000}"/>
    <cellStyle name="20% - Accent1 4 4 3 3 2 2 2" xfId="41734" xr:uid="{00000000-0005-0000-0000-00004FA20000}"/>
    <cellStyle name="20% - Accent1 4 4 3 3 2 2 2 2" xfId="41735" xr:uid="{00000000-0005-0000-0000-000050A20000}"/>
    <cellStyle name="20% - Accent1 4 4 3 3 2 2 2 2 2" xfId="41736" xr:uid="{00000000-0005-0000-0000-000051A20000}"/>
    <cellStyle name="20% - Accent1 4 4 3 3 2 2 2 3" xfId="41737" xr:uid="{00000000-0005-0000-0000-000052A20000}"/>
    <cellStyle name="20% - Accent1 4 4 3 3 2 2 3" xfId="41738" xr:uid="{00000000-0005-0000-0000-000053A20000}"/>
    <cellStyle name="20% - Accent1 4 4 3 3 2 2 3 2" xfId="41739" xr:uid="{00000000-0005-0000-0000-000054A20000}"/>
    <cellStyle name="20% - Accent1 4 4 3 3 2 2 4" xfId="41740" xr:uid="{00000000-0005-0000-0000-000055A20000}"/>
    <cellStyle name="20% - Accent1 4 4 3 3 2 3" xfId="41741" xr:uid="{00000000-0005-0000-0000-000056A20000}"/>
    <cellStyle name="20% - Accent1 4 4 3 3 2 3 2" xfId="41742" xr:uid="{00000000-0005-0000-0000-000057A20000}"/>
    <cellStyle name="20% - Accent1 4 4 3 3 2 3 2 2" xfId="41743" xr:uid="{00000000-0005-0000-0000-000058A20000}"/>
    <cellStyle name="20% - Accent1 4 4 3 3 2 3 2 2 2" xfId="41744" xr:uid="{00000000-0005-0000-0000-000059A20000}"/>
    <cellStyle name="20% - Accent1 4 4 3 3 2 3 2 3" xfId="41745" xr:uid="{00000000-0005-0000-0000-00005AA20000}"/>
    <cellStyle name="20% - Accent1 4 4 3 3 2 3 3" xfId="41746" xr:uid="{00000000-0005-0000-0000-00005BA20000}"/>
    <cellStyle name="20% - Accent1 4 4 3 3 2 3 3 2" xfId="41747" xr:uid="{00000000-0005-0000-0000-00005CA20000}"/>
    <cellStyle name="20% - Accent1 4 4 3 3 2 3 4" xfId="41748" xr:uid="{00000000-0005-0000-0000-00005DA20000}"/>
    <cellStyle name="20% - Accent1 4 4 3 3 2 4" xfId="41749" xr:uid="{00000000-0005-0000-0000-00005EA20000}"/>
    <cellStyle name="20% - Accent1 4 4 3 3 2 4 2" xfId="41750" xr:uid="{00000000-0005-0000-0000-00005FA20000}"/>
    <cellStyle name="20% - Accent1 4 4 3 3 2 4 2 2" xfId="41751" xr:uid="{00000000-0005-0000-0000-000060A20000}"/>
    <cellStyle name="20% - Accent1 4 4 3 3 2 4 2 2 2" xfId="41752" xr:uid="{00000000-0005-0000-0000-000061A20000}"/>
    <cellStyle name="20% - Accent1 4 4 3 3 2 4 2 3" xfId="41753" xr:uid="{00000000-0005-0000-0000-000062A20000}"/>
    <cellStyle name="20% - Accent1 4 4 3 3 2 4 3" xfId="41754" xr:uid="{00000000-0005-0000-0000-000063A20000}"/>
    <cellStyle name="20% - Accent1 4 4 3 3 2 4 3 2" xfId="41755" xr:uid="{00000000-0005-0000-0000-000064A20000}"/>
    <cellStyle name="20% - Accent1 4 4 3 3 2 4 4" xfId="41756" xr:uid="{00000000-0005-0000-0000-000065A20000}"/>
    <cellStyle name="20% - Accent1 4 4 3 3 2 5" xfId="41757" xr:uid="{00000000-0005-0000-0000-000066A20000}"/>
    <cellStyle name="20% - Accent1 4 4 3 3 2 5 2" xfId="41758" xr:uid="{00000000-0005-0000-0000-000067A20000}"/>
    <cellStyle name="20% - Accent1 4 4 3 3 2 5 2 2" xfId="41759" xr:uid="{00000000-0005-0000-0000-000068A20000}"/>
    <cellStyle name="20% - Accent1 4 4 3 3 2 5 3" xfId="41760" xr:uid="{00000000-0005-0000-0000-000069A20000}"/>
    <cellStyle name="20% - Accent1 4 4 3 3 2 6" xfId="41761" xr:uid="{00000000-0005-0000-0000-00006AA20000}"/>
    <cellStyle name="20% - Accent1 4 4 3 3 2 6 2" xfId="41762" xr:uid="{00000000-0005-0000-0000-00006BA20000}"/>
    <cellStyle name="20% - Accent1 4 4 3 3 2 6 2 2" xfId="41763" xr:uid="{00000000-0005-0000-0000-00006CA20000}"/>
    <cellStyle name="20% - Accent1 4 4 3 3 2 6 3" xfId="41764" xr:uid="{00000000-0005-0000-0000-00006DA20000}"/>
    <cellStyle name="20% - Accent1 4 4 3 3 2 7" xfId="41765" xr:uid="{00000000-0005-0000-0000-00006EA20000}"/>
    <cellStyle name="20% - Accent1 4 4 3 3 2 7 2" xfId="41766" xr:uid="{00000000-0005-0000-0000-00006FA20000}"/>
    <cellStyle name="20% - Accent1 4 4 3 3 2 8" xfId="41767" xr:uid="{00000000-0005-0000-0000-000070A20000}"/>
    <cellStyle name="20% - Accent1 4 4 3 3 2 8 2" xfId="41768" xr:uid="{00000000-0005-0000-0000-000071A20000}"/>
    <cellStyle name="20% - Accent1 4 4 3 3 2 9" xfId="41769" xr:uid="{00000000-0005-0000-0000-000072A20000}"/>
    <cellStyle name="20% - Accent1 4 4 3 3 3" xfId="41770" xr:uid="{00000000-0005-0000-0000-000073A20000}"/>
    <cellStyle name="20% - Accent1 4 4 3 3 3 2" xfId="41771" xr:uid="{00000000-0005-0000-0000-000074A20000}"/>
    <cellStyle name="20% - Accent1 4 4 3 3 3 2 2" xfId="41772" xr:uid="{00000000-0005-0000-0000-000075A20000}"/>
    <cellStyle name="20% - Accent1 4 4 3 3 3 2 2 2" xfId="41773" xr:uid="{00000000-0005-0000-0000-000076A20000}"/>
    <cellStyle name="20% - Accent1 4 4 3 3 3 2 2 2 2" xfId="41774" xr:uid="{00000000-0005-0000-0000-000077A20000}"/>
    <cellStyle name="20% - Accent1 4 4 3 3 3 2 2 3" xfId="41775" xr:uid="{00000000-0005-0000-0000-000078A20000}"/>
    <cellStyle name="20% - Accent1 4 4 3 3 3 2 3" xfId="41776" xr:uid="{00000000-0005-0000-0000-000079A20000}"/>
    <cellStyle name="20% - Accent1 4 4 3 3 3 2 3 2" xfId="41777" xr:uid="{00000000-0005-0000-0000-00007AA20000}"/>
    <cellStyle name="20% - Accent1 4 4 3 3 3 2 4" xfId="41778" xr:uid="{00000000-0005-0000-0000-00007BA20000}"/>
    <cellStyle name="20% - Accent1 4 4 3 3 3 3" xfId="41779" xr:uid="{00000000-0005-0000-0000-00007CA20000}"/>
    <cellStyle name="20% - Accent1 4 4 3 3 3 3 2" xfId="41780" xr:uid="{00000000-0005-0000-0000-00007DA20000}"/>
    <cellStyle name="20% - Accent1 4 4 3 3 3 3 2 2" xfId="41781" xr:uid="{00000000-0005-0000-0000-00007EA20000}"/>
    <cellStyle name="20% - Accent1 4 4 3 3 3 3 2 2 2" xfId="41782" xr:uid="{00000000-0005-0000-0000-00007FA20000}"/>
    <cellStyle name="20% - Accent1 4 4 3 3 3 3 2 3" xfId="41783" xr:uid="{00000000-0005-0000-0000-000080A20000}"/>
    <cellStyle name="20% - Accent1 4 4 3 3 3 3 3" xfId="41784" xr:uid="{00000000-0005-0000-0000-000081A20000}"/>
    <cellStyle name="20% - Accent1 4 4 3 3 3 3 3 2" xfId="41785" xr:uid="{00000000-0005-0000-0000-000082A20000}"/>
    <cellStyle name="20% - Accent1 4 4 3 3 3 3 4" xfId="41786" xr:uid="{00000000-0005-0000-0000-000083A20000}"/>
    <cellStyle name="20% - Accent1 4 4 3 3 3 4" xfId="41787" xr:uid="{00000000-0005-0000-0000-000084A20000}"/>
    <cellStyle name="20% - Accent1 4 4 3 3 3 4 2" xfId="41788" xr:uid="{00000000-0005-0000-0000-000085A20000}"/>
    <cellStyle name="20% - Accent1 4 4 3 3 3 4 2 2" xfId="41789" xr:uid="{00000000-0005-0000-0000-000086A20000}"/>
    <cellStyle name="20% - Accent1 4 4 3 3 3 4 2 2 2" xfId="41790" xr:uid="{00000000-0005-0000-0000-000087A20000}"/>
    <cellStyle name="20% - Accent1 4 4 3 3 3 4 2 3" xfId="41791" xr:uid="{00000000-0005-0000-0000-000088A20000}"/>
    <cellStyle name="20% - Accent1 4 4 3 3 3 4 3" xfId="41792" xr:uid="{00000000-0005-0000-0000-000089A20000}"/>
    <cellStyle name="20% - Accent1 4 4 3 3 3 4 3 2" xfId="41793" xr:uid="{00000000-0005-0000-0000-00008AA20000}"/>
    <cellStyle name="20% - Accent1 4 4 3 3 3 4 4" xfId="41794" xr:uid="{00000000-0005-0000-0000-00008BA20000}"/>
    <cellStyle name="20% - Accent1 4 4 3 3 3 5" xfId="41795" xr:uid="{00000000-0005-0000-0000-00008CA20000}"/>
    <cellStyle name="20% - Accent1 4 4 3 3 3 5 2" xfId="41796" xr:uid="{00000000-0005-0000-0000-00008DA20000}"/>
    <cellStyle name="20% - Accent1 4 4 3 3 3 5 2 2" xfId="41797" xr:uid="{00000000-0005-0000-0000-00008EA20000}"/>
    <cellStyle name="20% - Accent1 4 4 3 3 3 5 3" xfId="41798" xr:uid="{00000000-0005-0000-0000-00008FA20000}"/>
    <cellStyle name="20% - Accent1 4 4 3 3 3 6" xfId="41799" xr:uid="{00000000-0005-0000-0000-000090A20000}"/>
    <cellStyle name="20% - Accent1 4 4 3 3 3 6 2" xfId="41800" xr:uid="{00000000-0005-0000-0000-000091A20000}"/>
    <cellStyle name="20% - Accent1 4 4 3 3 3 6 2 2" xfId="41801" xr:uid="{00000000-0005-0000-0000-000092A20000}"/>
    <cellStyle name="20% - Accent1 4 4 3 3 3 6 3" xfId="41802" xr:uid="{00000000-0005-0000-0000-000093A20000}"/>
    <cellStyle name="20% - Accent1 4 4 3 3 3 7" xfId="41803" xr:uid="{00000000-0005-0000-0000-000094A20000}"/>
    <cellStyle name="20% - Accent1 4 4 3 3 3 7 2" xfId="41804" xr:uid="{00000000-0005-0000-0000-000095A20000}"/>
    <cellStyle name="20% - Accent1 4 4 3 3 3 8" xfId="41805" xr:uid="{00000000-0005-0000-0000-000096A20000}"/>
    <cellStyle name="20% - Accent1 4 4 3 3 3 8 2" xfId="41806" xr:uid="{00000000-0005-0000-0000-000097A20000}"/>
    <cellStyle name="20% - Accent1 4 4 3 3 3 9" xfId="41807" xr:uid="{00000000-0005-0000-0000-000098A20000}"/>
    <cellStyle name="20% - Accent1 4 4 3 3 4" xfId="41808" xr:uid="{00000000-0005-0000-0000-000099A20000}"/>
    <cellStyle name="20% - Accent1 4 4 3 3 4 2" xfId="41809" xr:uid="{00000000-0005-0000-0000-00009AA20000}"/>
    <cellStyle name="20% - Accent1 4 4 3 3 4 2 2" xfId="41810" xr:uid="{00000000-0005-0000-0000-00009BA20000}"/>
    <cellStyle name="20% - Accent1 4 4 3 3 4 2 2 2" xfId="41811" xr:uid="{00000000-0005-0000-0000-00009CA20000}"/>
    <cellStyle name="20% - Accent1 4 4 3 3 4 2 3" xfId="41812" xr:uid="{00000000-0005-0000-0000-00009DA20000}"/>
    <cellStyle name="20% - Accent1 4 4 3 3 4 3" xfId="41813" xr:uid="{00000000-0005-0000-0000-00009EA20000}"/>
    <cellStyle name="20% - Accent1 4 4 3 3 4 3 2" xfId="41814" xr:uid="{00000000-0005-0000-0000-00009FA20000}"/>
    <cellStyle name="20% - Accent1 4 4 3 3 4 4" xfId="41815" xr:uid="{00000000-0005-0000-0000-0000A0A20000}"/>
    <cellStyle name="20% - Accent1 4 4 3 3 5" xfId="41816" xr:uid="{00000000-0005-0000-0000-0000A1A20000}"/>
    <cellStyle name="20% - Accent1 4 4 3 3 5 2" xfId="41817" xr:uid="{00000000-0005-0000-0000-0000A2A20000}"/>
    <cellStyle name="20% - Accent1 4 4 3 3 5 2 2" xfId="41818" xr:uid="{00000000-0005-0000-0000-0000A3A20000}"/>
    <cellStyle name="20% - Accent1 4 4 3 3 5 2 2 2" xfId="41819" xr:uid="{00000000-0005-0000-0000-0000A4A20000}"/>
    <cellStyle name="20% - Accent1 4 4 3 3 5 2 3" xfId="41820" xr:uid="{00000000-0005-0000-0000-0000A5A20000}"/>
    <cellStyle name="20% - Accent1 4 4 3 3 5 3" xfId="41821" xr:uid="{00000000-0005-0000-0000-0000A6A20000}"/>
    <cellStyle name="20% - Accent1 4 4 3 3 5 3 2" xfId="41822" xr:uid="{00000000-0005-0000-0000-0000A7A20000}"/>
    <cellStyle name="20% - Accent1 4 4 3 3 5 4" xfId="41823" xr:uid="{00000000-0005-0000-0000-0000A8A20000}"/>
    <cellStyle name="20% - Accent1 4 4 3 3 6" xfId="41824" xr:uid="{00000000-0005-0000-0000-0000A9A20000}"/>
    <cellStyle name="20% - Accent1 4 4 3 3 6 2" xfId="41825" xr:uid="{00000000-0005-0000-0000-0000AAA20000}"/>
    <cellStyle name="20% - Accent1 4 4 3 3 6 2 2" xfId="41826" xr:uid="{00000000-0005-0000-0000-0000ABA20000}"/>
    <cellStyle name="20% - Accent1 4 4 3 3 6 2 2 2" xfId="41827" xr:uid="{00000000-0005-0000-0000-0000ACA20000}"/>
    <cellStyle name="20% - Accent1 4 4 3 3 6 2 3" xfId="41828" xr:uid="{00000000-0005-0000-0000-0000ADA20000}"/>
    <cellStyle name="20% - Accent1 4 4 3 3 6 3" xfId="41829" xr:uid="{00000000-0005-0000-0000-0000AEA20000}"/>
    <cellStyle name="20% - Accent1 4 4 3 3 6 3 2" xfId="41830" xr:uid="{00000000-0005-0000-0000-0000AFA20000}"/>
    <cellStyle name="20% - Accent1 4 4 3 3 6 4" xfId="41831" xr:uid="{00000000-0005-0000-0000-0000B0A20000}"/>
    <cellStyle name="20% - Accent1 4 4 3 3 7" xfId="41832" xr:uid="{00000000-0005-0000-0000-0000B1A20000}"/>
    <cellStyle name="20% - Accent1 4 4 3 3 7 2" xfId="41833" xr:uid="{00000000-0005-0000-0000-0000B2A20000}"/>
    <cellStyle name="20% - Accent1 4 4 3 3 7 2 2" xfId="41834" xr:uid="{00000000-0005-0000-0000-0000B3A20000}"/>
    <cellStyle name="20% - Accent1 4 4 3 3 7 3" xfId="41835" xr:uid="{00000000-0005-0000-0000-0000B4A20000}"/>
    <cellStyle name="20% - Accent1 4 4 3 3 8" xfId="41836" xr:uid="{00000000-0005-0000-0000-0000B5A20000}"/>
    <cellStyle name="20% - Accent1 4 4 3 3 8 2" xfId="41837" xr:uid="{00000000-0005-0000-0000-0000B6A20000}"/>
    <cellStyle name="20% - Accent1 4 4 3 3 8 2 2" xfId="41838" xr:uid="{00000000-0005-0000-0000-0000B7A20000}"/>
    <cellStyle name="20% - Accent1 4 4 3 3 8 3" xfId="41839" xr:uid="{00000000-0005-0000-0000-0000B8A20000}"/>
    <cellStyle name="20% - Accent1 4 4 3 3 9" xfId="41840" xr:uid="{00000000-0005-0000-0000-0000B9A20000}"/>
    <cellStyle name="20% - Accent1 4 4 3 3 9 2" xfId="41841" xr:uid="{00000000-0005-0000-0000-0000BAA20000}"/>
    <cellStyle name="20% - Accent1 4 4 3 4" xfId="41842" xr:uid="{00000000-0005-0000-0000-0000BBA20000}"/>
    <cellStyle name="20% - Accent1 4 4 3 4 10" xfId="41843" xr:uid="{00000000-0005-0000-0000-0000BCA20000}"/>
    <cellStyle name="20% - Accent1 4 4 3 4 10 2" xfId="41844" xr:uid="{00000000-0005-0000-0000-0000BDA20000}"/>
    <cellStyle name="20% - Accent1 4 4 3 4 11" xfId="41845" xr:uid="{00000000-0005-0000-0000-0000BEA20000}"/>
    <cellStyle name="20% - Accent1 4 4 3 4 2" xfId="41846" xr:uid="{00000000-0005-0000-0000-0000BFA20000}"/>
    <cellStyle name="20% - Accent1 4 4 3 4 2 2" xfId="41847" xr:uid="{00000000-0005-0000-0000-0000C0A20000}"/>
    <cellStyle name="20% - Accent1 4 4 3 4 2 2 2" xfId="41848" xr:uid="{00000000-0005-0000-0000-0000C1A20000}"/>
    <cellStyle name="20% - Accent1 4 4 3 4 2 2 2 2" xfId="41849" xr:uid="{00000000-0005-0000-0000-0000C2A20000}"/>
    <cellStyle name="20% - Accent1 4 4 3 4 2 2 2 2 2" xfId="41850" xr:uid="{00000000-0005-0000-0000-0000C3A20000}"/>
    <cellStyle name="20% - Accent1 4 4 3 4 2 2 2 3" xfId="41851" xr:uid="{00000000-0005-0000-0000-0000C4A20000}"/>
    <cellStyle name="20% - Accent1 4 4 3 4 2 2 3" xfId="41852" xr:uid="{00000000-0005-0000-0000-0000C5A20000}"/>
    <cellStyle name="20% - Accent1 4 4 3 4 2 2 3 2" xfId="41853" xr:uid="{00000000-0005-0000-0000-0000C6A20000}"/>
    <cellStyle name="20% - Accent1 4 4 3 4 2 2 4" xfId="41854" xr:uid="{00000000-0005-0000-0000-0000C7A20000}"/>
    <cellStyle name="20% - Accent1 4 4 3 4 2 3" xfId="41855" xr:uid="{00000000-0005-0000-0000-0000C8A20000}"/>
    <cellStyle name="20% - Accent1 4 4 3 4 2 3 2" xfId="41856" xr:uid="{00000000-0005-0000-0000-0000C9A20000}"/>
    <cellStyle name="20% - Accent1 4 4 3 4 2 3 2 2" xfId="41857" xr:uid="{00000000-0005-0000-0000-0000CAA20000}"/>
    <cellStyle name="20% - Accent1 4 4 3 4 2 3 2 2 2" xfId="41858" xr:uid="{00000000-0005-0000-0000-0000CBA20000}"/>
    <cellStyle name="20% - Accent1 4 4 3 4 2 3 2 3" xfId="41859" xr:uid="{00000000-0005-0000-0000-0000CCA20000}"/>
    <cellStyle name="20% - Accent1 4 4 3 4 2 3 3" xfId="41860" xr:uid="{00000000-0005-0000-0000-0000CDA20000}"/>
    <cellStyle name="20% - Accent1 4 4 3 4 2 3 3 2" xfId="41861" xr:uid="{00000000-0005-0000-0000-0000CEA20000}"/>
    <cellStyle name="20% - Accent1 4 4 3 4 2 3 4" xfId="41862" xr:uid="{00000000-0005-0000-0000-0000CFA20000}"/>
    <cellStyle name="20% - Accent1 4 4 3 4 2 4" xfId="41863" xr:uid="{00000000-0005-0000-0000-0000D0A20000}"/>
    <cellStyle name="20% - Accent1 4 4 3 4 2 4 2" xfId="41864" xr:uid="{00000000-0005-0000-0000-0000D1A20000}"/>
    <cellStyle name="20% - Accent1 4 4 3 4 2 4 2 2" xfId="41865" xr:uid="{00000000-0005-0000-0000-0000D2A20000}"/>
    <cellStyle name="20% - Accent1 4 4 3 4 2 4 2 2 2" xfId="41866" xr:uid="{00000000-0005-0000-0000-0000D3A20000}"/>
    <cellStyle name="20% - Accent1 4 4 3 4 2 4 2 3" xfId="41867" xr:uid="{00000000-0005-0000-0000-0000D4A20000}"/>
    <cellStyle name="20% - Accent1 4 4 3 4 2 4 3" xfId="41868" xr:uid="{00000000-0005-0000-0000-0000D5A20000}"/>
    <cellStyle name="20% - Accent1 4 4 3 4 2 4 3 2" xfId="41869" xr:uid="{00000000-0005-0000-0000-0000D6A20000}"/>
    <cellStyle name="20% - Accent1 4 4 3 4 2 4 4" xfId="41870" xr:uid="{00000000-0005-0000-0000-0000D7A20000}"/>
    <cellStyle name="20% - Accent1 4 4 3 4 2 5" xfId="41871" xr:uid="{00000000-0005-0000-0000-0000D8A20000}"/>
    <cellStyle name="20% - Accent1 4 4 3 4 2 5 2" xfId="41872" xr:uid="{00000000-0005-0000-0000-0000D9A20000}"/>
    <cellStyle name="20% - Accent1 4 4 3 4 2 5 2 2" xfId="41873" xr:uid="{00000000-0005-0000-0000-0000DAA20000}"/>
    <cellStyle name="20% - Accent1 4 4 3 4 2 5 3" xfId="41874" xr:uid="{00000000-0005-0000-0000-0000DBA20000}"/>
    <cellStyle name="20% - Accent1 4 4 3 4 2 6" xfId="41875" xr:uid="{00000000-0005-0000-0000-0000DCA20000}"/>
    <cellStyle name="20% - Accent1 4 4 3 4 2 6 2" xfId="41876" xr:uid="{00000000-0005-0000-0000-0000DDA20000}"/>
    <cellStyle name="20% - Accent1 4 4 3 4 2 6 2 2" xfId="41877" xr:uid="{00000000-0005-0000-0000-0000DEA20000}"/>
    <cellStyle name="20% - Accent1 4 4 3 4 2 6 3" xfId="41878" xr:uid="{00000000-0005-0000-0000-0000DFA20000}"/>
    <cellStyle name="20% - Accent1 4 4 3 4 2 7" xfId="41879" xr:uid="{00000000-0005-0000-0000-0000E0A20000}"/>
    <cellStyle name="20% - Accent1 4 4 3 4 2 7 2" xfId="41880" xr:uid="{00000000-0005-0000-0000-0000E1A20000}"/>
    <cellStyle name="20% - Accent1 4 4 3 4 2 8" xfId="41881" xr:uid="{00000000-0005-0000-0000-0000E2A20000}"/>
    <cellStyle name="20% - Accent1 4 4 3 4 2 8 2" xfId="41882" xr:uid="{00000000-0005-0000-0000-0000E3A20000}"/>
    <cellStyle name="20% - Accent1 4 4 3 4 2 9" xfId="41883" xr:uid="{00000000-0005-0000-0000-0000E4A20000}"/>
    <cellStyle name="20% - Accent1 4 4 3 4 3" xfId="41884" xr:uid="{00000000-0005-0000-0000-0000E5A20000}"/>
    <cellStyle name="20% - Accent1 4 4 3 4 3 2" xfId="41885" xr:uid="{00000000-0005-0000-0000-0000E6A20000}"/>
    <cellStyle name="20% - Accent1 4 4 3 4 3 2 2" xfId="41886" xr:uid="{00000000-0005-0000-0000-0000E7A20000}"/>
    <cellStyle name="20% - Accent1 4 4 3 4 3 2 2 2" xfId="41887" xr:uid="{00000000-0005-0000-0000-0000E8A20000}"/>
    <cellStyle name="20% - Accent1 4 4 3 4 3 2 2 2 2" xfId="41888" xr:uid="{00000000-0005-0000-0000-0000E9A20000}"/>
    <cellStyle name="20% - Accent1 4 4 3 4 3 2 2 3" xfId="41889" xr:uid="{00000000-0005-0000-0000-0000EAA20000}"/>
    <cellStyle name="20% - Accent1 4 4 3 4 3 2 3" xfId="41890" xr:uid="{00000000-0005-0000-0000-0000EBA20000}"/>
    <cellStyle name="20% - Accent1 4 4 3 4 3 2 3 2" xfId="41891" xr:uid="{00000000-0005-0000-0000-0000ECA20000}"/>
    <cellStyle name="20% - Accent1 4 4 3 4 3 2 4" xfId="41892" xr:uid="{00000000-0005-0000-0000-0000EDA20000}"/>
    <cellStyle name="20% - Accent1 4 4 3 4 3 3" xfId="41893" xr:uid="{00000000-0005-0000-0000-0000EEA20000}"/>
    <cellStyle name="20% - Accent1 4 4 3 4 3 3 2" xfId="41894" xr:uid="{00000000-0005-0000-0000-0000EFA20000}"/>
    <cellStyle name="20% - Accent1 4 4 3 4 3 3 2 2" xfId="41895" xr:uid="{00000000-0005-0000-0000-0000F0A20000}"/>
    <cellStyle name="20% - Accent1 4 4 3 4 3 3 2 2 2" xfId="41896" xr:uid="{00000000-0005-0000-0000-0000F1A20000}"/>
    <cellStyle name="20% - Accent1 4 4 3 4 3 3 2 3" xfId="41897" xr:uid="{00000000-0005-0000-0000-0000F2A20000}"/>
    <cellStyle name="20% - Accent1 4 4 3 4 3 3 3" xfId="41898" xr:uid="{00000000-0005-0000-0000-0000F3A20000}"/>
    <cellStyle name="20% - Accent1 4 4 3 4 3 3 3 2" xfId="41899" xr:uid="{00000000-0005-0000-0000-0000F4A20000}"/>
    <cellStyle name="20% - Accent1 4 4 3 4 3 3 4" xfId="41900" xr:uid="{00000000-0005-0000-0000-0000F5A20000}"/>
    <cellStyle name="20% - Accent1 4 4 3 4 3 4" xfId="41901" xr:uid="{00000000-0005-0000-0000-0000F6A20000}"/>
    <cellStyle name="20% - Accent1 4 4 3 4 3 4 2" xfId="41902" xr:uid="{00000000-0005-0000-0000-0000F7A20000}"/>
    <cellStyle name="20% - Accent1 4 4 3 4 3 4 2 2" xfId="41903" xr:uid="{00000000-0005-0000-0000-0000F8A20000}"/>
    <cellStyle name="20% - Accent1 4 4 3 4 3 4 2 2 2" xfId="41904" xr:uid="{00000000-0005-0000-0000-0000F9A20000}"/>
    <cellStyle name="20% - Accent1 4 4 3 4 3 4 2 3" xfId="41905" xr:uid="{00000000-0005-0000-0000-0000FAA20000}"/>
    <cellStyle name="20% - Accent1 4 4 3 4 3 4 3" xfId="41906" xr:uid="{00000000-0005-0000-0000-0000FBA20000}"/>
    <cellStyle name="20% - Accent1 4 4 3 4 3 4 3 2" xfId="41907" xr:uid="{00000000-0005-0000-0000-0000FCA20000}"/>
    <cellStyle name="20% - Accent1 4 4 3 4 3 4 4" xfId="41908" xr:uid="{00000000-0005-0000-0000-0000FDA20000}"/>
    <cellStyle name="20% - Accent1 4 4 3 4 3 5" xfId="41909" xr:uid="{00000000-0005-0000-0000-0000FEA20000}"/>
    <cellStyle name="20% - Accent1 4 4 3 4 3 5 2" xfId="41910" xr:uid="{00000000-0005-0000-0000-0000FFA20000}"/>
    <cellStyle name="20% - Accent1 4 4 3 4 3 5 2 2" xfId="41911" xr:uid="{00000000-0005-0000-0000-000000A30000}"/>
    <cellStyle name="20% - Accent1 4 4 3 4 3 5 3" xfId="41912" xr:uid="{00000000-0005-0000-0000-000001A30000}"/>
    <cellStyle name="20% - Accent1 4 4 3 4 3 6" xfId="41913" xr:uid="{00000000-0005-0000-0000-000002A30000}"/>
    <cellStyle name="20% - Accent1 4 4 3 4 3 6 2" xfId="41914" xr:uid="{00000000-0005-0000-0000-000003A30000}"/>
    <cellStyle name="20% - Accent1 4 4 3 4 3 6 2 2" xfId="41915" xr:uid="{00000000-0005-0000-0000-000004A30000}"/>
    <cellStyle name="20% - Accent1 4 4 3 4 3 6 3" xfId="41916" xr:uid="{00000000-0005-0000-0000-000005A30000}"/>
    <cellStyle name="20% - Accent1 4 4 3 4 3 7" xfId="41917" xr:uid="{00000000-0005-0000-0000-000006A30000}"/>
    <cellStyle name="20% - Accent1 4 4 3 4 3 7 2" xfId="41918" xr:uid="{00000000-0005-0000-0000-000007A30000}"/>
    <cellStyle name="20% - Accent1 4 4 3 4 3 8" xfId="41919" xr:uid="{00000000-0005-0000-0000-000008A30000}"/>
    <cellStyle name="20% - Accent1 4 4 3 4 3 8 2" xfId="41920" xr:uid="{00000000-0005-0000-0000-000009A30000}"/>
    <cellStyle name="20% - Accent1 4 4 3 4 3 9" xfId="41921" xr:uid="{00000000-0005-0000-0000-00000AA30000}"/>
    <cellStyle name="20% - Accent1 4 4 3 4 4" xfId="41922" xr:uid="{00000000-0005-0000-0000-00000BA30000}"/>
    <cellStyle name="20% - Accent1 4 4 3 4 4 2" xfId="41923" xr:uid="{00000000-0005-0000-0000-00000CA30000}"/>
    <cellStyle name="20% - Accent1 4 4 3 4 4 2 2" xfId="41924" xr:uid="{00000000-0005-0000-0000-00000DA30000}"/>
    <cellStyle name="20% - Accent1 4 4 3 4 4 2 2 2" xfId="41925" xr:uid="{00000000-0005-0000-0000-00000EA30000}"/>
    <cellStyle name="20% - Accent1 4 4 3 4 4 2 3" xfId="41926" xr:uid="{00000000-0005-0000-0000-00000FA30000}"/>
    <cellStyle name="20% - Accent1 4 4 3 4 4 3" xfId="41927" xr:uid="{00000000-0005-0000-0000-000010A30000}"/>
    <cellStyle name="20% - Accent1 4 4 3 4 4 3 2" xfId="41928" xr:uid="{00000000-0005-0000-0000-000011A30000}"/>
    <cellStyle name="20% - Accent1 4 4 3 4 4 4" xfId="41929" xr:uid="{00000000-0005-0000-0000-000012A30000}"/>
    <cellStyle name="20% - Accent1 4 4 3 4 5" xfId="41930" xr:uid="{00000000-0005-0000-0000-000013A30000}"/>
    <cellStyle name="20% - Accent1 4 4 3 4 5 2" xfId="41931" xr:uid="{00000000-0005-0000-0000-000014A30000}"/>
    <cellStyle name="20% - Accent1 4 4 3 4 5 2 2" xfId="41932" xr:uid="{00000000-0005-0000-0000-000015A30000}"/>
    <cellStyle name="20% - Accent1 4 4 3 4 5 2 2 2" xfId="41933" xr:uid="{00000000-0005-0000-0000-000016A30000}"/>
    <cellStyle name="20% - Accent1 4 4 3 4 5 2 3" xfId="41934" xr:uid="{00000000-0005-0000-0000-000017A30000}"/>
    <cellStyle name="20% - Accent1 4 4 3 4 5 3" xfId="41935" xr:uid="{00000000-0005-0000-0000-000018A30000}"/>
    <cellStyle name="20% - Accent1 4 4 3 4 5 3 2" xfId="41936" xr:uid="{00000000-0005-0000-0000-000019A30000}"/>
    <cellStyle name="20% - Accent1 4 4 3 4 5 4" xfId="41937" xr:uid="{00000000-0005-0000-0000-00001AA30000}"/>
    <cellStyle name="20% - Accent1 4 4 3 4 6" xfId="41938" xr:uid="{00000000-0005-0000-0000-00001BA30000}"/>
    <cellStyle name="20% - Accent1 4 4 3 4 6 2" xfId="41939" xr:uid="{00000000-0005-0000-0000-00001CA30000}"/>
    <cellStyle name="20% - Accent1 4 4 3 4 6 2 2" xfId="41940" xr:uid="{00000000-0005-0000-0000-00001DA30000}"/>
    <cellStyle name="20% - Accent1 4 4 3 4 6 2 2 2" xfId="41941" xr:uid="{00000000-0005-0000-0000-00001EA30000}"/>
    <cellStyle name="20% - Accent1 4 4 3 4 6 2 3" xfId="41942" xr:uid="{00000000-0005-0000-0000-00001FA30000}"/>
    <cellStyle name="20% - Accent1 4 4 3 4 6 3" xfId="41943" xr:uid="{00000000-0005-0000-0000-000020A30000}"/>
    <cellStyle name="20% - Accent1 4 4 3 4 6 3 2" xfId="41944" xr:uid="{00000000-0005-0000-0000-000021A30000}"/>
    <cellStyle name="20% - Accent1 4 4 3 4 6 4" xfId="41945" xr:uid="{00000000-0005-0000-0000-000022A30000}"/>
    <cellStyle name="20% - Accent1 4 4 3 4 7" xfId="41946" xr:uid="{00000000-0005-0000-0000-000023A30000}"/>
    <cellStyle name="20% - Accent1 4 4 3 4 7 2" xfId="41947" xr:uid="{00000000-0005-0000-0000-000024A30000}"/>
    <cellStyle name="20% - Accent1 4 4 3 4 7 2 2" xfId="41948" xr:uid="{00000000-0005-0000-0000-000025A30000}"/>
    <cellStyle name="20% - Accent1 4 4 3 4 7 3" xfId="41949" xr:uid="{00000000-0005-0000-0000-000026A30000}"/>
    <cellStyle name="20% - Accent1 4 4 3 4 8" xfId="41950" xr:uid="{00000000-0005-0000-0000-000027A30000}"/>
    <cellStyle name="20% - Accent1 4 4 3 4 8 2" xfId="41951" xr:uid="{00000000-0005-0000-0000-000028A30000}"/>
    <cellStyle name="20% - Accent1 4 4 3 4 8 2 2" xfId="41952" xr:uid="{00000000-0005-0000-0000-000029A30000}"/>
    <cellStyle name="20% - Accent1 4 4 3 4 8 3" xfId="41953" xr:uid="{00000000-0005-0000-0000-00002AA30000}"/>
    <cellStyle name="20% - Accent1 4 4 3 4 9" xfId="41954" xr:uid="{00000000-0005-0000-0000-00002BA30000}"/>
    <cellStyle name="20% - Accent1 4 4 3 4 9 2" xfId="41955" xr:uid="{00000000-0005-0000-0000-00002CA30000}"/>
    <cellStyle name="20% - Accent1 4 4 3 5" xfId="41956" xr:uid="{00000000-0005-0000-0000-00002DA30000}"/>
    <cellStyle name="20% - Accent1 4 4 3 5 2" xfId="41957" xr:uid="{00000000-0005-0000-0000-00002EA30000}"/>
    <cellStyle name="20% - Accent1 4 4 3 5 2 2" xfId="41958" xr:uid="{00000000-0005-0000-0000-00002FA30000}"/>
    <cellStyle name="20% - Accent1 4 4 3 5 2 2 2" xfId="41959" xr:uid="{00000000-0005-0000-0000-000030A30000}"/>
    <cellStyle name="20% - Accent1 4 4 3 5 2 2 2 2" xfId="41960" xr:uid="{00000000-0005-0000-0000-000031A30000}"/>
    <cellStyle name="20% - Accent1 4 4 3 5 2 2 3" xfId="41961" xr:uid="{00000000-0005-0000-0000-000032A30000}"/>
    <cellStyle name="20% - Accent1 4 4 3 5 2 3" xfId="41962" xr:uid="{00000000-0005-0000-0000-000033A30000}"/>
    <cellStyle name="20% - Accent1 4 4 3 5 2 3 2" xfId="41963" xr:uid="{00000000-0005-0000-0000-000034A30000}"/>
    <cellStyle name="20% - Accent1 4 4 3 5 2 4" xfId="41964" xr:uid="{00000000-0005-0000-0000-000035A30000}"/>
    <cellStyle name="20% - Accent1 4 4 3 5 3" xfId="41965" xr:uid="{00000000-0005-0000-0000-000036A30000}"/>
    <cellStyle name="20% - Accent1 4 4 3 5 3 2" xfId="41966" xr:uid="{00000000-0005-0000-0000-000037A30000}"/>
    <cellStyle name="20% - Accent1 4 4 3 5 3 2 2" xfId="41967" xr:uid="{00000000-0005-0000-0000-000038A30000}"/>
    <cellStyle name="20% - Accent1 4 4 3 5 3 2 2 2" xfId="41968" xr:uid="{00000000-0005-0000-0000-000039A30000}"/>
    <cellStyle name="20% - Accent1 4 4 3 5 3 2 3" xfId="41969" xr:uid="{00000000-0005-0000-0000-00003AA30000}"/>
    <cellStyle name="20% - Accent1 4 4 3 5 3 3" xfId="41970" xr:uid="{00000000-0005-0000-0000-00003BA30000}"/>
    <cellStyle name="20% - Accent1 4 4 3 5 3 3 2" xfId="41971" xr:uid="{00000000-0005-0000-0000-00003CA30000}"/>
    <cellStyle name="20% - Accent1 4 4 3 5 3 4" xfId="41972" xr:uid="{00000000-0005-0000-0000-00003DA30000}"/>
    <cellStyle name="20% - Accent1 4 4 3 5 4" xfId="41973" xr:uid="{00000000-0005-0000-0000-00003EA30000}"/>
    <cellStyle name="20% - Accent1 4 4 3 5 4 2" xfId="41974" xr:uid="{00000000-0005-0000-0000-00003FA30000}"/>
    <cellStyle name="20% - Accent1 4 4 3 5 4 2 2" xfId="41975" xr:uid="{00000000-0005-0000-0000-000040A30000}"/>
    <cellStyle name="20% - Accent1 4 4 3 5 4 2 2 2" xfId="41976" xr:uid="{00000000-0005-0000-0000-000041A30000}"/>
    <cellStyle name="20% - Accent1 4 4 3 5 4 2 3" xfId="41977" xr:uid="{00000000-0005-0000-0000-000042A30000}"/>
    <cellStyle name="20% - Accent1 4 4 3 5 4 3" xfId="41978" xr:uid="{00000000-0005-0000-0000-000043A30000}"/>
    <cellStyle name="20% - Accent1 4 4 3 5 4 3 2" xfId="41979" xr:uid="{00000000-0005-0000-0000-000044A30000}"/>
    <cellStyle name="20% - Accent1 4 4 3 5 4 4" xfId="41980" xr:uid="{00000000-0005-0000-0000-000045A30000}"/>
    <cellStyle name="20% - Accent1 4 4 3 5 5" xfId="41981" xr:uid="{00000000-0005-0000-0000-000046A30000}"/>
    <cellStyle name="20% - Accent1 4 4 3 5 5 2" xfId="41982" xr:uid="{00000000-0005-0000-0000-000047A30000}"/>
    <cellStyle name="20% - Accent1 4 4 3 5 5 2 2" xfId="41983" xr:uid="{00000000-0005-0000-0000-000048A30000}"/>
    <cellStyle name="20% - Accent1 4 4 3 5 5 3" xfId="41984" xr:uid="{00000000-0005-0000-0000-000049A30000}"/>
    <cellStyle name="20% - Accent1 4 4 3 5 6" xfId="41985" xr:uid="{00000000-0005-0000-0000-00004AA30000}"/>
    <cellStyle name="20% - Accent1 4 4 3 5 6 2" xfId="41986" xr:uid="{00000000-0005-0000-0000-00004BA30000}"/>
    <cellStyle name="20% - Accent1 4 4 3 5 6 2 2" xfId="41987" xr:uid="{00000000-0005-0000-0000-00004CA30000}"/>
    <cellStyle name="20% - Accent1 4 4 3 5 6 3" xfId="41988" xr:uid="{00000000-0005-0000-0000-00004DA30000}"/>
    <cellStyle name="20% - Accent1 4 4 3 5 7" xfId="41989" xr:uid="{00000000-0005-0000-0000-00004EA30000}"/>
    <cellStyle name="20% - Accent1 4 4 3 5 7 2" xfId="41990" xr:uid="{00000000-0005-0000-0000-00004FA30000}"/>
    <cellStyle name="20% - Accent1 4 4 3 5 8" xfId="41991" xr:uid="{00000000-0005-0000-0000-000050A30000}"/>
    <cellStyle name="20% - Accent1 4 4 3 5 8 2" xfId="41992" xr:uid="{00000000-0005-0000-0000-000051A30000}"/>
    <cellStyle name="20% - Accent1 4 4 3 5 9" xfId="41993" xr:uid="{00000000-0005-0000-0000-000052A30000}"/>
    <cellStyle name="20% - Accent1 4 4 3 6" xfId="41994" xr:uid="{00000000-0005-0000-0000-000053A30000}"/>
    <cellStyle name="20% - Accent1 4 4 3 6 2" xfId="41995" xr:uid="{00000000-0005-0000-0000-000054A30000}"/>
    <cellStyle name="20% - Accent1 4 4 3 6 2 2" xfId="41996" xr:uid="{00000000-0005-0000-0000-000055A30000}"/>
    <cellStyle name="20% - Accent1 4 4 3 6 2 2 2" xfId="41997" xr:uid="{00000000-0005-0000-0000-000056A30000}"/>
    <cellStyle name="20% - Accent1 4 4 3 6 2 2 2 2" xfId="41998" xr:uid="{00000000-0005-0000-0000-000057A30000}"/>
    <cellStyle name="20% - Accent1 4 4 3 6 2 2 3" xfId="41999" xr:uid="{00000000-0005-0000-0000-000058A30000}"/>
    <cellStyle name="20% - Accent1 4 4 3 6 2 3" xfId="42000" xr:uid="{00000000-0005-0000-0000-000059A30000}"/>
    <cellStyle name="20% - Accent1 4 4 3 6 2 3 2" xfId="42001" xr:uid="{00000000-0005-0000-0000-00005AA30000}"/>
    <cellStyle name="20% - Accent1 4 4 3 6 2 4" xfId="42002" xr:uid="{00000000-0005-0000-0000-00005BA30000}"/>
    <cellStyle name="20% - Accent1 4 4 3 6 3" xfId="42003" xr:uid="{00000000-0005-0000-0000-00005CA30000}"/>
    <cellStyle name="20% - Accent1 4 4 3 6 3 2" xfId="42004" xr:uid="{00000000-0005-0000-0000-00005DA30000}"/>
    <cellStyle name="20% - Accent1 4 4 3 6 3 2 2" xfId="42005" xr:uid="{00000000-0005-0000-0000-00005EA30000}"/>
    <cellStyle name="20% - Accent1 4 4 3 6 3 2 2 2" xfId="42006" xr:uid="{00000000-0005-0000-0000-00005FA30000}"/>
    <cellStyle name="20% - Accent1 4 4 3 6 3 2 3" xfId="42007" xr:uid="{00000000-0005-0000-0000-000060A30000}"/>
    <cellStyle name="20% - Accent1 4 4 3 6 3 3" xfId="42008" xr:uid="{00000000-0005-0000-0000-000061A30000}"/>
    <cellStyle name="20% - Accent1 4 4 3 6 3 3 2" xfId="42009" xr:uid="{00000000-0005-0000-0000-000062A30000}"/>
    <cellStyle name="20% - Accent1 4 4 3 6 3 4" xfId="42010" xr:uid="{00000000-0005-0000-0000-000063A30000}"/>
    <cellStyle name="20% - Accent1 4 4 3 6 4" xfId="42011" xr:uid="{00000000-0005-0000-0000-000064A30000}"/>
    <cellStyle name="20% - Accent1 4 4 3 6 4 2" xfId="42012" xr:uid="{00000000-0005-0000-0000-000065A30000}"/>
    <cellStyle name="20% - Accent1 4 4 3 6 4 2 2" xfId="42013" xr:uid="{00000000-0005-0000-0000-000066A30000}"/>
    <cellStyle name="20% - Accent1 4 4 3 6 4 2 2 2" xfId="42014" xr:uid="{00000000-0005-0000-0000-000067A30000}"/>
    <cellStyle name="20% - Accent1 4 4 3 6 4 2 3" xfId="42015" xr:uid="{00000000-0005-0000-0000-000068A30000}"/>
    <cellStyle name="20% - Accent1 4 4 3 6 4 3" xfId="42016" xr:uid="{00000000-0005-0000-0000-000069A30000}"/>
    <cellStyle name="20% - Accent1 4 4 3 6 4 3 2" xfId="42017" xr:uid="{00000000-0005-0000-0000-00006AA30000}"/>
    <cellStyle name="20% - Accent1 4 4 3 6 4 4" xfId="42018" xr:uid="{00000000-0005-0000-0000-00006BA30000}"/>
    <cellStyle name="20% - Accent1 4 4 3 6 5" xfId="42019" xr:uid="{00000000-0005-0000-0000-00006CA30000}"/>
    <cellStyle name="20% - Accent1 4 4 3 6 5 2" xfId="42020" xr:uid="{00000000-0005-0000-0000-00006DA30000}"/>
    <cellStyle name="20% - Accent1 4 4 3 6 5 2 2" xfId="42021" xr:uid="{00000000-0005-0000-0000-00006EA30000}"/>
    <cellStyle name="20% - Accent1 4 4 3 6 5 3" xfId="42022" xr:uid="{00000000-0005-0000-0000-00006FA30000}"/>
    <cellStyle name="20% - Accent1 4 4 3 6 6" xfId="42023" xr:uid="{00000000-0005-0000-0000-000070A30000}"/>
    <cellStyle name="20% - Accent1 4 4 3 6 6 2" xfId="42024" xr:uid="{00000000-0005-0000-0000-000071A30000}"/>
    <cellStyle name="20% - Accent1 4 4 3 6 6 2 2" xfId="42025" xr:uid="{00000000-0005-0000-0000-000072A30000}"/>
    <cellStyle name="20% - Accent1 4 4 3 6 6 3" xfId="42026" xr:uid="{00000000-0005-0000-0000-000073A30000}"/>
    <cellStyle name="20% - Accent1 4 4 3 6 7" xfId="42027" xr:uid="{00000000-0005-0000-0000-000074A30000}"/>
    <cellStyle name="20% - Accent1 4 4 3 6 7 2" xfId="42028" xr:uid="{00000000-0005-0000-0000-000075A30000}"/>
    <cellStyle name="20% - Accent1 4 4 3 6 8" xfId="42029" xr:uid="{00000000-0005-0000-0000-000076A30000}"/>
    <cellStyle name="20% - Accent1 4 4 3 6 8 2" xfId="42030" xr:uid="{00000000-0005-0000-0000-000077A30000}"/>
    <cellStyle name="20% - Accent1 4 4 3 6 9" xfId="42031" xr:uid="{00000000-0005-0000-0000-000078A30000}"/>
    <cellStyle name="20% - Accent1 4 4 3 7" xfId="42032" xr:uid="{00000000-0005-0000-0000-000079A30000}"/>
    <cellStyle name="20% - Accent1 4 4 3 7 2" xfId="42033" xr:uid="{00000000-0005-0000-0000-00007AA30000}"/>
    <cellStyle name="20% - Accent1 4 4 3 7 2 2" xfId="42034" xr:uid="{00000000-0005-0000-0000-00007BA30000}"/>
    <cellStyle name="20% - Accent1 4 4 3 7 2 2 2" xfId="42035" xr:uid="{00000000-0005-0000-0000-00007CA30000}"/>
    <cellStyle name="20% - Accent1 4 4 3 7 2 3" xfId="42036" xr:uid="{00000000-0005-0000-0000-00007DA30000}"/>
    <cellStyle name="20% - Accent1 4 4 3 7 3" xfId="42037" xr:uid="{00000000-0005-0000-0000-00007EA30000}"/>
    <cellStyle name="20% - Accent1 4 4 3 7 3 2" xfId="42038" xr:uid="{00000000-0005-0000-0000-00007FA30000}"/>
    <cellStyle name="20% - Accent1 4 4 3 7 4" xfId="42039" xr:uid="{00000000-0005-0000-0000-000080A30000}"/>
    <cellStyle name="20% - Accent1 4 4 3 8" xfId="42040" xr:uid="{00000000-0005-0000-0000-000081A30000}"/>
    <cellStyle name="20% - Accent1 4 4 3 8 2" xfId="42041" xr:uid="{00000000-0005-0000-0000-000082A30000}"/>
    <cellStyle name="20% - Accent1 4 4 3 8 2 2" xfId="42042" xr:uid="{00000000-0005-0000-0000-000083A30000}"/>
    <cellStyle name="20% - Accent1 4 4 3 8 2 2 2" xfId="42043" xr:uid="{00000000-0005-0000-0000-000084A30000}"/>
    <cellStyle name="20% - Accent1 4 4 3 8 2 3" xfId="42044" xr:uid="{00000000-0005-0000-0000-000085A30000}"/>
    <cellStyle name="20% - Accent1 4 4 3 8 3" xfId="42045" xr:uid="{00000000-0005-0000-0000-000086A30000}"/>
    <cellStyle name="20% - Accent1 4 4 3 8 3 2" xfId="42046" xr:uid="{00000000-0005-0000-0000-000087A30000}"/>
    <cellStyle name="20% - Accent1 4 4 3 8 4" xfId="42047" xr:uid="{00000000-0005-0000-0000-000088A30000}"/>
    <cellStyle name="20% - Accent1 4 4 3 9" xfId="42048" xr:uid="{00000000-0005-0000-0000-000089A30000}"/>
    <cellStyle name="20% - Accent1 4 4 3 9 2" xfId="42049" xr:uid="{00000000-0005-0000-0000-00008AA30000}"/>
    <cellStyle name="20% - Accent1 4 4 3 9 2 2" xfId="42050" xr:uid="{00000000-0005-0000-0000-00008BA30000}"/>
    <cellStyle name="20% - Accent1 4 4 3 9 2 2 2" xfId="42051" xr:uid="{00000000-0005-0000-0000-00008CA30000}"/>
    <cellStyle name="20% - Accent1 4 4 3 9 2 3" xfId="42052" xr:uid="{00000000-0005-0000-0000-00008DA30000}"/>
    <cellStyle name="20% - Accent1 4 4 3 9 3" xfId="42053" xr:uid="{00000000-0005-0000-0000-00008EA30000}"/>
    <cellStyle name="20% - Accent1 4 4 3 9 3 2" xfId="42054" xr:uid="{00000000-0005-0000-0000-00008FA30000}"/>
    <cellStyle name="20% - Accent1 4 4 3 9 4" xfId="42055" xr:uid="{00000000-0005-0000-0000-000090A30000}"/>
    <cellStyle name="20% - Accent1 4 4 4" xfId="42056" xr:uid="{00000000-0005-0000-0000-000091A30000}"/>
    <cellStyle name="20% - Accent1 4 4 4 10" xfId="42057" xr:uid="{00000000-0005-0000-0000-000092A30000}"/>
    <cellStyle name="20% - Accent1 4 4 4 10 2" xfId="42058" xr:uid="{00000000-0005-0000-0000-000093A30000}"/>
    <cellStyle name="20% - Accent1 4 4 4 11" xfId="42059" xr:uid="{00000000-0005-0000-0000-000094A30000}"/>
    <cellStyle name="20% - Accent1 4 4 4 2" xfId="42060" xr:uid="{00000000-0005-0000-0000-000095A30000}"/>
    <cellStyle name="20% - Accent1 4 4 4 2 2" xfId="42061" xr:uid="{00000000-0005-0000-0000-000096A30000}"/>
    <cellStyle name="20% - Accent1 4 4 4 2 2 2" xfId="42062" xr:uid="{00000000-0005-0000-0000-000097A30000}"/>
    <cellStyle name="20% - Accent1 4 4 4 2 2 2 2" xfId="42063" xr:uid="{00000000-0005-0000-0000-000098A30000}"/>
    <cellStyle name="20% - Accent1 4 4 4 2 2 2 2 2" xfId="42064" xr:uid="{00000000-0005-0000-0000-000099A30000}"/>
    <cellStyle name="20% - Accent1 4 4 4 2 2 2 3" xfId="42065" xr:uid="{00000000-0005-0000-0000-00009AA30000}"/>
    <cellStyle name="20% - Accent1 4 4 4 2 2 3" xfId="42066" xr:uid="{00000000-0005-0000-0000-00009BA30000}"/>
    <cellStyle name="20% - Accent1 4 4 4 2 2 3 2" xfId="42067" xr:uid="{00000000-0005-0000-0000-00009CA30000}"/>
    <cellStyle name="20% - Accent1 4 4 4 2 2 4" xfId="42068" xr:uid="{00000000-0005-0000-0000-00009DA30000}"/>
    <cellStyle name="20% - Accent1 4 4 4 2 3" xfId="42069" xr:uid="{00000000-0005-0000-0000-00009EA30000}"/>
    <cellStyle name="20% - Accent1 4 4 4 2 3 2" xfId="42070" xr:uid="{00000000-0005-0000-0000-00009FA30000}"/>
    <cellStyle name="20% - Accent1 4 4 4 2 3 2 2" xfId="42071" xr:uid="{00000000-0005-0000-0000-0000A0A30000}"/>
    <cellStyle name="20% - Accent1 4 4 4 2 3 2 2 2" xfId="42072" xr:uid="{00000000-0005-0000-0000-0000A1A30000}"/>
    <cellStyle name="20% - Accent1 4 4 4 2 3 2 3" xfId="42073" xr:uid="{00000000-0005-0000-0000-0000A2A30000}"/>
    <cellStyle name="20% - Accent1 4 4 4 2 3 3" xfId="42074" xr:uid="{00000000-0005-0000-0000-0000A3A30000}"/>
    <cellStyle name="20% - Accent1 4 4 4 2 3 3 2" xfId="42075" xr:uid="{00000000-0005-0000-0000-0000A4A30000}"/>
    <cellStyle name="20% - Accent1 4 4 4 2 3 4" xfId="42076" xr:uid="{00000000-0005-0000-0000-0000A5A30000}"/>
    <cellStyle name="20% - Accent1 4 4 4 2 4" xfId="42077" xr:uid="{00000000-0005-0000-0000-0000A6A30000}"/>
    <cellStyle name="20% - Accent1 4 4 4 2 4 2" xfId="42078" xr:uid="{00000000-0005-0000-0000-0000A7A30000}"/>
    <cellStyle name="20% - Accent1 4 4 4 2 4 2 2" xfId="42079" xr:uid="{00000000-0005-0000-0000-0000A8A30000}"/>
    <cellStyle name="20% - Accent1 4 4 4 2 4 2 2 2" xfId="42080" xr:uid="{00000000-0005-0000-0000-0000A9A30000}"/>
    <cellStyle name="20% - Accent1 4 4 4 2 4 2 3" xfId="42081" xr:uid="{00000000-0005-0000-0000-0000AAA30000}"/>
    <cellStyle name="20% - Accent1 4 4 4 2 4 3" xfId="42082" xr:uid="{00000000-0005-0000-0000-0000ABA30000}"/>
    <cellStyle name="20% - Accent1 4 4 4 2 4 3 2" xfId="42083" xr:uid="{00000000-0005-0000-0000-0000ACA30000}"/>
    <cellStyle name="20% - Accent1 4 4 4 2 4 4" xfId="42084" xr:uid="{00000000-0005-0000-0000-0000ADA30000}"/>
    <cellStyle name="20% - Accent1 4 4 4 2 5" xfId="42085" xr:uid="{00000000-0005-0000-0000-0000AEA30000}"/>
    <cellStyle name="20% - Accent1 4 4 4 2 5 2" xfId="42086" xr:uid="{00000000-0005-0000-0000-0000AFA30000}"/>
    <cellStyle name="20% - Accent1 4 4 4 2 5 2 2" xfId="42087" xr:uid="{00000000-0005-0000-0000-0000B0A30000}"/>
    <cellStyle name="20% - Accent1 4 4 4 2 5 3" xfId="42088" xr:uid="{00000000-0005-0000-0000-0000B1A30000}"/>
    <cellStyle name="20% - Accent1 4 4 4 2 6" xfId="42089" xr:uid="{00000000-0005-0000-0000-0000B2A30000}"/>
    <cellStyle name="20% - Accent1 4 4 4 2 6 2" xfId="42090" xr:uid="{00000000-0005-0000-0000-0000B3A30000}"/>
    <cellStyle name="20% - Accent1 4 4 4 2 6 2 2" xfId="42091" xr:uid="{00000000-0005-0000-0000-0000B4A30000}"/>
    <cellStyle name="20% - Accent1 4 4 4 2 6 3" xfId="42092" xr:uid="{00000000-0005-0000-0000-0000B5A30000}"/>
    <cellStyle name="20% - Accent1 4 4 4 2 7" xfId="42093" xr:uid="{00000000-0005-0000-0000-0000B6A30000}"/>
    <cellStyle name="20% - Accent1 4 4 4 2 7 2" xfId="42094" xr:uid="{00000000-0005-0000-0000-0000B7A30000}"/>
    <cellStyle name="20% - Accent1 4 4 4 2 8" xfId="42095" xr:uid="{00000000-0005-0000-0000-0000B8A30000}"/>
    <cellStyle name="20% - Accent1 4 4 4 2 8 2" xfId="42096" xr:uid="{00000000-0005-0000-0000-0000B9A30000}"/>
    <cellStyle name="20% - Accent1 4 4 4 2 9" xfId="42097" xr:uid="{00000000-0005-0000-0000-0000BAA30000}"/>
    <cellStyle name="20% - Accent1 4 4 4 3" xfId="42098" xr:uid="{00000000-0005-0000-0000-0000BBA30000}"/>
    <cellStyle name="20% - Accent1 4 4 4 3 2" xfId="42099" xr:uid="{00000000-0005-0000-0000-0000BCA30000}"/>
    <cellStyle name="20% - Accent1 4 4 4 3 2 2" xfId="42100" xr:uid="{00000000-0005-0000-0000-0000BDA30000}"/>
    <cellStyle name="20% - Accent1 4 4 4 3 2 2 2" xfId="42101" xr:uid="{00000000-0005-0000-0000-0000BEA30000}"/>
    <cellStyle name="20% - Accent1 4 4 4 3 2 2 2 2" xfId="42102" xr:uid="{00000000-0005-0000-0000-0000BFA30000}"/>
    <cellStyle name="20% - Accent1 4 4 4 3 2 2 3" xfId="42103" xr:uid="{00000000-0005-0000-0000-0000C0A30000}"/>
    <cellStyle name="20% - Accent1 4 4 4 3 2 3" xfId="42104" xr:uid="{00000000-0005-0000-0000-0000C1A30000}"/>
    <cellStyle name="20% - Accent1 4 4 4 3 2 3 2" xfId="42105" xr:uid="{00000000-0005-0000-0000-0000C2A30000}"/>
    <cellStyle name="20% - Accent1 4 4 4 3 2 4" xfId="42106" xr:uid="{00000000-0005-0000-0000-0000C3A30000}"/>
    <cellStyle name="20% - Accent1 4 4 4 3 3" xfId="42107" xr:uid="{00000000-0005-0000-0000-0000C4A30000}"/>
    <cellStyle name="20% - Accent1 4 4 4 3 3 2" xfId="42108" xr:uid="{00000000-0005-0000-0000-0000C5A30000}"/>
    <cellStyle name="20% - Accent1 4 4 4 3 3 2 2" xfId="42109" xr:uid="{00000000-0005-0000-0000-0000C6A30000}"/>
    <cellStyle name="20% - Accent1 4 4 4 3 3 2 2 2" xfId="42110" xr:uid="{00000000-0005-0000-0000-0000C7A30000}"/>
    <cellStyle name="20% - Accent1 4 4 4 3 3 2 3" xfId="42111" xr:uid="{00000000-0005-0000-0000-0000C8A30000}"/>
    <cellStyle name="20% - Accent1 4 4 4 3 3 3" xfId="42112" xr:uid="{00000000-0005-0000-0000-0000C9A30000}"/>
    <cellStyle name="20% - Accent1 4 4 4 3 3 3 2" xfId="42113" xr:uid="{00000000-0005-0000-0000-0000CAA30000}"/>
    <cellStyle name="20% - Accent1 4 4 4 3 3 4" xfId="42114" xr:uid="{00000000-0005-0000-0000-0000CBA30000}"/>
    <cellStyle name="20% - Accent1 4 4 4 3 4" xfId="42115" xr:uid="{00000000-0005-0000-0000-0000CCA30000}"/>
    <cellStyle name="20% - Accent1 4 4 4 3 4 2" xfId="42116" xr:uid="{00000000-0005-0000-0000-0000CDA30000}"/>
    <cellStyle name="20% - Accent1 4 4 4 3 4 2 2" xfId="42117" xr:uid="{00000000-0005-0000-0000-0000CEA30000}"/>
    <cellStyle name="20% - Accent1 4 4 4 3 4 2 2 2" xfId="42118" xr:uid="{00000000-0005-0000-0000-0000CFA30000}"/>
    <cellStyle name="20% - Accent1 4 4 4 3 4 2 3" xfId="42119" xr:uid="{00000000-0005-0000-0000-0000D0A30000}"/>
    <cellStyle name="20% - Accent1 4 4 4 3 4 3" xfId="42120" xr:uid="{00000000-0005-0000-0000-0000D1A30000}"/>
    <cellStyle name="20% - Accent1 4 4 4 3 4 3 2" xfId="42121" xr:uid="{00000000-0005-0000-0000-0000D2A30000}"/>
    <cellStyle name="20% - Accent1 4 4 4 3 4 4" xfId="42122" xr:uid="{00000000-0005-0000-0000-0000D3A30000}"/>
    <cellStyle name="20% - Accent1 4 4 4 3 5" xfId="42123" xr:uid="{00000000-0005-0000-0000-0000D4A30000}"/>
    <cellStyle name="20% - Accent1 4 4 4 3 5 2" xfId="42124" xr:uid="{00000000-0005-0000-0000-0000D5A30000}"/>
    <cellStyle name="20% - Accent1 4 4 4 3 5 2 2" xfId="42125" xr:uid="{00000000-0005-0000-0000-0000D6A30000}"/>
    <cellStyle name="20% - Accent1 4 4 4 3 5 3" xfId="42126" xr:uid="{00000000-0005-0000-0000-0000D7A30000}"/>
    <cellStyle name="20% - Accent1 4 4 4 3 6" xfId="42127" xr:uid="{00000000-0005-0000-0000-0000D8A30000}"/>
    <cellStyle name="20% - Accent1 4 4 4 3 6 2" xfId="42128" xr:uid="{00000000-0005-0000-0000-0000D9A30000}"/>
    <cellStyle name="20% - Accent1 4 4 4 3 6 2 2" xfId="42129" xr:uid="{00000000-0005-0000-0000-0000DAA30000}"/>
    <cellStyle name="20% - Accent1 4 4 4 3 6 3" xfId="42130" xr:uid="{00000000-0005-0000-0000-0000DBA30000}"/>
    <cellStyle name="20% - Accent1 4 4 4 3 7" xfId="42131" xr:uid="{00000000-0005-0000-0000-0000DCA30000}"/>
    <cellStyle name="20% - Accent1 4 4 4 3 7 2" xfId="42132" xr:uid="{00000000-0005-0000-0000-0000DDA30000}"/>
    <cellStyle name="20% - Accent1 4 4 4 3 8" xfId="42133" xr:uid="{00000000-0005-0000-0000-0000DEA30000}"/>
    <cellStyle name="20% - Accent1 4 4 4 3 8 2" xfId="42134" xr:uid="{00000000-0005-0000-0000-0000DFA30000}"/>
    <cellStyle name="20% - Accent1 4 4 4 3 9" xfId="42135" xr:uid="{00000000-0005-0000-0000-0000E0A30000}"/>
    <cellStyle name="20% - Accent1 4 4 4 4" xfId="42136" xr:uid="{00000000-0005-0000-0000-0000E1A30000}"/>
    <cellStyle name="20% - Accent1 4 4 4 4 2" xfId="42137" xr:uid="{00000000-0005-0000-0000-0000E2A30000}"/>
    <cellStyle name="20% - Accent1 4 4 4 4 2 2" xfId="42138" xr:uid="{00000000-0005-0000-0000-0000E3A30000}"/>
    <cellStyle name="20% - Accent1 4 4 4 4 2 2 2" xfId="42139" xr:uid="{00000000-0005-0000-0000-0000E4A30000}"/>
    <cellStyle name="20% - Accent1 4 4 4 4 2 3" xfId="42140" xr:uid="{00000000-0005-0000-0000-0000E5A30000}"/>
    <cellStyle name="20% - Accent1 4 4 4 4 3" xfId="42141" xr:uid="{00000000-0005-0000-0000-0000E6A30000}"/>
    <cellStyle name="20% - Accent1 4 4 4 4 3 2" xfId="42142" xr:uid="{00000000-0005-0000-0000-0000E7A30000}"/>
    <cellStyle name="20% - Accent1 4 4 4 4 4" xfId="42143" xr:uid="{00000000-0005-0000-0000-0000E8A30000}"/>
    <cellStyle name="20% - Accent1 4 4 4 5" xfId="42144" xr:uid="{00000000-0005-0000-0000-0000E9A30000}"/>
    <cellStyle name="20% - Accent1 4 4 4 5 2" xfId="42145" xr:uid="{00000000-0005-0000-0000-0000EAA30000}"/>
    <cellStyle name="20% - Accent1 4 4 4 5 2 2" xfId="42146" xr:uid="{00000000-0005-0000-0000-0000EBA30000}"/>
    <cellStyle name="20% - Accent1 4 4 4 5 2 2 2" xfId="42147" xr:uid="{00000000-0005-0000-0000-0000ECA30000}"/>
    <cellStyle name="20% - Accent1 4 4 4 5 2 3" xfId="42148" xr:uid="{00000000-0005-0000-0000-0000EDA30000}"/>
    <cellStyle name="20% - Accent1 4 4 4 5 3" xfId="42149" xr:uid="{00000000-0005-0000-0000-0000EEA30000}"/>
    <cellStyle name="20% - Accent1 4 4 4 5 3 2" xfId="42150" xr:uid="{00000000-0005-0000-0000-0000EFA30000}"/>
    <cellStyle name="20% - Accent1 4 4 4 5 4" xfId="42151" xr:uid="{00000000-0005-0000-0000-0000F0A30000}"/>
    <cellStyle name="20% - Accent1 4 4 4 6" xfId="42152" xr:uid="{00000000-0005-0000-0000-0000F1A30000}"/>
    <cellStyle name="20% - Accent1 4 4 4 6 2" xfId="42153" xr:uid="{00000000-0005-0000-0000-0000F2A30000}"/>
    <cellStyle name="20% - Accent1 4 4 4 6 2 2" xfId="42154" xr:uid="{00000000-0005-0000-0000-0000F3A30000}"/>
    <cellStyle name="20% - Accent1 4 4 4 6 2 2 2" xfId="42155" xr:uid="{00000000-0005-0000-0000-0000F4A30000}"/>
    <cellStyle name="20% - Accent1 4 4 4 6 2 3" xfId="42156" xr:uid="{00000000-0005-0000-0000-0000F5A30000}"/>
    <cellStyle name="20% - Accent1 4 4 4 6 3" xfId="42157" xr:uid="{00000000-0005-0000-0000-0000F6A30000}"/>
    <cellStyle name="20% - Accent1 4 4 4 6 3 2" xfId="42158" xr:uid="{00000000-0005-0000-0000-0000F7A30000}"/>
    <cellStyle name="20% - Accent1 4 4 4 6 4" xfId="42159" xr:uid="{00000000-0005-0000-0000-0000F8A30000}"/>
    <cellStyle name="20% - Accent1 4 4 4 7" xfId="42160" xr:uid="{00000000-0005-0000-0000-0000F9A30000}"/>
    <cellStyle name="20% - Accent1 4 4 4 7 2" xfId="42161" xr:uid="{00000000-0005-0000-0000-0000FAA30000}"/>
    <cellStyle name="20% - Accent1 4 4 4 7 2 2" xfId="42162" xr:uid="{00000000-0005-0000-0000-0000FBA30000}"/>
    <cellStyle name="20% - Accent1 4 4 4 7 3" xfId="42163" xr:uid="{00000000-0005-0000-0000-0000FCA30000}"/>
    <cellStyle name="20% - Accent1 4 4 4 8" xfId="42164" xr:uid="{00000000-0005-0000-0000-0000FDA30000}"/>
    <cellStyle name="20% - Accent1 4 4 4 8 2" xfId="42165" xr:uid="{00000000-0005-0000-0000-0000FEA30000}"/>
    <cellStyle name="20% - Accent1 4 4 4 8 2 2" xfId="42166" xr:uid="{00000000-0005-0000-0000-0000FFA30000}"/>
    <cellStyle name="20% - Accent1 4 4 4 8 3" xfId="42167" xr:uid="{00000000-0005-0000-0000-000000A40000}"/>
    <cellStyle name="20% - Accent1 4 4 4 9" xfId="42168" xr:uid="{00000000-0005-0000-0000-000001A40000}"/>
    <cellStyle name="20% - Accent1 4 4 4 9 2" xfId="42169" xr:uid="{00000000-0005-0000-0000-000002A40000}"/>
    <cellStyle name="20% - Accent1 4 4 5" xfId="42170" xr:uid="{00000000-0005-0000-0000-000003A40000}"/>
    <cellStyle name="20% - Accent1 4 4 5 10" xfId="42171" xr:uid="{00000000-0005-0000-0000-000004A40000}"/>
    <cellStyle name="20% - Accent1 4 4 5 10 2" xfId="42172" xr:uid="{00000000-0005-0000-0000-000005A40000}"/>
    <cellStyle name="20% - Accent1 4 4 5 11" xfId="42173" xr:uid="{00000000-0005-0000-0000-000006A40000}"/>
    <cellStyle name="20% - Accent1 4 4 5 2" xfId="42174" xr:uid="{00000000-0005-0000-0000-000007A40000}"/>
    <cellStyle name="20% - Accent1 4 4 5 2 2" xfId="42175" xr:uid="{00000000-0005-0000-0000-000008A40000}"/>
    <cellStyle name="20% - Accent1 4 4 5 2 2 2" xfId="42176" xr:uid="{00000000-0005-0000-0000-000009A40000}"/>
    <cellStyle name="20% - Accent1 4 4 5 2 2 2 2" xfId="42177" xr:uid="{00000000-0005-0000-0000-00000AA40000}"/>
    <cellStyle name="20% - Accent1 4 4 5 2 2 2 2 2" xfId="42178" xr:uid="{00000000-0005-0000-0000-00000BA40000}"/>
    <cellStyle name="20% - Accent1 4 4 5 2 2 2 3" xfId="42179" xr:uid="{00000000-0005-0000-0000-00000CA40000}"/>
    <cellStyle name="20% - Accent1 4 4 5 2 2 3" xfId="42180" xr:uid="{00000000-0005-0000-0000-00000DA40000}"/>
    <cellStyle name="20% - Accent1 4 4 5 2 2 3 2" xfId="42181" xr:uid="{00000000-0005-0000-0000-00000EA40000}"/>
    <cellStyle name="20% - Accent1 4 4 5 2 2 4" xfId="42182" xr:uid="{00000000-0005-0000-0000-00000FA40000}"/>
    <cellStyle name="20% - Accent1 4 4 5 2 3" xfId="42183" xr:uid="{00000000-0005-0000-0000-000010A40000}"/>
    <cellStyle name="20% - Accent1 4 4 5 2 3 2" xfId="42184" xr:uid="{00000000-0005-0000-0000-000011A40000}"/>
    <cellStyle name="20% - Accent1 4 4 5 2 3 2 2" xfId="42185" xr:uid="{00000000-0005-0000-0000-000012A40000}"/>
    <cellStyle name="20% - Accent1 4 4 5 2 3 2 2 2" xfId="42186" xr:uid="{00000000-0005-0000-0000-000013A40000}"/>
    <cellStyle name="20% - Accent1 4 4 5 2 3 2 3" xfId="42187" xr:uid="{00000000-0005-0000-0000-000014A40000}"/>
    <cellStyle name="20% - Accent1 4 4 5 2 3 3" xfId="42188" xr:uid="{00000000-0005-0000-0000-000015A40000}"/>
    <cellStyle name="20% - Accent1 4 4 5 2 3 3 2" xfId="42189" xr:uid="{00000000-0005-0000-0000-000016A40000}"/>
    <cellStyle name="20% - Accent1 4 4 5 2 3 4" xfId="42190" xr:uid="{00000000-0005-0000-0000-000017A40000}"/>
    <cellStyle name="20% - Accent1 4 4 5 2 4" xfId="42191" xr:uid="{00000000-0005-0000-0000-000018A40000}"/>
    <cellStyle name="20% - Accent1 4 4 5 2 4 2" xfId="42192" xr:uid="{00000000-0005-0000-0000-000019A40000}"/>
    <cellStyle name="20% - Accent1 4 4 5 2 4 2 2" xfId="42193" xr:uid="{00000000-0005-0000-0000-00001AA40000}"/>
    <cellStyle name="20% - Accent1 4 4 5 2 4 2 2 2" xfId="42194" xr:uid="{00000000-0005-0000-0000-00001BA40000}"/>
    <cellStyle name="20% - Accent1 4 4 5 2 4 2 3" xfId="42195" xr:uid="{00000000-0005-0000-0000-00001CA40000}"/>
    <cellStyle name="20% - Accent1 4 4 5 2 4 3" xfId="42196" xr:uid="{00000000-0005-0000-0000-00001DA40000}"/>
    <cellStyle name="20% - Accent1 4 4 5 2 4 3 2" xfId="42197" xr:uid="{00000000-0005-0000-0000-00001EA40000}"/>
    <cellStyle name="20% - Accent1 4 4 5 2 4 4" xfId="42198" xr:uid="{00000000-0005-0000-0000-00001FA40000}"/>
    <cellStyle name="20% - Accent1 4 4 5 2 5" xfId="42199" xr:uid="{00000000-0005-0000-0000-000020A40000}"/>
    <cellStyle name="20% - Accent1 4 4 5 2 5 2" xfId="42200" xr:uid="{00000000-0005-0000-0000-000021A40000}"/>
    <cellStyle name="20% - Accent1 4 4 5 2 5 2 2" xfId="42201" xr:uid="{00000000-0005-0000-0000-000022A40000}"/>
    <cellStyle name="20% - Accent1 4 4 5 2 5 3" xfId="42202" xr:uid="{00000000-0005-0000-0000-000023A40000}"/>
    <cellStyle name="20% - Accent1 4 4 5 2 6" xfId="42203" xr:uid="{00000000-0005-0000-0000-000024A40000}"/>
    <cellStyle name="20% - Accent1 4 4 5 2 6 2" xfId="42204" xr:uid="{00000000-0005-0000-0000-000025A40000}"/>
    <cellStyle name="20% - Accent1 4 4 5 2 6 2 2" xfId="42205" xr:uid="{00000000-0005-0000-0000-000026A40000}"/>
    <cellStyle name="20% - Accent1 4 4 5 2 6 3" xfId="42206" xr:uid="{00000000-0005-0000-0000-000027A40000}"/>
    <cellStyle name="20% - Accent1 4 4 5 2 7" xfId="42207" xr:uid="{00000000-0005-0000-0000-000028A40000}"/>
    <cellStyle name="20% - Accent1 4 4 5 2 7 2" xfId="42208" xr:uid="{00000000-0005-0000-0000-000029A40000}"/>
    <cellStyle name="20% - Accent1 4 4 5 2 8" xfId="42209" xr:uid="{00000000-0005-0000-0000-00002AA40000}"/>
    <cellStyle name="20% - Accent1 4 4 5 2 8 2" xfId="42210" xr:uid="{00000000-0005-0000-0000-00002BA40000}"/>
    <cellStyle name="20% - Accent1 4 4 5 2 9" xfId="42211" xr:uid="{00000000-0005-0000-0000-00002CA40000}"/>
    <cellStyle name="20% - Accent1 4 4 5 3" xfId="42212" xr:uid="{00000000-0005-0000-0000-00002DA40000}"/>
    <cellStyle name="20% - Accent1 4 4 5 3 2" xfId="42213" xr:uid="{00000000-0005-0000-0000-00002EA40000}"/>
    <cellStyle name="20% - Accent1 4 4 5 3 2 2" xfId="42214" xr:uid="{00000000-0005-0000-0000-00002FA40000}"/>
    <cellStyle name="20% - Accent1 4 4 5 3 2 2 2" xfId="42215" xr:uid="{00000000-0005-0000-0000-000030A40000}"/>
    <cellStyle name="20% - Accent1 4 4 5 3 2 2 2 2" xfId="42216" xr:uid="{00000000-0005-0000-0000-000031A40000}"/>
    <cellStyle name="20% - Accent1 4 4 5 3 2 2 3" xfId="42217" xr:uid="{00000000-0005-0000-0000-000032A40000}"/>
    <cellStyle name="20% - Accent1 4 4 5 3 2 3" xfId="42218" xr:uid="{00000000-0005-0000-0000-000033A40000}"/>
    <cellStyle name="20% - Accent1 4 4 5 3 2 3 2" xfId="42219" xr:uid="{00000000-0005-0000-0000-000034A40000}"/>
    <cellStyle name="20% - Accent1 4 4 5 3 2 4" xfId="42220" xr:uid="{00000000-0005-0000-0000-000035A40000}"/>
    <cellStyle name="20% - Accent1 4 4 5 3 3" xfId="42221" xr:uid="{00000000-0005-0000-0000-000036A40000}"/>
    <cellStyle name="20% - Accent1 4 4 5 3 3 2" xfId="42222" xr:uid="{00000000-0005-0000-0000-000037A40000}"/>
    <cellStyle name="20% - Accent1 4 4 5 3 3 2 2" xfId="42223" xr:uid="{00000000-0005-0000-0000-000038A40000}"/>
    <cellStyle name="20% - Accent1 4 4 5 3 3 2 2 2" xfId="42224" xr:uid="{00000000-0005-0000-0000-000039A40000}"/>
    <cellStyle name="20% - Accent1 4 4 5 3 3 2 3" xfId="42225" xr:uid="{00000000-0005-0000-0000-00003AA40000}"/>
    <cellStyle name="20% - Accent1 4 4 5 3 3 3" xfId="42226" xr:uid="{00000000-0005-0000-0000-00003BA40000}"/>
    <cellStyle name="20% - Accent1 4 4 5 3 3 3 2" xfId="42227" xr:uid="{00000000-0005-0000-0000-00003CA40000}"/>
    <cellStyle name="20% - Accent1 4 4 5 3 3 4" xfId="42228" xr:uid="{00000000-0005-0000-0000-00003DA40000}"/>
    <cellStyle name="20% - Accent1 4 4 5 3 4" xfId="42229" xr:uid="{00000000-0005-0000-0000-00003EA40000}"/>
    <cellStyle name="20% - Accent1 4 4 5 3 4 2" xfId="42230" xr:uid="{00000000-0005-0000-0000-00003FA40000}"/>
    <cellStyle name="20% - Accent1 4 4 5 3 4 2 2" xfId="42231" xr:uid="{00000000-0005-0000-0000-000040A40000}"/>
    <cellStyle name="20% - Accent1 4 4 5 3 4 2 2 2" xfId="42232" xr:uid="{00000000-0005-0000-0000-000041A40000}"/>
    <cellStyle name="20% - Accent1 4 4 5 3 4 2 3" xfId="42233" xr:uid="{00000000-0005-0000-0000-000042A40000}"/>
    <cellStyle name="20% - Accent1 4 4 5 3 4 3" xfId="42234" xr:uid="{00000000-0005-0000-0000-000043A40000}"/>
    <cellStyle name="20% - Accent1 4 4 5 3 4 3 2" xfId="42235" xr:uid="{00000000-0005-0000-0000-000044A40000}"/>
    <cellStyle name="20% - Accent1 4 4 5 3 4 4" xfId="42236" xr:uid="{00000000-0005-0000-0000-000045A40000}"/>
    <cellStyle name="20% - Accent1 4 4 5 3 5" xfId="42237" xr:uid="{00000000-0005-0000-0000-000046A40000}"/>
    <cellStyle name="20% - Accent1 4 4 5 3 5 2" xfId="42238" xr:uid="{00000000-0005-0000-0000-000047A40000}"/>
    <cellStyle name="20% - Accent1 4 4 5 3 5 2 2" xfId="42239" xr:uid="{00000000-0005-0000-0000-000048A40000}"/>
    <cellStyle name="20% - Accent1 4 4 5 3 5 3" xfId="42240" xr:uid="{00000000-0005-0000-0000-000049A40000}"/>
    <cellStyle name="20% - Accent1 4 4 5 3 6" xfId="42241" xr:uid="{00000000-0005-0000-0000-00004AA40000}"/>
    <cellStyle name="20% - Accent1 4 4 5 3 6 2" xfId="42242" xr:uid="{00000000-0005-0000-0000-00004BA40000}"/>
    <cellStyle name="20% - Accent1 4 4 5 3 6 2 2" xfId="42243" xr:uid="{00000000-0005-0000-0000-00004CA40000}"/>
    <cellStyle name="20% - Accent1 4 4 5 3 6 3" xfId="42244" xr:uid="{00000000-0005-0000-0000-00004DA40000}"/>
    <cellStyle name="20% - Accent1 4 4 5 3 7" xfId="42245" xr:uid="{00000000-0005-0000-0000-00004EA40000}"/>
    <cellStyle name="20% - Accent1 4 4 5 3 7 2" xfId="42246" xr:uid="{00000000-0005-0000-0000-00004FA40000}"/>
    <cellStyle name="20% - Accent1 4 4 5 3 8" xfId="42247" xr:uid="{00000000-0005-0000-0000-000050A40000}"/>
    <cellStyle name="20% - Accent1 4 4 5 3 8 2" xfId="42248" xr:uid="{00000000-0005-0000-0000-000051A40000}"/>
    <cellStyle name="20% - Accent1 4 4 5 3 9" xfId="42249" xr:uid="{00000000-0005-0000-0000-000052A40000}"/>
    <cellStyle name="20% - Accent1 4 4 5 4" xfId="42250" xr:uid="{00000000-0005-0000-0000-000053A40000}"/>
    <cellStyle name="20% - Accent1 4 4 5 4 2" xfId="42251" xr:uid="{00000000-0005-0000-0000-000054A40000}"/>
    <cellStyle name="20% - Accent1 4 4 5 4 2 2" xfId="42252" xr:uid="{00000000-0005-0000-0000-000055A40000}"/>
    <cellStyle name="20% - Accent1 4 4 5 4 2 2 2" xfId="42253" xr:uid="{00000000-0005-0000-0000-000056A40000}"/>
    <cellStyle name="20% - Accent1 4 4 5 4 2 3" xfId="42254" xr:uid="{00000000-0005-0000-0000-000057A40000}"/>
    <cellStyle name="20% - Accent1 4 4 5 4 3" xfId="42255" xr:uid="{00000000-0005-0000-0000-000058A40000}"/>
    <cellStyle name="20% - Accent1 4 4 5 4 3 2" xfId="42256" xr:uid="{00000000-0005-0000-0000-000059A40000}"/>
    <cellStyle name="20% - Accent1 4 4 5 4 4" xfId="42257" xr:uid="{00000000-0005-0000-0000-00005AA40000}"/>
    <cellStyle name="20% - Accent1 4 4 5 5" xfId="42258" xr:uid="{00000000-0005-0000-0000-00005BA40000}"/>
    <cellStyle name="20% - Accent1 4 4 5 5 2" xfId="42259" xr:uid="{00000000-0005-0000-0000-00005CA40000}"/>
    <cellStyle name="20% - Accent1 4 4 5 5 2 2" xfId="42260" xr:uid="{00000000-0005-0000-0000-00005DA40000}"/>
    <cellStyle name="20% - Accent1 4 4 5 5 2 2 2" xfId="42261" xr:uid="{00000000-0005-0000-0000-00005EA40000}"/>
    <cellStyle name="20% - Accent1 4 4 5 5 2 3" xfId="42262" xr:uid="{00000000-0005-0000-0000-00005FA40000}"/>
    <cellStyle name="20% - Accent1 4 4 5 5 3" xfId="42263" xr:uid="{00000000-0005-0000-0000-000060A40000}"/>
    <cellStyle name="20% - Accent1 4 4 5 5 3 2" xfId="42264" xr:uid="{00000000-0005-0000-0000-000061A40000}"/>
    <cellStyle name="20% - Accent1 4 4 5 5 4" xfId="42265" xr:uid="{00000000-0005-0000-0000-000062A40000}"/>
    <cellStyle name="20% - Accent1 4 4 5 6" xfId="42266" xr:uid="{00000000-0005-0000-0000-000063A40000}"/>
    <cellStyle name="20% - Accent1 4 4 5 6 2" xfId="42267" xr:uid="{00000000-0005-0000-0000-000064A40000}"/>
    <cellStyle name="20% - Accent1 4 4 5 6 2 2" xfId="42268" xr:uid="{00000000-0005-0000-0000-000065A40000}"/>
    <cellStyle name="20% - Accent1 4 4 5 6 2 2 2" xfId="42269" xr:uid="{00000000-0005-0000-0000-000066A40000}"/>
    <cellStyle name="20% - Accent1 4 4 5 6 2 3" xfId="42270" xr:uid="{00000000-0005-0000-0000-000067A40000}"/>
    <cellStyle name="20% - Accent1 4 4 5 6 3" xfId="42271" xr:uid="{00000000-0005-0000-0000-000068A40000}"/>
    <cellStyle name="20% - Accent1 4 4 5 6 3 2" xfId="42272" xr:uid="{00000000-0005-0000-0000-000069A40000}"/>
    <cellStyle name="20% - Accent1 4 4 5 6 4" xfId="42273" xr:uid="{00000000-0005-0000-0000-00006AA40000}"/>
    <cellStyle name="20% - Accent1 4 4 5 7" xfId="42274" xr:uid="{00000000-0005-0000-0000-00006BA40000}"/>
    <cellStyle name="20% - Accent1 4 4 5 7 2" xfId="42275" xr:uid="{00000000-0005-0000-0000-00006CA40000}"/>
    <cellStyle name="20% - Accent1 4 4 5 7 2 2" xfId="42276" xr:uid="{00000000-0005-0000-0000-00006DA40000}"/>
    <cellStyle name="20% - Accent1 4 4 5 7 3" xfId="42277" xr:uid="{00000000-0005-0000-0000-00006EA40000}"/>
    <cellStyle name="20% - Accent1 4 4 5 8" xfId="42278" xr:uid="{00000000-0005-0000-0000-00006FA40000}"/>
    <cellStyle name="20% - Accent1 4 4 5 8 2" xfId="42279" xr:uid="{00000000-0005-0000-0000-000070A40000}"/>
    <cellStyle name="20% - Accent1 4 4 5 8 2 2" xfId="42280" xr:uid="{00000000-0005-0000-0000-000071A40000}"/>
    <cellStyle name="20% - Accent1 4 4 5 8 3" xfId="42281" xr:uid="{00000000-0005-0000-0000-000072A40000}"/>
    <cellStyle name="20% - Accent1 4 4 5 9" xfId="42282" xr:uid="{00000000-0005-0000-0000-000073A40000}"/>
    <cellStyle name="20% - Accent1 4 4 5 9 2" xfId="42283" xr:uid="{00000000-0005-0000-0000-000074A40000}"/>
    <cellStyle name="20% - Accent1 4 4 6" xfId="42284" xr:uid="{00000000-0005-0000-0000-000075A40000}"/>
    <cellStyle name="20% - Accent1 4 4 6 10" xfId="42285" xr:uid="{00000000-0005-0000-0000-000076A40000}"/>
    <cellStyle name="20% - Accent1 4 4 6 10 2" xfId="42286" xr:uid="{00000000-0005-0000-0000-000077A40000}"/>
    <cellStyle name="20% - Accent1 4 4 6 11" xfId="42287" xr:uid="{00000000-0005-0000-0000-000078A40000}"/>
    <cellStyle name="20% - Accent1 4 4 6 2" xfId="42288" xr:uid="{00000000-0005-0000-0000-000079A40000}"/>
    <cellStyle name="20% - Accent1 4 4 6 2 2" xfId="42289" xr:uid="{00000000-0005-0000-0000-00007AA40000}"/>
    <cellStyle name="20% - Accent1 4 4 6 2 2 2" xfId="42290" xr:uid="{00000000-0005-0000-0000-00007BA40000}"/>
    <cellStyle name="20% - Accent1 4 4 6 2 2 2 2" xfId="42291" xr:uid="{00000000-0005-0000-0000-00007CA40000}"/>
    <cellStyle name="20% - Accent1 4 4 6 2 2 2 2 2" xfId="42292" xr:uid="{00000000-0005-0000-0000-00007DA40000}"/>
    <cellStyle name="20% - Accent1 4 4 6 2 2 2 3" xfId="42293" xr:uid="{00000000-0005-0000-0000-00007EA40000}"/>
    <cellStyle name="20% - Accent1 4 4 6 2 2 3" xfId="42294" xr:uid="{00000000-0005-0000-0000-00007FA40000}"/>
    <cellStyle name="20% - Accent1 4 4 6 2 2 3 2" xfId="42295" xr:uid="{00000000-0005-0000-0000-000080A40000}"/>
    <cellStyle name="20% - Accent1 4 4 6 2 2 4" xfId="42296" xr:uid="{00000000-0005-0000-0000-000081A40000}"/>
    <cellStyle name="20% - Accent1 4 4 6 2 3" xfId="42297" xr:uid="{00000000-0005-0000-0000-000082A40000}"/>
    <cellStyle name="20% - Accent1 4 4 6 2 3 2" xfId="42298" xr:uid="{00000000-0005-0000-0000-000083A40000}"/>
    <cellStyle name="20% - Accent1 4 4 6 2 3 2 2" xfId="42299" xr:uid="{00000000-0005-0000-0000-000084A40000}"/>
    <cellStyle name="20% - Accent1 4 4 6 2 3 2 2 2" xfId="42300" xr:uid="{00000000-0005-0000-0000-000085A40000}"/>
    <cellStyle name="20% - Accent1 4 4 6 2 3 2 3" xfId="42301" xr:uid="{00000000-0005-0000-0000-000086A40000}"/>
    <cellStyle name="20% - Accent1 4 4 6 2 3 3" xfId="42302" xr:uid="{00000000-0005-0000-0000-000087A40000}"/>
    <cellStyle name="20% - Accent1 4 4 6 2 3 3 2" xfId="42303" xr:uid="{00000000-0005-0000-0000-000088A40000}"/>
    <cellStyle name="20% - Accent1 4 4 6 2 3 4" xfId="42304" xr:uid="{00000000-0005-0000-0000-000089A40000}"/>
    <cellStyle name="20% - Accent1 4 4 6 2 4" xfId="42305" xr:uid="{00000000-0005-0000-0000-00008AA40000}"/>
    <cellStyle name="20% - Accent1 4 4 6 2 4 2" xfId="42306" xr:uid="{00000000-0005-0000-0000-00008BA40000}"/>
    <cellStyle name="20% - Accent1 4 4 6 2 4 2 2" xfId="42307" xr:uid="{00000000-0005-0000-0000-00008CA40000}"/>
    <cellStyle name="20% - Accent1 4 4 6 2 4 2 2 2" xfId="42308" xr:uid="{00000000-0005-0000-0000-00008DA40000}"/>
    <cellStyle name="20% - Accent1 4 4 6 2 4 2 3" xfId="42309" xr:uid="{00000000-0005-0000-0000-00008EA40000}"/>
    <cellStyle name="20% - Accent1 4 4 6 2 4 3" xfId="42310" xr:uid="{00000000-0005-0000-0000-00008FA40000}"/>
    <cellStyle name="20% - Accent1 4 4 6 2 4 3 2" xfId="42311" xr:uid="{00000000-0005-0000-0000-000090A40000}"/>
    <cellStyle name="20% - Accent1 4 4 6 2 4 4" xfId="42312" xr:uid="{00000000-0005-0000-0000-000091A40000}"/>
    <cellStyle name="20% - Accent1 4 4 6 2 5" xfId="42313" xr:uid="{00000000-0005-0000-0000-000092A40000}"/>
    <cellStyle name="20% - Accent1 4 4 6 2 5 2" xfId="42314" xr:uid="{00000000-0005-0000-0000-000093A40000}"/>
    <cellStyle name="20% - Accent1 4 4 6 2 5 2 2" xfId="42315" xr:uid="{00000000-0005-0000-0000-000094A40000}"/>
    <cellStyle name="20% - Accent1 4 4 6 2 5 3" xfId="42316" xr:uid="{00000000-0005-0000-0000-000095A40000}"/>
    <cellStyle name="20% - Accent1 4 4 6 2 6" xfId="42317" xr:uid="{00000000-0005-0000-0000-000096A40000}"/>
    <cellStyle name="20% - Accent1 4 4 6 2 6 2" xfId="42318" xr:uid="{00000000-0005-0000-0000-000097A40000}"/>
    <cellStyle name="20% - Accent1 4 4 6 2 6 2 2" xfId="42319" xr:uid="{00000000-0005-0000-0000-000098A40000}"/>
    <cellStyle name="20% - Accent1 4 4 6 2 6 3" xfId="42320" xr:uid="{00000000-0005-0000-0000-000099A40000}"/>
    <cellStyle name="20% - Accent1 4 4 6 2 7" xfId="42321" xr:uid="{00000000-0005-0000-0000-00009AA40000}"/>
    <cellStyle name="20% - Accent1 4 4 6 2 7 2" xfId="42322" xr:uid="{00000000-0005-0000-0000-00009BA40000}"/>
    <cellStyle name="20% - Accent1 4 4 6 2 8" xfId="42323" xr:uid="{00000000-0005-0000-0000-00009CA40000}"/>
    <cellStyle name="20% - Accent1 4 4 6 2 8 2" xfId="42324" xr:uid="{00000000-0005-0000-0000-00009DA40000}"/>
    <cellStyle name="20% - Accent1 4 4 6 2 9" xfId="42325" xr:uid="{00000000-0005-0000-0000-00009EA40000}"/>
    <cellStyle name="20% - Accent1 4 4 6 3" xfId="42326" xr:uid="{00000000-0005-0000-0000-00009FA40000}"/>
    <cellStyle name="20% - Accent1 4 4 6 3 2" xfId="42327" xr:uid="{00000000-0005-0000-0000-0000A0A40000}"/>
    <cellStyle name="20% - Accent1 4 4 6 3 2 2" xfId="42328" xr:uid="{00000000-0005-0000-0000-0000A1A40000}"/>
    <cellStyle name="20% - Accent1 4 4 6 3 2 2 2" xfId="42329" xr:uid="{00000000-0005-0000-0000-0000A2A40000}"/>
    <cellStyle name="20% - Accent1 4 4 6 3 2 2 2 2" xfId="42330" xr:uid="{00000000-0005-0000-0000-0000A3A40000}"/>
    <cellStyle name="20% - Accent1 4 4 6 3 2 2 3" xfId="42331" xr:uid="{00000000-0005-0000-0000-0000A4A40000}"/>
    <cellStyle name="20% - Accent1 4 4 6 3 2 3" xfId="42332" xr:uid="{00000000-0005-0000-0000-0000A5A40000}"/>
    <cellStyle name="20% - Accent1 4 4 6 3 2 3 2" xfId="42333" xr:uid="{00000000-0005-0000-0000-0000A6A40000}"/>
    <cellStyle name="20% - Accent1 4 4 6 3 2 4" xfId="42334" xr:uid="{00000000-0005-0000-0000-0000A7A40000}"/>
    <cellStyle name="20% - Accent1 4 4 6 3 3" xfId="42335" xr:uid="{00000000-0005-0000-0000-0000A8A40000}"/>
    <cellStyle name="20% - Accent1 4 4 6 3 3 2" xfId="42336" xr:uid="{00000000-0005-0000-0000-0000A9A40000}"/>
    <cellStyle name="20% - Accent1 4 4 6 3 3 2 2" xfId="42337" xr:uid="{00000000-0005-0000-0000-0000AAA40000}"/>
    <cellStyle name="20% - Accent1 4 4 6 3 3 2 2 2" xfId="42338" xr:uid="{00000000-0005-0000-0000-0000ABA40000}"/>
    <cellStyle name="20% - Accent1 4 4 6 3 3 2 3" xfId="42339" xr:uid="{00000000-0005-0000-0000-0000ACA40000}"/>
    <cellStyle name="20% - Accent1 4 4 6 3 3 3" xfId="42340" xr:uid="{00000000-0005-0000-0000-0000ADA40000}"/>
    <cellStyle name="20% - Accent1 4 4 6 3 3 3 2" xfId="42341" xr:uid="{00000000-0005-0000-0000-0000AEA40000}"/>
    <cellStyle name="20% - Accent1 4 4 6 3 3 4" xfId="42342" xr:uid="{00000000-0005-0000-0000-0000AFA40000}"/>
    <cellStyle name="20% - Accent1 4 4 6 3 4" xfId="42343" xr:uid="{00000000-0005-0000-0000-0000B0A40000}"/>
    <cellStyle name="20% - Accent1 4 4 6 3 4 2" xfId="42344" xr:uid="{00000000-0005-0000-0000-0000B1A40000}"/>
    <cellStyle name="20% - Accent1 4 4 6 3 4 2 2" xfId="42345" xr:uid="{00000000-0005-0000-0000-0000B2A40000}"/>
    <cellStyle name="20% - Accent1 4 4 6 3 4 2 2 2" xfId="42346" xr:uid="{00000000-0005-0000-0000-0000B3A40000}"/>
    <cellStyle name="20% - Accent1 4 4 6 3 4 2 3" xfId="42347" xr:uid="{00000000-0005-0000-0000-0000B4A40000}"/>
    <cellStyle name="20% - Accent1 4 4 6 3 4 3" xfId="42348" xr:uid="{00000000-0005-0000-0000-0000B5A40000}"/>
    <cellStyle name="20% - Accent1 4 4 6 3 4 3 2" xfId="42349" xr:uid="{00000000-0005-0000-0000-0000B6A40000}"/>
    <cellStyle name="20% - Accent1 4 4 6 3 4 4" xfId="42350" xr:uid="{00000000-0005-0000-0000-0000B7A40000}"/>
    <cellStyle name="20% - Accent1 4 4 6 3 5" xfId="42351" xr:uid="{00000000-0005-0000-0000-0000B8A40000}"/>
    <cellStyle name="20% - Accent1 4 4 6 3 5 2" xfId="42352" xr:uid="{00000000-0005-0000-0000-0000B9A40000}"/>
    <cellStyle name="20% - Accent1 4 4 6 3 5 2 2" xfId="42353" xr:uid="{00000000-0005-0000-0000-0000BAA40000}"/>
    <cellStyle name="20% - Accent1 4 4 6 3 5 3" xfId="42354" xr:uid="{00000000-0005-0000-0000-0000BBA40000}"/>
    <cellStyle name="20% - Accent1 4 4 6 3 6" xfId="42355" xr:uid="{00000000-0005-0000-0000-0000BCA40000}"/>
    <cellStyle name="20% - Accent1 4 4 6 3 6 2" xfId="42356" xr:uid="{00000000-0005-0000-0000-0000BDA40000}"/>
    <cellStyle name="20% - Accent1 4 4 6 3 6 2 2" xfId="42357" xr:uid="{00000000-0005-0000-0000-0000BEA40000}"/>
    <cellStyle name="20% - Accent1 4 4 6 3 6 3" xfId="42358" xr:uid="{00000000-0005-0000-0000-0000BFA40000}"/>
    <cellStyle name="20% - Accent1 4 4 6 3 7" xfId="42359" xr:uid="{00000000-0005-0000-0000-0000C0A40000}"/>
    <cellStyle name="20% - Accent1 4 4 6 3 7 2" xfId="42360" xr:uid="{00000000-0005-0000-0000-0000C1A40000}"/>
    <cellStyle name="20% - Accent1 4 4 6 3 8" xfId="42361" xr:uid="{00000000-0005-0000-0000-0000C2A40000}"/>
    <cellStyle name="20% - Accent1 4 4 6 3 8 2" xfId="42362" xr:uid="{00000000-0005-0000-0000-0000C3A40000}"/>
    <cellStyle name="20% - Accent1 4 4 6 3 9" xfId="42363" xr:uid="{00000000-0005-0000-0000-0000C4A40000}"/>
    <cellStyle name="20% - Accent1 4 4 6 4" xfId="42364" xr:uid="{00000000-0005-0000-0000-0000C5A40000}"/>
    <cellStyle name="20% - Accent1 4 4 6 4 2" xfId="42365" xr:uid="{00000000-0005-0000-0000-0000C6A40000}"/>
    <cellStyle name="20% - Accent1 4 4 6 4 2 2" xfId="42366" xr:uid="{00000000-0005-0000-0000-0000C7A40000}"/>
    <cellStyle name="20% - Accent1 4 4 6 4 2 2 2" xfId="42367" xr:uid="{00000000-0005-0000-0000-0000C8A40000}"/>
    <cellStyle name="20% - Accent1 4 4 6 4 2 3" xfId="42368" xr:uid="{00000000-0005-0000-0000-0000C9A40000}"/>
    <cellStyle name="20% - Accent1 4 4 6 4 3" xfId="42369" xr:uid="{00000000-0005-0000-0000-0000CAA40000}"/>
    <cellStyle name="20% - Accent1 4 4 6 4 3 2" xfId="42370" xr:uid="{00000000-0005-0000-0000-0000CBA40000}"/>
    <cellStyle name="20% - Accent1 4 4 6 4 4" xfId="42371" xr:uid="{00000000-0005-0000-0000-0000CCA40000}"/>
    <cellStyle name="20% - Accent1 4 4 6 5" xfId="42372" xr:uid="{00000000-0005-0000-0000-0000CDA40000}"/>
    <cellStyle name="20% - Accent1 4 4 6 5 2" xfId="42373" xr:uid="{00000000-0005-0000-0000-0000CEA40000}"/>
    <cellStyle name="20% - Accent1 4 4 6 5 2 2" xfId="42374" xr:uid="{00000000-0005-0000-0000-0000CFA40000}"/>
    <cellStyle name="20% - Accent1 4 4 6 5 2 2 2" xfId="42375" xr:uid="{00000000-0005-0000-0000-0000D0A40000}"/>
    <cellStyle name="20% - Accent1 4 4 6 5 2 3" xfId="42376" xr:uid="{00000000-0005-0000-0000-0000D1A40000}"/>
    <cellStyle name="20% - Accent1 4 4 6 5 3" xfId="42377" xr:uid="{00000000-0005-0000-0000-0000D2A40000}"/>
    <cellStyle name="20% - Accent1 4 4 6 5 3 2" xfId="42378" xr:uid="{00000000-0005-0000-0000-0000D3A40000}"/>
    <cellStyle name="20% - Accent1 4 4 6 5 4" xfId="42379" xr:uid="{00000000-0005-0000-0000-0000D4A40000}"/>
    <cellStyle name="20% - Accent1 4 4 6 6" xfId="42380" xr:uid="{00000000-0005-0000-0000-0000D5A40000}"/>
    <cellStyle name="20% - Accent1 4 4 6 6 2" xfId="42381" xr:uid="{00000000-0005-0000-0000-0000D6A40000}"/>
    <cellStyle name="20% - Accent1 4 4 6 6 2 2" xfId="42382" xr:uid="{00000000-0005-0000-0000-0000D7A40000}"/>
    <cellStyle name="20% - Accent1 4 4 6 6 2 2 2" xfId="42383" xr:uid="{00000000-0005-0000-0000-0000D8A40000}"/>
    <cellStyle name="20% - Accent1 4 4 6 6 2 3" xfId="42384" xr:uid="{00000000-0005-0000-0000-0000D9A40000}"/>
    <cellStyle name="20% - Accent1 4 4 6 6 3" xfId="42385" xr:uid="{00000000-0005-0000-0000-0000DAA40000}"/>
    <cellStyle name="20% - Accent1 4 4 6 6 3 2" xfId="42386" xr:uid="{00000000-0005-0000-0000-0000DBA40000}"/>
    <cellStyle name="20% - Accent1 4 4 6 6 4" xfId="42387" xr:uid="{00000000-0005-0000-0000-0000DCA40000}"/>
    <cellStyle name="20% - Accent1 4 4 6 7" xfId="42388" xr:uid="{00000000-0005-0000-0000-0000DDA40000}"/>
    <cellStyle name="20% - Accent1 4 4 6 7 2" xfId="42389" xr:uid="{00000000-0005-0000-0000-0000DEA40000}"/>
    <cellStyle name="20% - Accent1 4 4 6 7 2 2" xfId="42390" xr:uid="{00000000-0005-0000-0000-0000DFA40000}"/>
    <cellStyle name="20% - Accent1 4 4 6 7 3" xfId="42391" xr:uid="{00000000-0005-0000-0000-0000E0A40000}"/>
    <cellStyle name="20% - Accent1 4 4 6 8" xfId="42392" xr:uid="{00000000-0005-0000-0000-0000E1A40000}"/>
    <cellStyle name="20% - Accent1 4 4 6 8 2" xfId="42393" xr:uid="{00000000-0005-0000-0000-0000E2A40000}"/>
    <cellStyle name="20% - Accent1 4 4 6 8 2 2" xfId="42394" xr:uid="{00000000-0005-0000-0000-0000E3A40000}"/>
    <cellStyle name="20% - Accent1 4 4 6 8 3" xfId="42395" xr:uid="{00000000-0005-0000-0000-0000E4A40000}"/>
    <cellStyle name="20% - Accent1 4 4 6 9" xfId="42396" xr:uid="{00000000-0005-0000-0000-0000E5A40000}"/>
    <cellStyle name="20% - Accent1 4 4 6 9 2" xfId="42397" xr:uid="{00000000-0005-0000-0000-0000E6A40000}"/>
    <cellStyle name="20% - Accent1 4 4 7" xfId="42398" xr:uid="{00000000-0005-0000-0000-0000E7A40000}"/>
    <cellStyle name="20% - Accent1 4 4 7 2" xfId="42399" xr:uid="{00000000-0005-0000-0000-0000E8A40000}"/>
    <cellStyle name="20% - Accent1 4 4 7 2 2" xfId="42400" xr:uid="{00000000-0005-0000-0000-0000E9A40000}"/>
    <cellStyle name="20% - Accent1 4 4 7 2 2 2" xfId="42401" xr:uid="{00000000-0005-0000-0000-0000EAA40000}"/>
    <cellStyle name="20% - Accent1 4 4 7 2 2 2 2" xfId="42402" xr:uid="{00000000-0005-0000-0000-0000EBA40000}"/>
    <cellStyle name="20% - Accent1 4 4 7 2 2 3" xfId="42403" xr:uid="{00000000-0005-0000-0000-0000ECA40000}"/>
    <cellStyle name="20% - Accent1 4 4 7 2 3" xfId="42404" xr:uid="{00000000-0005-0000-0000-0000EDA40000}"/>
    <cellStyle name="20% - Accent1 4 4 7 2 3 2" xfId="42405" xr:uid="{00000000-0005-0000-0000-0000EEA40000}"/>
    <cellStyle name="20% - Accent1 4 4 7 2 4" xfId="42406" xr:uid="{00000000-0005-0000-0000-0000EFA40000}"/>
    <cellStyle name="20% - Accent1 4 4 7 3" xfId="42407" xr:uid="{00000000-0005-0000-0000-0000F0A40000}"/>
    <cellStyle name="20% - Accent1 4 4 7 3 2" xfId="42408" xr:uid="{00000000-0005-0000-0000-0000F1A40000}"/>
    <cellStyle name="20% - Accent1 4 4 7 3 2 2" xfId="42409" xr:uid="{00000000-0005-0000-0000-0000F2A40000}"/>
    <cellStyle name="20% - Accent1 4 4 7 3 2 2 2" xfId="42410" xr:uid="{00000000-0005-0000-0000-0000F3A40000}"/>
    <cellStyle name="20% - Accent1 4 4 7 3 2 3" xfId="42411" xr:uid="{00000000-0005-0000-0000-0000F4A40000}"/>
    <cellStyle name="20% - Accent1 4 4 7 3 3" xfId="42412" xr:uid="{00000000-0005-0000-0000-0000F5A40000}"/>
    <cellStyle name="20% - Accent1 4 4 7 3 3 2" xfId="42413" xr:uid="{00000000-0005-0000-0000-0000F6A40000}"/>
    <cellStyle name="20% - Accent1 4 4 7 3 4" xfId="42414" xr:uid="{00000000-0005-0000-0000-0000F7A40000}"/>
    <cellStyle name="20% - Accent1 4 4 7 4" xfId="42415" xr:uid="{00000000-0005-0000-0000-0000F8A40000}"/>
    <cellStyle name="20% - Accent1 4 4 7 4 2" xfId="42416" xr:uid="{00000000-0005-0000-0000-0000F9A40000}"/>
    <cellStyle name="20% - Accent1 4 4 7 4 2 2" xfId="42417" xr:uid="{00000000-0005-0000-0000-0000FAA40000}"/>
    <cellStyle name="20% - Accent1 4 4 7 4 2 2 2" xfId="42418" xr:uid="{00000000-0005-0000-0000-0000FBA40000}"/>
    <cellStyle name="20% - Accent1 4 4 7 4 2 3" xfId="42419" xr:uid="{00000000-0005-0000-0000-0000FCA40000}"/>
    <cellStyle name="20% - Accent1 4 4 7 4 3" xfId="42420" xr:uid="{00000000-0005-0000-0000-0000FDA40000}"/>
    <cellStyle name="20% - Accent1 4 4 7 4 3 2" xfId="42421" xr:uid="{00000000-0005-0000-0000-0000FEA40000}"/>
    <cellStyle name="20% - Accent1 4 4 7 4 4" xfId="42422" xr:uid="{00000000-0005-0000-0000-0000FFA40000}"/>
    <cellStyle name="20% - Accent1 4 4 7 5" xfId="42423" xr:uid="{00000000-0005-0000-0000-000000A50000}"/>
    <cellStyle name="20% - Accent1 4 4 7 5 2" xfId="42424" xr:uid="{00000000-0005-0000-0000-000001A50000}"/>
    <cellStyle name="20% - Accent1 4 4 7 5 2 2" xfId="42425" xr:uid="{00000000-0005-0000-0000-000002A50000}"/>
    <cellStyle name="20% - Accent1 4 4 7 5 3" xfId="42426" xr:uid="{00000000-0005-0000-0000-000003A50000}"/>
    <cellStyle name="20% - Accent1 4 4 7 6" xfId="42427" xr:uid="{00000000-0005-0000-0000-000004A50000}"/>
    <cellStyle name="20% - Accent1 4 4 7 6 2" xfId="42428" xr:uid="{00000000-0005-0000-0000-000005A50000}"/>
    <cellStyle name="20% - Accent1 4 4 7 6 2 2" xfId="42429" xr:uid="{00000000-0005-0000-0000-000006A50000}"/>
    <cellStyle name="20% - Accent1 4 4 7 6 3" xfId="42430" xr:uid="{00000000-0005-0000-0000-000007A50000}"/>
    <cellStyle name="20% - Accent1 4 4 7 7" xfId="42431" xr:uid="{00000000-0005-0000-0000-000008A50000}"/>
    <cellStyle name="20% - Accent1 4 4 7 7 2" xfId="42432" xr:uid="{00000000-0005-0000-0000-000009A50000}"/>
    <cellStyle name="20% - Accent1 4 4 7 8" xfId="42433" xr:uid="{00000000-0005-0000-0000-00000AA50000}"/>
    <cellStyle name="20% - Accent1 4 4 7 8 2" xfId="42434" xr:uid="{00000000-0005-0000-0000-00000BA50000}"/>
    <cellStyle name="20% - Accent1 4 4 7 9" xfId="42435" xr:uid="{00000000-0005-0000-0000-00000CA50000}"/>
    <cellStyle name="20% - Accent1 4 4 8" xfId="42436" xr:uid="{00000000-0005-0000-0000-00000DA50000}"/>
    <cellStyle name="20% - Accent1 4 4 8 2" xfId="42437" xr:uid="{00000000-0005-0000-0000-00000EA50000}"/>
    <cellStyle name="20% - Accent1 4 4 8 2 2" xfId="42438" xr:uid="{00000000-0005-0000-0000-00000FA50000}"/>
    <cellStyle name="20% - Accent1 4 4 8 2 2 2" xfId="42439" xr:uid="{00000000-0005-0000-0000-000010A50000}"/>
    <cellStyle name="20% - Accent1 4 4 8 2 2 2 2" xfId="42440" xr:uid="{00000000-0005-0000-0000-000011A50000}"/>
    <cellStyle name="20% - Accent1 4 4 8 2 2 3" xfId="42441" xr:uid="{00000000-0005-0000-0000-000012A50000}"/>
    <cellStyle name="20% - Accent1 4 4 8 2 3" xfId="42442" xr:uid="{00000000-0005-0000-0000-000013A50000}"/>
    <cellStyle name="20% - Accent1 4 4 8 2 3 2" xfId="42443" xr:uid="{00000000-0005-0000-0000-000014A50000}"/>
    <cellStyle name="20% - Accent1 4 4 8 2 4" xfId="42444" xr:uid="{00000000-0005-0000-0000-000015A50000}"/>
    <cellStyle name="20% - Accent1 4 4 8 3" xfId="42445" xr:uid="{00000000-0005-0000-0000-000016A50000}"/>
    <cellStyle name="20% - Accent1 4 4 8 3 2" xfId="42446" xr:uid="{00000000-0005-0000-0000-000017A50000}"/>
    <cellStyle name="20% - Accent1 4 4 8 3 2 2" xfId="42447" xr:uid="{00000000-0005-0000-0000-000018A50000}"/>
    <cellStyle name="20% - Accent1 4 4 8 3 2 2 2" xfId="42448" xr:uid="{00000000-0005-0000-0000-000019A50000}"/>
    <cellStyle name="20% - Accent1 4 4 8 3 2 3" xfId="42449" xr:uid="{00000000-0005-0000-0000-00001AA50000}"/>
    <cellStyle name="20% - Accent1 4 4 8 3 3" xfId="42450" xr:uid="{00000000-0005-0000-0000-00001BA50000}"/>
    <cellStyle name="20% - Accent1 4 4 8 3 3 2" xfId="42451" xr:uid="{00000000-0005-0000-0000-00001CA50000}"/>
    <cellStyle name="20% - Accent1 4 4 8 3 4" xfId="42452" xr:uid="{00000000-0005-0000-0000-00001DA50000}"/>
    <cellStyle name="20% - Accent1 4 4 8 4" xfId="42453" xr:uid="{00000000-0005-0000-0000-00001EA50000}"/>
    <cellStyle name="20% - Accent1 4 4 8 4 2" xfId="42454" xr:uid="{00000000-0005-0000-0000-00001FA50000}"/>
    <cellStyle name="20% - Accent1 4 4 8 4 2 2" xfId="42455" xr:uid="{00000000-0005-0000-0000-000020A50000}"/>
    <cellStyle name="20% - Accent1 4 4 8 4 2 2 2" xfId="42456" xr:uid="{00000000-0005-0000-0000-000021A50000}"/>
    <cellStyle name="20% - Accent1 4 4 8 4 2 3" xfId="42457" xr:uid="{00000000-0005-0000-0000-000022A50000}"/>
    <cellStyle name="20% - Accent1 4 4 8 4 3" xfId="42458" xr:uid="{00000000-0005-0000-0000-000023A50000}"/>
    <cellStyle name="20% - Accent1 4 4 8 4 3 2" xfId="42459" xr:uid="{00000000-0005-0000-0000-000024A50000}"/>
    <cellStyle name="20% - Accent1 4 4 8 4 4" xfId="42460" xr:uid="{00000000-0005-0000-0000-000025A50000}"/>
    <cellStyle name="20% - Accent1 4 4 8 5" xfId="42461" xr:uid="{00000000-0005-0000-0000-000026A50000}"/>
    <cellStyle name="20% - Accent1 4 4 8 5 2" xfId="42462" xr:uid="{00000000-0005-0000-0000-000027A50000}"/>
    <cellStyle name="20% - Accent1 4 4 8 5 2 2" xfId="42463" xr:uid="{00000000-0005-0000-0000-000028A50000}"/>
    <cellStyle name="20% - Accent1 4 4 8 5 3" xfId="42464" xr:uid="{00000000-0005-0000-0000-000029A50000}"/>
    <cellStyle name="20% - Accent1 4 4 8 6" xfId="42465" xr:uid="{00000000-0005-0000-0000-00002AA50000}"/>
    <cellStyle name="20% - Accent1 4 4 8 6 2" xfId="42466" xr:uid="{00000000-0005-0000-0000-00002BA50000}"/>
    <cellStyle name="20% - Accent1 4 4 8 6 2 2" xfId="42467" xr:uid="{00000000-0005-0000-0000-00002CA50000}"/>
    <cellStyle name="20% - Accent1 4 4 8 6 3" xfId="42468" xr:uid="{00000000-0005-0000-0000-00002DA50000}"/>
    <cellStyle name="20% - Accent1 4 4 8 7" xfId="42469" xr:uid="{00000000-0005-0000-0000-00002EA50000}"/>
    <cellStyle name="20% - Accent1 4 4 8 7 2" xfId="42470" xr:uid="{00000000-0005-0000-0000-00002FA50000}"/>
    <cellStyle name="20% - Accent1 4 4 8 8" xfId="42471" xr:uid="{00000000-0005-0000-0000-000030A50000}"/>
    <cellStyle name="20% - Accent1 4 4 8 8 2" xfId="42472" xr:uid="{00000000-0005-0000-0000-000031A50000}"/>
    <cellStyle name="20% - Accent1 4 4 8 9" xfId="42473" xr:uid="{00000000-0005-0000-0000-000032A50000}"/>
    <cellStyle name="20% - Accent1 4 4 9" xfId="42474" xr:uid="{00000000-0005-0000-0000-000033A50000}"/>
    <cellStyle name="20% - Accent1 4 4 9 2" xfId="42475" xr:uid="{00000000-0005-0000-0000-000034A50000}"/>
    <cellStyle name="20% - Accent1 4 4 9 2 2" xfId="42476" xr:uid="{00000000-0005-0000-0000-000035A50000}"/>
    <cellStyle name="20% - Accent1 4 4 9 2 2 2" xfId="42477" xr:uid="{00000000-0005-0000-0000-000036A50000}"/>
    <cellStyle name="20% - Accent1 4 4 9 2 3" xfId="42478" xr:uid="{00000000-0005-0000-0000-000037A50000}"/>
    <cellStyle name="20% - Accent1 4 4 9 3" xfId="42479" xr:uid="{00000000-0005-0000-0000-000038A50000}"/>
    <cellStyle name="20% - Accent1 4 4 9 3 2" xfId="42480" xr:uid="{00000000-0005-0000-0000-000039A50000}"/>
    <cellStyle name="20% - Accent1 4 4 9 4" xfId="42481" xr:uid="{00000000-0005-0000-0000-00003AA50000}"/>
    <cellStyle name="20% - Accent1 4 5" xfId="42482" xr:uid="{00000000-0005-0000-0000-00003BA50000}"/>
    <cellStyle name="20% - Accent1 4 5 10" xfId="42483" xr:uid="{00000000-0005-0000-0000-00003CA50000}"/>
    <cellStyle name="20% - Accent1 4 5 10 2" xfId="42484" xr:uid="{00000000-0005-0000-0000-00003DA50000}"/>
    <cellStyle name="20% - Accent1 4 5 10 2 2" xfId="42485" xr:uid="{00000000-0005-0000-0000-00003EA50000}"/>
    <cellStyle name="20% - Accent1 4 5 10 2 2 2" xfId="42486" xr:uid="{00000000-0005-0000-0000-00003FA50000}"/>
    <cellStyle name="20% - Accent1 4 5 10 2 3" xfId="42487" xr:uid="{00000000-0005-0000-0000-000040A50000}"/>
    <cellStyle name="20% - Accent1 4 5 10 3" xfId="42488" xr:uid="{00000000-0005-0000-0000-000041A50000}"/>
    <cellStyle name="20% - Accent1 4 5 10 3 2" xfId="42489" xr:uid="{00000000-0005-0000-0000-000042A50000}"/>
    <cellStyle name="20% - Accent1 4 5 10 4" xfId="42490" xr:uid="{00000000-0005-0000-0000-000043A50000}"/>
    <cellStyle name="20% - Accent1 4 5 11" xfId="42491" xr:uid="{00000000-0005-0000-0000-000044A50000}"/>
    <cellStyle name="20% - Accent1 4 5 11 2" xfId="42492" xr:uid="{00000000-0005-0000-0000-000045A50000}"/>
    <cellStyle name="20% - Accent1 4 5 11 2 2" xfId="42493" xr:uid="{00000000-0005-0000-0000-000046A50000}"/>
    <cellStyle name="20% - Accent1 4 5 11 2 2 2" xfId="42494" xr:uid="{00000000-0005-0000-0000-000047A50000}"/>
    <cellStyle name="20% - Accent1 4 5 11 2 3" xfId="42495" xr:uid="{00000000-0005-0000-0000-000048A50000}"/>
    <cellStyle name="20% - Accent1 4 5 11 3" xfId="42496" xr:uid="{00000000-0005-0000-0000-000049A50000}"/>
    <cellStyle name="20% - Accent1 4 5 11 3 2" xfId="42497" xr:uid="{00000000-0005-0000-0000-00004AA50000}"/>
    <cellStyle name="20% - Accent1 4 5 11 4" xfId="42498" xr:uid="{00000000-0005-0000-0000-00004BA50000}"/>
    <cellStyle name="20% - Accent1 4 5 12" xfId="42499" xr:uid="{00000000-0005-0000-0000-00004CA50000}"/>
    <cellStyle name="20% - Accent1 4 5 12 2" xfId="42500" xr:uid="{00000000-0005-0000-0000-00004DA50000}"/>
    <cellStyle name="20% - Accent1 4 5 12 2 2" xfId="42501" xr:uid="{00000000-0005-0000-0000-00004EA50000}"/>
    <cellStyle name="20% - Accent1 4 5 12 3" xfId="42502" xr:uid="{00000000-0005-0000-0000-00004FA50000}"/>
    <cellStyle name="20% - Accent1 4 5 13" xfId="42503" xr:uid="{00000000-0005-0000-0000-000050A50000}"/>
    <cellStyle name="20% - Accent1 4 5 13 2" xfId="42504" xr:uid="{00000000-0005-0000-0000-000051A50000}"/>
    <cellStyle name="20% - Accent1 4 5 13 2 2" xfId="42505" xr:uid="{00000000-0005-0000-0000-000052A50000}"/>
    <cellStyle name="20% - Accent1 4 5 13 3" xfId="42506" xr:uid="{00000000-0005-0000-0000-000053A50000}"/>
    <cellStyle name="20% - Accent1 4 5 14" xfId="42507" xr:uid="{00000000-0005-0000-0000-000054A50000}"/>
    <cellStyle name="20% - Accent1 4 5 14 2" xfId="42508" xr:uid="{00000000-0005-0000-0000-000055A50000}"/>
    <cellStyle name="20% - Accent1 4 5 15" xfId="42509" xr:uid="{00000000-0005-0000-0000-000056A50000}"/>
    <cellStyle name="20% - Accent1 4 5 15 2" xfId="42510" xr:uid="{00000000-0005-0000-0000-000057A50000}"/>
    <cellStyle name="20% - Accent1 4 5 16" xfId="42511" xr:uid="{00000000-0005-0000-0000-000058A50000}"/>
    <cellStyle name="20% - Accent1 4 5 2" xfId="42512" xr:uid="{00000000-0005-0000-0000-000059A50000}"/>
    <cellStyle name="20% - Accent1 4 5 2 10" xfId="42513" xr:uid="{00000000-0005-0000-0000-00005AA50000}"/>
    <cellStyle name="20% - Accent1 4 5 2 10 2" xfId="42514" xr:uid="{00000000-0005-0000-0000-00005BA50000}"/>
    <cellStyle name="20% - Accent1 4 5 2 10 2 2" xfId="42515" xr:uid="{00000000-0005-0000-0000-00005CA50000}"/>
    <cellStyle name="20% - Accent1 4 5 2 10 2 2 2" xfId="42516" xr:uid="{00000000-0005-0000-0000-00005DA50000}"/>
    <cellStyle name="20% - Accent1 4 5 2 10 2 3" xfId="42517" xr:uid="{00000000-0005-0000-0000-00005EA50000}"/>
    <cellStyle name="20% - Accent1 4 5 2 10 3" xfId="42518" xr:uid="{00000000-0005-0000-0000-00005FA50000}"/>
    <cellStyle name="20% - Accent1 4 5 2 10 3 2" xfId="42519" xr:uid="{00000000-0005-0000-0000-000060A50000}"/>
    <cellStyle name="20% - Accent1 4 5 2 10 4" xfId="42520" xr:uid="{00000000-0005-0000-0000-000061A50000}"/>
    <cellStyle name="20% - Accent1 4 5 2 11" xfId="42521" xr:uid="{00000000-0005-0000-0000-000062A50000}"/>
    <cellStyle name="20% - Accent1 4 5 2 11 2" xfId="42522" xr:uid="{00000000-0005-0000-0000-000063A50000}"/>
    <cellStyle name="20% - Accent1 4 5 2 11 2 2" xfId="42523" xr:uid="{00000000-0005-0000-0000-000064A50000}"/>
    <cellStyle name="20% - Accent1 4 5 2 11 3" xfId="42524" xr:uid="{00000000-0005-0000-0000-000065A50000}"/>
    <cellStyle name="20% - Accent1 4 5 2 12" xfId="42525" xr:uid="{00000000-0005-0000-0000-000066A50000}"/>
    <cellStyle name="20% - Accent1 4 5 2 12 2" xfId="42526" xr:uid="{00000000-0005-0000-0000-000067A50000}"/>
    <cellStyle name="20% - Accent1 4 5 2 12 2 2" xfId="42527" xr:uid="{00000000-0005-0000-0000-000068A50000}"/>
    <cellStyle name="20% - Accent1 4 5 2 12 3" xfId="42528" xr:uid="{00000000-0005-0000-0000-000069A50000}"/>
    <cellStyle name="20% - Accent1 4 5 2 13" xfId="42529" xr:uid="{00000000-0005-0000-0000-00006AA50000}"/>
    <cellStyle name="20% - Accent1 4 5 2 13 2" xfId="42530" xr:uid="{00000000-0005-0000-0000-00006BA50000}"/>
    <cellStyle name="20% - Accent1 4 5 2 14" xfId="42531" xr:uid="{00000000-0005-0000-0000-00006CA50000}"/>
    <cellStyle name="20% - Accent1 4 5 2 14 2" xfId="42532" xr:uid="{00000000-0005-0000-0000-00006DA50000}"/>
    <cellStyle name="20% - Accent1 4 5 2 15" xfId="42533" xr:uid="{00000000-0005-0000-0000-00006EA50000}"/>
    <cellStyle name="20% - Accent1 4 5 2 2" xfId="42534" xr:uid="{00000000-0005-0000-0000-00006FA50000}"/>
    <cellStyle name="20% - Accent1 4 5 2 2 10" xfId="42535" xr:uid="{00000000-0005-0000-0000-000070A50000}"/>
    <cellStyle name="20% - Accent1 4 5 2 2 10 2" xfId="42536" xr:uid="{00000000-0005-0000-0000-000071A50000}"/>
    <cellStyle name="20% - Accent1 4 5 2 2 10 2 2" xfId="42537" xr:uid="{00000000-0005-0000-0000-000072A50000}"/>
    <cellStyle name="20% - Accent1 4 5 2 2 10 3" xfId="42538" xr:uid="{00000000-0005-0000-0000-000073A50000}"/>
    <cellStyle name="20% - Accent1 4 5 2 2 11" xfId="42539" xr:uid="{00000000-0005-0000-0000-000074A50000}"/>
    <cellStyle name="20% - Accent1 4 5 2 2 11 2" xfId="42540" xr:uid="{00000000-0005-0000-0000-000075A50000}"/>
    <cellStyle name="20% - Accent1 4 5 2 2 11 2 2" xfId="42541" xr:uid="{00000000-0005-0000-0000-000076A50000}"/>
    <cellStyle name="20% - Accent1 4 5 2 2 11 3" xfId="42542" xr:uid="{00000000-0005-0000-0000-000077A50000}"/>
    <cellStyle name="20% - Accent1 4 5 2 2 12" xfId="42543" xr:uid="{00000000-0005-0000-0000-000078A50000}"/>
    <cellStyle name="20% - Accent1 4 5 2 2 12 2" xfId="42544" xr:uid="{00000000-0005-0000-0000-000079A50000}"/>
    <cellStyle name="20% - Accent1 4 5 2 2 13" xfId="42545" xr:uid="{00000000-0005-0000-0000-00007AA50000}"/>
    <cellStyle name="20% - Accent1 4 5 2 2 13 2" xfId="42546" xr:uid="{00000000-0005-0000-0000-00007BA50000}"/>
    <cellStyle name="20% - Accent1 4 5 2 2 14" xfId="42547" xr:uid="{00000000-0005-0000-0000-00007CA50000}"/>
    <cellStyle name="20% - Accent1 4 5 2 2 2" xfId="42548" xr:uid="{00000000-0005-0000-0000-00007DA50000}"/>
    <cellStyle name="20% - Accent1 4 5 2 2 2 10" xfId="42549" xr:uid="{00000000-0005-0000-0000-00007EA50000}"/>
    <cellStyle name="20% - Accent1 4 5 2 2 2 10 2" xfId="42550" xr:uid="{00000000-0005-0000-0000-00007FA50000}"/>
    <cellStyle name="20% - Accent1 4 5 2 2 2 11" xfId="42551" xr:uid="{00000000-0005-0000-0000-000080A50000}"/>
    <cellStyle name="20% - Accent1 4 5 2 2 2 2" xfId="42552" xr:uid="{00000000-0005-0000-0000-000081A50000}"/>
    <cellStyle name="20% - Accent1 4 5 2 2 2 2 2" xfId="42553" xr:uid="{00000000-0005-0000-0000-000082A50000}"/>
    <cellStyle name="20% - Accent1 4 5 2 2 2 2 2 2" xfId="42554" xr:uid="{00000000-0005-0000-0000-000083A50000}"/>
    <cellStyle name="20% - Accent1 4 5 2 2 2 2 2 2 2" xfId="42555" xr:uid="{00000000-0005-0000-0000-000084A50000}"/>
    <cellStyle name="20% - Accent1 4 5 2 2 2 2 2 2 2 2" xfId="42556" xr:uid="{00000000-0005-0000-0000-000085A50000}"/>
    <cellStyle name="20% - Accent1 4 5 2 2 2 2 2 2 3" xfId="42557" xr:uid="{00000000-0005-0000-0000-000086A50000}"/>
    <cellStyle name="20% - Accent1 4 5 2 2 2 2 2 3" xfId="42558" xr:uid="{00000000-0005-0000-0000-000087A50000}"/>
    <cellStyle name="20% - Accent1 4 5 2 2 2 2 2 3 2" xfId="42559" xr:uid="{00000000-0005-0000-0000-000088A50000}"/>
    <cellStyle name="20% - Accent1 4 5 2 2 2 2 2 4" xfId="42560" xr:uid="{00000000-0005-0000-0000-000089A50000}"/>
    <cellStyle name="20% - Accent1 4 5 2 2 2 2 3" xfId="42561" xr:uid="{00000000-0005-0000-0000-00008AA50000}"/>
    <cellStyle name="20% - Accent1 4 5 2 2 2 2 3 2" xfId="42562" xr:uid="{00000000-0005-0000-0000-00008BA50000}"/>
    <cellStyle name="20% - Accent1 4 5 2 2 2 2 3 2 2" xfId="42563" xr:uid="{00000000-0005-0000-0000-00008CA50000}"/>
    <cellStyle name="20% - Accent1 4 5 2 2 2 2 3 2 2 2" xfId="42564" xr:uid="{00000000-0005-0000-0000-00008DA50000}"/>
    <cellStyle name="20% - Accent1 4 5 2 2 2 2 3 2 3" xfId="42565" xr:uid="{00000000-0005-0000-0000-00008EA50000}"/>
    <cellStyle name="20% - Accent1 4 5 2 2 2 2 3 3" xfId="42566" xr:uid="{00000000-0005-0000-0000-00008FA50000}"/>
    <cellStyle name="20% - Accent1 4 5 2 2 2 2 3 3 2" xfId="42567" xr:uid="{00000000-0005-0000-0000-000090A50000}"/>
    <cellStyle name="20% - Accent1 4 5 2 2 2 2 3 4" xfId="42568" xr:uid="{00000000-0005-0000-0000-000091A50000}"/>
    <cellStyle name="20% - Accent1 4 5 2 2 2 2 4" xfId="42569" xr:uid="{00000000-0005-0000-0000-000092A50000}"/>
    <cellStyle name="20% - Accent1 4 5 2 2 2 2 4 2" xfId="42570" xr:uid="{00000000-0005-0000-0000-000093A50000}"/>
    <cellStyle name="20% - Accent1 4 5 2 2 2 2 4 2 2" xfId="42571" xr:uid="{00000000-0005-0000-0000-000094A50000}"/>
    <cellStyle name="20% - Accent1 4 5 2 2 2 2 4 2 2 2" xfId="42572" xr:uid="{00000000-0005-0000-0000-000095A50000}"/>
    <cellStyle name="20% - Accent1 4 5 2 2 2 2 4 2 3" xfId="42573" xr:uid="{00000000-0005-0000-0000-000096A50000}"/>
    <cellStyle name="20% - Accent1 4 5 2 2 2 2 4 3" xfId="42574" xr:uid="{00000000-0005-0000-0000-000097A50000}"/>
    <cellStyle name="20% - Accent1 4 5 2 2 2 2 4 3 2" xfId="42575" xr:uid="{00000000-0005-0000-0000-000098A50000}"/>
    <cellStyle name="20% - Accent1 4 5 2 2 2 2 4 4" xfId="42576" xr:uid="{00000000-0005-0000-0000-000099A50000}"/>
    <cellStyle name="20% - Accent1 4 5 2 2 2 2 5" xfId="42577" xr:uid="{00000000-0005-0000-0000-00009AA50000}"/>
    <cellStyle name="20% - Accent1 4 5 2 2 2 2 5 2" xfId="42578" xr:uid="{00000000-0005-0000-0000-00009BA50000}"/>
    <cellStyle name="20% - Accent1 4 5 2 2 2 2 5 2 2" xfId="42579" xr:uid="{00000000-0005-0000-0000-00009CA50000}"/>
    <cellStyle name="20% - Accent1 4 5 2 2 2 2 5 3" xfId="42580" xr:uid="{00000000-0005-0000-0000-00009DA50000}"/>
    <cellStyle name="20% - Accent1 4 5 2 2 2 2 6" xfId="42581" xr:uid="{00000000-0005-0000-0000-00009EA50000}"/>
    <cellStyle name="20% - Accent1 4 5 2 2 2 2 6 2" xfId="42582" xr:uid="{00000000-0005-0000-0000-00009FA50000}"/>
    <cellStyle name="20% - Accent1 4 5 2 2 2 2 6 2 2" xfId="42583" xr:uid="{00000000-0005-0000-0000-0000A0A50000}"/>
    <cellStyle name="20% - Accent1 4 5 2 2 2 2 6 3" xfId="42584" xr:uid="{00000000-0005-0000-0000-0000A1A50000}"/>
    <cellStyle name="20% - Accent1 4 5 2 2 2 2 7" xfId="42585" xr:uid="{00000000-0005-0000-0000-0000A2A50000}"/>
    <cellStyle name="20% - Accent1 4 5 2 2 2 2 7 2" xfId="42586" xr:uid="{00000000-0005-0000-0000-0000A3A50000}"/>
    <cellStyle name="20% - Accent1 4 5 2 2 2 2 8" xfId="42587" xr:uid="{00000000-0005-0000-0000-0000A4A50000}"/>
    <cellStyle name="20% - Accent1 4 5 2 2 2 2 8 2" xfId="42588" xr:uid="{00000000-0005-0000-0000-0000A5A50000}"/>
    <cellStyle name="20% - Accent1 4 5 2 2 2 2 9" xfId="42589" xr:uid="{00000000-0005-0000-0000-0000A6A50000}"/>
    <cellStyle name="20% - Accent1 4 5 2 2 2 3" xfId="42590" xr:uid="{00000000-0005-0000-0000-0000A7A50000}"/>
    <cellStyle name="20% - Accent1 4 5 2 2 2 3 2" xfId="42591" xr:uid="{00000000-0005-0000-0000-0000A8A50000}"/>
    <cellStyle name="20% - Accent1 4 5 2 2 2 3 2 2" xfId="42592" xr:uid="{00000000-0005-0000-0000-0000A9A50000}"/>
    <cellStyle name="20% - Accent1 4 5 2 2 2 3 2 2 2" xfId="42593" xr:uid="{00000000-0005-0000-0000-0000AAA50000}"/>
    <cellStyle name="20% - Accent1 4 5 2 2 2 3 2 2 2 2" xfId="42594" xr:uid="{00000000-0005-0000-0000-0000ABA50000}"/>
    <cellStyle name="20% - Accent1 4 5 2 2 2 3 2 2 3" xfId="42595" xr:uid="{00000000-0005-0000-0000-0000ACA50000}"/>
    <cellStyle name="20% - Accent1 4 5 2 2 2 3 2 3" xfId="42596" xr:uid="{00000000-0005-0000-0000-0000ADA50000}"/>
    <cellStyle name="20% - Accent1 4 5 2 2 2 3 2 3 2" xfId="42597" xr:uid="{00000000-0005-0000-0000-0000AEA50000}"/>
    <cellStyle name="20% - Accent1 4 5 2 2 2 3 2 4" xfId="42598" xr:uid="{00000000-0005-0000-0000-0000AFA50000}"/>
    <cellStyle name="20% - Accent1 4 5 2 2 2 3 3" xfId="42599" xr:uid="{00000000-0005-0000-0000-0000B0A50000}"/>
    <cellStyle name="20% - Accent1 4 5 2 2 2 3 3 2" xfId="42600" xr:uid="{00000000-0005-0000-0000-0000B1A50000}"/>
    <cellStyle name="20% - Accent1 4 5 2 2 2 3 3 2 2" xfId="42601" xr:uid="{00000000-0005-0000-0000-0000B2A50000}"/>
    <cellStyle name="20% - Accent1 4 5 2 2 2 3 3 2 2 2" xfId="42602" xr:uid="{00000000-0005-0000-0000-0000B3A50000}"/>
    <cellStyle name="20% - Accent1 4 5 2 2 2 3 3 2 3" xfId="42603" xr:uid="{00000000-0005-0000-0000-0000B4A50000}"/>
    <cellStyle name="20% - Accent1 4 5 2 2 2 3 3 3" xfId="42604" xr:uid="{00000000-0005-0000-0000-0000B5A50000}"/>
    <cellStyle name="20% - Accent1 4 5 2 2 2 3 3 3 2" xfId="42605" xr:uid="{00000000-0005-0000-0000-0000B6A50000}"/>
    <cellStyle name="20% - Accent1 4 5 2 2 2 3 3 4" xfId="42606" xr:uid="{00000000-0005-0000-0000-0000B7A50000}"/>
    <cellStyle name="20% - Accent1 4 5 2 2 2 3 4" xfId="42607" xr:uid="{00000000-0005-0000-0000-0000B8A50000}"/>
    <cellStyle name="20% - Accent1 4 5 2 2 2 3 4 2" xfId="42608" xr:uid="{00000000-0005-0000-0000-0000B9A50000}"/>
    <cellStyle name="20% - Accent1 4 5 2 2 2 3 4 2 2" xfId="42609" xr:uid="{00000000-0005-0000-0000-0000BAA50000}"/>
    <cellStyle name="20% - Accent1 4 5 2 2 2 3 4 2 2 2" xfId="42610" xr:uid="{00000000-0005-0000-0000-0000BBA50000}"/>
    <cellStyle name="20% - Accent1 4 5 2 2 2 3 4 2 3" xfId="42611" xr:uid="{00000000-0005-0000-0000-0000BCA50000}"/>
    <cellStyle name="20% - Accent1 4 5 2 2 2 3 4 3" xfId="42612" xr:uid="{00000000-0005-0000-0000-0000BDA50000}"/>
    <cellStyle name="20% - Accent1 4 5 2 2 2 3 4 3 2" xfId="42613" xr:uid="{00000000-0005-0000-0000-0000BEA50000}"/>
    <cellStyle name="20% - Accent1 4 5 2 2 2 3 4 4" xfId="42614" xr:uid="{00000000-0005-0000-0000-0000BFA50000}"/>
    <cellStyle name="20% - Accent1 4 5 2 2 2 3 5" xfId="42615" xr:uid="{00000000-0005-0000-0000-0000C0A50000}"/>
    <cellStyle name="20% - Accent1 4 5 2 2 2 3 5 2" xfId="42616" xr:uid="{00000000-0005-0000-0000-0000C1A50000}"/>
    <cellStyle name="20% - Accent1 4 5 2 2 2 3 5 2 2" xfId="42617" xr:uid="{00000000-0005-0000-0000-0000C2A50000}"/>
    <cellStyle name="20% - Accent1 4 5 2 2 2 3 5 3" xfId="42618" xr:uid="{00000000-0005-0000-0000-0000C3A50000}"/>
    <cellStyle name="20% - Accent1 4 5 2 2 2 3 6" xfId="42619" xr:uid="{00000000-0005-0000-0000-0000C4A50000}"/>
    <cellStyle name="20% - Accent1 4 5 2 2 2 3 6 2" xfId="42620" xr:uid="{00000000-0005-0000-0000-0000C5A50000}"/>
    <cellStyle name="20% - Accent1 4 5 2 2 2 3 6 2 2" xfId="42621" xr:uid="{00000000-0005-0000-0000-0000C6A50000}"/>
    <cellStyle name="20% - Accent1 4 5 2 2 2 3 6 3" xfId="42622" xr:uid="{00000000-0005-0000-0000-0000C7A50000}"/>
    <cellStyle name="20% - Accent1 4 5 2 2 2 3 7" xfId="42623" xr:uid="{00000000-0005-0000-0000-0000C8A50000}"/>
    <cellStyle name="20% - Accent1 4 5 2 2 2 3 7 2" xfId="42624" xr:uid="{00000000-0005-0000-0000-0000C9A50000}"/>
    <cellStyle name="20% - Accent1 4 5 2 2 2 3 8" xfId="42625" xr:uid="{00000000-0005-0000-0000-0000CAA50000}"/>
    <cellStyle name="20% - Accent1 4 5 2 2 2 3 8 2" xfId="42626" xr:uid="{00000000-0005-0000-0000-0000CBA50000}"/>
    <cellStyle name="20% - Accent1 4 5 2 2 2 3 9" xfId="42627" xr:uid="{00000000-0005-0000-0000-0000CCA50000}"/>
    <cellStyle name="20% - Accent1 4 5 2 2 2 4" xfId="42628" xr:uid="{00000000-0005-0000-0000-0000CDA50000}"/>
    <cellStyle name="20% - Accent1 4 5 2 2 2 4 2" xfId="42629" xr:uid="{00000000-0005-0000-0000-0000CEA50000}"/>
    <cellStyle name="20% - Accent1 4 5 2 2 2 4 2 2" xfId="42630" xr:uid="{00000000-0005-0000-0000-0000CFA50000}"/>
    <cellStyle name="20% - Accent1 4 5 2 2 2 4 2 2 2" xfId="42631" xr:uid="{00000000-0005-0000-0000-0000D0A50000}"/>
    <cellStyle name="20% - Accent1 4 5 2 2 2 4 2 3" xfId="42632" xr:uid="{00000000-0005-0000-0000-0000D1A50000}"/>
    <cellStyle name="20% - Accent1 4 5 2 2 2 4 3" xfId="42633" xr:uid="{00000000-0005-0000-0000-0000D2A50000}"/>
    <cellStyle name="20% - Accent1 4 5 2 2 2 4 3 2" xfId="42634" xr:uid="{00000000-0005-0000-0000-0000D3A50000}"/>
    <cellStyle name="20% - Accent1 4 5 2 2 2 4 4" xfId="42635" xr:uid="{00000000-0005-0000-0000-0000D4A50000}"/>
    <cellStyle name="20% - Accent1 4 5 2 2 2 5" xfId="42636" xr:uid="{00000000-0005-0000-0000-0000D5A50000}"/>
    <cellStyle name="20% - Accent1 4 5 2 2 2 5 2" xfId="42637" xr:uid="{00000000-0005-0000-0000-0000D6A50000}"/>
    <cellStyle name="20% - Accent1 4 5 2 2 2 5 2 2" xfId="42638" xr:uid="{00000000-0005-0000-0000-0000D7A50000}"/>
    <cellStyle name="20% - Accent1 4 5 2 2 2 5 2 2 2" xfId="42639" xr:uid="{00000000-0005-0000-0000-0000D8A50000}"/>
    <cellStyle name="20% - Accent1 4 5 2 2 2 5 2 3" xfId="42640" xr:uid="{00000000-0005-0000-0000-0000D9A50000}"/>
    <cellStyle name="20% - Accent1 4 5 2 2 2 5 3" xfId="42641" xr:uid="{00000000-0005-0000-0000-0000DAA50000}"/>
    <cellStyle name="20% - Accent1 4 5 2 2 2 5 3 2" xfId="42642" xr:uid="{00000000-0005-0000-0000-0000DBA50000}"/>
    <cellStyle name="20% - Accent1 4 5 2 2 2 5 4" xfId="42643" xr:uid="{00000000-0005-0000-0000-0000DCA50000}"/>
    <cellStyle name="20% - Accent1 4 5 2 2 2 6" xfId="42644" xr:uid="{00000000-0005-0000-0000-0000DDA50000}"/>
    <cellStyle name="20% - Accent1 4 5 2 2 2 6 2" xfId="42645" xr:uid="{00000000-0005-0000-0000-0000DEA50000}"/>
    <cellStyle name="20% - Accent1 4 5 2 2 2 6 2 2" xfId="42646" xr:uid="{00000000-0005-0000-0000-0000DFA50000}"/>
    <cellStyle name="20% - Accent1 4 5 2 2 2 6 2 2 2" xfId="42647" xr:uid="{00000000-0005-0000-0000-0000E0A50000}"/>
    <cellStyle name="20% - Accent1 4 5 2 2 2 6 2 3" xfId="42648" xr:uid="{00000000-0005-0000-0000-0000E1A50000}"/>
    <cellStyle name="20% - Accent1 4 5 2 2 2 6 3" xfId="42649" xr:uid="{00000000-0005-0000-0000-0000E2A50000}"/>
    <cellStyle name="20% - Accent1 4 5 2 2 2 6 3 2" xfId="42650" xr:uid="{00000000-0005-0000-0000-0000E3A50000}"/>
    <cellStyle name="20% - Accent1 4 5 2 2 2 6 4" xfId="42651" xr:uid="{00000000-0005-0000-0000-0000E4A50000}"/>
    <cellStyle name="20% - Accent1 4 5 2 2 2 7" xfId="42652" xr:uid="{00000000-0005-0000-0000-0000E5A50000}"/>
    <cellStyle name="20% - Accent1 4 5 2 2 2 7 2" xfId="42653" xr:uid="{00000000-0005-0000-0000-0000E6A50000}"/>
    <cellStyle name="20% - Accent1 4 5 2 2 2 7 2 2" xfId="42654" xr:uid="{00000000-0005-0000-0000-0000E7A50000}"/>
    <cellStyle name="20% - Accent1 4 5 2 2 2 7 3" xfId="42655" xr:uid="{00000000-0005-0000-0000-0000E8A50000}"/>
    <cellStyle name="20% - Accent1 4 5 2 2 2 8" xfId="42656" xr:uid="{00000000-0005-0000-0000-0000E9A50000}"/>
    <cellStyle name="20% - Accent1 4 5 2 2 2 8 2" xfId="42657" xr:uid="{00000000-0005-0000-0000-0000EAA50000}"/>
    <cellStyle name="20% - Accent1 4 5 2 2 2 8 2 2" xfId="42658" xr:uid="{00000000-0005-0000-0000-0000EBA50000}"/>
    <cellStyle name="20% - Accent1 4 5 2 2 2 8 3" xfId="42659" xr:uid="{00000000-0005-0000-0000-0000ECA50000}"/>
    <cellStyle name="20% - Accent1 4 5 2 2 2 9" xfId="42660" xr:uid="{00000000-0005-0000-0000-0000EDA50000}"/>
    <cellStyle name="20% - Accent1 4 5 2 2 2 9 2" xfId="42661" xr:uid="{00000000-0005-0000-0000-0000EEA50000}"/>
    <cellStyle name="20% - Accent1 4 5 2 2 3" xfId="42662" xr:uid="{00000000-0005-0000-0000-0000EFA50000}"/>
    <cellStyle name="20% - Accent1 4 5 2 2 3 10" xfId="42663" xr:uid="{00000000-0005-0000-0000-0000F0A50000}"/>
    <cellStyle name="20% - Accent1 4 5 2 2 3 10 2" xfId="42664" xr:uid="{00000000-0005-0000-0000-0000F1A50000}"/>
    <cellStyle name="20% - Accent1 4 5 2 2 3 11" xfId="42665" xr:uid="{00000000-0005-0000-0000-0000F2A50000}"/>
    <cellStyle name="20% - Accent1 4 5 2 2 3 2" xfId="42666" xr:uid="{00000000-0005-0000-0000-0000F3A50000}"/>
    <cellStyle name="20% - Accent1 4 5 2 2 3 2 2" xfId="42667" xr:uid="{00000000-0005-0000-0000-0000F4A50000}"/>
    <cellStyle name="20% - Accent1 4 5 2 2 3 2 2 2" xfId="42668" xr:uid="{00000000-0005-0000-0000-0000F5A50000}"/>
    <cellStyle name="20% - Accent1 4 5 2 2 3 2 2 2 2" xfId="42669" xr:uid="{00000000-0005-0000-0000-0000F6A50000}"/>
    <cellStyle name="20% - Accent1 4 5 2 2 3 2 2 2 2 2" xfId="42670" xr:uid="{00000000-0005-0000-0000-0000F7A50000}"/>
    <cellStyle name="20% - Accent1 4 5 2 2 3 2 2 2 3" xfId="42671" xr:uid="{00000000-0005-0000-0000-0000F8A50000}"/>
    <cellStyle name="20% - Accent1 4 5 2 2 3 2 2 3" xfId="42672" xr:uid="{00000000-0005-0000-0000-0000F9A50000}"/>
    <cellStyle name="20% - Accent1 4 5 2 2 3 2 2 3 2" xfId="42673" xr:uid="{00000000-0005-0000-0000-0000FAA50000}"/>
    <cellStyle name="20% - Accent1 4 5 2 2 3 2 2 4" xfId="42674" xr:uid="{00000000-0005-0000-0000-0000FBA50000}"/>
    <cellStyle name="20% - Accent1 4 5 2 2 3 2 3" xfId="42675" xr:uid="{00000000-0005-0000-0000-0000FCA50000}"/>
    <cellStyle name="20% - Accent1 4 5 2 2 3 2 3 2" xfId="42676" xr:uid="{00000000-0005-0000-0000-0000FDA50000}"/>
    <cellStyle name="20% - Accent1 4 5 2 2 3 2 3 2 2" xfId="42677" xr:uid="{00000000-0005-0000-0000-0000FEA50000}"/>
    <cellStyle name="20% - Accent1 4 5 2 2 3 2 3 2 2 2" xfId="42678" xr:uid="{00000000-0005-0000-0000-0000FFA50000}"/>
    <cellStyle name="20% - Accent1 4 5 2 2 3 2 3 2 3" xfId="42679" xr:uid="{00000000-0005-0000-0000-000000A60000}"/>
    <cellStyle name="20% - Accent1 4 5 2 2 3 2 3 3" xfId="42680" xr:uid="{00000000-0005-0000-0000-000001A60000}"/>
    <cellStyle name="20% - Accent1 4 5 2 2 3 2 3 3 2" xfId="42681" xr:uid="{00000000-0005-0000-0000-000002A60000}"/>
    <cellStyle name="20% - Accent1 4 5 2 2 3 2 3 4" xfId="42682" xr:uid="{00000000-0005-0000-0000-000003A60000}"/>
    <cellStyle name="20% - Accent1 4 5 2 2 3 2 4" xfId="42683" xr:uid="{00000000-0005-0000-0000-000004A60000}"/>
    <cellStyle name="20% - Accent1 4 5 2 2 3 2 4 2" xfId="42684" xr:uid="{00000000-0005-0000-0000-000005A60000}"/>
    <cellStyle name="20% - Accent1 4 5 2 2 3 2 4 2 2" xfId="42685" xr:uid="{00000000-0005-0000-0000-000006A60000}"/>
    <cellStyle name="20% - Accent1 4 5 2 2 3 2 4 2 2 2" xfId="42686" xr:uid="{00000000-0005-0000-0000-000007A60000}"/>
    <cellStyle name="20% - Accent1 4 5 2 2 3 2 4 2 3" xfId="42687" xr:uid="{00000000-0005-0000-0000-000008A60000}"/>
    <cellStyle name="20% - Accent1 4 5 2 2 3 2 4 3" xfId="42688" xr:uid="{00000000-0005-0000-0000-000009A60000}"/>
    <cellStyle name="20% - Accent1 4 5 2 2 3 2 4 3 2" xfId="42689" xr:uid="{00000000-0005-0000-0000-00000AA60000}"/>
    <cellStyle name="20% - Accent1 4 5 2 2 3 2 4 4" xfId="42690" xr:uid="{00000000-0005-0000-0000-00000BA60000}"/>
    <cellStyle name="20% - Accent1 4 5 2 2 3 2 5" xfId="42691" xr:uid="{00000000-0005-0000-0000-00000CA60000}"/>
    <cellStyle name="20% - Accent1 4 5 2 2 3 2 5 2" xfId="42692" xr:uid="{00000000-0005-0000-0000-00000DA60000}"/>
    <cellStyle name="20% - Accent1 4 5 2 2 3 2 5 2 2" xfId="42693" xr:uid="{00000000-0005-0000-0000-00000EA60000}"/>
    <cellStyle name="20% - Accent1 4 5 2 2 3 2 5 3" xfId="42694" xr:uid="{00000000-0005-0000-0000-00000FA60000}"/>
    <cellStyle name="20% - Accent1 4 5 2 2 3 2 6" xfId="42695" xr:uid="{00000000-0005-0000-0000-000010A60000}"/>
    <cellStyle name="20% - Accent1 4 5 2 2 3 2 6 2" xfId="42696" xr:uid="{00000000-0005-0000-0000-000011A60000}"/>
    <cellStyle name="20% - Accent1 4 5 2 2 3 2 6 2 2" xfId="42697" xr:uid="{00000000-0005-0000-0000-000012A60000}"/>
    <cellStyle name="20% - Accent1 4 5 2 2 3 2 6 3" xfId="42698" xr:uid="{00000000-0005-0000-0000-000013A60000}"/>
    <cellStyle name="20% - Accent1 4 5 2 2 3 2 7" xfId="42699" xr:uid="{00000000-0005-0000-0000-000014A60000}"/>
    <cellStyle name="20% - Accent1 4 5 2 2 3 2 7 2" xfId="42700" xr:uid="{00000000-0005-0000-0000-000015A60000}"/>
    <cellStyle name="20% - Accent1 4 5 2 2 3 2 8" xfId="42701" xr:uid="{00000000-0005-0000-0000-000016A60000}"/>
    <cellStyle name="20% - Accent1 4 5 2 2 3 2 8 2" xfId="42702" xr:uid="{00000000-0005-0000-0000-000017A60000}"/>
    <cellStyle name="20% - Accent1 4 5 2 2 3 2 9" xfId="42703" xr:uid="{00000000-0005-0000-0000-000018A60000}"/>
    <cellStyle name="20% - Accent1 4 5 2 2 3 3" xfId="42704" xr:uid="{00000000-0005-0000-0000-000019A60000}"/>
    <cellStyle name="20% - Accent1 4 5 2 2 3 3 2" xfId="42705" xr:uid="{00000000-0005-0000-0000-00001AA60000}"/>
    <cellStyle name="20% - Accent1 4 5 2 2 3 3 2 2" xfId="42706" xr:uid="{00000000-0005-0000-0000-00001BA60000}"/>
    <cellStyle name="20% - Accent1 4 5 2 2 3 3 2 2 2" xfId="42707" xr:uid="{00000000-0005-0000-0000-00001CA60000}"/>
    <cellStyle name="20% - Accent1 4 5 2 2 3 3 2 2 2 2" xfId="42708" xr:uid="{00000000-0005-0000-0000-00001DA60000}"/>
    <cellStyle name="20% - Accent1 4 5 2 2 3 3 2 2 3" xfId="42709" xr:uid="{00000000-0005-0000-0000-00001EA60000}"/>
    <cellStyle name="20% - Accent1 4 5 2 2 3 3 2 3" xfId="42710" xr:uid="{00000000-0005-0000-0000-00001FA60000}"/>
    <cellStyle name="20% - Accent1 4 5 2 2 3 3 2 3 2" xfId="42711" xr:uid="{00000000-0005-0000-0000-000020A60000}"/>
    <cellStyle name="20% - Accent1 4 5 2 2 3 3 2 4" xfId="42712" xr:uid="{00000000-0005-0000-0000-000021A60000}"/>
    <cellStyle name="20% - Accent1 4 5 2 2 3 3 3" xfId="42713" xr:uid="{00000000-0005-0000-0000-000022A60000}"/>
    <cellStyle name="20% - Accent1 4 5 2 2 3 3 3 2" xfId="42714" xr:uid="{00000000-0005-0000-0000-000023A60000}"/>
    <cellStyle name="20% - Accent1 4 5 2 2 3 3 3 2 2" xfId="42715" xr:uid="{00000000-0005-0000-0000-000024A60000}"/>
    <cellStyle name="20% - Accent1 4 5 2 2 3 3 3 2 2 2" xfId="42716" xr:uid="{00000000-0005-0000-0000-000025A60000}"/>
    <cellStyle name="20% - Accent1 4 5 2 2 3 3 3 2 3" xfId="42717" xr:uid="{00000000-0005-0000-0000-000026A60000}"/>
    <cellStyle name="20% - Accent1 4 5 2 2 3 3 3 3" xfId="42718" xr:uid="{00000000-0005-0000-0000-000027A60000}"/>
    <cellStyle name="20% - Accent1 4 5 2 2 3 3 3 3 2" xfId="42719" xr:uid="{00000000-0005-0000-0000-000028A60000}"/>
    <cellStyle name="20% - Accent1 4 5 2 2 3 3 3 4" xfId="42720" xr:uid="{00000000-0005-0000-0000-000029A60000}"/>
    <cellStyle name="20% - Accent1 4 5 2 2 3 3 4" xfId="42721" xr:uid="{00000000-0005-0000-0000-00002AA60000}"/>
    <cellStyle name="20% - Accent1 4 5 2 2 3 3 4 2" xfId="42722" xr:uid="{00000000-0005-0000-0000-00002BA60000}"/>
    <cellStyle name="20% - Accent1 4 5 2 2 3 3 4 2 2" xfId="42723" xr:uid="{00000000-0005-0000-0000-00002CA60000}"/>
    <cellStyle name="20% - Accent1 4 5 2 2 3 3 4 2 2 2" xfId="42724" xr:uid="{00000000-0005-0000-0000-00002DA60000}"/>
    <cellStyle name="20% - Accent1 4 5 2 2 3 3 4 2 3" xfId="42725" xr:uid="{00000000-0005-0000-0000-00002EA60000}"/>
    <cellStyle name="20% - Accent1 4 5 2 2 3 3 4 3" xfId="42726" xr:uid="{00000000-0005-0000-0000-00002FA60000}"/>
    <cellStyle name="20% - Accent1 4 5 2 2 3 3 4 3 2" xfId="42727" xr:uid="{00000000-0005-0000-0000-000030A60000}"/>
    <cellStyle name="20% - Accent1 4 5 2 2 3 3 4 4" xfId="42728" xr:uid="{00000000-0005-0000-0000-000031A60000}"/>
    <cellStyle name="20% - Accent1 4 5 2 2 3 3 5" xfId="42729" xr:uid="{00000000-0005-0000-0000-000032A60000}"/>
    <cellStyle name="20% - Accent1 4 5 2 2 3 3 5 2" xfId="42730" xr:uid="{00000000-0005-0000-0000-000033A60000}"/>
    <cellStyle name="20% - Accent1 4 5 2 2 3 3 5 2 2" xfId="42731" xr:uid="{00000000-0005-0000-0000-000034A60000}"/>
    <cellStyle name="20% - Accent1 4 5 2 2 3 3 5 3" xfId="42732" xr:uid="{00000000-0005-0000-0000-000035A60000}"/>
    <cellStyle name="20% - Accent1 4 5 2 2 3 3 6" xfId="42733" xr:uid="{00000000-0005-0000-0000-000036A60000}"/>
    <cellStyle name="20% - Accent1 4 5 2 2 3 3 6 2" xfId="42734" xr:uid="{00000000-0005-0000-0000-000037A60000}"/>
    <cellStyle name="20% - Accent1 4 5 2 2 3 3 6 2 2" xfId="42735" xr:uid="{00000000-0005-0000-0000-000038A60000}"/>
    <cellStyle name="20% - Accent1 4 5 2 2 3 3 6 3" xfId="42736" xr:uid="{00000000-0005-0000-0000-000039A60000}"/>
    <cellStyle name="20% - Accent1 4 5 2 2 3 3 7" xfId="42737" xr:uid="{00000000-0005-0000-0000-00003AA60000}"/>
    <cellStyle name="20% - Accent1 4 5 2 2 3 3 7 2" xfId="42738" xr:uid="{00000000-0005-0000-0000-00003BA60000}"/>
    <cellStyle name="20% - Accent1 4 5 2 2 3 3 8" xfId="42739" xr:uid="{00000000-0005-0000-0000-00003CA60000}"/>
    <cellStyle name="20% - Accent1 4 5 2 2 3 3 8 2" xfId="42740" xr:uid="{00000000-0005-0000-0000-00003DA60000}"/>
    <cellStyle name="20% - Accent1 4 5 2 2 3 3 9" xfId="42741" xr:uid="{00000000-0005-0000-0000-00003EA60000}"/>
    <cellStyle name="20% - Accent1 4 5 2 2 3 4" xfId="42742" xr:uid="{00000000-0005-0000-0000-00003FA60000}"/>
    <cellStyle name="20% - Accent1 4 5 2 2 3 4 2" xfId="42743" xr:uid="{00000000-0005-0000-0000-000040A60000}"/>
    <cellStyle name="20% - Accent1 4 5 2 2 3 4 2 2" xfId="42744" xr:uid="{00000000-0005-0000-0000-000041A60000}"/>
    <cellStyle name="20% - Accent1 4 5 2 2 3 4 2 2 2" xfId="42745" xr:uid="{00000000-0005-0000-0000-000042A60000}"/>
    <cellStyle name="20% - Accent1 4 5 2 2 3 4 2 3" xfId="42746" xr:uid="{00000000-0005-0000-0000-000043A60000}"/>
    <cellStyle name="20% - Accent1 4 5 2 2 3 4 3" xfId="42747" xr:uid="{00000000-0005-0000-0000-000044A60000}"/>
    <cellStyle name="20% - Accent1 4 5 2 2 3 4 3 2" xfId="42748" xr:uid="{00000000-0005-0000-0000-000045A60000}"/>
    <cellStyle name="20% - Accent1 4 5 2 2 3 4 4" xfId="42749" xr:uid="{00000000-0005-0000-0000-000046A60000}"/>
    <cellStyle name="20% - Accent1 4 5 2 2 3 5" xfId="42750" xr:uid="{00000000-0005-0000-0000-000047A60000}"/>
    <cellStyle name="20% - Accent1 4 5 2 2 3 5 2" xfId="42751" xr:uid="{00000000-0005-0000-0000-000048A60000}"/>
    <cellStyle name="20% - Accent1 4 5 2 2 3 5 2 2" xfId="42752" xr:uid="{00000000-0005-0000-0000-000049A60000}"/>
    <cellStyle name="20% - Accent1 4 5 2 2 3 5 2 2 2" xfId="42753" xr:uid="{00000000-0005-0000-0000-00004AA60000}"/>
    <cellStyle name="20% - Accent1 4 5 2 2 3 5 2 3" xfId="42754" xr:uid="{00000000-0005-0000-0000-00004BA60000}"/>
    <cellStyle name="20% - Accent1 4 5 2 2 3 5 3" xfId="42755" xr:uid="{00000000-0005-0000-0000-00004CA60000}"/>
    <cellStyle name="20% - Accent1 4 5 2 2 3 5 3 2" xfId="42756" xr:uid="{00000000-0005-0000-0000-00004DA60000}"/>
    <cellStyle name="20% - Accent1 4 5 2 2 3 5 4" xfId="42757" xr:uid="{00000000-0005-0000-0000-00004EA60000}"/>
    <cellStyle name="20% - Accent1 4 5 2 2 3 6" xfId="42758" xr:uid="{00000000-0005-0000-0000-00004FA60000}"/>
    <cellStyle name="20% - Accent1 4 5 2 2 3 6 2" xfId="42759" xr:uid="{00000000-0005-0000-0000-000050A60000}"/>
    <cellStyle name="20% - Accent1 4 5 2 2 3 6 2 2" xfId="42760" xr:uid="{00000000-0005-0000-0000-000051A60000}"/>
    <cellStyle name="20% - Accent1 4 5 2 2 3 6 2 2 2" xfId="42761" xr:uid="{00000000-0005-0000-0000-000052A60000}"/>
    <cellStyle name="20% - Accent1 4 5 2 2 3 6 2 3" xfId="42762" xr:uid="{00000000-0005-0000-0000-000053A60000}"/>
    <cellStyle name="20% - Accent1 4 5 2 2 3 6 3" xfId="42763" xr:uid="{00000000-0005-0000-0000-000054A60000}"/>
    <cellStyle name="20% - Accent1 4 5 2 2 3 6 3 2" xfId="42764" xr:uid="{00000000-0005-0000-0000-000055A60000}"/>
    <cellStyle name="20% - Accent1 4 5 2 2 3 6 4" xfId="42765" xr:uid="{00000000-0005-0000-0000-000056A60000}"/>
    <cellStyle name="20% - Accent1 4 5 2 2 3 7" xfId="42766" xr:uid="{00000000-0005-0000-0000-000057A60000}"/>
    <cellStyle name="20% - Accent1 4 5 2 2 3 7 2" xfId="42767" xr:uid="{00000000-0005-0000-0000-000058A60000}"/>
    <cellStyle name="20% - Accent1 4 5 2 2 3 7 2 2" xfId="42768" xr:uid="{00000000-0005-0000-0000-000059A60000}"/>
    <cellStyle name="20% - Accent1 4 5 2 2 3 7 3" xfId="42769" xr:uid="{00000000-0005-0000-0000-00005AA60000}"/>
    <cellStyle name="20% - Accent1 4 5 2 2 3 8" xfId="42770" xr:uid="{00000000-0005-0000-0000-00005BA60000}"/>
    <cellStyle name="20% - Accent1 4 5 2 2 3 8 2" xfId="42771" xr:uid="{00000000-0005-0000-0000-00005CA60000}"/>
    <cellStyle name="20% - Accent1 4 5 2 2 3 8 2 2" xfId="42772" xr:uid="{00000000-0005-0000-0000-00005DA60000}"/>
    <cellStyle name="20% - Accent1 4 5 2 2 3 8 3" xfId="42773" xr:uid="{00000000-0005-0000-0000-00005EA60000}"/>
    <cellStyle name="20% - Accent1 4 5 2 2 3 9" xfId="42774" xr:uid="{00000000-0005-0000-0000-00005FA60000}"/>
    <cellStyle name="20% - Accent1 4 5 2 2 3 9 2" xfId="42775" xr:uid="{00000000-0005-0000-0000-000060A60000}"/>
    <cellStyle name="20% - Accent1 4 5 2 2 4" xfId="42776" xr:uid="{00000000-0005-0000-0000-000061A60000}"/>
    <cellStyle name="20% - Accent1 4 5 2 2 4 10" xfId="42777" xr:uid="{00000000-0005-0000-0000-000062A60000}"/>
    <cellStyle name="20% - Accent1 4 5 2 2 4 10 2" xfId="42778" xr:uid="{00000000-0005-0000-0000-000063A60000}"/>
    <cellStyle name="20% - Accent1 4 5 2 2 4 11" xfId="42779" xr:uid="{00000000-0005-0000-0000-000064A60000}"/>
    <cellStyle name="20% - Accent1 4 5 2 2 4 2" xfId="42780" xr:uid="{00000000-0005-0000-0000-000065A60000}"/>
    <cellStyle name="20% - Accent1 4 5 2 2 4 2 2" xfId="42781" xr:uid="{00000000-0005-0000-0000-000066A60000}"/>
    <cellStyle name="20% - Accent1 4 5 2 2 4 2 2 2" xfId="42782" xr:uid="{00000000-0005-0000-0000-000067A60000}"/>
    <cellStyle name="20% - Accent1 4 5 2 2 4 2 2 2 2" xfId="42783" xr:uid="{00000000-0005-0000-0000-000068A60000}"/>
    <cellStyle name="20% - Accent1 4 5 2 2 4 2 2 2 2 2" xfId="42784" xr:uid="{00000000-0005-0000-0000-000069A60000}"/>
    <cellStyle name="20% - Accent1 4 5 2 2 4 2 2 2 3" xfId="42785" xr:uid="{00000000-0005-0000-0000-00006AA60000}"/>
    <cellStyle name="20% - Accent1 4 5 2 2 4 2 2 3" xfId="42786" xr:uid="{00000000-0005-0000-0000-00006BA60000}"/>
    <cellStyle name="20% - Accent1 4 5 2 2 4 2 2 3 2" xfId="42787" xr:uid="{00000000-0005-0000-0000-00006CA60000}"/>
    <cellStyle name="20% - Accent1 4 5 2 2 4 2 2 4" xfId="42788" xr:uid="{00000000-0005-0000-0000-00006DA60000}"/>
    <cellStyle name="20% - Accent1 4 5 2 2 4 2 3" xfId="42789" xr:uid="{00000000-0005-0000-0000-00006EA60000}"/>
    <cellStyle name="20% - Accent1 4 5 2 2 4 2 3 2" xfId="42790" xr:uid="{00000000-0005-0000-0000-00006FA60000}"/>
    <cellStyle name="20% - Accent1 4 5 2 2 4 2 3 2 2" xfId="42791" xr:uid="{00000000-0005-0000-0000-000070A60000}"/>
    <cellStyle name="20% - Accent1 4 5 2 2 4 2 3 2 2 2" xfId="42792" xr:uid="{00000000-0005-0000-0000-000071A60000}"/>
    <cellStyle name="20% - Accent1 4 5 2 2 4 2 3 2 3" xfId="42793" xr:uid="{00000000-0005-0000-0000-000072A60000}"/>
    <cellStyle name="20% - Accent1 4 5 2 2 4 2 3 3" xfId="42794" xr:uid="{00000000-0005-0000-0000-000073A60000}"/>
    <cellStyle name="20% - Accent1 4 5 2 2 4 2 3 3 2" xfId="42795" xr:uid="{00000000-0005-0000-0000-000074A60000}"/>
    <cellStyle name="20% - Accent1 4 5 2 2 4 2 3 4" xfId="42796" xr:uid="{00000000-0005-0000-0000-000075A60000}"/>
    <cellStyle name="20% - Accent1 4 5 2 2 4 2 4" xfId="42797" xr:uid="{00000000-0005-0000-0000-000076A60000}"/>
    <cellStyle name="20% - Accent1 4 5 2 2 4 2 4 2" xfId="42798" xr:uid="{00000000-0005-0000-0000-000077A60000}"/>
    <cellStyle name="20% - Accent1 4 5 2 2 4 2 4 2 2" xfId="42799" xr:uid="{00000000-0005-0000-0000-000078A60000}"/>
    <cellStyle name="20% - Accent1 4 5 2 2 4 2 4 2 2 2" xfId="42800" xr:uid="{00000000-0005-0000-0000-000079A60000}"/>
    <cellStyle name="20% - Accent1 4 5 2 2 4 2 4 2 3" xfId="42801" xr:uid="{00000000-0005-0000-0000-00007AA60000}"/>
    <cellStyle name="20% - Accent1 4 5 2 2 4 2 4 3" xfId="42802" xr:uid="{00000000-0005-0000-0000-00007BA60000}"/>
    <cellStyle name="20% - Accent1 4 5 2 2 4 2 4 3 2" xfId="42803" xr:uid="{00000000-0005-0000-0000-00007CA60000}"/>
    <cellStyle name="20% - Accent1 4 5 2 2 4 2 4 4" xfId="42804" xr:uid="{00000000-0005-0000-0000-00007DA60000}"/>
    <cellStyle name="20% - Accent1 4 5 2 2 4 2 5" xfId="42805" xr:uid="{00000000-0005-0000-0000-00007EA60000}"/>
    <cellStyle name="20% - Accent1 4 5 2 2 4 2 5 2" xfId="42806" xr:uid="{00000000-0005-0000-0000-00007FA60000}"/>
    <cellStyle name="20% - Accent1 4 5 2 2 4 2 5 2 2" xfId="42807" xr:uid="{00000000-0005-0000-0000-000080A60000}"/>
    <cellStyle name="20% - Accent1 4 5 2 2 4 2 5 3" xfId="42808" xr:uid="{00000000-0005-0000-0000-000081A60000}"/>
    <cellStyle name="20% - Accent1 4 5 2 2 4 2 6" xfId="42809" xr:uid="{00000000-0005-0000-0000-000082A60000}"/>
    <cellStyle name="20% - Accent1 4 5 2 2 4 2 6 2" xfId="42810" xr:uid="{00000000-0005-0000-0000-000083A60000}"/>
    <cellStyle name="20% - Accent1 4 5 2 2 4 2 6 2 2" xfId="42811" xr:uid="{00000000-0005-0000-0000-000084A60000}"/>
    <cellStyle name="20% - Accent1 4 5 2 2 4 2 6 3" xfId="42812" xr:uid="{00000000-0005-0000-0000-000085A60000}"/>
    <cellStyle name="20% - Accent1 4 5 2 2 4 2 7" xfId="42813" xr:uid="{00000000-0005-0000-0000-000086A60000}"/>
    <cellStyle name="20% - Accent1 4 5 2 2 4 2 7 2" xfId="42814" xr:uid="{00000000-0005-0000-0000-000087A60000}"/>
    <cellStyle name="20% - Accent1 4 5 2 2 4 2 8" xfId="42815" xr:uid="{00000000-0005-0000-0000-000088A60000}"/>
    <cellStyle name="20% - Accent1 4 5 2 2 4 2 8 2" xfId="42816" xr:uid="{00000000-0005-0000-0000-000089A60000}"/>
    <cellStyle name="20% - Accent1 4 5 2 2 4 2 9" xfId="42817" xr:uid="{00000000-0005-0000-0000-00008AA60000}"/>
    <cellStyle name="20% - Accent1 4 5 2 2 4 3" xfId="42818" xr:uid="{00000000-0005-0000-0000-00008BA60000}"/>
    <cellStyle name="20% - Accent1 4 5 2 2 4 3 2" xfId="42819" xr:uid="{00000000-0005-0000-0000-00008CA60000}"/>
    <cellStyle name="20% - Accent1 4 5 2 2 4 3 2 2" xfId="42820" xr:uid="{00000000-0005-0000-0000-00008DA60000}"/>
    <cellStyle name="20% - Accent1 4 5 2 2 4 3 2 2 2" xfId="42821" xr:uid="{00000000-0005-0000-0000-00008EA60000}"/>
    <cellStyle name="20% - Accent1 4 5 2 2 4 3 2 2 2 2" xfId="42822" xr:uid="{00000000-0005-0000-0000-00008FA60000}"/>
    <cellStyle name="20% - Accent1 4 5 2 2 4 3 2 2 3" xfId="42823" xr:uid="{00000000-0005-0000-0000-000090A60000}"/>
    <cellStyle name="20% - Accent1 4 5 2 2 4 3 2 3" xfId="42824" xr:uid="{00000000-0005-0000-0000-000091A60000}"/>
    <cellStyle name="20% - Accent1 4 5 2 2 4 3 2 3 2" xfId="42825" xr:uid="{00000000-0005-0000-0000-000092A60000}"/>
    <cellStyle name="20% - Accent1 4 5 2 2 4 3 2 4" xfId="42826" xr:uid="{00000000-0005-0000-0000-000093A60000}"/>
    <cellStyle name="20% - Accent1 4 5 2 2 4 3 3" xfId="42827" xr:uid="{00000000-0005-0000-0000-000094A60000}"/>
    <cellStyle name="20% - Accent1 4 5 2 2 4 3 3 2" xfId="42828" xr:uid="{00000000-0005-0000-0000-000095A60000}"/>
    <cellStyle name="20% - Accent1 4 5 2 2 4 3 3 2 2" xfId="42829" xr:uid="{00000000-0005-0000-0000-000096A60000}"/>
    <cellStyle name="20% - Accent1 4 5 2 2 4 3 3 2 2 2" xfId="42830" xr:uid="{00000000-0005-0000-0000-000097A60000}"/>
    <cellStyle name="20% - Accent1 4 5 2 2 4 3 3 2 3" xfId="42831" xr:uid="{00000000-0005-0000-0000-000098A60000}"/>
    <cellStyle name="20% - Accent1 4 5 2 2 4 3 3 3" xfId="42832" xr:uid="{00000000-0005-0000-0000-000099A60000}"/>
    <cellStyle name="20% - Accent1 4 5 2 2 4 3 3 3 2" xfId="42833" xr:uid="{00000000-0005-0000-0000-00009AA60000}"/>
    <cellStyle name="20% - Accent1 4 5 2 2 4 3 3 4" xfId="42834" xr:uid="{00000000-0005-0000-0000-00009BA60000}"/>
    <cellStyle name="20% - Accent1 4 5 2 2 4 3 4" xfId="42835" xr:uid="{00000000-0005-0000-0000-00009CA60000}"/>
    <cellStyle name="20% - Accent1 4 5 2 2 4 3 4 2" xfId="42836" xr:uid="{00000000-0005-0000-0000-00009DA60000}"/>
    <cellStyle name="20% - Accent1 4 5 2 2 4 3 4 2 2" xfId="42837" xr:uid="{00000000-0005-0000-0000-00009EA60000}"/>
    <cellStyle name="20% - Accent1 4 5 2 2 4 3 4 2 2 2" xfId="42838" xr:uid="{00000000-0005-0000-0000-00009FA60000}"/>
    <cellStyle name="20% - Accent1 4 5 2 2 4 3 4 2 3" xfId="42839" xr:uid="{00000000-0005-0000-0000-0000A0A60000}"/>
    <cellStyle name="20% - Accent1 4 5 2 2 4 3 4 3" xfId="42840" xr:uid="{00000000-0005-0000-0000-0000A1A60000}"/>
    <cellStyle name="20% - Accent1 4 5 2 2 4 3 4 3 2" xfId="42841" xr:uid="{00000000-0005-0000-0000-0000A2A60000}"/>
    <cellStyle name="20% - Accent1 4 5 2 2 4 3 4 4" xfId="42842" xr:uid="{00000000-0005-0000-0000-0000A3A60000}"/>
    <cellStyle name="20% - Accent1 4 5 2 2 4 3 5" xfId="42843" xr:uid="{00000000-0005-0000-0000-0000A4A60000}"/>
    <cellStyle name="20% - Accent1 4 5 2 2 4 3 5 2" xfId="42844" xr:uid="{00000000-0005-0000-0000-0000A5A60000}"/>
    <cellStyle name="20% - Accent1 4 5 2 2 4 3 5 2 2" xfId="42845" xr:uid="{00000000-0005-0000-0000-0000A6A60000}"/>
    <cellStyle name="20% - Accent1 4 5 2 2 4 3 5 3" xfId="42846" xr:uid="{00000000-0005-0000-0000-0000A7A60000}"/>
    <cellStyle name="20% - Accent1 4 5 2 2 4 3 6" xfId="42847" xr:uid="{00000000-0005-0000-0000-0000A8A60000}"/>
    <cellStyle name="20% - Accent1 4 5 2 2 4 3 6 2" xfId="42848" xr:uid="{00000000-0005-0000-0000-0000A9A60000}"/>
    <cellStyle name="20% - Accent1 4 5 2 2 4 3 6 2 2" xfId="42849" xr:uid="{00000000-0005-0000-0000-0000AAA60000}"/>
    <cellStyle name="20% - Accent1 4 5 2 2 4 3 6 3" xfId="42850" xr:uid="{00000000-0005-0000-0000-0000ABA60000}"/>
    <cellStyle name="20% - Accent1 4 5 2 2 4 3 7" xfId="42851" xr:uid="{00000000-0005-0000-0000-0000ACA60000}"/>
    <cellStyle name="20% - Accent1 4 5 2 2 4 3 7 2" xfId="42852" xr:uid="{00000000-0005-0000-0000-0000ADA60000}"/>
    <cellStyle name="20% - Accent1 4 5 2 2 4 3 8" xfId="42853" xr:uid="{00000000-0005-0000-0000-0000AEA60000}"/>
    <cellStyle name="20% - Accent1 4 5 2 2 4 3 8 2" xfId="42854" xr:uid="{00000000-0005-0000-0000-0000AFA60000}"/>
    <cellStyle name="20% - Accent1 4 5 2 2 4 3 9" xfId="42855" xr:uid="{00000000-0005-0000-0000-0000B0A60000}"/>
    <cellStyle name="20% - Accent1 4 5 2 2 4 4" xfId="42856" xr:uid="{00000000-0005-0000-0000-0000B1A60000}"/>
    <cellStyle name="20% - Accent1 4 5 2 2 4 4 2" xfId="42857" xr:uid="{00000000-0005-0000-0000-0000B2A60000}"/>
    <cellStyle name="20% - Accent1 4 5 2 2 4 4 2 2" xfId="42858" xr:uid="{00000000-0005-0000-0000-0000B3A60000}"/>
    <cellStyle name="20% - Accent1 4 5 2 2 4 4 2 2 2" xfId="42859" xr:uid="{00000000-0005-0000-0000-0000B4A60000}"/>
    <cellStyle name="20% - Accent1 4 5 2 2 4 4 2 3" xfId="42860" xr:uid="{00000000-0005-0000-0000-0000B5A60000}"/>
    <cellStyle name="20% - Accent1 4 5 2 2 4 4 3" xfId="42861" xr:uid="{00000000-0005-0000-0000-0000B6A60000}"/>
    <cellStyle name="20% - Accent1 4 5 2 2 4 4 3 2" xfId="42862" xr:uid="{00000000-0005-0000-0000-0000B7A60000}"/>
    <cellStyle name="20% - Accent1 4 5 2 2 4 4 4" xfId="42863" xr:uid="{00000000-0005-0000-0000-0000B8A60000}"/>
    <cellStyle name="20% - Accent1 4 5 2 2 4 5" xfId="42864" xr:uid="{00000000-0005-0000-0000-0000B9A60000}"/>
    <cellStyle name="20% - Accent1 4 5 2 2 4 5 2" xfId="42865" xr:uid="{00000000-0005-0000-0000-0000BAA60000}"/>
    <cellStyle name="20% - Accent1 4 5 2 2 4 5 2 2" xfId="42866" xr:uid="{00000000-0005-0000-0000-0000BBA60000}"/>
    <cellStyle name="20% - Accent1 4 5 2 2 4 5 2 2 2" xfId="42867" xr:uid="{00000000-0005-0000-0000-0000BCA60000}"/>
    <cellStyle name="20% - Accent1 4 5 2 2 4 5 2 3" xfId="42868" xr:uid="{00000000-0005-0000-0000-0000BDA60000}"/>
    <cellStyle name="20% - Accent1 4 5 2 2 4 5 3" xfId="42869" xr:uid="{00000000-0005-0000-0000-0000BEA60000}"/>
    <cellStyle name="20% - Accent1 4 5 2 2 4 5 3 2" xfId="42870" xr:uid="{00000000-0005-0000-0000-0000BFA60000}"/>
    <cellStyle name="20% - Accent1 4 5 2 2 4 5 4" xfId="42871" xr:uid="{00000000-0005-0000-0000-0000C0A60000}"/>
    <cellStyle name="20% - Accent1 4 5 2 2 4 6" xfId="42872" xr:uid="{00000000-0005-0000-0000-0000C1A60000}"/>
    <cellStyle name="20% - Accent1 4 5 2 2 4 6 2" xfId="42873" xr:uid="{00000000-0005-0000-0000-0000C2A60000}"/>
    <cellStyle name="20% - Accent1 4 5 2 2 4 6 2 2" xfId="42874" xr:uid="{00000000-0005-0000-0000-0000C3A60000}"/>
    <cellStyle name="20% - Accent1 4 5 2 2 4 6 2 2 2" xfId="42875" xr:uid="{00000000-0005-0000-0000-0000C4A60000}"/>
    <cellStyle name="20% - Accent1 4 5 2 2 4 6 2 3" xfId="42876" xr:uid="{00000000-0005-0000-0000-0000C5A60000}"/>
    <cellStyle name="20% - Accent1 4 5 2 2 4 6 3" xfId="42877" xr:uid="{00000000-0005-0000-0000-0000C6A60000}"/>
    <cellStyle name="20% - Accent1 4 5 2 2 4 6 3 2" xfId="42878" xr:uid="{00000000-0005-0000-0000-0000C7A60000}"/>
    <cellStyle name="20% - Accent1 4 5 2 2 4 6 4" xfId="42879" xr:uid="{00000000-0005-0000-0000-0000C8A60000}"/>
    <cellStyle name="20% - Accent1 4 5 2 2 4 7" xfId="42880" xr:uid="{00000000-0005-0000-0000-0000C9A60000}"/>
    <cellStyle name="20% - Accent1 4 5 2 2 4 7 2" xfId="42881" xr:uid="{00000000-0005-0000-0000-0000CAA60000}"/>
    <cellStyle name="20% - Accent1 4 5 2 2 4 7 2 2" xfId="42882" xr:uid="{00000000-0005-0000-0000-0000CBA60000}"/>
    <cellStyle name="20% - Accent1 4 5 2 2 4 7 3" xfId="42883" xr:uid="{00000000-0005-0000-0000-0000CCA60000}"/>
    <cellStyle name="20% - Accent1 4 5 2 2 4 8" xfId="42884" xr:uid="{00000000-0005-0000-0000-0000CDA60000}"/>
    <cellStyle name="20% - Accent1 4 5 2 2 4 8 2" xfId="42885" xr:uid="{00000000-0005-0000-0000-0000CEA60000}"/>
    <cellStyle name="20% - Accent1 4 5 2 2 4 8 2 2" xfId="42886" xr:uid="{00000000-0005-0000-0000-0000CFA60000}"/>
    <cellStyle name="20% - Accent1 4 5 2 2 4 8 3" xfId="42887" xr:uid="{00000000-0005-0000-0000-0000D0A60000}"/>
    <cellStyle name="20% - Accent1 4 5 2 2 4 9" xfId="42888" xr:uid="{00000000-0005-0000-0000-0000D1A60000}"/>
    <cellStyle name="20% - Accent1 4 5 2 2 4 9 2" xfId="42889" xr:uid="{00000000-0005-0000-0000-0000D2A60000}"/>
    <cellStyle name="20% - Accent1 4 5 2 2 5" xfId="42890" xr:uid="{00000000-0005-0000-0000-0000D3A60000}"/>
    <cellStyle name="20% - Accent1 4 5 2 2 5 2" xfId="42891" xr:uid="{00000000-0005-0000-0000-0000D4A60000}"/>
    <cellStyle name="20% - Accent1 4 5 2 2 5 2 2" xfId="42892" xr:uid="{00000000-0005-0000-0000-0000D5A60000}"/>
    <cellStyle name="20% - Accent1 4 5 2 2 5 2 2 2" xfId="42893" xr:uid="{00000000-0005-0000-0000-0000D6A60000}"/>
    <cellStyle name="20% - Accent1 4 5 2 2 5 2 2 2 2" xfId="42894" xr:uid="{00000000-0005-0000-0000-0000D7A60000}"/>
    <cellStyle name="20% - Accent1 4 5 2 2 5 2 2 3" xfId="42895" xr:uid="{00000000-0005-0000-0000-0000D8A60000}"/>
    <cellStyle name="20% - Accent1 4 5 2 2 5 2 3" xfId="42896" xr:uid="{00000000-0005-0000-0000-0000D9A60000}"/>
    <cellStyle name="20% - Accent1 4 5 2 2 5 2 3 2" xfId="42897" xr:uid="{00000000-0005-0000-0000-0000DAA60000}"/>
    <cellStyle name="20% - Accent1 4 5 2 2 5 2 4" xfId="42898" xr:uid="{00000000-0005-0000-0000-0000DBA60000}"/>
    <cellStyle name="20% - Accent1 4 5 2 2 5 3" xfId="42899" xr:uid="{00000000-0005-0000-0000-0000DCA60000}"/>
    <cellStyle name="20% - Accent1 4 5 2 2 5 3 2" xfId="42900" xr:uid="{00000000-0005-0000-0000-0000DDA60000}"/>
    <cellStyle name="20% - Accent1 4 5 2 2 5 3 2 2" xfId="42901" xr:uid="{00000000-0005-0000-0000-0000DEA60000}"/>
    <cellStyle name="20% - Accent1 4 5 2 2 5 3 2 2 2" xfId="42902" xr:uid="{00000000-0005-0000-0000-0000DFA60000}"/>
    <cellStyle name="20% - Accent1 4 5 2 2 5 3 2 3" xfId="42903" xr:uid="{00000000-0005-0000-0000-0000E0A60000}"/>
    <cellStyle name="20% - Accent1 4 5 2 2 5 3 3" xfId="42904" xr:uid="{00000000-0005-0000-0000-0000E1A60000}"/>
    <cellStyle name="20% - Accent1 4 5 2 2 5 3 3 2" xfId="42905" xr:uid="{00000000-0005-0000-0000-0000E2A60000}"/>
    <cellStyle name="20% - Accent1 4 5 2 2 5 3 4" xfId="42906" xr:uid="{00000000-0005-0000-0000-0000E3A60000}"/>
    <cellStyle name="20% - Accent1 4 5 2 2 5 4" xfId="42907" xr:uid="{00000000-0005-0000-0000-0000E4A60000}"/>
    <cellStyle name="20% - Accent1 4 5 2 2 5 4 2" xfId="42908" xr:uid="{00000000-0005-0000-0000-0000E5A60000}"/>
    <cellStyle name="20% - Accent1 4 5 2 2 5 4 2 2" xfId="42909" xr:uid="{00000000-0005-0000-0000-0000E6A60000}"/>
    <cellStyle name="20% - Accent1 4 5 2 2 5 4 2 2 2" xfId="42910" xr:uid="{00000000-0005-0000-0000-0000E7A60000}"/>
    <cellStyle name="20% - Accent1 4 5 2 2 5 4 2 3" xfId="42911" xr:uid="{00000000-0005-0000-0000-0000E8A60000}"/>
    <cellStyle name="20% - Accent1 4 5 2 2 5 4 3" xfId="42912" xr:uid="{00000000-0005-0000-0000-0000E9A60000}"/>
    <cellStyle name="20% - Accent1 4 5 2 2 5 4 3 2" xfId="42913" xr:uid="{00000000-0005-0000-0000-0000EAA60000}"/>
    <cellStyle name="20% - Accent1 4 5 2 2 5 4 4" xfId="42914" xr:uid="{00000000-0005-0000-0000-0000EBA60000}"/>
    <cellStyle name="20% - Accent1 4 5 2 2 5 5" xfId="42915" xr:uid="{00000000-0005-0000-0000-0000ECA60000}"/>
    <cellStyle name="20% - Accent1 4 5 2 2 5 5 2" xfId="42916" xr:uid="{00000000-0005-0000-0000-0000EDA60000}"/>
    <cellStyle name="20% - Accent1 4 5 2 2 5 5 2 2" xfId="42917" xr:uid="{00000000-0005-0000-0000-0000EEA60000}"/>
    <cellStyle name="20% - Accent1 4 5 2 2 5 5 3" xfId="42918" xr:uid="{00000000-0005-0000-0000-0000EFA60000}"/>
    <cellStyle name="20% - Accent1 4 5 2 2 5 6" xfId="42919" xr:uid="{00000000-0005-0000-0000-0000F0A60000}"/>
    <cellStyle name="20% - Accent1 4 5 2 2 5 6 2" xfId="42920" xr:uid="{00000000-0005-0000-0000-0000F1A60000}"/>
    <cellStyle name="20% - Accent1 4 5 2 2 5 6 2 2" xfId="42921" xr:uid="{00000000-0005-0000-0000-0000F2A60000}"/>
    <cellStyle name="20% - Accent1 4 5 2 2 5 6 3" xfId="42922" xr:uid="{00000000-0005-0000-0000-0000F3A60000}"/>
    <cellStyle name="20% - Accent1 4 5 2 2 5 7" xfId="42923" xr:uid="{00000000-0005-0000-0000-0000F4A60000}"/>
    <cellStyle name="20% - Accent1 4 5 2 2 5 7 2" xfId="42924" xr:uid="{00000000-0005-0000-0000-0000F5A60000}"/>
    <cellStyle name="20% - Accent1 4 5 2 2 5 8" xfId="42925" xr:uid="{00000000-0005-0000-0000-0000F6A60000}"/>
    <cellStyle name="20% - Accent1 4 5 2 2 5 8 2" xfId="42926" xr:uid="{00000000-0005-0000-0000-0000F7A60000}"/>
    <cellStyle name="20% - Accent1 4 5 2 2 5 9" xfId="42927" xr:uid="{00000000-0005-0000-0000-0000F8A60000}"/>
    <cellStyle name="20% - Accent1 4 5 2 2 6" xfId="42928" xr:uid="{00000000-0005-0000-0000-0000F9A60000}"/>
    <cellStyle name="20% - Accent1 4 5 2 2 6 2" xfId="42929" xr:uid="{00000000-0005-0000-0000-0000FAA60000}"/>
    <cellStyle name="20% - Accent1 4 5 2 2 6 2 2" xfId="42930" xr:uid="{00000000-0005-0000-0000-0000FBA60000}"/>
    <cellStyle name="20% - Accent1 4 5 2 2 6 2 2 2" xfId="42931" xr:uid="{00000000-0005-0000-0000-0000FCA60000}"/>
    <cellStyle name="20% - Accent1 4 5 2 2 6 2 2 2 2" xfId="42932" xr:uid="{00000000-0005-0000-0000-0000FDA60000}"/>
    <cellStyle name="20% - Accent1 4 5 2 2 6 2 2 3" xfId="42933" xr:uid="{00000000-0005-0000-0000-0000FEA60000}"/>
    <cellStyle name="20% - Accent1 4 5 2 2 6 2 3" xfId="42934" xr:uid="{00000000-0005-0000-0000-0000FFA60000}"/>
    <cellStyle name="20% - Accent1 4 5 2 2 6 2 3 2" xfId="42935" xr:uid="{00000000-0005-0000-0000-000000A70000}"/>
    <cellStyle name="20% - Accent1 4 5 2 2 6 2 4" xfId="42936" xr:uid="{00000000-0005-0000-0000-000001A70000}"/>
    <cellStyle name="20% - Accent1 4 5 2 2 6 3" xfId="42937" xr:uid="{00000000-0005-0000-0000-000002A70000}"/>
    <cellStyle name="20% - Accent1 4 5 2 2 6 3 2" xfId="42938" xr:uid="{00000000-0005-0000-0000-000003A70000}"/>
    <cellStyle name="20% - Accent1 4 5 2 2 6 3 2 2" xfId="42939" xr:uid="{00000000-0005-0000-0000-000004A70000}"/>
    <cellStyle name="20% - Accent1 4 5 2 2 6 3 2 2 2" xfId="42940" xr:uid="{00000000-0005-0000-0000-000005A70000}"/>
    <cellStyle name="20% - Accent1 4 5 2 2 6 3 2 3" xfId="42941" xr:uid="{00000000-0005-0000-0000-000006A70000}"/>
    <cellStyle name="20% - Accent1 4 5 2 2 6 3 3" xfId="42942" xr:uid="{00000000-0005-0000-0000-000007A70000}"/>
    <cellStyle name="20% - Accent1 4 5 2 2 6 3 3 2" xfId="42943" xr:uid="{00000000-0005-0000-0000-000008A70000}"/>
    <cellStyle name="20% - Accent1 4 5 2 2 6 3 4" xfId="42944" xr:uid="{00000000-0005-0000-0000-000009A70000}"/>
    <cellStyle name="20% - Accent1 4 5 2 2 6 4" xfId="42945" xr:uid="{00000000-0005-0000-0000-00000AA70000}"/>
    <cellStyle name="20% - Accent1 4 5 2 2 6 4 2" xfId="42946" xr:uid="{00000000-0005-0000-0000-00000BA70000}"/>
    <cellStyle name="20% - Accent1 4 5 2 2 6 4 2 2" xfId="42947" xr:uid="{00000000-0005-0000-0000-00000CA70000}"/>
    <cellStyle name="20% - Accent1 4 5 2 2 6 4 2 2 2" xfId="42948" xr:uid="{00000000-0005-0000-0000-00000DA70000}"/>
    <cellStyle name="20% - Accent1 4 5 2 2 6 4 2 3" xfId="42949" xr:uid="{00000000-0005-0000-0000-00000EA70000}"/>
    <cellStyle name="20% - Accent1 4 5 2 2 6 4 3" xfId="42950" xr:uid="{00000000-0005-0000-0000-00000FA70000}"/>
    <cellStyle name="20% - Accent1 4 5 2 2 6 4 3 2" xfId="42951" xr:uid="{00000000-0005-0000-0000-000010A70000}"/>
    <cellStyle name="20% - Accent1 4 5 2 2 6 4 4" xfId="42952" xr:uid="{00000000-0005-0000-0000-000011A70000}"/>
    <cellStyle name="20% - Accent1 4 5 2 2 6 5" xfId="42953" xr:uid="{00000000-0005-0000-0000-000012A70000}"/>
    <cellStyle name="20% - Accent1 4 5 2 2 6 5 2" xfId="42954" xr:uid="{00000000-0005-0000-0000-000013A70000}"/>
    <cellStyle name="20% - Accent1 4 5 2 2 6 5 2 2" xfId="42955" xr:uid="{00000000-0005-0000-0000-000014A70000}"/>
    <cellStyle name="20% - Accent1 4 5 2 2 6 5 3" xfId="42956" xr:uid="{00000000-0005-0000-0000-000015A70000}"/>
    <cellStyle name="20% - Accent1 4 5 2 2 6 6" xfId="42957" xr:uid="{00000000-0005-0000-0000-000016A70000}"/>
    <cellStyle name="20% - Accent1 4 5 2 2 6 6 2" xfId="42958" xr:uid="{00000000-0005-0000-0000-000017A70000}"/>
    <cellStyle name="20% - Accent1 4 5 2 2 6 6 2 2" xfId="42959" xr:uid="{00000000-0005-0000-0000-000018A70000}"/>
    <cellStyle name="20% - Accent1 4 5 2 2 6 6 3" xfId="42960" xr:uid="{00000000-0005-0000-0000-000019A70000}"/>
    <cellStyle name="20% - Accent1 4 5 2 2 6 7" xfId="42961" xr:uid="{00000000-0005-0000-0000-00001AA70000}"/>
    <cellStyle name="20% - Accent1 4 5 2 2 6 7 2" xfId="42962" xr:uid="{00000000-0005-0000-0000-00001BA70000}"/>
    <cellStyle name="20% - Accent1 4 5 2 2 6 8" xfId="42963" xr:uid="{00000000-0005-0000-0000-00001CA70000}"/>
    <cellStyle name="20% - Accent1 4 5 2 2 6 8 2" xfId="42964" xr:uid="{00000000-0005-0000-0000-00001DA70000}"/>
    <cellStyle name="20% - Accent1 4 5 2 2 6 9" xfId="42965" xr:uid="{00000000-0005-0000-0000-00001EA70000}"/>
    <cellStyle name="20% - Accent1 4 5 2 2 7" xfId="42966" xr:uid="{00000000-0005-0000-0000-00001FA70000}"/>
    <cellStyle name="20% - Accent1 4 5 2 2 7 2" xfId="42967" xr:uid="{00000000-0005-0000-0000-000020A70000}"/>
    <cellStyle name="20% - Accent1 4 5 2 2 7 2 2" xfId="42968" xr:uid="{00000000-0005-0000-0000-000021A70000}"/>
    <cellStyle name="20% - Accent1 4 5 2 2 7 2 2 2" xfId="42969" xr:uid="{00000000-0005-0000-0000-000022A70000}"/>
    <cellStyle name="20% - Accent1 4 5 2 2 7 2 3" xfId="42970" xr:uid="{00000000-0005-0000-0000-000023A70000}"/>
    <cellStyle name="20% - Accent1 4 5 2 2 7 3" xfId="42971" xr:uid="{00000000-0005-0000-0000-000024A70000}"/>
    <cellStyle name="20% - Accent1 4 5 2 2 7 3 2" xfId="42972" xr:uid="{00000000-0005-0000-0000-000025A70000}"/>
    <cellStyle name="20% - Accent1 4 5 2 2 7 4" xfId="42973" xr:uid="{00000000-0005-0000-0000-000026A70000}"/>
    <cellStyle name="20% - Accent1 4 5 2 2 8" xfId="42974" xr:uid="{00000000-0005-0000-0000-000027A70000}"/>
    <cellStyle name="20% - Accent1 4 5 2 2 8 2" xfId="42975" xr:uid="{00000000-0005-0000-0000-000028A70000}"/>
    <cellStyle name="20% - Accent1 4 5 2 2 8 2 2" xfId="42976" xr:uid="{00000000-0005-0000-0000-000029A70000}"/>
    <cellStyle name="20% - Accent1 4 5 2 2 8 2 2 2" xfId="42977" xr:uid="{00000000-0005-0000-0000-00002AA70000}"/>
    <cellStyle name="20% - Accent1 4 5 2 2 8 2 3" xfId="42978" xr:uid="{00000000-0005-0000-0000-00002BA70000}"/>
    <cellStyle name="20% - Accent1 4 5 2 2 8 3" xfId="42979" xr:uid="{00000000-0005-0000-0000-00002CA70000}"/>
    <cellStyle name="20% - Accent1 4 5 2 2 8 3 2" xfId="42980" xr:uid="{00000000-0005-0000-0000-00002DA70000}"/>
    <cellStyle name="20% - Accent1 4 5 2 2 8 4" xfId="42981" xr:uid="{00000000-0005-0000-0000-00002EA70000}"/>
    <cellStyle name="20% - Accent1 4 5 2 2 9" xfId="42982" xr:uid="{00000000-0005-0000-0000-00002FA70000}"/>
    <cellStyle name="20% - Accent1 4 5 2 2 9 2" xfId="42983" xr:uid="{00000000-0005-0000-0000-000030A70000}"/>
    <cellStyle name="20% - Accent1 4 5 2 2 9 2 2" xfId="42984" xr:uid="{00000000-0005-0000-0000-000031A70000}"/>
    <cellStyle name="20% - Accent1 4 5 2 2 9 2 2 2" xfId="42985" xr:uid="{00000000-0005-0000-0000-000032A70000}"/>
    <cellStyle name="20% - Accent1 4 5 2 2 9 2 3" xfId="42986" xr:uid="{00000000-0005-0000-0000-000033A70000}"/>
    <cellStyle name="20% - Accent1 4 5 2 2 9 3" xfId="42987" xr:uid="{00000000-0005-0000-0000-000034A70000}"/>
    <cellStyle name="20% - Accent1 4 5 2 2 9 3 2" xfId="42988" xr:uid="{00000000-0005-0000-0000-000035A70000}"/>
    <cellStyle name="20% - Accent1 4 5 2 2 9 4" xfId="42989" xr:uid="{00000000-0005-0000-0000-000036A70000}"/>
    <cellStyle name="20% - Accent1 4 5 2 3" xfId="42990" xr:uid="{00000000-0005-0000-0000-000037A70000}"/>
    <cellStyle name="20% - Accent1 4 5 2 3 10" xfId="42991" xr:uid="{00000000-0005-0000-0000-000038A70000}"/>
    <cellStyle name="20% - Accent1 4 5 2 3 10 2" xfId="42992" xr:uid="{00000000-0005-0000-0000-000039A70000}"/>
    <cellStyle name="20% - Accent1 4 5 2 3 11" xfId="42993" xr:uid="{00000000-0005-0000-0000-00003AA70000}"/>
    <cellStyle name="20% - Accent1 4 5 2 3 2" xfId="42994" xr:uid="{00000000-0005-0000-0000-00003BA70000}"/>
    <cellStyle name="20% - Accent1 4 5 2 3 2 2" xfId="42995" xr:uid="{00000000-0005-0000-0000-00003CA70000}"/>
    <cellStyle name="20% - Accent1 4 5 2 3 2 2 2" xfId="42996" xr:uid="{00000000-0005-0000-0000-00003DA70000}"/>
    <cellStyle name="20% - Accent1 4 5 2 3 2 2 2 2" xfId="42997" xr:uid="{00000000-0005-0000-0000-00003EA70000}"/>
    <cellStyle name="20% - Accent1 4 5 2 3 2 2 2 2 2" xfId="42998" xr:uid="{00000000-0005-0000-0000-00003FA70000}"/>
    <cellStyle name="20% - Accent1 4 5 2 3 2 2 2 3" xfId="42999" xr:uid="{00000000-0005-0000-0000-000040A70000}"/>
    <cellStyle name="20% - Accent1 4 5 2 3 2 2 3" xfId="43000" xr:uid="{00000000-0005-0000-0000-000041A70000}"/>
    <cellStyle name="20% - Accent1 4 5 2 3 2 2 3 2" xfId="43001" xr:uid="{00000000-0005-0000-0000-000042A70000}"/>
    <cellStyle name="20% - Accent1 4 5 2 3 2 2 4" xfId="43002" xr:uid="{00000000-0005-0000-0000-000043A70000}"/>
    <cellStyle name="20% - Accent1 4 5 2 3 2 3" xfId="43003" xr:uid="{00000000-0005-0000-0000-000044A70000}"/>
    <cellStyle name="20% - Accent1 4 5 2 3 2 3 2" xfId="43004" xr:uid="{00000000-0005-0000-0000-000045A70000}"/>
    <cellStyle name="20% - Accent1 4 5 2 3 2 3 2 2" xfId="43005" xr:uid="{00000000-0005-0000-0000-000046A70000}"/>
    <cellStyle name="20% - Accent1 4 5 2 3 2 3 2 2 2" xfId="43006" xr:uid="{00000000-0005-0000-0000-000047A70000}"/>
    <cellStyle name="20% - Accent1 4 5 2 3 2 3 2 3" xfId="43007" xr:uid="{00000000-0005-0000-0000-000048A70000}"/>
    <cellStyle name="20% - Accent1 4 5 2 3 2 3 3" xfId="43008" xr:uid="{00000000-0005-0000-0000-000049A70000}"/>
    <cellStyle name="20% - Accent1 4 5 2 3 2 3 3 2" xfId="43009" xr:uid="{00000000-0005-0000-0000-00004AA70000}"/>
    <cellStyle name="20% - Accent1 4 5 2 3 2 3 4" xfId="43010" xr:uid="{00000000-0005-0000-0000-00004BA70000}"/>
    <cellStyle name="20% - Accent1 4 5 2 3 2 4" xfId="43011" xr:uid="{00000000-0005-0000-0000-00004CA70000}"/>
    <cellStyle name="20% - Accent1 4 5 2 3 2 4 2" xfId="43012" xr:uid="{00000000-0005-0000-0000-00004DA70000}"/>
    <cellStyle name="20% - Accent1 4 5 2 3 2 4 2 2" xfId="43013" xr:uid="{00000000-0005-0000-0000-00004EA70000}"/>
    <cellStyle name="20% - Accent1 4 5 2 3 2 4 2 2 2" xfId="43014" xr:uid="{00000000-0005-0000-0000-00004FA70000}"/>
    <cellStyle name="20% - Accent1 4 5 2 3 2 4 2 3" xfId="43015" xr:uid="{00000000-0005-0000-0000-000050A70000}"/>
    <cellStyle name="20% - Accent1 4 5 2 3 2 4 3" xfId="43016" xr:uid="{00000000-0005-0000-0000-000051A70000}"/>
    <cellStyle name="20% - Accent1 4 5 2 3 2 4 3 2" xfId="43017" xr:uid="{00000000-0005-0000-0000-000052A70000}"/>
    <cellStyle name="20% - Accent1 4 5 2 3 2 4 4" xfId="43018" xr:uid="{00000000-0005-0000-0000-000053A70000}"/>
    <cellStyle name="20% - Accent1 4 5 2 3 2 5" xfId="43019" xr:uid="{00000000-0005-0000-0000-000054A70000}"/>
    <cellStyle name="20% - Accent1 4 5 2 3 2 5 2" xfId="43020" xr:uid="{00000000-0005-0000-0000-000055A70000}"/>
    <cellStyle name="20% - Accent1 4 5 2 3 2 5 2 2" xfId="43021" xr:uid="{00000000-0005-0000-0000-000056A70000}"/>
    <cellStyle name="20% - Accent1 4 5 2 3 2 5 3" xfId="43022" xr:uid="{00000000-0005-0000-0000-000057A70000}"/>
    <cellStyle name="20% - Accent1 4 5 2 3 2 6" xfId="43023" xr:uid="{00000000-0005-0000-0000-000058A70000}"/>
    <cellStyle name="20% - Accent1 4 5 2 3 2 6 2" xfId="43024" xr:uid="{00000000-0005-0000-0000-000059A70000}"/>
    <cellStyle name="20% - Accent1 4 5 2 3 2 6 2 2" xfId="43025" xr:uid="{00000000-0005-0000-0000-00005AA70000}"/>
    <cellStyle name="20% - Accent1 4 5 2 3 2 6 3" xfId="43026" xr:uid="{00000000-0005-0000-0000-00005BA70000}"/>
    <cellStyle name="20% - Accent1 4 5 2 3 2 7" xfId="43027" xr:uid="{00000000-0005-0000-0000-00005CA70000}"/>
    <cellStyle name="20% - Accent1 4 5 2 3 2 7 2" xfId="43028" xr:uid="{00000000-0005-0000-0000-00005DA70000}"/>
    <cellStyle name="20% - Accent1 4 5 2 3 2 8" xfId="43029" xr:uid="{00000000-0005-0000-0000-00005EA70000}"/>
    <cellStyle name="20% - Accent1 4 5 2 3 2 8 2" xfId="43030" xr:uid="{00000000-0005-0000-0000-00005FA70000}"/>
    <cellStyle name="20% - Accent1 4 5 2 3 2 9" xfId="43031" xr:uid="{00000000-0005-0000-0000-000060A70000}"/>
    <cellStyle name="20% - Accent1 4 5 2 3 3" xfId="43032" xr:uid="{00000000-0005-0000-0000-000061A70000}"/>
    <cellStyle name="20% - Accent1 4 5 2 3 3 2" xfId="43033" xr:uid="{00000000-0005-0000-0000-000062A70000}"/>
    <cellStyle name="20% - Accent1 4 5 2 3 3 2 2" xfId="43034" xr:uid="{00000000-0005-0000-0000-000063A70000}"/>
    <cellStyle name="20% - Accent1 4 5 2 3 3 2 2 2" xfId="43035" xr:uid="{00000000-0005-0000-0000-000064A70000}"/>
    <cellStyle name="20% - Accent1 4 5 2 3 3 2 2 2 2" xfId="43036" xr:uid="{00000000-0005-0000-0000-000065A70000}"/>
    <cellStyle name="20% - Accent1 4 5 2 3 3 2 2 3" xfId="43037" xr:uid="{00000000-0005-0000-0000-000066A70000}"/>
    <cellStyle name="20% - Accent1 4 5 2 3 3 2 3" xfId="43038" xr:uid="{00000000-0005-0000-0000-000067A70000}"/>
    <cellStyle name="20% - Accent1 4 5 2 3 3 2 3 2" xfId="43039" xr:uid="{00000000-0005-0000-0000-000068A70000}"/>
    <cellStyle name="20% - Accent1 4 5 2 3 3 2 4" xfId="43040" xr:uid="{00000000-0005-0000-0000-000069A70000}"/>
    <cellStyle name="20% - Accent1 4 5 2 3 3 3" xfId="43041" xr:uid="{00000000-0005-0000-0000-00006AA70000}"/>
    <cellStyle name="20% - Accent1 4 5 2 3 3 3 2" xfId="43042" xr:uid="{00000000-0005-0000-0000-00006BA70000}"/>
    <cellStyle name="20% - Accent1 4 5 2 3 3 3 2 2" xfId="43043" xr:uid="{00000000-0005-0000-0000-00006CA70000}"/>
    <cellStyle name="20% - Accent1 4 5 2 3 3 3 2 2 2" xfId="43044" xr:uid="{00000000-0005-0000-0000-00006DA70000}"/>
    <cellStyle name="20% - Accent1 4 5 2 3 3 3 2 3" xfId="43045" xr:uid="{00000000-0005-0000-0000-00006EA70000}"/>
    <cellStyle name="20% - Accent1 4 5 2 3 3 3 3" xfId="43046" xr:uid="{00000000-0005-0000-0000-00006FA70000}"/>
    <cellStyle name="20% - Accent1 4 5 2 3 3 3 3 2" xfId="43047" xr:uid="{00000000-0005-0000-0000-000070A70000}"/>
    <cellStyle name="20% - Accent1 4 5 2 3 3 3 4" xfId="43048" xr:uid="{00000000-0005-0000-0000-000071A70000}"/>
    <cellStyle name="20% - Accent1 4 5 2 3 3 4" xfId="43049" xr:uid="{00000000-0005-0000-0000-000072A70000}"/>
    <cellStyle name="20% - Accent1 4 5 2 3 3 4 2" xfId="43050" xr:uid="{00000000-0005-0000-0000-000073A70000}"/>
    <cellStyle name="20% - Accent1 4 5 2 3 3 4 2 2" xfId="43051" xr:uid="{00000000-0005-0000-0000-000074A70000}"/>
    <cellStyle name="20% - Accent1 4 5 2 3 3 4 2 2 2" xfId="43052" xr:uid="{00000000-0005-0000-0000-000075A70000}"/>
    <cellStyle name="20% - Accent1 4 5 2 3 3 4 2 3" xfId="43053" xr:uid="{00000000-0005-0000-0000-000076A70000}"/>
    <cellStyle name="20% - Accent1 4 5 2 3 3 4 3" xfId="43054" xr:uid="{00000000-0005-0000-0000-000077A70000}"/>
    <cellStyle name="20% - Accent1 4 5 2 3 3 4 3 2" xfId="43055" xr:uid="{00000000-0005-0000-0000-000078A70000}"/>
    <cellStyle name="20% - Accent1 4 5 2 3 3 4 4" xfId="43056" xr:uid="{00000000-0005-0000-0000-000079A70000}"/>
    <cellStyle name="20% - Accent1 4 5 2 3 3 5" xfId="43057" xr:uid="{00000000-0005-0000-0000-00007AA70000}"/>
    <cellStyle name="20% - Accent1 4 5 2 3 3 5 2" xfId="43058" xr:uid="{00000000-0005-0000-0000-00007BA70000}"/>
    <cellStyle name="20% - Accent1 4 5 2 3 3 5 2 2" xfId="43059" xr:uid="{00000000-0005-0000-0000-00007CA70000}"/>
    <cellStyle name="20% - Accent1 4 5 2 3 3 5 3" xfId="43060" xr:uid="{00000000-0005-0000-0000-00007DA70000}"/>
    <cellStyle name="20% - Accent1 4 5 2 3 3 6" xfId="43061" xr:uid="{00000000-0005-0000-0000-00007EA70000}"/>
    <cellStyle name="20% - Accent1 4 5 2 3 3 6 2" xfId="43062" xr:uid="{00000000-0005-0000-0000-00007FA70000}"/>
    <cellStyle name="20% - Accent1 4 5 2 3 3 6 2 2" xfId="43063" xr:uid="{00000000-0005-0000-0000-000080A70000}"/>
    <cellStyle name="20% - Accent1 4 5 2 3 3 6 3" xfId="43064" xr:uid="{00000000-0005-0000-0000-000081A70000}"/>
    <cellStyle name="20% - Accent1 4 5 2 3 3 7" xfId="43065" xr:uid="{00000000-0005-0000-0000-000082A70000}"/>
    <cellStyle name="20% - Accent1 4 5 2 3 3 7 2" xfId="43066" xr:uid="{00000000-0005-0000-0000-000083A70000}"/>
    <cellStyle name="20% - Accent1 4 5 2 3 3 8" xfId="43067" xr:uid="{00000000-0005-0000-0000-000084A70000}"/>
    <cellStyle name="20% - Accent1 4 5 2 3 3 8 2" xfId="43068" xr:uid="{00000000-0005-0000-0000-000085A70000}"/>
    <cellStyle name="20% - Accent1 4 5 2 3 3 9" xfId="43069" xr:uid="{00000000-0005-0000-0000-000086A70000}"/>
    <cellStyle name="20% - Accent1 4 5 2 3 4" xfId="43070" xr:uid="{00000000-0005-0000-0000-000087A70000}"/>
    <cellStyle name="20% - Accent1 4 5 2 3 4 2" xfId="43071" xr:uid="{00000000-0005-0000-0000-000088A70000}"/>
    <cellStyle name="20% - Accent1 4 5 2 3 4 2 2" xfId="43072" xr:uid="{00000000-0005-0000-0000-000089A70000}"/>
    <cellStyle name="20% - Accent1 4 5 2 3 4 2 2 2" xfId="43073" xr:uid="{00000000-0005-0000-0000-00008AA70000}"/>
    <cellStyle name="20% - Accent1 4 5 2 3 4 2 3" xfId="43074" xr:uid="{00000000-0005-0000-0000-00008BA70000}"/>
    <cellStyle name="20% - Accent1 4 5 2 3 4 3" xfId="43075" xr:uid="{00000000-0005-0000-0000-00008CA70000}"/>
    <cellStyle name="20% - Accent1 4 5 2 3 4 3 2" xfId="43076" xr:uid="{00000000-0005-0000-0000-00008DA70000}"/>
    <cellStyle name="20% - Accent1 4 5 2 3 4 4" xfId="43077" xr:uid="{00000000-0005-0000-0000-00008EA70000}"/>
    <cellStyle name="20% - Accent1 4 5 2 3 5" xfId="43078" xr:uid="{00000000-0005-0000-0000-00008FA70000}"/>
    <cellStyle name="20% - Accent1 4 5 2 3 5 2" xfId="43079" xr:uid="{00000000-0005-0000-0000-000090A70000}"/>
    <cellStyle name="20% - Accent1 4 5 2 3 5 2 2" xfId="43080" xr:uid="{00000000-0005-0000-0000-000091A70000}"/>
    <cellStyle name="20% - Accent1 4 5 2 3 5 2 2 2" xfId="43081" xr:uid="{00000000-0005-0000-0000-000092A70000}"/>
    <cellStyle name="20% - Accent1 4 5 2 3 5 2 3" xfId="43082" xr:uid="{00000000-0005-0000-0000-000093A70000}"/>
    <cellStyle name="20% - Accent1 4 5 2 3 5 3" xfId="43083" xr:uid="{00000000-0005-0000-0000-000094A70000}"/>
    <cellStyle name="20% - Accent1 4 5 2 3 5 3 2" xfId="43084" xr:uid="{00000000-0005-0000-0000-000095A70000}"/>
    <cellStyle name="20% - Accent1 4 5 2 3 5 4" xfId="43085" xr:uid="{00000000-0005-0000-0000-000096A70000}"/>
    <cellStyle name="20% - Accent1 4 5 2 3 6" xfId="43086" xr:uid="{00000000-0005-0000-0000-000097A70000}"/>
    <cellStyle name="20% - Accent1 4 5 2 3 6 2" xfId="43087" xr:uid="{00000000-0005-0000-0000-000098A70000}"/>
    <cellStyle name="20% - Accent1 4 5 2 3 6 2 2" xfId="43088" xr:uid="{00000000-0005-0000-0000-000099A70000}"/>
    <cellStyle name="20% - Accent1 4 5 2 3 6 2 2 2" xfId="43089" xr:uid="{00000000-0005-0000-0000-00009AA70000}"/>
    <cellStyle name="20% - Accent1 4 5 2 3 6 2 3" xfId="43090" xr:uid="{00000000-0005-0000-0000-00009BA70000}"/>
    <cellStyle name="20% - Accent1 4 5 2 3 6 3" xfId="43091" xr:uid="{00000000-0005-0000-0000-00009CA70000}"/>
    <cellStyle name="20% - Accent1 4 5 2 3 6 3 2" xfId="43092" xr:uid="{00000000-0005-0000-0000-00009DA70000}"/>
    <cellStyle name="20% - Accent1 4 5 2 3 6 4" xfId="43093" xr:uid="{00000000-0005-0000-0000-00009EA70000}"/>
    <cellStyle name="20% - Accent1 4 5 2 3 7" xfId="43094" xr:uid="{00000000-0005-0000-0000-00009FA70000}"/>
    <cellStyle name="20% - Accent1 4 5 2 3 7 2" xfId="43095" xr:uid="{00000000-0005-0000-0000-0000A0A70000}"/>
    <cellStyle name="20% - Accent1 4 5 2 3 7 2 2" xfId="43096" xr:uid="{00000000-0005-0000-0000-0000A1A70000}"/>
    <cellStyle name="20% - Accent1 4 5 2 3 7 3" xfId="43097" xr:uid="{00000000-0005-0000-0000-0000A2A70000}"/>
    <cellStyle name="20% - Accent1 4 5 2 3 8" xfId="43098" xr:uid="{00000000-0005-0000-0000-0000A3A70000}"/>
    <cellStyle name="20% - Accent1 4 5 2 3 8 2" xfId="43099" xr:uid="{00000000-0005-0000-0000-0000A4A70000}"/>
    <cellStyle name="20% - Accent1 4 5 2 3 8 2 2" xfId="43100" xr:uid="{00000000-0005-0000-0000-0000A5A70000}"/>
    <cellStyle name="20% - Accent1 4 5 2 3 8 3" xfId="43101" xr:uid="{00000000-0005-0000-0000-0000A6A70000}"/>
    <cellStyle name="20% - Accent1 4 5 2 3 9" xfId="43102" xr:uid="{00000000-0005-0000-0000-0000A7A70000}"/>
    <cellStyle name="20% - Accent1 4 5 2 3 9 2" xfId="43103" xr:uid="{00000000-0005-0000-0000-0000A8A70000}"/>
    <cellStyle name="20% - Accent1 4 5 2 4" xfId="43104" xr:uid="{00000000-0005-0000-0000-0000A9A70000}"/>
    <cellStyle name="20% - Accent1 4 5 2 4 10" xfId="43105" xr:uid="{00000000-0005-0000-0000-0000AAA70000}"/>
    <cellStyle name="20% - Accent1 4 5 2 4 10 2" xfId="43106" xr:uid="{00000000-0005-0000-0000-0000ABA70000}"/>
    <cellStyle name="20% - Accent1 4 5 2 4 11" xfId="43107" xr:uid="{00000000-0005-0000-0000-0000ACA70000}"/>
    <cellStyle name="20% - Accent1 4 5 2 4 2" xfId="43108" xr:uid="{00000000-0005-0000-0000-0000ADA70000}"/>
    <cellStyle name="20% - Accent1 4 5 2 4 2 2" xfId="43109" xr:uid="{00000000-0005-0000-0000-0000AEA70000}"/>
    <cellStyle name="20% - Accent1 4 5 2 4 2 2 2" xfId="43110" xr:uid="{00000000-0005-0000-0000-0000AFA70000}"/>
    <cellStyle name="20% - Accent1 4 5 2 4 2 2 2 2" xfId="43111" xr:uid="{00000000-0005-0000-0000-0000B0A70000}"/>
    <cellStyle name="20% - Accent1 4 5 2 4 2 2 2 2 2" xfId="43112" xr:uid="{00000000-0005-0000-0000-0000B1A70000}"/>
    <cellStyle name="20% - Accent1 4 5 2 4 2 2 2 3" xfId="43113" xr:uid="{00000000-0005-0000-0000-0000B2A70000}"/>
    <cellStyle name="20% - Accent1 4 5 2 4 2 2 3" xfId="43114" xr:uid="{00000000-0005-0000-0000-0000B3A70000}"/>
    <cellStyle name="20% - Accent1 4 5 2 4 2 2 3 2" xfId="43115" xr:uid="{00000000-0005-0000-0000-0000B4A70000}"/>
    <cellStyle name="20% - Accent1 4 5 2 4 2 2 4" xfId="43116" xr:uid="{00000000-0005-0000-0000-0000B5A70000}"/>
    <cellStyle name="20% - Accent1 4 5 2 4 2 3" xfId="43117" xr:uid="{00000000-0005-0000-0000-0000B6A70000}"/>
    <cellStyle name="20% - Accent1 4 5 2 4 2 3 2" xfId="43118" xr:uid="{00000000-0005-0000-0000-0000B7A70000}"/>
    <cellStyle name="20% - Accent1 4 5 2 4 2 3 2 2" xfId="43119" xr:uid="{00000000-0005-0000-0000-0000B8A70000}"/>
    <cellStyle name="20% - Accent1 4 5 2 4 2 3 2 2 2" xfId="43120" xr:uid="{00000000-0005-0000-0000-0000B9A70000}"/>
    <cellStyle name="20% - Accent1 4 5 2 4 2 3 2 3" xfId="43121" xr:uid="{00000000-0005-0000-0000-0000BAA70000}"/>
    <cellStyle name="20% - Accent1 4 5 2 4 2 3 3" xfId="43122" xr:uid="{00000000-0005-0000-0000-0000BBA70000}"/>
    <cellStyle name="20% - Accent1 4 5 2 4 2 3 3 2" xfId="43123" xr:uid="{00000000-0005-0000-0000-0000BCA70000}"/>
    <cellStyle name="20% - Accent1 4 5 2 4 2 3 4" xfId="43124" xr:uid="{00000000-0005-0000-0000-0000BDA70000}"/>
    <cellStyle name="20% - Accent1 4 5 2 4 2 4" xfId="43125" xr:uid="{00000000-0005-0000-0000-0000BEA70000}"/>
    <cellStyle name="20% - Accent1 4 5 2 4 2 4 2" xfId="43126" xr:uid="{00000000-0005-0000-0000-0000BFA70000}"/>
    <cellStyle name="20% - Accent1 4 5 2 4 2 4 2 2" xfId="43127" xr:uid="{00000000-0005-0000-0000-0000C0A70000}"/>
    <cellStyle name="20% - Accent1 4 5 2 4 2 4 2 2 2" xfId="43128" xr:uid="{00000000-0005-0000-0000-0000C1A70000}"/>
    <cellStyle name="20% - Accent1 4 5 2 4 2 4 2 3" xfId="43129" xr:uid="{00000000-0005-0000-0000-0000C2A70000}"/>
    <cellStyle name="20% - Accent1 4 5 2 4 2 4 3" xfId="43130" xr:uid="{00000000-0005-0000-0000-0000C3A70000}"/>
    <cellStyle name="20% - Accent1 4 5 2 4 2 4 3 2" xfId="43131" xr:uid="{00000000-0005-0000-0000-0000C4A70000}"/>
    <cellStyle name="20% - Accent1 4 5 2 4 2 4 4" xfId="43132" xr:uid="{00000000-0005-0000-0000-0000C5A70000}"/>
    <cellStyle name="20% - Accent1 4 5 2 4 2 5" xfId="43133" xr:uid="{00000000-0005-0000-0000-0000C6A70000}"/>
    <cellStyle name="20% - Accent1 4 5 2 4 2 5 2" xfId="43134" xr:uid="{00000000-0005-0000-0000-0000C7A70000}"/>
    <cellStyle name="20% - Accent1 4 5 2 4 2 5 2 2" xfId="43135" xr:uid="{00000000-0005-0000-0000-0000C8A70000}"/>
    <cellStyle name="20% - Accent1 4 5 2 4 2 5 3" xfId="43136" xr:uid="{00000000-0005-0000-0000-0000C9A70000}"/>
    <cellStyle name="20% - Accent1 4 5 2 4 2 6" xfId="43137" xr:uid="{00000000-0005-0000-0000-0000CAA70000}"/>
    <cellStyle name="20% - Accent1 4 5 2 4 2 6 2" xfId="43138" xr:uid="{00000000-0005-0000-0000-0000CBA70000}"/>
    <cellStyle name="20% - Accent1 4 5 2 4 2 6 2 2" xfId="43139" xr:uid="{00000000-0005-0000-0000-0000CCA70000}"/>
    <cellStyle name="20% - Accent1 4 5 2 4 2 6 3" xfId="43140" xr:uid="{00000000-0005-0000-0000-0000CDA70000}"/>
    <cellStyle name="20% - Accent1 4 5 2 4 2 7" xfId="43141" xr:uid="{00000000-0005-0000-0000-0000CEA70000}"/>
    <cellStyle name="20% - Accent1 4 5 2 4 2 7 2" xfId="43142" xr:uid="{00000000-0005-0000-0000-0000CFA70000}"/>
    <cellStyle name="20% - Accent1 4 5 2 4 2 8" xfId="43143" xr:uid="{00000000-0005-0000-0000-0000D0A70000}"/>
    <cellStyle name="20% - Accent1 4 5 2 4 2 8 2" xfId="43144" xr:uid="{00000000-0005-0000-0000-0000D1A70000}"/>
    <cellStyle name="20% - Accent1 4 5 2 4 2 9" xfId="43145" xr:uid="{00000000-0005-0000-0000-0000D2A70000}"/>
    <cellStyle name="20% - Accent1 4 5 2 4 3" xfId="43146" xr:uid="{00000000-0005-0000-0000-0000D3A70000}"/>
    <cellStyle name="20% - Accent1 4 5 2 4 3 2" xfId="43147" xr:uid="{00000000-0005-0000-0000-0000D4A70000}"/>
    <cellStyle name="20% - Accent1 4 5 2 4 3 2 2" xfId="43148" xr:uid="{00000000-0005-0000-0000-0000D5A70000}"/>
    <cellStyle name="20% - Accent1 4 5 2 4 3 2 2 2" xfId="43149" xr:uid="{00000000-0005-0000-0000-0000D6A70000}"/>
    <cellStyle name="20% - Accent1 4 5 2 4 3 2 2 2 2" xfId="43150" xr:uid="{00000000-0005-0000-0000-0000D7A70000}"/>
    <cellStyle name="20% - Accent1 4 5 2 4 3 2 2 3" xfId="43151" xr:uid="{00000000-0005-0000-0000-0000D8A70000}"/>
    <cellStyle name="20% - Accent1 4 5 2 4 3 2 3" xfId="43152" xr:uid="{00000000-0005-0000-0000-0000D9A70000}"/>
    <cellStyle name="20% - Accent1 4 5 2 4 3 2 3 2" xfId="43153" xr:uid="{00000000-0005-0000-0000-0000DAA70000}"/>
    <cellStyle name="20% - Accent1 4 5 2 4 3 2 4" xfId="43154" xr:uid="{00000000-0005-0000-0000-0000DBA70000}"/>
    <cellStyle name="20% - Accent1 4 5 2 4 3 3" xfId="43155" xr:uid="{00000000-0005-0000-0000-0000DCA70000}"/>
    <cellStyle name="20% - Accent1 4 5 2 4 3 3 2" xfId="43156" xr:uid="{00000000-0005-0000-0000-0000DDA70000}"/>
    <cellStyle name="20% - Accent1 4 5 2 4 3 3 2 2" xfId="43157" xr:uid="{00000000-0005-0000-0000-0000DEA70000}"/>
    <cellStyle name="20% - Accent1 4 5 2 4 3 3 2 2 2" xfId="43158" xr:uid="{00000000-0005-0000-0000-0000DFA70000}"/>
    <cellStyle name="20% - Accent1 4 5 2 4 3 3 2 3" xfId="43159" xr:uid="{00000000-0005-0000-0000-0000E0A70000}"/>
    <cellStyle name="20% - Accent1 4 5 2 4 3 3 3" xfId="43160" xr:uid="{00000000-0005-0000-0000-0000E1A70000}"/>
    <cellStyle name="20% - Accent1 4 5 2 4 3 3 3 2" xfId="43161" xr:uid="{00000000-0005-0000-0000-0000E2A70000}"/>
    <cellStyle name="20% - Accent1 4 5 2 4 3 3 4" xfId="43162" xr:uid="{00000000-0005-0000-0000-0000E3A70000}"/>
    <cellStyle name="20% - Accent1 4 5 2 4 3 4" xfId="43163" xr:uid="{00000000-0005-0000-0000-0000E4A70000}"/>
    <cellStyle name="20% - Accent1 4 5 2 4 3 4 2" xfId="43164" xr:uid="{00000000-0005-0000-0000-0000E5A70000}"/>
    <cellStyle name="20% - Accent1 4 5 2 4 3 4 2 2" xfId="43165" xr:uid="{00000000-0005-0000-0000-0000E6A70000}"/>
    <cellStyle name="20% - Accent1 4 5 2 4 3 4 2 2 2" xfId="43166" xr:uid="{00000000-0005-0000-0000-0000E7A70000}"/>
    <cellStyle name="20% - Accent1 4 5 2 4 3 4 2 3" xfId="43167" xr:uid="{00000000-0005-0000-0000-0000E8A70000}"/>
    <cellStyle name="20% - Accent1 4 5 2 4 3 4 3" xfId="43168" xr:uid="{00000000-0005-0000-0000-0000E9A70000}"/>
    <cellStyle name="20% - Accent1 4 5 2 4 3 4 3 2" xfId="43169" xr:uid="{00000000-0005-0000-0000-0000EAA70000}"/>
    <cellStyle name="20% - Accent1 4 5 2 4 3 4 4" xfId="43170" xr:uid="{00000000-0005-0000-0000-0000EBA70000}"/>
    <cellStyle name="20% - Accent1 4 5 2 4 3 5" xfId="43171" xr:uid="{00000000-0005-0000-0000-0000ECA70000}"/>
    <cellStyle name="20% - Accent1 4 5 2 4 3 5 2" xfId="43172" xr:uid="{00000000-0005-0000-0000-0000EDA70000}"/>
    <cellStyle name="20% - Accent1 4 5 2 4 3 5 2 2" xfId="43173" xr:uid="{00000000-0005-0000-0000-0000EEA70000}"/>
    <cellStyle name="20% - Accent1 4 5 2 4 3 5 3" xfId="43174" xr:uid="{00000000-0005-0000-0000-0000EFA70000}"/>
    <cellStyle name="20% - Accent1 4 5 2 4 3 6" xfId="43175" xr:uid="{00000000-0005-0000-0000-0000F0A70000}"/>
    <cellStyle name="20% - Accent1 4 5 2 4 3 6 2" xfId="43176" xr:uid="{00000000-0005-0000-0000-0000F1A70000}"/>
    <cellStyle name="20% - Accent1 4 5 2 4 3 6 2 2" xfId="43177" xr:uid="{00000000-0005-0000-0000-0000F2A70000}"/>
    <cellStyle name="20% - Accent1 4 5 2 4 3 6 3" xfId="43178" xr:uid="{00000000-0005-0000-0000-0000F3A70000}"/>
    <cellStyle name="20% - Accent1 4 5 2 4 3 7" xfId="43179" xr:uid="{00000000-0005-0000-0000-0000F4A70000}"/>
    <cellStyle name="20% - Accent1 4 5 2 4 3 7 2" xfId="43180" xr:uid="{00000000-0005-0000-0000-0000F5A70000}"/>
    <cellStyle name="20% - Accent1 4 5 2 4 3 8" xfId="43181" xr:uid="{00000000-0005-0000-0000-0000F6A70000}"/>
    <cellStyle name="20% - Accent1 4 5 2 4 3 8 2" xfId="43182" xr:uid="{00000000-0005-0000-0000-0000F7A70000}"/>
    <cellStyle name="20% - Accent1 4 5 2 4 3 9" xfId="43183" xr:uid="{00000000-0005-0000-0000-0000F8A70000}"/>
    <cellStyle name="20% - Accent1 4 5 2 4 4" xfId="43184" xr:uid="{00000000-0005-0000-0000-0000F9A70000}"/>
    <cellStyle name="20% - Accent1 4 5 2 4 4 2" xfId="43185" xr:uid="{00000000-0005-0000-0000-0000FAA70000}"/>
    <cellStyle name="20% - Accent1 4 5 2 4 4 2 2" xfId="43186" xr:uid="{00000000-0005-0000-0000-0000FBA70000}"/>
    <cellStyle name="20% - Accent1 4 5 2 4 4 2 2 2" xfId="43187" xr:uid="{00000000-0005-0000-0000-0000FCA70000}"/>
    <cellStyle name="20% - Accent1 4 5 2 4 4 2 3" xfId="43188" xr:uid="{00000000-0005-0000-0000-0000FDA70000}"/>
    <cellStyle name="20% - Accent1 4 5 2 4 4 3" xfId="43189" xr:uid="{00000000-0005-0000-0000-0000FEA70000}"/>
    <cellStyle name="20% - Accent1 4 5 2 4 4 3 2" xfId="43190" xr:uid="{00000000-0005-0000-0000-0000FFA70000}"/>
    <cellStyle name="20% - Accent1 4 5 2 4 4 4" xfId="43191" xr:uid="{00000000-0005-0000-0000-000000A80000}"/>
    <cellStyle name="20% - Accent1 4 5 2 4 5" xfId="43192" xr:uid="{00000000-0005-0000-0000-000001A80000}"/>
    <cellStyle name="20% - Accent1 4 5 2 4 5 2" xfId="43193" xr:uid="{00000000-0005-0000-0000-000002A80000}"/>
    <cellStyle name="20% - Accent1 4 5 2 4 5 2 2" xfId="43194" xr:uid="{00000000-0005-0000-0000-000003A80000}"/>
    <cellStyle name="20% - Accent1 4 5 2 4 5 2 2 2" xfId="43195" xr:uid="{00000000-0005-0000-0000-000004A80000}"/>
    <cellStyle name="20% - Accent1 4 5 2 4 5 2 3" xfId="43196" xr:uid="{00000000-0005-0000-0000-000005A80000}"/>
    <cellStyle name="20% - Accent1 4 5 2 4 5 3" xfId="43197" xr:uid="{00000000-0005-0000-0000-000006A80000}"/>
    <cellStyle name="20% - Accent1 4 5 2 4 5 3 2" xfId="43198" xr:uid="{00000000-0005-0000-0000-000007A80000}"/>
    <cellStyle name="20% - Accent1 4 5 2 4 5 4" xfId="43199" xr:uid="{00000000-0005-0000-0000-000008A80000}"/>
    <cellStyle name="20% - Accent1 4 5 2 4 6" xfId="43200" xr:uid="{00000000-0005-0000-0000-000009A80000}"/>
    <cellStyle name="20% - Accent1 4 5 2 4 6 2" xfId="43201" xr:uid="{00000000-0005-0000-0000-00000AA80000}"/>
    <cellStyle name="20% - Accent1 4 5 2 4 6 2 2" xfId="43202" xr:uid="{00000000-0005-0000-0000-00000BA80000}"/>
    <cellStyle name="20% - Accent1 4 5 2 4 6 2 2 2" xfId="43203" xr:uid="{00000000-0005-0000-0000-00000CA80000}"/>
    <cellStyle name="20% - Accent1 4 5 2 4 6 2 3" xfId="43204" xr:uid="{00000000-0005-0000-0000-00000DA80000}"/>
    <cellStyle name="20% - Accent1 4 5 2 4 6 3" xfId="43205" xr:uid="{00000000-0005-0000-0000-00000EA80000}"/>
    <cellStyle name="20% - Accent1 4 5 2 4 6 3 2" xfId="43206" xr:uid="{00000000-0005-0000-0000-00000FA80000}"/>
    <cellStyle name="20% - Accent1 4 5 2 4 6 4" xfId="43207" xr:uid="{00000000-0005-0000-0000-000010A80000}"/>
    <cellStyle name="20% - Accent1 4 5 2 4 7" xfId="43208" xr:uid="{00000000-0005-0000-0000-000011A80000}"/>
    <cellStyle name="20% - Accent1 4 5 2 4 7 2" xfId="43209" xr:uid="{00000000-0005-0000-0000-000012A80000}"/>
    <cellStyle name="20% - Accent1 4 5 2 4 7 2 2" xfId="43210" xr:uid="{00000000-0005-0000-0000-000013A80000}"/>
    <cellStyle name="20% - Accent1 4 5 2 4 7 3" xfId="43211" xr:uid="{00000000-0005-0000-0000-000014A80000}"/>
    <cellStyle name="20% - Accent1 4 5 2 4 8" xfId="43212" xr:uid="{00000000-0005-0000-0000-000015A80000}"/>
    <cellStyle name="20% - Accent1 4 5 2 4 8 2" xfId="43213" xr:uid="{00000000-0005-0000-0000-000016A80000}"/>
    <cellStyle name="20% - Accent1 4 5 2 4 8 2 2" xfId="43214" xr:uid="{00000000-0005-0000-0000-000017A80000}"/>
    <cellStyle name="20% - Accent1 4 5 2 4 8 3" xfId="43215" xr:uid="{00000000-0005-0000-0000-000018A80000}"/>
    <cellStyle name="20% - Accent1 4 5 2 4 9" xfId="43216" xr:uid="{00000000-0005-0000-0000-000019A80000}"/>
    <cellStyle name="20% - Accent1 4 5 2 4 9 2" xfId="43217" xr:uid="{00000000-0005-0000-0000-00001AA80000}"/>
    <cellStyle name="20% - Accent1 4 5 2 5" xfId="43218" xr:uid="{00000000-0005-0000-0000-00001BA80000}"/>
    <cellStyle name="20% - Accent1 4 5 2 5 10" xfId="43219" xr:uid="{00000000-0005-0000-0000-00001CA80000}"/>
    <cellStyle name="20% - Accent1 4 5 2 5 10 2" xfId="43220" xr:uid="{00000000-0005-0000-0000-00001DA80000}"/>
    <cellStyle name="20% - Accent1 4 5 2 5 11" xfId="43221" xr:uid="{00000000-0005-0000-0000-00001EA80000}"/>
    <cellStyle name="20% - Accent1 4 5 2 5 2" xfId="43222" xr:uid="{00000000-0005-0000-0000-00001FA80000}"/>
    <cellStyle name="20% - Accent1 4 5 2 5 2 2" xfId="43223" xr:uid="{00000000-0005-0000-0000-000020A80000}"/>
    <cellStyle name="20% - Accent1 4 5 2 5 2 2 2" xfId="43224" xr:uid="{00000000-0005-0000-0000-000021A80000}"/>
    <cellStyle name="20% - Accent1 4 5 2 5 2 2 2 2" xfId="43225" xr:uid="{00000000-0005-0000-0000-000022A80000}"/>
    <cellStyle name="20% - Accent1 4 5 2 5 2 2 2 2 2" xfId="43226" xr:uid="{00000000-0005-0000-0000-000023A80000}"/>
    <cellStyle name="20% - Accent1 4 5 2 5 2 2 2 3" xfId="43227" xr:uid="{00000000-0005-0000-0000-000024A80000}"/>
    <cellStyle name="20% - Accent1 4 5 2 5 2 2 3" xfId="43228" xr:uid="{00000000-0005-0000-0000-000025A80000}"/>
    <cellStyle name="20% - Accent1 4 5 2 5 2 2 3 2" xfId="43229" xr:uid="{00000000-0005-0000-0000-000026A80000}"/>
    <cellStyle name="20% - Accent1 4 5 2 5 2 2 4" xfId="43230" xr:uid="{00000000-0005-0000-0000-000027A80000}"/>
    <cellStyle name="20% - Accent1 4 5 2 5 2 3" xfId="43231" xr:uid="{00000000-0005-0000-0000-000028A80000}"/>
    <cellStyle name="20% - Accent1 4 5 2 5 2 3 2" xfId="43232" xr:uid="{00000000-0005-0000-0000-000029A80000}"/>
    <cellStyle name="20% - Accent1 4 5 2 5 2 3 2 2" xfId="43233" xr:uid="{00000000-0005-0000-0000-00002AA80000}"/>
    <cellStyle name="20% - Accent1 4 5 2 5 2 3 2 2 2" xfId="43234" xr:uid="{00000000-0005-0000-0000-00002BA80000}"/>
    <cellStyle name="20% - Accent1 4 5 2 5 2 3 2 3" xfId="43235" xr:uid="{00000000-0005-0000-0000-00002CA80000}"/>
    <cellStyle name="20% - Accent1 4 5 2 5 2 3 3" xfId="43236" xr:uid="{00000000-0005-0000-0000-00002DA80000}"/>
    <cellStyle name="20% - Accent1 4 5 2 5 2 3 3 2" xfId="43237" xr:uid="{00000000-0005-0000-0000-00002EA80000}"/>
    <cellStyle name="20% - Accent1 4 5 2 5 2 3 4" xfId="43238" xr:uid="{00000000-0005-0000-0000-00002FA80000}"/>
    <cellStyle name="20% - Accent1 4 5 2 5 2 4" xfId="43239" xr:uid="{00000000-0005-0000-0000-000030A80000}"/>
    <cellStyle name="20% - Accent1 4 5 2 5 2 4 2" xfId="43240" xr:uid="{00000000-0005-0000-0000-000031A80000}"/>
    <cellStyle name="20% - Accent1 4 5 2 5 2 4 2 2" xfId="43241" xr:uid="{00000000-0005-0000-0000-000032A80000}"/>
    <cellStyle name="20% - Accent1 4 5 2 5 2 4 2 2 2" xfId="43242" xr:uid="{00000000-0005-0000-0000-000033A80000}"/>
    <cellStyle name="20% - Accent1 4 5 2 5 2 4 2 3" xfId="43243" xr:uid="{00000000-0005-0000-0000-000034A80000}"/>
    <cellStyle name="20% - Accent1 4 5 2 5 2 4 3" xfId="43244" xr:uid="{00000000-0005-0000-0000-000035A80000}"/>
    <cellStyle name="20% - Accent1 4 5 2 5 2 4 3 2" xfId="43245" xr:uid="{00000000-0005-0000-0000-000036A80000}"/>
    <cellStyle name="20% - Accent1 4 5 2 5 2 4 4" xfId="43246" xr:uid="{00000000-0005-0000-0000-000037A80000}"/>
    <cellStyle name="20% - Accent1 4 5 2 5 2 5" xfId="43247" xr:uid="{00000000-0005-0000-0000-000038A80000}"/>
    <cellStyle name="20% - Accent1 4 5 2 5 2 5 2" xfId="43248" xr:uid="{00000000-0005-0000-0000-000039A80000}"/>
    <cellStyle name="20% - Accent1 4 5 2 5 2 5 2 2" xfId="43249" xr:uid="{00000000-0005-0000-0000-00003AA80000}"/>
    <cellStyle name="20% - Accent1 4 5 2 5 2 5 3" xfId="43250" xr:uid="{00000000-0005-0000-0000-00003BA80000}"/>
    <cellStyle name="20% - Accent1 4 5 2 5 2 6" xfId="43251" xr:uid="{00000000-0005-0000-0000-00003CA80000}"/>
    <cellStyle name="20% - Accent1 4 5 2 5 2 6 2" xfId="43252" xr:uid="{00000000-0005-0000-0000-00003DA80000}"/>
    <cellStyle name="20% - Accent1 4 5 2 5 2 6 2 2" xfId="43253" xr:uid="{00000000-0005-0000-0000-00003EA80000}"/>
    <cellStyle name="20% - Accent1 4 5 2 5 2 6 3" xfId="43254" xr:uid="{00000000-0005-0000-0000-00003FA80000}"/>
    <cellStyle name="20% - Accent1 4 5 2 5 2 7" xfId="43255" xr:uid="{00000000-0005-0000-0000-000040A80000}"/>
    <cellStyle name="20% - Accent1 4 5 2 5 2 7 2" xfId="43256" xr:uid="{00000000-0005-0000-0000-000041A80000}"/>
    <cellStyle name="20% - Accent1 4 5 2 5 2 8" xfId="43257" xr:uid="{00000000-0005-0000-0000-000042A80000}"/>
    <cellStyle name="20% - Accent1 4 5 2 5 2 8 2" xfId="43258" xr:uid="{00000000-0005-0000-0000-000043A80000}"/>
    <cellStyle name="20% - Accent1 4 5 2 5 2 9" xfId="43259" xr:uid="{00000000-0005-0000-0000-000044A80000}"/>
    <cellStyle name="20% - Accent1 4 5 2 5 3" xfId="43260" xr:uid="{00000000-0005-0000-0000-000045A80000}"/>
    <cellStyle name="20% - Accent1 4 5 2 5 3 2" xfId="43261" xr:uid="{00000000-0005-0000-0000-000046A80000}"/>
    <cellStyle name="20% - Accent1 4 5 2 5 3 2 2" xfId="43262" xr:uid="{00000000-0005-0000-0000-000047A80000}"/>
    <cellStyle name="20% - Accent1 4 5 2 5 3 2 2 2" xfId="43263" xr:uid="{00000000-0005-0000-0000-000048A80000}"/>
    <cellStyle name="20% - Accent1 4 5 2 5 3 2 2 2 2" xfId="43264" xr:uid="{00000000-0005-0000-0000-000049A80000}"/>
    <cellStyle name="20% - Accent1 4 5 2 5 3 2 2 3" xfId="43265" xr:uid="{00000000-0005-0000-0000-00004AA80000}"/>
    <cellStyle name="20% - Accent1 4 5 2 5 3 2 3" xfId="43266" xr:uid="{00000000-0005-0000-0000-00004BA80000}"/>
    <cellStyle name="20% - Accent1 4 5 2 5 3 2 3 2" xfId="43267" xr:uid="{00000000-0005-0000-0000-00004CA80000}"/>
    <cellStyle name="20% - Accent1 4 5 2 5 3 2 4" xfId="43268" xr:uid="{00000000-0005-0000-0000-00004DA80000}"/>
    <cellStyle name="20% - Accent1 4 5 2 5 3 3" xfId="43269" xr:uid="{00000000-0005-0000-0000-00004EA80000}"/>
    <cellStyle name="20% - Accent1 4 5 2 5 3 3 2" xfId="43270" xr:uid="{00000000-0005-0000-0000-00004FA80000}"/>
    <cellStyle name="20% - Accent1 4 5 2 5 3 3 2 2" xfId="43271" xr:uid="{00000000-0005-0000-0000-000050A80000}"/>
    <cellStyle name="20% - Accent1 4 5 2 5 3 3 2 2 2" xfId="43272" xr:uid="{00000000-0005-0000-0000-000051A80000}"/>
    <cellStyle name="20% - Accent1 4 5 2 5 3 3 2 3" xfId="43273" xr:uid="{00000000-0005-0000-0000-000052A80000}"/>
    <cellStyle name="20% - Accent1 4 5 2 5 3 3 3" xfId="43274" xr:uid="{00000000-0005-0000-0000-000053A80000}"/>
    <cellStyle name="20% - Accent1 4 5 2 5 3 3 3 2" xfId="43275" xr:uid="{00000000-0005-0000-0000-000054A80000}"/>
    <cellStyle name="20% - Accent1 4 5 2 5 3 3 4" xfId="43276" xr:uid="{00000000-0005-0000-0000-000055A80000}"/>
    <cellStyle name="20% - Accent1 4 5 2 5 3 4" xfId="43277" xr:uid="{00000000-0005-0000-0000-000056A80000}"/>
    <cellStyle name="20% - Accent1 4 5 2 5 3 4 2" xfId="43278" xr:uid="{00000000-0005-0000-0000-000057A80000}"/>
    <cellStyle name="20% - Accent1 4 5 2 5 3 4 2 2" xfId="43279" xr:uid="{00000000-0005-0000-0000-000058A80000}"/>
    <cellStyle name="20% - Accent1 4 5 2 5 3 4 2 2 2" xfId="43280" xr:uid="{00000000-0005-0000-0000-000059A80000}"/>
    <cellStyle name="20% - Accent1 4 5 2 5 3 4 2 3" xfId="43281" xr:uid="{00000000-0005-0000-0000-00005AA80000}"/>
    <cellStyle name="20% - Accent1 4 5 2 5 3 4 3" xfId="43282" xr:uid="{00000000-0005-0000-0000-00005BA80000}"/>
    <cellStyle name="20% - Accent1 4 5 2 5 3 4 3 2" xfId="43283" xr:uid="{00000000-0005-0000-0000-00005CA80000}"/>
    <cellStyle name="20% - Accent1 4 5 2 5 3 4 4" xfId="43284" xr:uid="{00000000-0005-0000-0000-00005DA80000}"/>
    <cellStyle name="20% - Accent1 4 5 2 5 3 5" xfId="43285" xr:uid="{00000000-0005-0000-0000-00005EA80000}"/>
    <cellStyle name="20% - Accent1 4 5 2 5 3 5 2" xfId="43286" xr:uid="{00000000-0005-0000-0000-00005FA80000}"/>
    <cellStyle name="20% - Accent1 4 5 2 5 3 5 2 2" xfId="43287" xr:uid="{00000000-0005-0000-0000-000060A80000}"/>
    <cellStyle name="20% - Accent1 4 5 2 5 3 5 3" xfId="43288" xr:uid="{00000000-0005-0000-0000-000061A80000}"/>
    <cellStyle name="20% - Accent1 4 5 2 5 3 6" xfId="43289" xr:uid="{00000000-0005-0000-0000-000062A80000}"/>
    <cellStyle name="20% - Accent1 4 5 2 5 3 6 2" xfId="43290" xr:uid="{00000000-0005-0000-0000-000063A80000}"/>
    <cellStyle name="20% - Accent1 4 5 2 5 3 6 2 2" xfId="43291" xr:uid="{00000000-0005-0000-0000-000064A80000}"/>
    <cellStyle name="20% - Accent1 4 5 2 5 3 6 3" xfId="43292" xr:uid="{00000000-0005-0000-0000-000065A80000}"/>
    <cellStyle name="20% - Accent1 4 5 2 5 3 7" xfId="43293" xr:uid="{00000000-0005-0000-0000-000066A80000}"/>
    <cellStyle name="20% - Accent1 4 5 2 5 3 7 2" xfId="43294" xr:uid="{00000000-0005-0000-0000-000067A80000}"/>
    <cellStyle name="20% - Accent1 4 5 2 5 3 8" xfId="43295" xr:uid="{00000000-0005-0000-0000-000068A80000}"/>
    <cellStyle name="20% - Accent1 4 5 2 5 3 8 2" xfId="43296" xr:uid="{00000000-0005-0000-0000-000069A80000}"/>
    <cellStyle name="20% - Accent1 4 5 2 5 3 9" xfId="43297" xr:uid="{00000000-0005-0000-0000-00006AA80000}"/>
    <cellStyle name="20% - Accent1 4 5 2 5 4" xfId="43298" xr:uid="{00000000-0005-0000-0000-00006BA80000}"/>
    <cellStyle name="20% - Accent1 4 5 2 5 4 2" xfId="43299" xr:uid="{00000000-0005-0000-0000-00006CA80000}"/>
    <cellStyle name="20% - Accent1 4 5 2 5 4 2 2" xfId="43300" xr:uid="{00000000-0005-0000-0000-00006DA80000}"/>
    <cellStyle name="20% - Accent1 4 5 2 5 4 2 2 2" xfId="43301" xr:uid="{00000000-0005-0000-0000-00006EA80000}"/>
    <cellStyle name="20% - Accent1 4 5 2 5 4 2 3" xfId="43302" xr:uid="{00000000-0005-0000-0000-00006FA80000}"/>
    <cellStyle name="20% - Accent1 4 5 2 5 4 3" xfId="43303" xr:uid="{00000000-0005-0000-0000-000070A80000}"/>
    <cellStyle name="20% - Accent1 4 5 2 5 4 3 2" xfId="43304" xr:uid="{00000000-0005-0000-0000-000071A80000}"/>
    <cellStyle name="20% - Accent1 4 5 2 5 4 4" xfId="43305" xr:uid="{00000000-0005-0000-0000-000072A80000}"/>
    <cellStyle name="20% - Accent1 4 5 2 5 5" xfId="43306" xr:uid="{00000000-0005-0000-0000-000073A80000}"/>
    <cellStyle name="20% - Accent1 4 5 2 5 5 2" xfId="43307" xr:uid="{00000000-0005-0000-0000-000074A80000}"/>
    <cellStyle name="20% - Accent1 4 5 2 5 5 2 2" xfId="43308" xr:uid="{00000000-0005-0000-0000-000075A80000}"/>
    <cellStyle name="20% - Accent1 4 5 2 5 5 2 2 2" xfId="43309" xr:uid="{00000000-0005-0000-0000-000076A80000}"/>
    <cellStyle name="20% - Accent1 4 5 2 5 5 2 3" xfId="43310" xr:uid="{00000000-0005-0000-0000-000077A80000}"/>
    <cellStyle name="20% - Accent1 4 5 2 5 5 3" xfId="43311" xr:uid="{00000000-0005-0000-0000-000078A80000}"/>
    <cellStyle name="20% - Accent1 4 5 2 5 5 3 2" xfId="43312" xr:uid="{00000000-0005-0000-0000-000079A80000}"/>
    <cellStyle name="20% - Accent1 4 5 2 5 5 4" xfId="43313" xr:uid="{00000000-0005-0000-0000-00007AA80000}"/>
    <cellStyle name="20% - Accent1 4 5 2 5 6" xfId="43314" xr:uid="{00000000-0005-0000-0000-00007BA80000}"/>
    <cellStyle name="20% - Accent1 4 5 2 5 6 2" xfId="43315" xr:uid="{00000000-0005-0000-0000-00007CA80000}"/>
    <cellStyle name="20% - Accent1 4 5 2 5 6 2 2" xfId="43316" xr:uid="{00000000-0005-0000-0000-00007DA80000}"/>
    <cellStyle name="20% - Accent1 4 5 2 5 6 2 2 2" xfId="43317" xr:uid="{00000000-0005-0000-0000-00007EA80000}"/>
    <cellStyle name="20% - Accent1 4 5 2 5 6 2 3" xfId="43318" xr:uid="{00000000-0005-0000-0000-00007FA80000}"/>
    <cellStyle name="20% - Accent1 4 5 2 5 6 3" xfId="43319" xr:uid="{00000000-0005-0000-0000-000080A80000}"/>
    <cellStyle name="20% - Accent1 4 5 2 5 6 3 2" xfId="43320" xr:uid="{00000000-0005-0000-0000-000081A80000}"/>
    <cellStyle name="20% - Accent1 4 5 2 5 6 4" xfId="43321" xr:uid="{00000000-0005-0000-0000-000082A80000}"/>
    <cellStyle name="20% - Accent1 4 5 2 5 7" xfId="43322" xr:uid="{00000000-0005-0000-0000-000083A80000}"/>
    <cellStyle name="20% - Accent1 4 5 2 5 7 2" xfId="43323" xr:uid="{00000000-0005-0000-0000-000084A80000}"/>
    <cellStyle name="20% - Accent1 4 5 2 5 7 2 2" xfId="43324" xr:uid="{00000000-0005-0000-0000-000085A80000}"/>
    <cellStyle name="20% - Accent1 4 5 2 5 7 3" xfId="43325" xr:uid="{00000000-0005-0000-0000-000086A80000}"/>
    <cellStyle name="20% - Accent1 4 5 2 5 8" xfId="43326" xr:uid="{00000000-0005-0000-0000-000087A80000}"/>
    <cellStyle name="20% - Accent1 4 5 2 5 8 2" xfId="43327" xr:uid="{00000000-0005-0000-0000-000088A80000}"/>
    <cellStyle name="20% - Accent1 4 5 2 5 8 2 2" xfId="43328" xr:uid="{00000000-0005-0000-0000-000089A80000}"/>
    <cellStyle name="20% - Accent1 4 5 2 5 8 3" xfId="43329" xr:uid="{00000000-0005-0000-0000-00008AA80000}"/>
    <cellStyle name="20% - Accent1 4 5 2 5 9" xfId="43330" xr:uid="{00000000-0005-0000-0000-00008BA80000}"/>
    <cellStyle name="20% - Accent1 4 5 2 5 9 2" xfId="43331" xr:uid="{00000000-0005-0000-0000-00008CA80000}"/>
    <cellStyle name="20% - Accent1 4 5 2 6" xfId="43332" xr:uid="{00000000-0005-0000-0000-00008DA80000}"/>
    <cellStyle name="20% - Accent1 4 5 2 6 2" xfId="43333" xr:uid="{00000000-0005-0000-0000-00008EA80000}"/>
    <cellStyle name="20% - Accent1 4 5 2 6 2 2" xfId="43334" xr:uid="{00000000-0005-0000-0000-00008FA80000}"/>
    <cellStyle name="20% - Accent1 4 5 2 6 2 2 2" xfId="43335" xr:uid="{00000000-0005-0000-0000-000090A80000}"/>
    <cellStyle name="20% - Accent1 4 5 2 6 2 2 2 2" xfId="43336" xr:uid="{00000000-0005-0000-0000-000091A80000}"/>
    <cellStyle name="20% - Accent1 4 5 2 6 2 2 3" xfId="43337" xr:uid="{00000000-0005-0000-0000-000092A80000}"/>
    <cellStyle name="20% - Accent1 4 5 2 6 2 3" xfId="43338" xr:uid="{00000000-0005-0000-0000-000093A80000}"/>
    <cellStyle name="20% - Accent1 4 5 2 6 2 3 2" xfId="43339" xr:uid="{00000000-0005-0000-0000-000094A80000}"/>
    <cellStyle name="20% - Accent1 4 5 2 6 2 4" xfId="43340" xr:uid="{00000000-0005-0000-0000-000095A80000}"/>
    <cellStyle name="20% - Accent1 4 5 2 6 3" xfId="43341" xr:uid="{00000000-0005-0000-0000-000096A80000}"/>
    <cellStyle name="20% - Accent1 4 5 2 6 3 2" xfId="43342" xr:uid="{00000000-0005-0000-0000-000097A80000}"/>
    <cellStyle name="20% - Accent1 4 5 2 6 3 2 2" xfId="43343" xr:uid="{00000000-0005-0000-0000-000098A80000}"/>
    <cellStyle name="20% - Accent1 4 5 2 6 3 2 2 2" xfId="43344" xr:uid="{00000000-0005-0000-0000-000099A80000}"/>
    <cellStyle name="20% - Accent1 4 5 2 6 3 2 3" xfId="43345" xr:uid="{00000000-0005-0000-0000-00009AA80000}"/>
    <cellStyle name="20% - Accent1 4 5 2 6 3 3" xfId="43346" xr:uid="{00000000-0005-0000-0000-00009BA80000}"/>
    <cellStyle name="20% - Accent1 4 5 2 6 3 3 2" xfId="43347" xr:uid="{00000000-0005-0000-0000-00009CA80000}"/>
    <cellStyle name="20% - Accent1 4 5 2 6 3 4" xfId="43348" xr:uid="{00000000-0005-0000-0000-00009DA80000}"/>
    <cellStyle name="20% - Accent1 4 5 2 6 4" xfId="43349" xr:uid="{00000000-0005-0000-0000-00009EA80000}"/>
    <cellStyle name="20% - Accent1 4 5 2 6 4 2" xfId="43350" xr:uid="{00000000-0005-0000-0000-00009FA80000}"/>
    <cellStyle name="20% - Accent1 4 5 2 6 4 2 2" xfId="43351" xr:uid="{00000000-0005-0000-0000-0000A0A80000}"/>
    <cellStyle name="20% - Accent1 4 5 2 6 4 2 2 2" xfId="43352" xr:uid="{00000000-0005-0000-0000-0000A1A80000}"/>
    <cellStyle name="20% - Accent1 4 5 2 6 4 2 3" xfId="43353" xr:uid="{00000000-0005-0000-0000-0000A2A80000}"/>
    <cellStyle name="20% - Accent1 4 5 2 6 4 3" xfId="43354" xr:uid="{00000000-0005-0000-0000-0000A3A80000}"/>
    <cellStyle name="20% - Accent1 4 5 2 6 4 3 2" xfId="43355" xr:uid="{00000000-0005-0000-0000-0000A4A80000}"/>
    <cellStyle name="20% - Accent1 4 5 2 6 4 4" xfId="43356" xr:uid="{00000000-0005-0000-0000-0000A5A80000}"/>
    <cellStyle name="20% - Accent1 4 5 2 6 5" xfId="43357" xr:uid="{00000000-0005-0000-0000-0000A6A80000}"/>
    <cellStyle name="20% - Accent1 4 5 2 6 5 2" xfId="43358" xr:uid="{00000000-0005-0000-0000-0000A7A80000}"/>
    <cellStyle name="20% - Accent1 4 5 2 6 5 2 2" xfId="43359" xr:uid="{00000000-0005-0000-0000-0000A8A80000}"/>
    <cellStyle name="20% - Accent1 4 5 2 6 5 3" xfId="43360" xr:uid="{00000000-0005-0000-0000-0000A9A80000}"/>
    <cellStyle name="20% - Accent1 4 5 2 6 6" xfId="43361" xr:uid="{00000000-0005-0000-0000-0000AAA80000}"/>
    <cellStyle name="20% - Accent1 4 5 2 6 6 2" xfId="43362" xr:uid="{00000000-0005-0000-0000-0000ABA80000}"/>
    <cellStyle name="20% - Accent1 4 5 2 6 6 2 2" xfId="43363" xr:uid="{00000000-0005-0000-0000-0000ACA80000}"/>
    <cellStyle name="20% - Accent1 4 5 2 6 6 3" xfId="43364" xr:uid="{00000000-0005-0000-0000-0000ADA80000}"/>
    <cellStyle name="20% - Accent1 4 5 2 6 7" xfId="43365" xr:uid="{00000000-0005-0000-0000-0000AEA80000}"/>
    <cellStyle name="20% - Accent1 4 5 2 6 7 2" xfId="43366" xr:uid="{00000000-0005-0000-0000-0000AFA80000}"/>
    <cellStyle name="20% - Accent1 4 5 2 6 8" xfId="43367" xr:uid="{00000000-0005-0000-0000-0000B0A80000}"/>
    <cellStyle name="20% - Accent1 4 5 2 6 8 2" xfId="43368" xr:uid="{00000000-0005-0000-0000-0000B1A80000}"/>
    <cellStyle name="20% - Accent1 4 5 2 6 9" xfId="43369" xr:uid="{00000000-0005-0000-0000-0000B2A80000}"/>
    <cellStyle name="20% - Accent1 4 5 2 7" xfId="43370" xr:uid="{00000000-0005-0000-0000-0000B3A80000}"/>
    <cellStyle name="20% - Accent1 4 5 2 7 2" xfId="43371" xr:uid="{00000000-0005-0000-0000-0000B4A80000}"/>
    <cellStyle name="20% - Accent1 4 5 2 7 2 2" xfId="43372" xr:uid="{00000000-0005-0000-0000-0000B5A80000}"/>
    <cellStyle name="20% - Accent1 4 5 2 7 2 2 2" xfId="43373" xr:uid="{00000000-0005-0000-0000-0000B6A80000}"/>
    <cellStyle name="20% - Accent1 4 5 2 7 2 2 2 2" xfId="43374" xr:uid="{00000000-0005-0000-0000-0000B7A80000}"/>
    <cellStyle name="20% - Accent1 4 5 2 7 2 2 3" xfId="43375" xr:uid="{00000000-0005-0000-0000-0000B8A80000}"/>
    <cellStyle name="20% - Accent1 4 5 2 7 2 3" xfId="43376" xr:uid="{00000000-0005-0000-0000-0000B9A80000}"/>
    <cellStyle name="20% - Accent1 4 5 2 7 2 3 2" xfId="43377" xr:uid="{00000000-0005-0000-0000-0000BAA80000}"/>
    <cellStyle name="20% - Accent1 4 5 2 7 2 4" xfId="43378" xr:uid="{00000000-0005-0000-0000-0000BBA80000}"/>
    <cellStyle name="20% - Accent1 4 5 2 7 3" xfId="43379" xr:uid="{00000000-0005-0000-0000-0000BCA80000}"/>
    <cellStyle name="20% - Accent1 4 5 2 7 3 2" xfId="43380" xr:uid="{00000000-0005-0000-0000-0000BDA80000}"/>
    <cellStyle name="20% - Accent1 4 5 2 7 3 2 2" xfId="43381" xr:uid="{00000000-0005-0000-0000-0000BEA80000}"/>
    <cellStyle name="20% - Accent1 4 5 2 7 3 2 2 2" xfId="43382" xr:uid="{00000000-0005-0000-0000-0000BFA80000}"/>
    <cellStyle name="20% - Accent1 4 5 2 7 3 2 3" xfId="43383" xr:uid="{00000000-0005-0000-0000-0000C0A80000}"/>
    <cellStyle name="20% - Accent1 4 5 2 7 3 3" xfId="43384" xr:uid="{00000000-0005-0000-0000-0000C1A80000}"/>
    <cellStyle name="20% - Accent1 4 5 2 7 3 3 2" xfId="43385" xr:uid="{00000000-0005-0000-0000-0000C2A80000}"/>
    <cellStyle name="20% - Accent1 4 5 2 7 3 4" xfId="43386" xr:uid="{00000000-0005-0000-0000-0000C3A80000}"/>
    <cellStyle name="20% - Accent1 4 5 2 7 4" xfId="43387" xr:uid="{00000000-0005-0000-0000-0000C4A80000}"/>
    <cellStyle name="20% - Accent1 4 5 2 7 4 2" xfId="43388" xr:uid="{00000000-0005-0000-0000-0000C5A80000}"/>
    <cellStyle name="20% - Accent1 4 5 2 7 4 2 2" xfId="43389" xr:uid="{00000000-0005-0000-0000-0000C6A80000}"/>
    <cellStyle name="20% - Accent1 4 5 2 7 4 2 2 2" xfId="43390" xr:uid="{00000000-0005-0000-0000-0000C7A80000}"/>
    <cellStyle name="20% - Accent1 4 5 2 7 4 2 3" xfId="43391" xr:uid="{00000000-0005-0000-0000-0000C8A80000}"/>
    <cellStyle name="20% - Accent1 4 5 2 7 4 3" xfId="43392" xr:uid="{00000000-0005-0000-0000-0000C9A80000}"/>
    <cellStyle name="20% - Accent1 4 5 2 7 4 3 2" xfId="43393" xr:uid="{00000000-0005-0000-0000-0000CAA80000}"/>
    <cellStyle name="20% - Accent1 4 5 2 7 4 4" xfId="43394" xr:uid="{00000000-0005-0000-0000-0000CBA80000}"/>
    <cellStyle name="20% - Accent1 4 5 2 7 5" xfId="43395" xr:uid="{00000000-0005-0000-0000-0000CCA80000}"/>
    <cellStyle name="20% - Accent1 4 5 2 7 5 2" xfId="43396" xr:uid="{00000000-0005-0000-0000-0000CDA80000}"/>
    <cellStyle name="20% - Accent1 4 5 2 7 5 2 2" xfId="43397" xr:uid="{00000000-0005-0000-0000-0000CEA80000}"/>
    <cellStyle name="20% - Accent1 4 5 2 7 5 3" xfId="43398" xr:uid="{00000000-0005-0000-0000-0000CFA80000}"/>
    <cellStyle name="20% - Accent1 4 5 2 7 6" xfId="43399" xr:uid="{00000000-0005-0000-0000-0000D0A80000}"/>
    <cellStyle name="20% - Accent1 4 5 2 7 6 2" xfId="43400" xr:uid="{00000000-0005-0000-0000-0000D1A80000}"/>
    <cellStyle name="20% - Accent1 4 5 2 7 6 2 2" xfId="43401" xr:uid="{00000000-0005-0000-0000-0000D2A80000}"/>
    <cellStyle name="20% - Accent1 4 5 2 7 6 3" xfId="43402" xr:uid="{00000000-0005-0000-0000-0000D3A80000}"/>
    <cellStyle name="20% - Accent1 4 5 2 7 7" xfId="43403" xr:uid="{00000000-0005-0000-0000-0000D4A80000}"/>
    <cellStyle name="20% - Accent1 4 5 2 7 7 2" xfId="43404" xr:uid="{00000000-0005-0000-0000-0000D5A80000}"/>
    <cellStyle name="20% - Accent1 4 5 2 7 8" xfId="43405" xr:uid="{00000000-0005-0000-0000-0000D6A80000}"/>
    <cellStyle name="20% - Accent1 4 5 2 7 8 2" xfId="43406" xr:uid="{00000000-0005-0000-0000-0000D7A80000}"/>
    <cellStyle name="20% - Accent1 4 5 2 7 9" xfId="43407" xr:uid="{00000000-0005-0000-0000-0000D8A80000}"/>
    <cellStyle name="20% - Accent1 4 5 2 8" xfId="43408" xr:uid="{00000000-0005-0000-0000-0000D9A80000}"/>
    <cellStyle name="20% - Accent1 4 5 2 8 2" xfId="43409" xr:uid="{00000000-0005-0000-0000-0000DAA80000}"/>
    <cellStyle name="20% - Accent1 4 5 2 8 2 2" xfId="43410" xr:uid="{00000000-0005-0000-0000-0000DBA80000}"/>
    <cellStyle name="20% - Accent1 4 5 2 8 2 2 2" xfId="43411" xr:uid="{00000000-0005-0000-0000-0000DCA80000}"/>
    <cellStyle name="20% - Accent1 4 5 2 8 2 3" xfId="43412" xr:uid="{00000000-0005-0000-0000-0000DDA80000}"/>
    <cellStyle name="20% - Accent1 4 5 2 8 3" xfId="43413" xr:uid="{00000000-0005-0000-0000-0000DEA80000}"/>
    <cellStyle name="20% - Accent1 4 5 2 8 3 2" xfId="43414" xr:uid="{00000000-0005-0000-0000-0000DFA80000}"/>
    <cellStyle name="20% - Accent1 4 5 2 8 4" xfId="43415" xr:uid="{00000000-0005-0000-0000-0000E0A80000}"/>
    <cellStyle name="20% - Accent1 4 5 2 9" xfId="43416" xr:uid="{00000000-0005-0000-0000-0000E1A80000}"/>
    <cellStyle name="20% - Accent1 4 5 2 9 2" xfId="43417" xr:uid="{00000000-0005-0000-0000-0000E2A80000}"/>
    <cellStyle name="20% - Accent1 4 5 2 9 2 2" xfId="43418" xr:uid="{00000000-0005-0000-0000-0000E3A80000}"/>
    <cellStyle name="20% - Accent1 4 5 2 9 2 2 2" xfId="43419" xr:uid="{00000000-0005-0000-0000-0000E4A80000}"/>
    <cellStyle name="20% - Accent1 4 5 2 9 2 3" xfId="43420" xr:uid="{00000000-0005-0000-0000-0000E5A80000}"/>
    <cellStyle name="20% - Accent1 4 5 2 9 3" xfId="43421" xr:uid="{00000000-0005-0000-0000-0000E6A80000}"/>
    <cellStyle name="20% - Accent1 4 5 2 9 3 2" xfId="43422" xr:uid="{00000000-0005-0000-0000-0000E7A80000}"/>
    <cellStyle name="20% - Accent1 4 5 2 9 4" xfId="43423" xr:uid="{00000000-0005-0000-0000-0000E8A80000}"/>
    <cellStyle name="20% - Accent1 4 5 3" xfId="43424" xr:uid="{00000000-0005-0000-0000-0000E9A80000}"/>
    <cellStyle name="20% - Accent1 4 5 3 10" xfId="43425" xr:uid="{00000000-0005-0000-0000-0000EAA80000}"/>
    <cellStyle name="20% - Accent1 4 5 3 10 2" xfId="43426" xr:uid="{00000000-0005-0000-0000-0000EBA80000}"/>
    <cellStyle name="20% - Accent1 4 5 3 10 2 2" xfId="43427" xr:uid="{00000000-0005-0000-0000-0000ECA80000}"/>
    <cellStyle name="20% - Accent1 4 5 3 10 3" xfId="43428" xr:uid="{00000000-0005-0000-0000-0000EDA80000}"/>
    <cellStyle name="20% - Accent1 4 5 3 11" xfId="43429" xr:uid="{00000000-0005-0000-0000-0000EEA80000}"/>
    <cellStyle name="20% - Accent1 4 5 3 11 2" xfId="43430" xr:uid="{00000000-0005-0000-0000-0000EFA80000}"/>
    <cellStyle name="20% - Accent1 4 5 3 11 2 2" xfId="43431" xr:uid="{00000000-0005-0000-0000-0000F0A80000}"/>
    <cellStyle name="20% - Accent1 4 5 3 11 3" xfId="43432" xr:uid="{00000000-0005-0000-0000-0000F1A80000}"/>
    <cellStyle name="20% - Accent1 4 5 3 12" xfId="43433" xr:uid="{00000000-0005-0000-0000-0000F2A80000}"/>
    <cellStyle name="20% - Accent1 4 5 3 12 2" xfId="43434" xr:uid="{00000000-0005-0000-0000-0000F3A80000}"/>
    <cellStyle name="20% - Accent1 4 5 3 13" xfId="43435" xr:uid="{00000000-0005-0000-0000-0000F4A80000}"/>
    <cellStyle name="20% - Accent1 4 5 3 13 2" xfId="43436" xr:uid="{00000000-0005-0000-0000-0000F5A80000}"/>
    <cellStyle name="20% - Accent1 4 5 3 14" xfId="43437" xr:uid="{00000000-0005-0000-0000-0000F6A80000}"/>
    <cellStyle name="20% - Accent1 4 5 3 2" xfId="43438" xr:uid="{00000000-0005-0000-0000-0000F7A80000}"/>
    <cellStyle name="20% - Accent1 4 5 3 2 10" xfId="43439" xr:uid="{00000000-0005-0000-0000-0000F8A80000}"/>
    <cellStyle name="20% - Accent1 4 5 3 2 10 2" xfId="43440" xr:uid="{00000000-0005-0000-0000-0000F9A80000}"/>
    <cellStyle name="20% - Accent1 4 5 3 2 11" xfId="43441" xr:uid="{00000000-0005-0000-0000-0000FAA80000}"/>
    <cellStyle name="20% - Accent1 4 5 3 2 2" xfId="43442" xr:uid="{00000000-0005-0000-0000-0000FBA80000}"/>
    <cellStyle name="20% - Accent1 4 5 3 2 2 2" xfId="43443" xr:uid="{00000000-0005-0000-0000-0000FCA80000}"/>
    <cellStyle name="20% - Accent1 4 5 3 2 2 2 2" xfId="43444" xr:uid="{00000000-0005-0000-0000-0000FDA80000}"/>
    <cellStyle name="20% - Accent1 4 5 3 2 2 2 2 2" xfId="43445" xr:uid="{00000000-0005-0000-0000-0000FEA80000}"/>
    <cellStyle name="20% - Accent1 4 5 3 2 2 2 2 2 2" xfId="43446" xr:uid="{00000000-0005-0000-0000-0000FFA80000}"/>
    <cellStyle name="20% - Accent1 4 5 3 2 2 2 2 3" xfId="43447" xr:uid="{00000000-0005-0000-0000-000000A90000}"/>
    <cellStyle name="20% - Accent1 4 5 3 2 2 2 3" xfId="43448" xr:uid="{00000000-0005-0000-0000-000001A90000}"/>
    <cellStyle name="20% - Accent1 4 5 3 2 2 2 3 2" xfId="43449" xr:uid="{00000000-0005-0000-0000-000002A90000}"/>
    <cellStyle name="20% - Accent1 4 5 3 2 2 2 4" xfId="43450" xr:uid="{00000000-0005-0000-0000-000003A90000}"/>
    <cellStyle name="20% - Accent1 4 5 3 2 2 3" xfId="43451" xr:uid="{00000000-0005-0000-0000-000004A90000}"/>
    <cellStyle name="20% - Accent1 4 5 3 2 2 3 2" xfId="43452" xr:uid="{00000000-0005-0000-0000-000005A90000}"/>
    <cellStyle name="20% - Accent1 4 5 3 2 2 3 2 2" xfId="43453" xr:uid="{00000000-0005-0000-0000-000006A90000}"/>
    <cellStyle name="20% - Accent1 4 5 3 2 2 3 2 2 2" xfId="43454" xr:uid="{00000000-0005-0000-0000-000007A90000}"/>
    <cellStyle name="20% - Accent1 4 5 3 2 2 3 2 3" xfId="43455" xr:uid="{00000000-0005-0000-0000-000008A90000}"/>
    <cellStyle name="20% - Accent1 4 5 3 2 2 3 3" xfId="43456" xr:uid="{00000000-0005-0000-0000-000009A90000}"/>
    <cellStyle name="20% - Accent1 4 5 3 2 2 3 3 2" xfId="43457" xr:uid="{00000000-0005-0000-0000-00000AA90000}"/>
    <cellStyle name="20% - Accent1 4 5 3 2 2 3 4" xfId="43458" xr:uid="{00000000-0005-0000-0000-00000BA90000}"/>
    <cellStyle name="20% - Accent1 4 5 3 2 2 4" xfId="43459" xr:uid="{00000000-0005-0000-0000-00000CA90000}"/>
    <cellStyle name="20% - Accent1 4 5 3 2 2 4 2" xfId="43460" xr:uid="{00000000-0005-0000-0000-00000DA90000}"/>
    <cellStyle name="20% - Accent1 4 5 3 2 2 4 2 2" xfId="43461" xr:uid="{00000000-0005-0000-0000-00000EA90000}"/>
    <cellStyle name="20% - Accent1 4 5 3 2 2 4 2 2 2" xfId="43462" xr:uid="{00000000-0005-0000-0000-00000FA90000}"/>
    <cellStyle name="20% - Accent1 4 5 3 2 2 4 2 3" xfId="43463" xr:uid="{00000000-0005-0000-0000-000010A90000}"/>
    <cellStyle name="20% - Accent1 4 5 3 2 2 4 3" xfId="43464" xr:uid="{00000000-0005-0000-0000-000011A90000}"/>
    <cellStyle name="20% - Accent1 4 5 3 2 2 4 3 2" xfId="43465" xr:uid="{00000000-0005-0000-0000-000012A90000}"/>
    <cellStyle name="20% - Accent1 4 5 3 2 2 4 4" xfId="43466" xr:uid="{00000000-0005-0000-0000-000013A90000}"/>
    <cellStyle name="20% - Accent1 4 5 3 2 2 5" xfId="43467" xr:uid="{00000000-0005-0000-0000-000014A90000}"/>
    <cellStyle name="20% - Accent1 4 5 3 2 2 5 2" xfId="43468" xr:uid="{00000000-0005-0000-0000-000015A90000}"/>
    <cellStyle name="20% - Accent1 4 5 3 2 2 5 2 2" xfId="43469" xr:uid="{00000000-0005-0000-0000-000016A90000}"/>
    <cellStyle name="20% - Accent1 4 5 3 2 2 5 3" xfId="43470" xr:uid="{00000000-0005-0000-0000-000017A90000}"/>
    <cellStyle name="20% - Accent1 4 5 3 2 2 6" xfId="43471" xr:uid="{00000000-0005-0000-0000-000018A90000}"/>
    <cellStyle name="20% - Accent1 4 5 3 2 2 6 2" xfId="43472" xr:uid="{00000000-0005-0000-0000-000019A90000}"/>
    <cellStyle name="20% - Accent1 4 5 3 2 2 6 2 2" xfId="43473" xr:uid="{00000000-0005-0000-0000-00001AA90000}"/>
    <cellStyle name="20% - Accent1 4 5 3 2 2 6 3" xfId="43474" xr:uid="{00000000-0005-0000-0000-00001BA90000}"/>
    <cellStyle name="20% - Accent1 4 5 3 2 2 7" xfId="43475" xr:uid="{00000000-0005-0000-0000-00001CA90000}"/>
    <cellStyle name="20% - Accent1 4 5 3 2 2 7 2" xfId="43476" xr:uid="{00000000-0005-0000-0000-00001DA90000}"/>
    <cellStyle name="20% - Accent1 4 5 3 2 2 8" xfId="43477" xr:uid="{00000000-0005-0000-0000-00001EA90000}"/>
    <cellStyle name="20% - Accent1 4 5 3 2 2 8 2" xfId="43478" xr:uid="{00000000-0005-0000-0000-00001FA90000}"/>
    <cellStyle name="20% - Accent1 4 5 3 2 2 9" xfId="43479" xr:uid="{00000000-0005-0000-0000-000020A90000}"/>
    <cellStyle name="20% - Accent1 4 5 3 2 3" xfId="43480" xr:uid="{00000000-0005-0000-0000-000021A90000}"/>
    <cellStyle name="20% - Accent1 4 5 3 2 3 2" xfId="43481" xr:uid="{00000000-0005-0000-0000-000022A90000}"/>
    <cellStyle name="20% - Accent1 4 5 3 2 3 2 2" xfId="43482" xr:uid="{00000000-0005-0000-0000-000023A90000}"/>
    <cellStyle name="20% - Accent1 4 5 3 2 3 2 2 2" xfId="43483" xr:uid="{00000000-0005-0000-0000-000024A90000}"/>
    <cellStyle name="20% - Accent1 4 5 3 2 3 2 2 2 2" xfId="43484" xr:uid="{00000000-0005-0000-0000-000025A90000}"/>
    <cellStyle name="20% - Accent1 4 5 3 2 3 2 2 3" xfId="43485" xr:uid="{00000000-0005-0000-0000-000026A90000}"/>
    <cellStyle name="20% - Accent1 4 5 3 2 3 2 3" xfId="43486" xr:uid="{00000000-0005-0000-0000-000027A90000}"/>
    <cellStyle name="20% - Accent1 4 5 3 2 3 2 3 2" xfId="43487" xr:uid="{00000000-0005-0000-0000-000028A90000}"/>
    <cellStyle name="20% - Accent1 4 5 3 2 3 2 4" xfId="43488" xr:uid="{00000000-0005-0000-0000-000029A90000}"/>
    <cellStyle name="20% - Accent1 4 5 3 2 3 3" xfId="43489" xr:uid="{00000000-0005-0000-0000-00002AA90000}"/>
    <cellStyle name="20% - Accent1 4 5 3 2 3 3 2" xfId="43490" xr:uid="{00000000-0005-0000-0000-00002BA90000}"/>
    <cellStyle name="20% - Accent1 4 5 3 2 3 3 2 2" xfId="43491" xr:uid="{00000000-0005-0000-0000-00002CA90000}"/>
    <cellStyle name="20% - Accent1 4 5 3 2 3 3 2 2 2" xfId="43492" xr:uid="{00000000-0005-0000-0000-00002DA90000}"/>
    <cellStyle name="20% - Accent1 4 5 3 2 3 3 2 3" xfId="43493" xr:uid="{00000000-0005-0000-0000-00002EA90000}"/>
    <cellStyle name="20% - Accent1 4 5 3 2 3 3 3" xfId="43494" xr:uid="{00000000-0005-0000-0000-00002FA90000}"/>
    <cellStyle name="20% - Accent1 4 5 3 2 3 3 3 2" xfId="43495" xr:uid="{00000000-0005-0000-0000-000030A90000}"/>
    <cellStyle name="20% - Accent1 4 5 3 2 3 3 4" xfId="43496" xr:uid="{00000000-0005-0000-0000-000031A90000}"/>
    <cellStyle name="20% - Accent1 4 5 3 2 3 4" xfId="43497" xr:uid="{00000000-0005-0000-0000-000032A90000}"/>
    <cellStyle name="20% - Accent1 4 5 3 2 3 4 2" xfId="43498" xr:uid="{00000000-0005-0000-0000-000033A90000}"/>
    <cellStyle name="20% - Accent1 4 5 3 2 3 4 2 2" xfId="43499" xr:uid="{00000000-0005-0000-0000-000034A90000}"/>
    <cellStyle name="20% - Accent1 4 5 3 2 3 4 2 2 2" xfId="43500" xr:uid="{00000000-0005-0000-0000-000035A90000}"/>
    <cellStyle name="20% - Accent1 4 5 3 2 3 4 2 3" xfId="43501" xr:uid="{00000000-0005-0000-0000-000036A90000}"/>
    <cellStyle name="20% - Accent1 4 5 3 2 3 4 3" xfId="43502" xr:uid="{00000000-0005-0000-0000-000037A90000}"/>
    <cellStyle name="20% - Accent1 4 5 3 2 3 4 3 2" xfId="43503" xr:uid="{00000000-0005-0000-0000-000038A90000}"/>
    <cellStyle name="20% - Accent1 4 5 3 2 3 4 4" xfId="43504" xr:uid="{00000000-0005-0000-0000-000039A90000}"/>
    <cellStyle name="20% - Accent1 4 5 3 2 3 5" xfId="43505" xr:uid="{00000000-0005-0000-0000-00003AA90000}"/>
    <cellStyle name="20% - Accent1 4 5 3 2 3 5 2" xfId="43506" xr:uid="{00000000-0005-0000-0000-00003BA90000}"/>
    <cellStyle name="20% - Accent1 4 5 3 2 3 5 2 2" xfId="43507" xr:uid="{00000000-0005-0000-0000-00003CA90000}"/>
    <cellStyle name="20% - Accent1 4 5 3 2 3 5 3" xfId="43508" xr:uid="{00000000-0005-0000-0000-00003DA90000}"/>
    <cellStyle name="20% - Accent1 4 5 3 2 3 6" xfId="43509" xr:uid="{00000000-0005-0000-0000-00003EA90000}"/>
    <cellStyle name="20% - Accent1 4 5 3 2 3 6 2" xfId="43510" xr:uid="{00000000-0005-0000-0000-00003FA90000}"/>
    <cellStyle name="20% - Accent1 4 5 3 2 3 6 2 2" xfId="43511" xr:uid="{00000000-0005-0000-0000-000040A90000}"/>
    <cellStyle name="20% - Accent1 4 5 3 2 3 6 3" xfId="43512" xr:uid="{00000000-0005-0000-0000-000041A90000}"/>
    <cellStyle name="20% - Accent1 4 5 3 2 3 7" xfId="43513" xr:uid="{00000000-0005-0000-0000-000042A90000}"/>
    <cellStyle name="20% - Accent1 4 5 3 2 3 7 2" xfId="43514" xr:uid="{00000000-0005-0000-0000-000043A90000}"/>
    <cellStyle name="20% - Accent1 4 5 3 2 3 8" xfId="43515" xr:uid="{00000000-0005-0000-0000-000044A90000}"/>
    <cellStyle name="20% - Accent1 4 5 3 2 3 8 2" xfId="43516" xr:uid="{00000000-0005-0000-0000-000045A90000}"/>
    <cellStyle name="20% - Accent1 4 5 3 2 3 9" xfId="43517" xr:uid="{00000000-0005-0000-0000-000046A90000}"/>
    <cellStyle name="20% - Accent1 4 5 3 2 4" xfId="43518" xr:uid="{00000000-0005-0000-0000-000047A90000}"/>
    <cellStyle name="20% - Accent1 4 5 3 2 4 2" xfId="43519" xr:uid="{00000000-0005-0000-0000-000048A90000}"/>
    <cellStyle name="20% - Accent1 4 5 3 2 4 2 2" xfId="43520" xr:uid="{00000000-0005-0000-0000-000049A90000}"/>
    <cellStyle name="20% - Accent1 4 5 3 2 4 2 2 2" xfId="43521" xr:uid="{00000000-0005-0000-0000-00004AA90000}"/>
    <cellStyle name="20% - Accent1 4 5 3 2 4 2 3" xfId="43522" xr:uid="{00000000-0005-0000-0000-00004BA90000}"/>
    <cellStyle name="20% - Accent1 4 5 3 2 4 3" xfId="43523" xr:uid="{00000000-0005-0000-0000-00004CA90000}"/>
    <cellStyle name="20% - Accent1 4 5 3 2 4 3 2" xfId="43524" xr:uid="{00000000-0005-0000-0000-00004DA90000}"/>
    <cellStyle name="20% - Accent1 4 5 3 2 4 4" xfId="43525" xr:uid="{00000000-0005-0000-0000-00004EA90000}"/>
    <cellStyle name="20% - Accent1 4 5 3 2 5" xfId="43526" xr:uid="{00000000-0005-0000-0000-00004FA90000}"/>
    <cellStyle name="20% - Accent1 4 5 3 2 5 2" xfId="43527" xr:uid="{00000000-0005-0000-0000-000050A90000}"/>
    <cellStyle name="20% - Accent1 4 5 3 2 5 2 2" xfId="43528" xr:uid="{00000000-0005-0000-0000-000051A90000}"/>
    <cellStyle name="20% - Accent1 4 5 3 2 5 2 2 2" xfId="43529" xr:uid="{00000000-0005-0000-0000-000052A90000}"/>
    <cellStyle name="20% - Accent1 4 5 3 2 5 2 3" xfId="43530" xr:uid="{00000000-0005-0000-0000-000053A90000}"/>
    <cellStyle name="20% - Accent1 4 5 3 2 5 3" xfId="43531" xr:uid="{00000000-0005-0000-0000-000054A90000}"/>
    <cellStyle name="20% - Accent1 4 5 3 2 5 3 2" xfId="43532" xr:uid="{00000000-0005-0000-0000-000055A90000}"/>
    <cellStyle name="20% - Accent1 4 5 3 2 5 4" xfId="43533" xr:uid="{00000000-0005-0000-0000-000056A90000}"/>
    <cellStyle name="20% - Accent1 4 5 3 2 6" xfId="43534" xr:uid="{00000000-0005-0000-0000-000057A90000}"/>
    <cellStyle name="20% - Accent1 4 5 3 2 6 2" xfId="43535" xr:uid="{00000000-0005-0000-0000-000058A90000}"/>
    <cellStyle name="20% - Accent1 4 5 3 2 6 2 2" xfId="43536" xr:uid="{00000000-0005-0000-0000-000059A90000}"/>
    <cellStyle name="20% - Accent1 4 5 3 2 6 2 2 2" xfId="43537" xr:uid="{00000000-0005-0000-0000-00005AA90000}"/>
    <cellStyle name="20% - Accent1 4 5 3 2 6 2 3" xfId="43538" xr:uid="{00000000-0005-0000-0000-00005BA90000}"/>
    <cellStyle name="20% - Accent1 4 5 3 2 6 3" xfId="43539" xr:uid="{00000000-0005-0000-0000-00005CA90000}"/>
    <cellStyle name="20% - Accent1 4 5 3 2 6 3 2" xfId="43540" xr:uid="{00000000-0005-0000-0000-00005DA90000}"/>
    <cellStyle name="20% - Accent1 4 5 3 2 6 4" xfId="43541" xr:uid="{00000000-0005-0000-0000-00005EA90000}"/>
    <cellStyle name="20% - Accent1 4 5 3 2 7" xfId="43542" xr:uid="{00000000-0005-0000-0000-00005FA90000}"/>
    <cellStyle name="20% - Accent1 4 5 3 2 7 2" xfId="43543" xr:uid="{00000000-0005-0000-0000-000060A90000}"/>
    <cellStyle name="20% - Accent1 4 5 3 2 7 2 2" xfId="43544" xr:uid="{00000000-0005-0000-0000-000061A90000}"/>
    <cellStyle name="20% - Accent1 4 5 3 2 7 3" xfId="43545" xr:uid="{00000000-0005-0000-0000-000062A90000}"/>
    <cellStyle name="20% - Accent1 4 5 3 2 8" xfId="43546" xr:uid="{00000000-0005-0000-0000-000063A90000}"/>
    <cellStyle name="20% - Accent1 4 5 3 2 8 2" xfId="43547" xr:uid="{00000000-0005-0000-0000-000064A90000}"/>
    <cellStyle name="20% - Accent1 4 5 3 2 8 2 2" xfId="43548" xr:uid="{00000000-0005-0000-0000-000065A90000}"/>
    <cellStyle name="20% - Accent1 4 5 3 2 8 3" xfId="43549" xr:uid="{00000000-0005-0000-0000-000066A90000}"/>
    <cellStyle name="20% - Accent1 4 5 3 2 9" xfId="43550" xr:uid="{00000000-0005-0000-0000-000067A90000}"/>
    <cellStyle name="20% - Accent1 4 5 3 2 9 2" xfId="43551" xr:uid="{00000000-0005-0000-0000-000068A90000}"/>
    <cellStyle name="20% - Accent1 4 5 3 3" xfId="43552" xr:uid="{00000000-0005-0000-0000-000069A90000}"/>
    <cellStyle name="20% - Accent1 4 5 3 3 10" xfId="43553" xr:uid="{00000000-0005-0000-0000-00006AA90000}"/>
    <cellStyle name="20% - Accent1 4 5 3 3 10 2" xfId="43554" xr:uid="{00000000-0005-0000-0000-00006BA90000}"/>
    <cellStyle name="20% - Accent1 4 5 3 3 11" xfId="43555" xr:uid="{00000000-0005-0000-0000-00006CA90000}"/>
    <cellStyle name="20% - Accent1 4 5 3 3 2" xfId="43556" xr:uid="{00000000-0005-0000-0000-00006DA90000}"/>
    <cellStyle name="20% - Accent1 4 5 3 3 2 2" xfId="43557" xr:uid="{00000000-0005-0000-0000-00006EA90000}"/>
    <cellStyle name="20% - Accent1 4 5 3 3 2 2 2" xfId="43558" xr:uid="{00000000-0005-0000-0000-00006FA90000}"/>
    <cellStyle name="20% - Accent1 4 5 3 3 2 2 2 2" xfId="43559" xr:uid="{00000000-0005-0000-0000-000070A90000}"/>
    <cellStyle name="20% - Accent1 4 5 3 3 2 2 2 2 2" xfId="43560" xr:uid="{00000000-0005-0000-0000-000071A90000}"/>
    <cellStyle name="20% - Accent1 4 5 3 3 2 2 2 3" xfId="43561" xr:uid="{00000000-0005-0000-0000-000072A90000}"/>
    <cellStyle name="20% - Accent1 4 5 3 3 2 2 3" xfId="43562" xr:uid="{00000000-0005-0000-0000-000073A90000}"/>
    <cellStyle name="20% - Accent1 4 5 3 3 2 2 3 2" xfId="43563" xr:uid="{00000000-0005-0000-0000-000074A90000}"/>
    <cellStyle name="20% - Accent1 4 5 3 3 2 2 4" xfId="43564" xr:uid="{00000000-0005-0000-0000-000075A90000}"/>
    <cellStyle name="20% - Accent1 4 5 3 3 2 3" xfId="43565" xr:uid="{00000000-0005-0000-0000-000076A90000}"/>
    <cellStyle name="20% - Accent1 4 5 3 3 2 3 2" xfId="43566" xr:uid="{00000000-0005-0000-0000-000077A90000}"/>
    <cellStyle name="20% - Accent1 4 5 3 3 2 3 2 2" xfId="43567" xr:uid="{00000000-0005-0000-0000-000078A90000}"/>
    <cellStyle name="20% - Accent1 4 5 3 3 2 3 2 2 2" xfId="43568" xr:uid="{00000000-0005-0000-0000-000079A90000}"/>
    <cellStyle name="20% - Accent1 4 5 3 3 2 3 2 3" xfId="43569" xr:uid="{00000000-0005-0000-0000-00007AA90000}"/>
    <cellStyle name="20% - Accent1 4 5 3 3 2 3 3" xfId="43570" xr:uid="{00000000-0005-0000-0000-00007BA90000}"/>
    <cellStyle name="20% - Accent1 4 5 3 3 2 3 3 2" xfId="43571" xr:uid="{00000000-0005-0000-0000-00007CA90000}"/>
    <cellStyle name="20% - Accent1 4 5 3 3 2 3 4" xfId="43572" xr:uid="{00000000-0005-0000-0000-00007DA90000}"/>
    <cellStyle name="20% - Accent1 4 5 3 3 2 4" xfId="43573" xr:uid="{00000000-0005-0000-0000-00007EA90000}"/>
    <cellStyle name="20% - Accent1 4 5 3 3 2 4 2" xfId="43574" xr:uid="{00000000-0005-0000-0000-00007FA90000}"/>
    <cellStyle name="20% - Accent1 4 5 3 3 2 4 2 2" xfId="43575" xr:uid="{00000000-0005-0000-0000-000080A90000}"/>
    <cellStyle name="20% - Accent1 4 5 3 3 2 4 2 2 2" xfId="43576" xr:uid="{00000000-0005-0000-0000-000081A90000}"/>
    <cellStyle name="20% - Accent1 4 5 3 3 2 4 2 3" xfId="43577" xr:uid="{00000000-0005-0000-0000-000082A90000}"/>
    <cellStyle name="20% - Accent1 4 5 3 3 2 4 3" xfId="43578" xr:uid="{00000000-0005-0000-0000-000083A90000}"/>
    <cellStyle name="20% - Accent1 4 5 3 3 2 4 3 2" xfId="43579" xr:uid="{00000000-0005-0000-0000-000084A90000}"/>
    <cellStyle name="20% - Accent1 4 5 3 3 2 4 4" xfId="43580" xr:uid="{00000000-0005-0000-0000-000085A90000}"/>
    <cellStyle name="20% - Accent1 4 5 3 3 2 5" xfId="43581" xr:uid="{00000000-0005-0000-0000-000086A90000}"/>
    <cellStyle name="20% - Accent1 4 5 3 3 2 5 2" xfId="43582" xr:uid="{00000000-0005-0000-0000-000087A90000}"/>
    <cellStyle name="20% - Accent1 4 5 3 3 2 5 2 2" xfId="43583" xr:uid="{00000000-0005-0000-0000-000088A90000}"/>
    <cellStyle name="20% - Accent1 4 5 3 3 2 5 3" xfId="43584" xr:uid="{00000000-0005-0000-0000-000089A90000}"/>
    <cellStyle name="20% - Accent1 4 5 3 3 2 6" xfId="43585" xr:uid="{00000000-0005-0000-0000-00008AA90000}"/>
    <cellStyle name="20% - Accent1 4 5 3 3 2 6 2" xfId="43586" xr:uid="{00000000-0005-0000-0000-00008BA90000}"/>
    <cellStyle name="20% - Accent1 4 5 3 3 2 6 2 2" xfId="43587" xr:uid="{00000000-0005-0000-0000-00008CA90000}"/>
    <cellStyle name="20% - Accent1 4 5 3 3 2 6 3" xfId="43588" xr:uid="{00000000-0005-0000-0000-00008DA90000}"/>
    <cellStyle name="20% - Accent1 4 5 3 3 2 7" xfId="43589" xr:uid="{00000000-0005-0000-0000-00008EA90000}"/>
    <cellStyle name="20% - Accent1 4 5 3 3 2 7 2" xfId="43590" xr:uid="{00000000-0005-0000-0000-00008FA90000}"/>
    <cellStyle name="20% - Accent1 4 5 3 3 2 8" xfId="43591" xr:uid="{00000000-0005-0000-0000-000090A90000}"/>
    <cellStyle name="20% - Accent1 4 5 3 3 2 8 2" xfId="43592" xr:uid="{00000000-0005-0000-0000-000091A90000}"/>
    <cellStyle name="20% - Accent1 4 5 3 3 2 9" xfId="43593" xr:uid="{00000000-0005-0000-0000-000092A90000}"/>
    <cellStyle name="20% - Accent1 4 5 3 3 3" xfId="43594" xr:uid="{00000000-0005-0000-0000-000093A90000}"/>
    <cellStyle name="20% - Accent1 4 5 3 3 3 2" xfId="43595" xr:uid="{00000000-0005-0000-0000-000094A90000}"/>
    <cellStyle name="20% - Accent1 4 5 3 3 3 2 2" xfId="43596" xr:uid="{00000000-0005-0000-0000-000095A90000}"/>
    <cellStyle name="20% - Accent1 4 5 3 3 3 2 2 2" xfId="43597" xr:uid="{00000000-0005-0000-0000-000096A90000}"/>
    <cellStyle name="20% - Accent1 4 5 3 3 3 2 2 2 2" xfId="43598" xr:uid="{00000000-0005-0000-0000-000097A90000}"/>
    <cellStyle name="20% - Accent1 4 5 3 3 3 2 2 3" xfId="43599" xr:uid="{00000000-0005-0000-0000-000098A90000}"/>
    <cellStyle name="20% - Accent1 4 5 3 3 3 2 3" xfId="43600" xr:uid="{00000000-0005-0000-0000-000099A90000}"/>
    <cellStyle name="20% - Accent1 4 5 3 3 3 2 3 2" xfId="43601" xr:uid="{00000000-0005-0000-0000-00009AA90000}"/>
    <cellStyle name="20% - Accent1 4 5 3 3 3 2 4" xfId="43602" xr:uid="{00000000-0005-0000-0000-00009BA90000}"/>
    <cellStyle name="20% - Accent1 4 5 3 3 3 3" xfId="43603" xr:uid="{00000000-0005-0000-0000-00009CA90000}"/>
    <cellStyle name="20% - Accent1 4 5 3 3 3 3 2" xfId="43604" xr:uid="{00000000-0005-0000-0000-00009DA90000}"/>
    <cellStyle name="20% - Accent1 4 5 3 3 3 3 2 2" xfId="43605" xr:uid="{00000000-0005-0000-0000-00009EA90000}"/>
    <cellStyle name="20% - Accent1 4 5 3 3 3 3 2 2 2" xfId="43606" xr:uid="{00000000-0005-0000-0000-00009FA90000}"/>
    <cellStyle name="20% - Accent1 4 5 3 3 3 3 2 3" xfId="43607" xr:uid="{00000000-0005-0000-0000-0000A0A90000}"/>
    <cellStyle name="20% - Accent1 4 5 3 3 3 3 3" xfId="43608" xr:uid="{00000000-0005-0000-0000-0000A1A90000}"/>
    <cellStyle name="20% - Accent1 4 5 3 3 3 3 3 2" xfId="43609" xr:uid="{00000000-0005-0000-0000-0000A2A90000}"/>
    <cellStyle name="20% - Accent1 4 5 3 3 3 3 4" xfId="43610" xr:uid="{00000000-0005-0000-0000-0000A3A90000}"/>
    <cellStyle name="20% - Accent1 4 5 3 3 3 4" xfId="43611" xr:uid="{00000000-0005-0000-0000-0000A4A90000}"/>
    <cellStyle name="20% - Accent1 4 5 3 3 3 4 2" xfId="43612" xr:uid="{00000000-0005-0000-0000-0000A5A90000}"/>
    <cellStyle name="20% - Accent1 4 5 3 3 3 4 2 2" xfId="43613" xr:uid="{00000000-0005-0000-0000-0000A6A90000}"/>
    <cellStyle name="20% - Accent1 4 5 3 3 3 4 2 2 2" xfId="43614" xr:uid="{00000000-0005-0000-0000-0000A7A90000}"/>
    <cellStyle name="20% - Accent1 4 5 3 3 3 4 2 3" xfId="43615" xr:uid="{00000000-0005-0000-0000-0000A8A90000}"/>
    <cellStyle name="20% - Accent1 4 5 3 3 3 4 3" xfId="43616" xr:uid="{00000000-0005-0000-0000-0000A9A90000}"/>
    <cellStyle name="20% - Accent1 4 5 3 3 3 4 3 2" xfId="43617" xr:uid="{00000000-0005-0000-0000-0000AAA90000}"/>
    <cellStyle name="20% - Accent1 4 5 3 3 3 4 4" xfId="43618" xr:uid="{00000000-0005-0000-0000-0000ABA90000}"/>
    <cellStyle name="20% - Accent1 4 5 3 3 3 5" xfId="43619" xr:uid="{00000000-0005-0000-0000-0000ACA90000}"/>
    <cellStyle name="20% - Accent1 4 5 3 3 3 5 2" xfId="43620" xr:uid="{00000000-0005-0000-0000-0000ADA90000}"/>
    <cellStyle name="20% - Accent1 4 5 3 3 3 5 2 2" xfId="43621" xr:uid="{00000000-0005-0000-0000-0000AEA90000}"/>
    <cellStyle name="20% - Accent1 4 5 3 3 3 5 3" xfId="43622" xr:uid="{00000000-0005-0000-0000-0000AFA90000}"/>
    <cellStyle name="20% - Accent1 4 5 3 3 3 6" xfId="43623" xr:uid="{00000000-0005-0000-0000-0000B0A90000}"/>
    <cellStyle name="20% - Accent1 4 5 3 3 3 6 2" xfId="43624" xr:uid="{00000000-0005-0000-0000-0000B1A90000}"/>
    <cellStyle name="20% - Accent1 4 5 3 3 3 6 2 2" xfId="43625" xr:uid="{00000000-0005-0000-0000-0000B2A90000}"/>
    <cellStyle name="20% - Accent1 4 5 3 3 3 6 3" xfId="43626" xr:uid="{00000000-0005-0000-0000-0000B3A90000}"/>
    <cellStyle name="20% - Accent1 4 5 3 3 3 7" xfId="43627" xr:uid="{00000000-0005-0000-0000-0000B4A90000}"/>
    <cellStyle name="20% - Accent1 4 5 3 3 3 7 2" xfId="43628" xr:uid="{00000000-0005-0000-0000-0000B5A90000}"/>
    <cellStyle name="20% - Accent1 4 5 3 3 3 8" xfId="43629" xr:uid="{00000000-0005-0000-0000-0000B6A90000}"/>
    <cellStyle name="20% - Accent1 4 5 3 3 3 8 2" xfId="43630" xr:uid="{00000000-0005-0000-0000-0000B7A90000}"/>
    <cellStyle name="20% - Accent1 4 5 3 3 3 9" xfId="43631" xr:uid="{00000000-0005-0000-0000-0000B8A90000}"/>
    <cellStyle name="20% - Accent1 4 5 3 3 4" xfId="43632" xr:uid="{00000000-0005-0000-0000-0000B9A90000}"/>
    <cellStyle name="20% - Accent1 4 5 3 3 4 2" xfId="43633" xr:uid="{00000000-0005-0000-0000-0000BAA90000}"/>
    <cellStyle name="20% - Accent1 4 5 3 3 4 2 2" xfId="43634" xr:uid="{00000000-0005-0000-0000-0000BBA90000}"/>
    <cellStyle name="20% - Accent1 4 5 3 3 4 2 2 2" xfId="43635" xr:uid="{00000000-0005-0000-0000-0000BCA90000}"/>
    <cellStyle name="20% - Accent1 4 5 3 3 4 2 3" xfId="43636" xr:uid="{00000000-0005-0000-0000-0000BDA90000}"/>
    <cellStyle name="20% - Accent1 4 5 3 3 4 3" xfId="43637" xr:uid="{00000000-0005-0000-0000-0000BEA90000}"/>
    <cellStyle name="20% - Accent1 4 5 3 3 4 3 2" xfId="43638" xr:uid="{00000000-0005-0000-0000-0000BFA90000}"/>
    <cellStyle name="20% - Accent1 4 5 3 3 4 4" xfId="43639" xr:uid="{00000000-0005-0000-0000-0000C0A90000}"/>
    <cellStyle name="20% - Accent1 4 5 3 3 5" xfId="43640" xr:uid="{00000000-0005-0000-0000-0000C1A90000}"/>
    <cellStyle name="20% - Accent1 4 5 3 3 5 2" xfId="43641" xr:uid="{00000000-0005-0000-0000-0000C2A90000}"/>
    <cellStyle name="20% - Accent1 4 5 3 3 5 2 2" xfId="43642" xr:uid="{00000000-0005-0000-0000-0000C3A90000}"/>
    <cellStyle name="20% - Accent1 4 5 3 3 5 2 2 2" xfId="43643" xr:uid="{00000000-0005-0000-0000-0000C4A90000}"/>
    <cellStyle name="20% - Accent1 4 5 3 3 5 2 3" xfId="43644" xr:uid="{00000000-0005-0000-0000-0000C5A90000}"/>
    <cellStyle name="20% - Accent1 4 5 3 3 5 3" xfId="43645" xr:uid="{00000000-0005-0000-0000-0000C6A90000}"/>
    <cellStyle name="20% - Accent1 4 5 3 3 5 3 2" xfId="43646" xr:uid="{00000000-0005-0000-0000-0000C7A90000}"/>
    <cellStyle name="20% - Accent1 4 5 3 3 5 4" xfId="43647" xr:uid="{00000000-0005-0000-0000-0000C8A90000}"/>
    <cellStyle name="20% - Accent1 4 5 3 3 6" xfId="43648" xr:uid="{00000000-0005-0000-0000-0000C9A90000}"/>
    <cellStyle name="20% - Accent1 4 5 3 3 6 2" xfId="43649" xr:uid="{00000000-0005-0000-0000-0000CAA90000}"/>
    <cellStyle name="20% - Accent1 4 5 3 3 6 2 2" xfId="43650" xr:uid="{00000000-0005-0000-0000-0000CBA90000}"/>
    <cellStyle name="20% - Accent1 4 5 3 3 6 2 2 2" xfId="43651" xr:uid="{00000000-0005-0000-0000-0000CCA90000}"/>
    <cellStyle name="20% - Accent1 4 5 3 3 6 2 3" xfId="43652" xr:uid="{00000000-0005-0000-0000-0000CDA90000}"/>
    <cellStyle name="20% - Accent1 4 5 3 3 6 3" xfId="43653" xr:uid="{00000000-0005-0000-0000-0000CEA90000}"/>
    <cellStyle name="20% - Accent1 4 5 3 3 6 3 2" xfId="43654" xr:uid="{00000000-0005-0000-0000-0000CFA90000}"/>
    <cellStyle name="20% - Accent1 4 5 3 3 6 4" xfId="43655" xr:uid="{00000000-0005-0000-0000-0000D0A90000}"/>
    <cellStyle name="20% - Accent1 4 5 3 3 7" xfId="43656" xr:uid="{00000000-0005-0000-0000-0000D1A90000}"/>
    <cellStyle name="20% - Accent1 4 5 3 3 7 2" xfId="43657" xr:uid="{00000000-0005-0000-0000-0000D2A90000}"/>
    <cellStyle name="20% - Accent1 4 5 3 3 7 2 2" xfId="43658" xr:uid="{00000000-0005-0000-0000-0000D3A90000}"/>
    <cellStyle name="20% - Accent1 4 5 3 3 7 3" xfId="43659" xr:uid="{00000000-0005-0000-0000-0000D4A90000}"/>
    <cellStyle name="20% - Accent1 4 5 3 3 8" xfId="43660" xr:uid="{00000000-0005-0000-0000-0000D5A90000}"/>
    <cellStyle name="20% - Accent1 4 5 3 3 8 2" xfId="43661" xr:uid="{00000000-0005-0000-0000-0000D6A90000}"/>
    <cellStyle name="20% - Accent1 4 5 3 3 8 2 2" xfId="43662" xr:uid="{00000000-0005-0000-0000-0000D7A90000}"/>
    <cellStyle name="20% - Accent1 4 5 3 3 8 3" xfId="43663" xr:uid="{00000000-0005-0000-0000-0000D8A90000}"/>
    <cellStyle name="20% - Accent1 4 5 3 3 9" xfId="43664" xr:uid="{00000000-0005-0000-0000-0000D9A90000}"/>
    <cellStyle name="20% - Accent1 4 5 3 3 9 2" xfId="43665" xr:uid="{00000000-0005-0000-0000-0000DAA90000}"/>
    <cellStyle name="20% - Accent1 4 5 3 4" xfId="43666" xr:uid="{00000000-0005-0000-0000-0000DBA90000}"/>
    <cellStyle name="20% - Accent1 4 5 3 4 10" xfId="43667" xr:uid="{00000000-0005-0000-0000-0000DCA90000}"/>
    <cellStyle name="20% - Accent1 4 5 3 4 10 2" xfId="43668" xr:uid="{00000000-0005-0000-0000-0000DDA90000}"/>
    <cellStyle name="20% - Accent1 4 5 3 4 11" xfId="43669" xr:uid="{00000000-0005-0000-0000-0000DEA90000}"/>
    <cellStyle name="20% - Accent1 4 5 3 4 2" xfId="43670" xr:uid="{00000000-0005-0000-0000-0000DFA90000}"/>
    <cellStyle name="20% - Accent1 4 5 3 4 2 2" xfId="43671" xr:uid="{00000000-0005-0000-0000-0000E0A90000}"/>
    <cellStyle name="20% - Accent1 4 5 3 4 2 2 2" xfId="43672" xr:uid="{00000000-0005-0000-0000-0000E1A90000}"/>
    <cellStyle name="20% - Accent1 4 5 3 4 2 2 2 2" xfId="43673" xr:uid="{00000000-0005-0000-0000-0000E2A90000}"/>
    <cellStyle name="20% - Accent1 4 5 3 4 2 2 2 2 2" xfId="43674" xr:uid="{00000000-0005-0000-0000-0000E3A90000}"/>
    <cellStyle name="20% - Accent1 4 5 3 4 2 2 2 3" xfId="43675" xr:uid="{00000000-0005-0000-0000-0000E4A90000}"/>
    <cellStyle name="20% - Accent1 4 5 3 4 2 2 3" xfId="43676" xr:uid="{00000000-0005-0000-0000-0000E5A90000}"/>
    <cellStyle name="20% - Accent1 4 5 3 4 2 2 3 2" xfId="43677" xr:uid="{00000000-0005-0000-0000-0000E6A90000}"/>
    <cellStyle name="20% - Accent1 4 5 3 4 2 2 4" xfId="43678" xr:uid="{00000000-0005-0000-0000-0000E7A90000}"/>
    <cellStyle name="20% - Accent1 4 5 3 4 2 3" xfId="43679" xr:uid="{00000000-0005-0000-0000-0000E8A90000}"/>
    <cellStyle name="20% - Accent1 4 5 3 4 2 3 2" xfId="43680" xr:uid="{00000000-0005-0000-0000-0000E9A90000}"/>
    <cellStyle name="20% - Accent1 4 5 3 4 2 3 2 2" xfId="43681" xr:uid="{00000000-0005-0000-0000-0000EAA90000}"/>
    <cellStyle name="20% - Accent1 4 5 3 4 2 3 2 2 2" xfId="43682" xr:uid="{00000000-0005-0000-0000-0000EBA90000}"/>
    <cellStyle name="20% - Accent1 4 5 3 4 2 3 2 3" xfId="43683" xr:uid="{00000000-0005-0000-0000-0000ECA90000}"/>
    <cellStyle name="20% - Accent1 4 5 3 4 2 3 3" xfId="43684" xr:uid="{00000000-0005-0000-0000-0000EDA90000}"/>
    <cellStyle name="20% - Accent1 4 5 3 4 2 3 3 2" xfId="43685" xr:uid="{00000000-0005-0000-0000-0000EEA90000}"/>
    <cellStyle name="20% - Accent1 4 5 3 4 2 3 4" xfId="43686" xr:uid="{00000000-0005-0000-0000-0000EFA90000}"/>
    <cellStyle name="20% - Accent1 4 5 3 4 2 4" xfId="43687" xr:uid="{00000000-0005-0000-0000-0000F0A90000}"/>
    <cellStyle name="20% - Accent1 4 5 3 4 2 4 2" xfId="43688" xr:uid="{00000000-0005-0000-0000-0000F1A90000}"/>
    <cellStyle name="20% - Accent1 4 5 3 4 2 4 2 2" xfId="43689" xr:uid="{00000000-0005-0000-0000-0000F2A90000}"/>
    <cellStyle name="20% - Accent1 4 5 3 4 2 4 2 2 2" xfId="43690" xr:uid="{00000000-0005-0000-0000-0000F3A90000}"/>
    <cellStyle name="20% - Accent1 4 5 3 4 2 4 2 3" xfId="43691" xr:uid="{00000000-0005-0000-0000-0000F4A90000}"/>
    <cellStyle name="20% - Accent1 4 5 3 4 2 4 3" xfId="43692" xr:uid="{00000000-0005-0000-0000-0000F5A90000}"/>
    <cellStyle name="20% - Accent1 4 5 3 4 2 4 3 2" xfId="43693" xr:uid="{00000000-0005-0000-0000-0000F6A90000}"/>
    <cellStyle name="20% - Accent1 4 5 3 4 2 4 4" xfId="43694" xr:uid="{00000000-0005-0000-0000-0000F7A90000}"/>
    <cellStyle name="20% - Accent1 4 5 3 4 2 5" xfId="43695" xr:uid="{00000000-0005-0000-0000-0000F8A90000}"/>
    <cellStyle name="20% - Accent1 4 5 3 4 2 5 2" xfId="43696" xr:uid="{00000000-0005-0000-0000-0000F9A90000}"/>
    <cellStyle name="20% - Accent1 4 5 3 4 2 5 2 2" xfId="43697" xr:uid="{00000000-0005-0000-0000-0000FAA90000}"/>
    <cellStyle name="20% - Accent1 4 5 3 4 2 5 3" xfId="43698" xr:uid="{00000000-0005-0000-0000-0000FBA90000}"/>
    <cellStyle name="20% - Accent1 4 5 3 4 2 6" xfId="43699" xr:uid="{00000000-0005-0000-0000-0000FCA90000}"/>
    <cellStyle name="20% - Accent1 4 5 3 4 2 6 2" xfId="43700" xr:uid="{00000000-0005-0000-0000-0000FDA90000}"/>
    <cellStyle name="20% - Accent1 4 5 3 4 2 6 2 2" xfId="43701" xr:uid="{00000000-0005-0000-0000-0000FEA90000}"/>
    <cellStyle name="20% - Accent1 4 5 3 4 2 6 3" xfId="43702" xr:uid="{00000000-0005-0000-0000-0000FFA90000}"/>
    <cellStyle name="20% - Accent1 4 5 3 4 2 7" xfId="43703" xr:uid="{00000000-0005-0000-0000-000000AA0000}"/>
    <cellStyle name="20% - Accent1 4 5 3 4 2 7 2" xfId="43704" xr:uid="{00000000-0005-0000-0000-000001AA0000}"/>
    <cellStyle name="20% - Accent1 4 5 3 4 2 8" xfId="43705" xr:uid="{00000000-0005-0000-0000-000002AA0000}"/>
    <cellStyle name="20% - Accent1 4 5 3 4 2 8 2" xfId="43706" xr:uid="{00000000-0005-0000-0000-000003AA0000}"/>
    <cellStyle name="20% - Accent1 4 5 3 4 2 9" xfId="43707" xr:uid="{00000000-0005-0000-0000-000004AA0000}"/>
    <cellStyle name="20% - Accent1 4 5 3 4 3" xfId="43708" xr:uid="{00000000-0005-0000-0000-000005AA0000}"/>
    <cellStyle name="20% - Accent1 4 5 3 4 3 2" xfId="43709" xr:uid="{00000000-0005-0000-0000-000006AA0000}"/>
    <cellStyle name="20% - Accent1 4 5 3 4 3 2 2" xfId="43710" xr:uid="{00000000-0005-0000-0000-000007AA0000}"/>
    <cellStyle name="20% - Accent1 4 5 3 4 3 2 2 2" xfId="43711" xr:uid="{00000000-0005-0000-0000-000008AA0000}"/>
    <cellStyle name="20% - Accent1 4 5 3 4 3 2 2 2 2" xfId="43712" xr:uid="{00000000-0005-0000-0000-000009AA0000}"/>
    <cellStyle name="20% - Accent1 4 5 3 4 3 2 2 3" xfId="43713" xr:uid="{00000000-0005-0000-0000-00000AAA0000}"/>
    <cellStyle name="20% - Accent1 4 5 3 4 3 2 3" xfId="43714" xr:uid="{00000000-0005-0000-0000-00000BAA0000}"/>
    <cellStyle name="20% - Accent1 4 5 3 4 3 2 3 2" xfId="43715" xr:uid="{00000000-0005-0000-0000-00000CAA0000}"/>
    <cellStyle name="20% - Accent1 4 5 3 4 3 2 4" xfId="43716" xr:uid="{00000000-0005-0000-0000-00000DAA0000}"/>
    <cellStyle name="20% - Accent1 4 5 3 4 3 3" xfId="43717" xr:uid="{00000000-0005-0000-0000-00000EAA0000}"/>
    <cellStyle name="20% - Accent1 4 5 3 4 3 3 2" xfId="43718" xr:uid="{00000000-0005-0000-0000-00000FAA0000}"/>
    <cellStyle name="20% - Accent1 4 5 3 4 3 3 2 2" xfId="43719" xr:uid="{00000000-0005-0000-0000-000010AA0000}"/>
    <cellStyle name="20% - Accent1 4 5 3 4 3 3 2 2 2" xfId="43720" xr:uid="{00000000-0005-0000-0000-000011AA0000}"/>
    <cellStyle name="20% - Accent1 4 5 3 4 3 3 2 3" xfId="43721" xr:uid="{00000000-0005-0000-0000-000012AA0000}"/>
    <cellStyle name="20% - Accent1 4 5 3 4 3 3 3" xfId="43722" xr:uid="{00000000-0005-0000-0000-000013AA0000}"/>
    <cellStyle name="20% - Accent1 4 5 3 4 3 3 3 2" xfId="43723" xr:uid="{00000000-0005-0000-0000-000014AA0000}"/>
    <cellStyle name="20% - Accent1 4 5 3 4 3 3 4" xfId="43724" xr:uid="{00000000-0005-0000-0000-000015AA0000}"/>
    <cellStyle name="20% - Accent1 4 5 3 4 3 4" xfId="43725" xr:uid="{00000000-0005-0000-0000-000016AA0000}"/>
    <cellStyle name="20% - Accent1 4 5 3 4 3 4 2" xfId="43726" xr:uid="{00000000-0005-0000-0000-000017AA0000}"/>
    <cellStyle name="20% - Accent1 4 5 3 4 3 4 2 2" xfId="43727" xr:uid="{00000000-0005-0000-0000-000018AA0000}"/>
    <cellStyle name="20% - Accent1 4 5 3 4 3 4 2 2 2" xfId="43728" xr:uid="{00000000-0005-0000-0000-000019AA0000}"/>
    <cellStyle name="20% - Accent1 4 5 3 4 3 4 2 3" xfId="43729" xr:uid="{00000000-0005-0000-0000-00001AAA0000}"/>
    <cellStyle name="20% - Accent1 4 5 3 4 3 4 3" xfId="43730" xr:uid="{00000000-0005-0000-0000-00001BAA0000}"/>
    <cellStyle name="20% - Accent1 4 5 3 4 3 4 3 2" xfId="43731" xr:uid="{00000000-0005-0000-0000-00001CAA0000}"/>
    <cellStyle name="20% - Accent1 4 5 3 4 3 4 4" xfId="43732" xr:uid="{00000000-0005-0000-0000-00001DAA0000}"/>
    <cellStyle name="20% - Accent1 4 5 3 4 3 5" xfId="43733" xr:uid="{00000000-0005-0000-0000-00001EAA0000}"/>
    <cellStyle name="20% - Accent1 4 5 3 4 3 5 2" xfId="43734" xr:uid="{00000000-0005-0000-0000-00001FAA0000}"/>
    <cellStyle name="20% - Accent1 4 5 3 4 3 5 2 2" xfId="43735" xr:uid="{00000000-0005-0000-0000-000020AA0000}"/>
    <cellStyle name="20% - Accent1 4 5 3 4 3 5 3" xfId="43736" xr:uid="{00000000-0005-0000-0000-000021AA0000}"/>
    <cellStyle name="20% - Accent1 4 5 3 4 3 6" xfId="43737" xr:uid="{00000000-0005-0000-0000-000022AA0000}"/>
    <cellStyle name="20% - Accent1 4 5 3 4 3 6 2" xfId="43738" xr:uid="{00000000-0005-0000-0000-000023AA0000}"/>
    <cellStyle name="20% - Accent1 4 5 3 4 3 6 2 2" xfId="43739" xr:uid="{00000000-0005-0000-0000-000024AA0000}"/>
    <cellStyle name="20% - Accent1 4 5 3 4 3 6 3" xfId="43740" xr:uid="{00000000-0005-0000-0000-000025AA0000}"/>
    <cellStyle name="20% - Accent1 4 5 3 4 3 7" xfId="43741" xr:uid="{00000000-0005-0000-0000-000026AA0000}"/>
    <cellStyle name="20% - Accent1 4 5 3 4 3 7 2" xfId="43742" xr:uid="{00000000-0005-0000-0000-000027AA0000}"/>
    <cellStyle name="20% - Accent1 4 5 3 4 3 8" xfId="43743" xr:uid="{00000000-0005-0000-0000-000028AA0000}"/>
    <cellStyle name="20% - Accent1 4 5 3 4 3 8 2" xfId="43744" xr:uid="{00000000-0005-0000-0000-000029AA0000}"/>
    <cellStyle name="20% - Accent1 4 5 3 4 3 9" xfId="43745" xr:uid="{00000000-0005-0000-0000-00002AAA0000}"/>
    <cellStyle name="20% - Accent1 4 5 3 4 4" xfId="43746" xr:uid="{00000000-0005-0000-0000-00002BAA0000}"/>
    <cellStyle name="20% - Accent1 4 5 3 4 4 2" xfId="43747" xr:uid="{00000000-0005-0000-0000-00002CAA0000}"/>
    <cellStyle name="20% - Accent1 4 5 3 4 4 2 2" xfId="43748" xr:uid="{00000000-0005-0000-0000-00002DAA0000}"/>
    <cellStyle name="20% - Accent1 4 5 3 4 4 2 2 2" xfId="43749" xr:uid="{00000000-0005-0000-0000-00002EAA0000}"/>
    <cellStyle name="20% - Accent1 4 5 3 4 4 2 3" xfId="43750" xr:uid="{00000000-0005-0000-0000-00002FAA0000}"/>
    <cellStyle name="20% - Accent1 4 5 3 4 4 3" xfId="43751" xr:uid="{00000000-0005-0000-0000-000030AA0000}"/>
    <cellStyle name="20% - Accent1 4 5 3 4 4 3 2" xfId="43752" xr:uid="{00000000-0005-0000-0000-000031AA0000}"/>
    <cellStyle name="20% - Accent1 4 5 3 4 4 4" xfId="43753" xr:uid="{00000000-0005-0000-0000-000032AA0000}"/>
    <cellStyle name="20% - Accent1 4 5 3 4 5" xfId="43754" xr:uid="{00000000-0005-0000-0000-000033AA0000}"/>
    <cellStyle name="20% - Accent1 4 5 3 4 5 2" xfId="43755" xr:uid="{00000000-0005-0000-0000-000034AA0000}"/>
    <cellStyle name="20% - Accent1 4 5 3 4 5 2 2" xfId="43756" xr:uid="{00000000-0005-0000-0000-000035AA0000}"/>
    <cellStyle name="20% - Accent1 4 5 3 4 5 2 2 2" xfId="43757" xr:uid="{00000000-0005-0000-0000-000036AA0000}"/>
    <cellStyle name="20% - Accent1 4 5 3 4 5 2 3" xfId="43758" xr:uid="{00000000-0005-0000-0000-000037AA0000}"/>
    <cellStyle name="20% - Accent1 4 5 3 4 5 3" xfId="43759" xr:uid="{00000000-0005-0000-0000-000038AA0000}"/>
    <cellStyle name="20% - Accent1 4 5 3 4 5 3 2" xfId="43760" xr:uid="{00000000-0005-0000-0000-000039AA0000}"/>
    <cellStyle name="20% - Accent1 4 5 3 4 5 4" xfId="43761" xr:uid="{00000000-0005-0000-0000-00003AAA0000}"/>
    <cellStyle name="20% - Accent1 4 5 3 4 6" xfId="43762" xr:uid="{00000000-0005-0000-0000-00003BAA0000}"/>
    <cellStyle name="20% - Accent1 4 5 3 4 6 2" xfId="43763" xr:uid="{00000000-0005-0000-0000-00003CAA0000}"/>
    <cellStyle name="20% - Accent1 4 5 3 4 6 2 2" xfId="43764" xr:uid="{00000000-0005-0000-0000-00003DAA0000}"/>
    <cellStyle name="20% - Accent1 4 5 3 4 6 2 2 2" xfId="43765" xr:uid="{00000000-0005-0000-0000-00003EAA0000}"/>
    <cellStyle name="20% - Accent1 4 5 3 4 6 2 3" xfId="43766" xr:uid="{00000000-0005-0000-0000-00003FAA0000}"/>
    <cellStyle name="20% - Accent1 4 5 3 4 6 3" xfId="43767" xr:uid="{00000000-0005-0000-0000-000040AA0000}"/>
    <cellStyle name="20% - Accent1 4 5 3 4 6 3 2" xfId="43768" xr:uid="{00000000-0005-0000-0000-000041AA0000}"/>
    <cellStyle name="20% - Accent1 4 5 3 4 6 4" xfId="43769" xr:uid="{00000000-0005-0000-0000-000042AA0000}"/>
    <cellStyle name="20% - Accent1 4 5 3 4 7" xfId="43770" xr:uid="{00000000-0005-0000-0000-000043AA0000}"/>
    <cellStyle name="20% - Accent1 4 5 3 4 7 2" xfId="43771" xr:uid="{00000000-0005-0000-0000-000044AA0000}"/>
    <cellStyle name="20% - Accent1 4 5 3 4 7 2 2" xfId="43772" xr:uid="{00000000-0005-0000-0000-000045AA0000}"/>
    <cellStyle name="20% - Accent1 4 5 3 4 7 3" xfId="43773" xr:uid="{00000000-0005-0000-0000-000046AA0000}"/>
    <cellStyle name="20% - Accent1 4 5 3 4 8" xfId="43774" xr:uid="{00000000-0005-0000-0000-000047AA0000}"/>
    <cellStyle name="20% - Accent1 4 5 3 4 8 2" xfId="43775" xr:uid="{00000000-0005-0000-0000-000048AA0000}"/>
    <cellStyle name="20% - Accent1 4 5 3 4 8 2 2" xfId="43776" xr:uid="{00000000-0005-0000-0000-000049AA0000}"/>
    <cellStyle name="20% - Accent1 4 5 3 4 8 3" xfId="43777" xr:uid="{00000000-0005-0000-0000-00004AAA0000}"/>
    <cellStyle name="20% - Accent1 4 5 3 4 9" xfId="43778" xr:uid="{00000000-0005-0000-0000-00004BAA0000}"/>
    <cellStyle name="20% - Accent1 4 5 3 4 9 2" xfId="43779" xr:uid="{00000000-0005-0000-0000-00004CAA0000}"/>
    <cellStyle name="20% - Accent1 4 5 3 5" xfId="43780" xr:uid="{00000000-0005-0000-0000-00004DAA0000}"/>
    <cellStyle name="20% - Accent1 4 5 3 5 2" xfId="43781" xr:uid="{00000000-0005-0000-0000-00004EAA0000}"/>
    <cellStyle name="20% - Accent1 4 5 3 5 2 2" xfId="43782" xr:uid="{00000000-0005-0000-0000-00004FAA0000}"/>
    <cellStyle name="20% - Accent1 4 5 3 5 2 2 2" xfId="43783" xr:uid="{00000000-0005-0000-0000-000050AA0000}"/>
    <cellStyle name="20% - Accent1 4 5 3 5 2 2 2 2" xfId="43784" xr:uid="{00000000-0005-0000-0000-000051AA0000}"/>
    <cellStyle name="20% - Accent1 4 5 3 5 2 2 3" xfId="43785" xr:uid="{00000000-0005-0000-0000-000052AA0000}"/>
    <cellStyle name="20% - Accent1 4 5 3 5 2 3" xfId="43786" xr:uid="{00000000-0005-0000-0000-000053AA0000}"/>
    <cellStyle name="20% - Accent1 4 5 3 5 2 3 2" xfId="43787" xr:uid="{00000000-0005-0000-0000-000054AA0000}"/>
    <cellStyle name="20% - Accent1 4 5 3 5 2 4" xfId="43788" xr:uid="{00000000-0005-0000-0000-000055AA0000}"/>
    <cellStyle name="20% - Accent1 4 5 3 5 3" xfId="43789" xr:uid="{00000000-0005-0000-0000-000056AA0000}"/>
    <cellStyle name="20% - Accent1 4 5 3 5 3 2" xfId="43790" xr:uid="{00000000-0005-0000-0000-000057AA0000}"/>
    <cellStyle name="20% - Accent1 4 5 3 5 3 2 2" xfId="43791" xr:uid="{00000000-0005-0000-0000-000058AA0000}"/>
    <cellStyle name="20% - Accent1 4 5 3 5 3 2 2 2" xfId="43792" xr:uid="{00000000-0005-0000-0000-000059AA0000}"/>
    <cellStyle name="20% - Accent1 4 5 3 5 3 2 3" xfId="43793" xr:uid="{00000000-0005-0000-0000-00005AAA0000}"/>
    <cellStyle name="20% - Accent1 4 5 3 5 3 3" xfId="43794" xr:uid="{00000000-0005-0000-0000-00005BAA0000}"/>
    <cellStyle name="20% - Accent1 4 5 3 5 3 3 2" xfId="43795" xr:uid="{00000000-0005-0000-0000-00005CAA0000}"/>
    <cellStyle name="20% - Accent1 4 5 3 5 3 4" xfId="43796" xr:uid="{00000000-0005-0000-0000-00005DAA0000}"/>
    <cellStyle name="20% - Accent1 4 5 3 5 4" xfId="43797" xr:uid="{00000000-0005-0000-0000-00005EAA0000}"/>
    <cellStyle name="20% - Accent1 4 5 3 5 4 2" xfId="43798" xr:uid="{00000000-0005-0000-0000-00005FAA0000}"/>
    <cellStyle name="20% - Accent1 4 5 3 5 4 2 2" xfId="43799" xr:uid="{00000000-0005-0000-0000-000060AA0000}"/>
    <cellStyle name="20% - Accent1 4 5 3 5 4 2 2 2" xfId="43800" xr:uid="{00000000-0005-0000-0000-000061AA0000}"/>
    <cellStyle name="20% - Accent1 4 5 3 5 4 2 3" xfId="43801" xr:uid="{00000000-0005-0000-0000-000062AA0000}"/>
    <cellStyle name="20% - Accent1 4 5 3 5 4 3" xfId="43802" xr:uid="{00000000-0005-0000-0000-000063AA0000}"/>
    <cellStyle name="20% - Accent1 4 5 3 5 4 3 2" xfId="43803" xr:uid="{00000000-0005-0000-0000-000064AA0000}"/>
    <cellStyle name="20% - Accent1 4 5 3 5 4 4" xfId="43804" xr:uid="{00000000-0005-0000-0000-000065AA0000}"/>
    <cellStyle name="20% - Accent1 4 5 3 5 5" xfId="43805" xr:uid="{00000000-0005-0000-0000-000066AA0000}"/>
    <cellStyle name="20% - Accent1 4 5 3 5 5 2" xfId="43806" xr:uid="{00000000-0005-0000-0000-000067AA0000}"/>
    <cellStyle name="20% - Accent1 4 5 3 5 5 2 2" xfId="43807" xr:uid="{00000000-0005-0000-0000-000068AA0000}"/>
    <cellStyle name="20% - Accent1 4 5 3 5 5 3" xfId="43808" xr:uid="{00000000-0005-0000-0000-000069AA0000}"/>
    <cellStyle name="20% - Accent1 4 5 3 5 6" xfId="43809" xr:uid="{00000000-0005-0000-0000-00006AAA0000}"/>
    <cellStyle name="20% - Accent1 4 5 3 5 6 2" xfId="43810" xr:uid="{00000000-0005-0000-0000-00006BAA0000}"/>
    <cellStyle name="20% - Accent1 4 5 3 5 6 2 2" xfId="43811" xr:uid="{00000000-0005-0000-0000-00006CAA0000}"/>
    <cellStyle name="20% - Accent1 4 5 3 5 6 3" xfId="43812" xr:uid="{00000000-0005-0000-0000-00006DAA0000}"/>
    <cellStyle name="20% - Accent1 4 5 3 5 7" xfId="43813" xr:uid="{00000000-0005-0000-0000-00006EAA0000}"/>
    <cellStyle name="20% - Accent1 4 5 3 5 7 2" xfId="43814" xr:uid="{00000000-0005-0000-0000-00006FAA0000}"/>
    <cellStyle name="20% - Accent1 4 5 3 5 8" xfId="43815" xr:uid="{00000000-0005-0000-0000-000070AA0000}"/>
    <cellStyle name="20% - Accent1 4 5 3 5 8 2" xfId="43816" xr:uid="{00000000-0005-0000-0000-000071AA0000}"/>
    <cellStyle name="20% - Accent1 4 5 3 5 9" xfId="43817" xr:uid="{00000000-0005-0000-0000-000072AA0000}"/>
    <cellStyle name="20% - Accent1 4 5 3 6" xfId="43818" xr:uid="{00000000-0005-0000-0000-000073AA0000}"/>
    <cellStyle name="20% - Accent1 4 5 3 6 2" xfId="43819" xr:uid="{00000000-0005-0000-0000-000074AA0000}"/>
    <cellStyle name="20% - Accent1 4 5 3 6 2 2" xfId="43820" xr:uid="{00000000-0005-0000-0000-000075AA0000}"/>
    <cellStyle name="20% - Accent1 4 5 3 6 2 2 2" xfId="43821" xr:uid="{00000000-0005-0000-0000-000076AA0000}"/>
    <cellStyle name="20% - Accent1 4 5 3 6 2 2 2 2" xfId="43822" xr:uid="{00000000-0005-0000-0000-000077AA0000}"/>
    <cellStyle name="20% - Accent1 4 5 3 6 2 2 3" xfId="43823" xr:uid="{00000000-0005-0000-0000-000078AA0000}"/>
    <cellStyle name="20% - Accent1 4 5 3 6 2 3" xfId="43824" xr:uid="{00000000-0005-0000-0000-000079AA0000}"/>
    <cellStyle name="20% - Accent1 4 5 3 6 2 3 2" xfId="43825" xr:uid="{00000000-0005-0000-0000-00007AAA0000}"/>
    <cellStyle name="20% - Accent1 4 5 3 6 2 4" xfId="43826" xr:uid="{00000000-0005-0000-0000-00007BAA0000}"/>
    <cellStyle name="20% - Accent1 4 5 3 6 3" xfId="43827" xr:uid="{00000000-0005-0000-0000-00007CAA0000}"/>
    <cellStyle name="20% - Accent1 4 5 3 6 3 2" xfId="43828" xr:uid="{00000000-0005-0000-0000-00007DAA0000}"/>
    <cellStyle name="20% - Accent1 4 5 3 6 3 2 2" xfId="43829" xr:uid="{00000000-0005-0000-0000-00007EAA0000}"/>
    <cellStyle name="20% - Accent1 4 5 3 6 3 2 2 2" xfId="43830" xr:uid="{00000000-0005-0000-0000-00007FAA0000}"/>
    <cellStyle name="20% - Accent1 4 5 3 6 3 2 3" xfId="43831" xr:uid="{00000000-0005-0000-0000-000080AA0000}"/>
    <cellStyle name="20% - Accent1 4 5 3 6 3 3" xfId="43832" xr:uid="{00000000-0005-0000-0000-000081AA0000}"/>
    <cellStyle name="20% - Accent1 4 5 3 6 3 3 2" xfId="43833" xr:uid="{00000000-0005-0000-0000-000082AA0000}"/>
    <cellStyle name="20% - Accent1 4 5 3 6 3 4" xfId="43834" xr:uid="{00000000-0005-0000-0000-000083AA0000}"/>
    <cellStyle name="20% - Accent1 4 5 3 6 4" xfId="43835" xr:uid="{00000000-0005-0000-0000-000084AA0000}"/>
    <cellStyle name="20% - Accent1 4 5 3 6 4 2" xfId="43836" xr:uid="{00000000-0005-0000-0000-000085AA0000}"/>
    <cellStyle name="20% - Accent1 4 5 3 6 4 2 2" xfId="43837" xr:uid="{00000000-0005-0000-0000-000086AA0000}"/>
    <cellStyle name="20% - Accent1 4 5 3 6 4 2 2 2" xfId="43838" xr:uid="{00000000-0005-0000-0000-000087AA0000}"/>
    <cellStyle name="20% - Accent1 4 5 3 6 4 2 3" xfId="43839" xr:uid="{00000000-0005-0000-0000-000088AA0000}"/>
    <cellStyle name="20% - Accent1 4 5 3 6 4 3" xfId="43840" xr:uid="{00000000-0005-0000-0000-000089AA0000}"/>
    <cellStyle name="20% - Accent1 4 5 3 6 4 3 2" xfId="43841" xr:uid="{00000000-0005-0000-0000-00008AAA0000}"/>
    <cellStyle name="20% - Accent1 4 5 3 6 4 4" xfId="43842" xr:uid="{00000000-0005-0000-0000-00008BAA0000}"/>
    <cellStyle name="20% - Accent1 4 5 3 6 5" xfId="43843" xr:uid="{00000000-0005-0000-0000-00008CAA0000}"/>
    <cellStyle name="20% - Accent1 4 5 3 6 5 2" xfId="43844" xr:uid="{00000000-0005-0000-0000-00008DAA0000}"/>
    <cellStyle name="20% - Accent1 4 5 3 6 5 2 2" xfId="43845" xr:uid="{00000000-0005-0000-0000-00008EAA0000}"/>
    <cellStyle name="20% - Accent1 4 5 3 6 5 3" xfId="43846" xr:uid="{00000000-0005-0000-0000-00008FAA0000}"/>
    <cellStyle name="20% - Accent1 4 5 3 6 6" xfId="43847" xr:uid="{00000000-0005-0000-0000-000090AA0000}"/>
    <cellStyle name="20% - Accent1 4 5 3 6 6 2" xfId="43848" xr:uid="{00000000-0005-0000-0000-000091AA0000}"/>
    <cellStyle name="20% - Accent1 4 5 3 6 6 2 2" xfId="43849" xr:uid="{00000000-0005-0000-0000-000092AA0000}"/>
    <cellStyle name="20% - Accent1 4 5 3 6 6 3" xfId="43850" xr:uid="{00000000-0005-0000-0000-000093AA0000}"/>
    <cellStyle name="20% - Accent1 4 5 3 6 7" xfId="43851" xr:uid="{00000000-0005-0000-0000-000094AA0000}"/>
    <cellStyle name="20% - Accent1 4 5 3 6 7 2" xfId="43852" xr:uid="{00000000-0005-0000-0000-000095AA0000}"/>
    <cellStyle name="20% - Accent1 4 5 3 6 8" xfId="43853" xr:uid="{00000000-0005-0000-0000-000096AA0000}"/>
    <cellStyle name="20% - Accent1 4 5 3 6 8 2" xfId="43854" xr:uid="{00000000-0005-0000-0000-000097AA0000}"/>
    <cellStyle name="20% - Accent1 4 5 3 6 9" xfId="43855" xr:uid="{00000000-0005-0000-0000-000098AA0000}"/>
    <cellStyle name="20% - Accent1 4 5 3 7" xfId="43856" xr:uid="{00000000-0005-0000-0000-000099AA0000}"/>
    <cellStyle name="20% - Accent1 4 5 3 7 2" xfId="43857" xr:uid="{00000000-0005-0000-0000-00009AAA0000}"/>
    <cellStyle name="20% - Accent1 4 5 3 7 2 2" xfId="43858" xr:uid="{00000000-0005-0000-0000-00009BAA0000}"/>
    <cellStyle name="20% - Accent1 4 5 3 7 2 2 2" xfId="43859" xr:uid="{00000000-0005-0000-0000-00009CAA0000}"/>
    <cellStyle name="20% - Accent1 4 5 3 7 2 3" xfId="43860" xr:uid="{00000000-0005-0000-0000-00009DAA0000}"/>
    <cellStyle name="20% - Accent1 4 5 3 7 3" xfId="43861" xr:uid="{00000000-0005-0000-0000-00009EAA0000}"/>
    <cellStyle name="20% - Accent1 4 5 3 7 3 2" xfId="43862" xr:uid="{00000000-0005-0000-0000-00009FAA0000}"/>
    <cellStyle name="20% - Accent1 4 5 3 7 4" xfId="43863" xr:uid="{00000000-0005-0000-0000-0000A0AA0000}"/>
    <cellStyle name="20% - Accent1 4 5 3 8" xfId="43864" xr:uid="{00000000-0005-0000-0000-0000A1AA0000}"/>
    <cellStyle name="20% - Accent1 4 5 3 8 2" xfId="43865" xr:uid="{00000000-0005-0000-0000-0000A2AA0000}"/>
    <cellStyle name="20% - Accent1 4 5 3 8 2 2" xfId="43866" xr:uid="{00000000-0005-0000-0000-0000A3AA0000}"/>
    <cellStyle name="20% - Accent1 4 5 3 8 2 2 2" xfId="43867" xr:uid="{00000000-0005-0000-0000-0000A4AA0000}"/>
    <cellStyle name="20% - Accent1 4 5 3 8 2 3" xfId="43868" xr:uid="{00000000-0005-0000-0000-0000A5AA0000}"/>
    <cellStyle name="20% - Accent1 4 5 3 8 3" xfId="43869" xr:uid="{00000000-0005-0000-0000-0000A6AA0000}"/>
    <cellStyle name="20% - Accent1 4 5 3 8 3 2" xfId="43870" xr:uid="{00000000-0005-0000-0000-0000A7AA0000}"/>
    <cellStyle name="20% - Accent1 4 5 3 8 4" xfId="43871" xr:uid="{00000000-0005-0000-0000-0000A8AA0000}"/>
    <cellStyle name="20% - Accent1 4 5 3 9" xfId="43872" xr:uid="{00000000-0005-0000-0000-0000A9AA0000}"/>
    <cellStyle name="20% - Accent1 4 5 3 9 2" xfId="43873" xr:uid="{00000000-0005-0000-0000-0000AAAA0000}"/>
    <cellStyle name="20% - Accent1 4 5 3 9 2 2" xfId="43874" xr:uid="{00000000-0005-0000-0000-0000ABAA0000}"/>
    <cellStyle name="20% - Accent1 4 5 3 9 2 2 2" xfId="43875" xr:uid="{00000000-0005-0000-0000-0000ACAA0000}"/>
    <cellStyle name="20% - Accent1 4 5 3 9 2 3" xfId="43876" xr:uid="{00000000-0005-0000-0000-0000ADAA0000}"/>
    <cellStyle name="20% - Accent1 4 5 3 9 3" xfId="43877" xr:uid="{00000000-0005-0000-0000-0000AEAA0000}"/>
    <cellStyle name="20% - Accent1 4 5 3 9 3 2" xfId="43878" xr:uid="{00000000-0005-0000-0000-0000AFAA0000}"/>
    <cellStyle name="20% - Accent1 4 5 3 9 4" xfId="43879" xr:uid="{00000000-0005-0000-0000-0000B0AA0000}"/>
    <cellStyle name="20% - Accent1 4 5 4" xfId="43880" xr:uid="{00000000-0005-0000-0000-0000B1AA0000}"/>
    <cellStyle name="20% - Accent1 4 5 4 10" xfId="43881" xr:uid="{00000000-0005-0000-0000-0000B2AA0000}"/>
    <cellStyle name="20% - Accent1 4 5 4 10 2" xfId="43882" xr:uid="{00000000-0005-0000-0000-0000B3AA0000}"/>
    <cellStyle name="20% - Accent1 4 5 4 11" xfId="43883" xr:uid="{00000000-0005-0000-0000-0000B4AA0000}"/>
    <cellStyle name="20% - Accent1 4 5 4 2" xfId="43884" xr:uid="{00000000-0005-0000-0000-0000B5AA0000}"/>
    <cellStyle name="20% - Accent1 4 5 4 2 2" xfId="43885" xr:uid="{00000000-0005-0000-0000-0000B6AA0000}"/>
    <cellStyle name="20% - Accent1 4 5 4 2 2 2" xfId="43886" xr:uid="{00000000-0005-0000-0000-0000B7AA0000}"/>
    <cellStyle name="20% - Accent1 4 5 4 2 2 2 2" xfId="43887" xr:uid="{00000000-0005-0000-0000-0000B8AA0000}"/>
    <cellStyle name="20% - Accent1 4 5 4 2 2 2 2 2" xfId="43888" xr:uid="{00000000-0005-0000-0000-0000B9AA0000}"/>
    <cellStyle name="20% - Accent1 4 5 4 2 2 2 3" xfId="43889" xr:uid="{00000000-0005-0000-0000-0000BAAA0000}"/>
    <cellStyle name="20% - Accent1 4 5 4 2 2 3" xfId="43890" xr:uid="{00000000-0005-0000-0000-0000BBAA0000}"/>
    <cellStyle name="20% - Accent1 4 5 4 2 2 3 2" xfId="43891" xr:uid="{00000000-0005-0000-0000-0000BCAA0000}"/>
    <cellStyle name="20% - Accent1 4 5 4 2 2 4" xfId="43892" xr:uid="{00000000-0005-0000-0000-0000BDAA0000}"/>
    <cellStyle name="20% - Accent1 4 5 4 2 3" xfId="43893" xr:uid="{00000000-0005-0000-0000-0000BEAA0000}"/>
    <cellStyle name="20% - Accent1 4 5 4 2 3 2" xfId="43894" xr:uid="{00000000-0005-0000-0000-0000BFAA0000}"/>
    <cellStyle name="20% - Accent1 4 5 4 2 3 2 2" xfId="43895" xr:uid="{00000000-0005-0000-0000-0000C0AA0000}"/>
    <cellStyle name="20% - Accent1 4 5 4 2 3 2 2 2" xfId="43896" xr:uid="{00000000-0005-0000-0000-0000C1AA0000}"/>
    <cellStyle name="20% - Accent1 4 5 4 2 3 2 3" xfId="43897" xr:uid="{00000000-0005-0000-0000-0000C2AA0000}"/>
    <cellStyle name="20% - Accent1 4 5 4 2 3 3" xfId="43898" xr:uid="{00000000-0005-0000-0000-0000C3AA0000}"/>
    <cellStyle name="20% - Accent1 4 5 4 2 3 3 2" xfId="43899" xr:uid="{00000000-0005-0000-0000-0000C4AA0000}"/>
    <cellStyle name="20% - Accent1 4 5 4 2 3 4" xfId="43900" xr:uid="{00000000-0005-0000-0000-0000C5AA0000}"/>
    <cellStyle name="20% - Accent1 4 5 4 2 4" xfId="43901" xr:uid="{00000000-0005-0000-0000-0000C6AA0000}"/>
    <cellStyle name="20% - Accent1 4 5 4 2 4 2" xfId="43902" xr:uid="{00000000-0005-0000-0000-0000C7AA0000}"/>
    <cellStyle name="20% - Accent1 4 5 4 2 4 2 2" xfId="43903" xr:uid="{00000000-0005-0000-0000-0000C8AA0000}"/>
    <cellStyle name="20% - Accent1 4 5 4 2 4 2 2 2" xfId="43904" xr:uid="{00000000-0005-0000-0000-0000C9AA0000}"/>
    <cellStyle name="20% - Accent1 4 5 4 2 4 2 3" xfId="43905" xr:uid="{00000000-0005-0000-0000-0000CAAA0000}"/>
    <cellStyle name="20% - Accent1 4 5 4 2 4 3" xfId="43906" xr:uid="{00000000-0005-0000-0000-0000CBAA0000}"/>
    <cellStyle name="20% - Accent1 4 5 4 2 4 3 2" xfId="43907" xr:uid="{00000000-0005-0000-0000-0000CCAA0000}"/>
    <cellStyle name="20% - Accent1 4 5 4 2 4 4" xfId="43908" xr:uid="{00000000-0005-0000-0000-0000CDAA0000}"/>
    <cellStyle name="20% - Accent1 4 5 4 2 5" xfId="43909" xr:uid="{00000000-0005-0000-0000-0000CEAA0000}"/>
    <cellStyle name="20% - Accent1 4 5 4 2 5 2" xfId="43910" xr:uid="{00000000-0005-0000-0000-0000CFAA0000}"/>
    <cellStyle name="20% - Accent1 4 5 4 2 5 2 2" xfId="43911" xr:uid="{00000000-0005-0000-0000-0000D0AA0000}"/>
    <cellStyle name="20% - Accent1 4 5 4 2 5 3" xfId="43912" xr:uid="{00000000-0005-0000-0000-0000D1AA0000}"/>
    <cellStyle name="20% - Accent1 4 5 4 2 6" xfId="43913" xr:uid="{00000000-0005-0000-0000-0000D2AA0000}"/>
    <cellStyle name="20% - Accent1 4 5 4 2 6 2" xfId="43914" xr:uid="{00000000-0005-0000-0000-0000D3AA0000}"/>
    <cellStyle name="20% - Accent1 4 5 4 2 6 2 2" xfId="43915" xr:uid="{00000000-0005-0000-0000-0000D4AA0000}"/>
    <cellStyle name="20% - Accent1 4 5 4 2 6 3" xfId="43916" xr:uid="{00000000-0005-0000-0000-0000D5AA0000}"/>
    <cellStyle name="20% - Accent1 4 5 4 2 7" xfId="43917" xr:uid="{00000000-0005-0000-0000-0000D6AA0000}"/>
    <cellStyle name="20% - Accent1 4 5 4 2 7 2" xfId="43918" xr:uid="{00000000-0005-0000-0000-0000D7AA0000}"/>
    <cellStyle name="20% - Accent1 4 5 4 2 8" xfId="43919" xr:uid="{00000000-0005-0000-0000-0000D8AA0000}"/>
    <cellStyle name="20% - Accent1 4 5 4 2 8 2" xfId="43920" xr:uid="{00000000-0005-0000-0000-0000D9AA0000}"/>
    <cellStyle name="20% - Accent1 4 5 4 2 9" xfId="43921" xr:uid="{00000000-0005-0000-0000-0000DAAA0000}"/>
    <cellStyle name="20% - Accent1 4 5 4 3" xfId="43922" xr:uid="{00000000-0005-0000-0000-0000DBAA0000}"/>
    <cellStyle name="20% - Accent1 4 5 4 3 2" xfId="43923" xr:uid="{00000000-0005-0000-0000-0000DCAA0000}"/>
    <cellStyle name="20% - Accent1 4 5 4 3 2 2" xfId="43924" xr:uid="{00000000-0005-0000-0000-0000DDAA0000}"/>
    <cellStyle name="20% - Accent1 4 5 4 3 2 2 2" xfId="43925" xr:uid="{00000000-0005-0000-0000-0000DEAA0000}"/>
    <cellStyle name="20% - Accent1 4 5 4 3 2 2 2 2" xfId="43926" xr:uid="{00000000-0005-0000-0000-0000DFAA0000}"/>
    <cellStyle name="20% - Accent1 4 5 4 3 2 2 3" xfId="43927" xr:uid="{00000000-0005-0000-0000-0000E0AA0000}"/>
    <cellStyle name="20% - Accent1 4 5 4 3 2 3" xfId="43928" xr:uid="{00000000-0005-0000-0000-0000E1AA0000}"/>
    <cellStyle name="20% - Accent1 4 5 4 3 2 3 2" xfId="43929" xr:uid="{00000000-0005-0000-0000-0000E2AA0000}"/>
    <cellStyle name="20% - Accent1 4 5 4 3 2 4" xfId="43930" xr:uid="{00000000-0005-0000-0000-0000E3AA0000}"/>
    <cellStyle name="20% - Accent1 4 5 4 3 3" xfId="43931" xr:uid="{00000000-0005-0000-0000-0000E4AA0000}"/>
    <cellStyle name="20% - Accent1 4 5 4 3 3 2" xfId="43932" xr:uid="{00000000-0005-0000-0000-0000E5AA0000}"/>
    <cellStyle name="20% - Accent1 4 5 4 3 3 2 2" xfId="43933" xr:uid="{00000000-0005-0000-0000-0000E6AA0000}"/>
    <cellStyle name="20% - Accent1 4 5 4 3 3 2 2 2" xfId="43934" xr:uid="{00000000-0005-0000-0000-0000E7AA0000}"/>
    <cellStyle name="20% - Accent1 4 5 4 3 3 2 3" xfId="43935" xr:uid="{00000000-0005-0000-0000-0000E8AA0000}"/>
    <cellStyle name="20% - Accent1 4 5 4 3 3 3" xfId="43936" xr:uid="{00000000-0005-0000-0000-0000E9AA0000}"/>
    <cellStyle name="20% - Accent1 4 5 4 3 3 3 2" xfId="43937" xr:uid="{00000000-0005-0000-0000-0000EAAA0000}"/>
    <cellStyle name="20% - Accent1 4 5 4 3 3 4" xfId="43938" xr:uid="{00000000-0005-0000-0000-0000EBAA0000}"/>
    <cellStyle name="20% - Accent1 4 5 4 3 4" xfId="43939" xr:uid="{00000000-0005-0000-0000-0000ECAA0000}"/>
    <cellStyle name="20% - Accent1 4 5 4 3 4 2" xfId="43940" xr:uid="{00000000-0005-0000-0000-0000EDAA0000}"/>
    <cellStyle name="20% - Accent1 4 5 4 3 4 2 2" xfId="43941" xr:uid="{00000000-0005-0000-0000-0000EEAA0000}"/>
    <cellStyle name="20% - Accent1 4 5 4 3 4 2 2 2" xfId="43942" xr:uid="{00000000-0005-0000-0000-0000EFAA0000}"/>
    <cellStyle name="20% - Accent1 4 5 4 3 4 2 3" xfId="43943" xr:uid="{00000000-0005-0000-0000-0000F0AA0000}"/>
    <cellStyle name="20% - Accent1 4 5 4 3 4 3" xfId="43944" xr:uid="{00000000-0005-0000-0000-0000F1AA0000}"/>
    <cellStyle name="20% - Accent1 4 5 4 3 4 3 2" xfId="43945" xr:uid="{00000000-0005-0000-0000-0000F2AA0000}"/>
    <cellStyle name="20% - Accent1 4 5 4 3 4 4" xfId="43946" xr:uid="{00000000-0005-0000-0000-0000F3AA0000}"/>
    <cellStyle name="20% - Accent1 4 5 4 3 5" xfId="43947" xr:uid="{00000000-0005-0000-0000-0000F4AA0000}"/>
    <cellStyle name="20% - Accent1 4 5 4 3 5 2" xfId="43948" xr:uid="{00000000-0005-0000-0000-0000F5AA0000}"/>
    <cellStyle name="20% - Accent1 4 5 4 3 5 2 2" xfId="43949" xr:uid="{00000000-0005-0000-0000-0000F6AA0000}"/>
    <cellStyle name="20% - Accent1 4 5 4 3 5 3" xfId="43950" xr:uid="{00000000-0005-0000-0000-0000F7AA0000}"/>
    <cellStyle name="20% - Accent1 4 5 4 3 6" xfId="43951" xr:uid="{00000000-0005-0000-0000-0000F8AA0000}"/>
    <cellStyle name="20% - Accent1 4 5 4 3 6 2" xfId="43952" xr:uid="{00000000-0005-0000-0000-0000F9AA0000}"/>
    <cellStyle name="20% - Accent1 4 5 4 3 6 2 2" xfId="43953" xr:uid="{00000000-0005-0000-0000-0000FAAA0000}"/>
    <cellStyle name="20% - Accent1 4 5 4 3 6 3" xfId="43954" xr:uid="{00000000-0005-0000-0000-0000FBAA0000}"/>
    <cellStyle name="20% - Accent1 4 5 4 3 7" xfId="43955" xr:uid="{00000000-0005-0000-0000-0000FCAA0000}"/>
    <cellStyle name="20% - Accent1 4 5 4 3 7 2" xfId="43956" xr:uid="{00000000-0005-0000-0000-0000FDAA0000}"/>
    <cellStyle name="20% - Accent1 4 5 4 3 8" xfId="43957" xr:uid="{00000000-0005-0000-0000-0000FEAA0000}"/>
    <cellStyle name="20% - Accent1 4 5 4 3 8 2" xfId="43958" xr:uid="{00000000-0005-0000-0000-0000FFAA0000}"/>
    <cellStyle name="20% - Accent1 4 5 4 3 9" xfId="43959" xr:uid="{00000000-0005-0000-0000-000000AB0000}"/>
    <cellStyle name="20% - Accent1 4 5 4 4" xfId="43960" xr:uid="{00000000-0005-0000-0000-000001AB0000}"/>
    <cellStyle name="20% - Accent1 4 5 4 4 2" xfId="43961" xr:uid="{00000000-0005-0000-0000-000002AB0000}"/>
    <cellStyle name="20% - Accent1 4 5 4 4 2 2" xfId="43962" xr:uid="{00000000-0005-0000-0000-000003AB0000}"/>
    <cellStyle name="20% - Accent1 4 5 4 4 2 2 2" xfId="43963" xr:uid="{00000000-0005-0000-0000-000004AB0000}"/>
    <cellStyle name="20% - Accent1 4 5 4 4 2 3" xfId="43964" xr:uid="{00000000-0005-0000-0000-000005AB0000}"/>
    <cellStyle name="20% - Accent1 4 5 4 4 3" xfId="43965" xr:uid="{00000000-0005-0000-0000-000006AB0000}"/>
    <cellStyle name="20% - Accent1 4 5 4 4 3 2" xfId="43966" xr:uid="{00000000-0005-0000-0000-000007AB0000}"/>
    <cellStyle name="20% - Accent1 4 5 4 4 4" xfId="43967" xr:uid="{00000000-0005-0000-0000-000008AB0000}"/>
    <cellStyle name="20% - Accent1 4 5 4 5" xfId="43968" xr:uid="{00000000-0005-0000-0000-000009AB0000}"/>
    <cellStyle name="20% - Accent1 4 5 4 5 2" xfId="43969" xr:uid="{00000000-0005-0000-0000-00000AAB0000}"/>
    <cellStyle name="20% - Accent1 4 5 4 5 2 2" xfId="43970" xr:uid="{00000000-0005-0000-0000-00000BAB0000}"/>
    <cellStyle name="20% - Accent1 4 5 4 5 2 2 2" xfId="43971" xr:uid="{00000000-0005-0000-0000-00000CAB0000}"/>
    <cellStyle name="20% - Accent1 4 5 4 5 2 3" xfId="43972" xr:uid="{00000000-0005-0000-0000-00000DAB0000}"/>
    <cellStyle name="20% - Accent1 4 5 4 5 3" xfId="43973" xr:uid="{00000000-0005-0000-0000-00000EAB0000}"/>
    <cellStyle name="20% - Accent1 4 5 4 5 3 2" xfId="43974" xr:uid="{00000000-0005-0000-0000-00000FAB0000}"/>
    <cellStyle name="20% - Accent1 4 5 4 5 4" xfId="43975" xr:uid="{00000000-0005-0000-0000-000010AB0000}"/>
    <cellStyle name="20% - Accent1 4 5 4 6" xfId="43976" xr:uid="{00000000-0005-0000-0000-000011AB0000}"/>
    <cellStyle name="20% - Accent1 4 5 4 6 2" xfId="43977" xr:uid="{00000000-0005-0000-0000-000012AB0000}"/>
    <cellStyle name="20% - Accent1 4 5 4 6 2 2" xfId="43978" xr:uid="{00000000-0005-0000-0000-000013AB0000}"/>
    <cellStyle name="20% - Accent1 4 5 4 6 2 2 2" xfId="43979" xr:uid="{00000000-0005-0000-0000-000014AB0000}"/>
    <cellStyle name="20% - Accent1 4 5 4 6 2 3" xfId="43980" xr:uid="{00000000-0005-0000-0000-000015AB0000}"/>
    <cellStyle name="20% - Accent1 4 5 4 6 3" xfId="43981" xr:uid="{00000000-0005-0000-0000-000016AB0000}"/>
    <cellStyle name="20% - Accent1 4 5 4 6 3 2" xfId="43982" xr:uid="{00000000-0005-0000-0000-000017AB0000}"/>
    <cellStyle name="20% - Accent1 4 5 4 6 4" xfId="43983" xr:uid="{00000000-0005-0000-0000-000018AB0000}"/>
    <cellStyle name="20% - Accent1 4 5 4 7" xfId="43984" xr:uid="{00000000-0005-0000-0000-000019AB0000}"/>
    <cellStyle name="20% - Accent1 4 5 4 7 2" xfId="43985" xr:uid="{00000000-0005-0000-0000-00001AAB0000}"/>
    <cellStyle name="20% - Accent1 4 5 4 7 2 2" xfId="43986" xr:uid="{00000000-0005-0000-0000-00001BAB0000}"/>
    <cellStyle name="20% - Accent1 4 5 4 7 3" xfId="43987" xr:uid="{00000000-0005-0000-0000-00001CAB0000}"/>
    <cellStyle name="20% - Accent1 4 5 4 8" xfId="43988" xr:uid="{00000000-0005-0000-0000-00001DAB0000}"/>
    <cellStyle name="20% - Accent1 4 5 4 8 2" xfId="43989" xr:uid="{00000000-0005-0000-0000-00001EAB0000}"/>
    <cellStyle name="20% - Accent1 4 5 4 8 2 2" xfId="43990" xr:uid="{00000000-0005-0000-0000-00001FAB0000}"/>
    <cellStyle name="20% - Accent1 4 5 4 8 3" xfId="43991" xr:uid="{00000000-0005-0000-0000-000020AB0000}"/>
    <cellStyle name="20% - Accent1 4 5 4 9" xfId="43992" xr:uid="{00000000-0005-0000-0000-000021AB0000}"/>
    <cellStyle name="20% - Accent1 4 5 4 9 2" xfId="43993" xr:uid="{00000000-0005-0000-0000-000022AB0000}"/>
    <cellStyle name="20% - Accent1 4 5 5" xfId="43994" xr:uid="{00000000-0005-0000-0000-000023AB0000}"/>
    <cellStyle name="20% - Accent1 4 5 5 10" xfId="43995" xr:uid="{00000000-0005-0000-0000-000024AB0000}"/>
    <cellStyle name="20% - Accent1 4 5 5 10 2" xfId="43996" xr:uid="{00000000-0005-0000-0000-000025AB0000}"/>
    <cellStyle name="20% - Accent1 4 5 5 11" xfId="43997" xr:uid="{00000000-0005-0000-0000-000026AB0000}"/>
    <cellStyle name="20% - Accent1 4 5 5 2" xfId="43998" xr:uid="{00000000-0005-0000-0000-000027AB0000}"/>
    <cellStyle name="20% - Accent1 4 5 5 2 2" xfId="43999" xr:uid="{00000000-0005-0000-0000-000028AB0000}"/>
    <cellStyle name="20% - Accent1 4 5 5 2 2 2" xfId="44000" xr:uid="{00000000-0005-0000-0000-000029AB0000}"/>
    <cellStyle name="20% - Accent1 4 5 5 2 2 2 2" xfId="44001" xr:uid="{00000000-0005-0000-0000-00002AAB0000}"/>
    <cellStyle name="20% - Accent1 4 5 5 2 2 2 2 2" xfId="44002" xr:uid="{00000000-0005-0000-0000-00002BAB0000}"/>
    <cellStyle name="20% - Accent1 4 5 5 2 2 2 3" xfId="44003" xr:uid="{00000000-0005-0000-0000-00002CAB0000}"/>
    <cellStyle name="20% - Accent1 4 5 5 2 2 3" xfId="44004" xr:uid="{00000000-0005-0000-0000-00002DAB0000}"/>
    <cellStyle name="20% - Accent1 4 5 5 2 2 3 2" xfId="44005" xr:uid="{00000000-0005-0000-0000-00002EAB0000}"/>
    <cellStyle name="20% - Accent1 4 5 5 2 2 4" xfId="44006" xr:uid="{00000000-0005-0000-0000-00002FAB0000}"/>
    <cellStyle name="20% - Accent1 4 5 5 2 3" xfId="44007" xr:uid="{00000000-0005-0000-0000-000030AB0000}"/>
    <cellStyle name="20% - Accent1 4 5 5 2 3 2" xfId="44008" xr:uid="{00000000-0005-0000-0000-000031AB0000}"/>
    <cellStyle name="20% - Accent1 4 5 5 2 3 2 2" xfId="44009" xr:uid="{00000000-0005-0000-0000-000032AB0000}"/>
    <cellStyle name="20% - Accent1 4 5 5 2 3 2 2 2" xfId="44010" xr:uid="{00000000-0005-0000-0000-000033AB0000}"/>
    <cellStyle name="20% - Accent1 4 5 5 2 3 2 3" xfId="44011" xr:uid="{00000000-0005-0000-0000-000034AB0000}"/>
    <cellStyle name="20% - Accent1 4 5 5 2 3 3" xfId="44012" xr:uid="{00000000-0005-0000-0000-000035AB0000}"/>
    <cellStyle name="20% - Accent1 4 5 5 2 3 3 2" xfId="44013" xr:uid="{00000000-0005-0000-0000-000036AB0000}"/>
    <cellStyle name="20% - Accent1 4 5 5 2 3 4" xfId="44014" xr:uid="{00000000-0005-0000-0000-000037AB0000}"/>
    <cellStyle name="20% - Accent1 4 5 5 2 4" xfId="44015" xr:uid="{00000000-0005-0000-0000-000038AB0000}"/>
    <cellStyle name="20% - Accent1 4 5 5 2 4 2" xfId="44016" xr:uid="{00000000-0005-0000-0000-000039AB0000}"/>
    <cellStyle name="20% - Accent1 4 5 5 2 4 2 2" xfId="44017" xr:uid="{00000000-0005-0000-0000-00003AAB0000}"/>
    <cellStyle name="20% - Accent1 4 5 5 2 4 2 2 2" xfId="44018" xr:uid="{00000000-0005-0000-0000-00003BAB0000}"/>
    <cellStyle name="20% - Accent1 4 5 5 2 4 2 3" xfId="44019" xr:uid="{00000000-0005-0000-0000-00003CAB0000}"/>
    <cellStyle name="20% - Accent1 4 5 5 2 4 3" xfId="44020" xr:uid="{00000000-0005-0000-0000-00003DAB0000}"/>
    <cellStyle name="20% - Accent1 4 5 5 2 4 3 2" xfId="44021" xr:uid="{00000000-0005-0000-0000-00003EAB0000}"/>
    <cellStyle name="20% - Accent1 4 5 5 2 4 4" xfId="44022" xr:uid="{00000000-0005-0000-0000-00003FAB0000}"/>
    <cellStyle name="20% - Accent1 4 5 5 2 5" xfId="44023" xr:uid="{00000000-0005-0000-0000-000040AB0000}"/>
    <cellStyle name="20% - Accent1 4 5 5 2 5 2" xfId="44024" xr:uid="{00000000-0005-0000-0000-000041AB0000}"/>
    <cellStyle name="20% - Accent1 4 5 5 2 5 2 2" xfId="44025" xr:uid="{00000000-0005-0000-0000-000042AB0000}"/>
    <cellStyle name="20% - Accent1 4 5 5 2 5 3" xfId="44026" xr:uid="{00000000-0005-0000-0000-000043AB0000}"/>
    <cellStyle name="20% - Accent1 4 5 5 2 6" xfId="44027" xr:uid="{00000000-0005-0000-0000-000044AB0000}"/>
    <cellStyle name="20% - Accent1 4 5 5 2 6 2" xfId="44028" xr:uid="{00000000-0005-0000-0000-000045AB0000}"/>
    <cellStyle name="20% - Accent1 4 5 5 2 6 2 2" xfId="44029" xr:uid="{00000000-0005-0000-0000-000046AB0000}"/>
    <cellStyle name="20% - Accent1 4 5 5 2 6 3" xfId="44030" xr:uid="{00000000-0005-0000-0000-000047AB0000}"/>
    <cellStyle name="20% - Accent1 4 5 5 2 7" xfId="44031" xr:uid="{00000000-0005-0000-0000-000048AB0000}"/>
    <cellStyle name="20% - Accent1 4 5 5 2 7 2" xfId="44032" xr:uid="{00000000-0005-0000-0000-000049AB0000}"/>
    <cellStyle name="20% - Accent1 4 5 5 2 8" xfId="44033" xr:uid="{00000000-0005-0000-0000-00004AAB0000}"/>
    <cellStyle name="20% - Accent1 4 5 5 2 8 2" xfId="44034" xr:uid="{00000000-0005-0000-0000-00004BAB0000}"/>
    <cellStyle name="20% - Accent1 4 5 5 2 9" xfId="44035" xr:uid="{00000000-0005-0000-0000-00004CAB0000}"/>
    <cellStyle name="20% - Accent1 4 5 5 3" xfId="44036" xr:uid="{00000000-0005-0000-0000-00004DAB0000}"/>
    <cellStyle name="20% - Accent1 4 5 5 3 2" xfId="44037" xr:uid="{00000000-0005-0000-0000-00004EAB0000}"/>
    <cellStyle name="20% - Accent1 4 5 5 3 2 2" xfId="44038" xr:uid="{00000000-0005-0000-0000-00004FAB0000}"/>
    <cellStyle name="20% - Accent1 4 5 5 3 2 2 2" xfId="44039" xr:uid="{00000000-0005-0000-0000-000050AB0000}"/>
    <cellStyle name="20% - Accent1 4 5 5 3 2 2 2 2" xfId="44040" xr:uid="{00000000-0005-0000-0000-000051AB0000}"/>
    <cellStyle name="20% - Accent1 4 5 5 3 2 2 3" xfId="44041" xr:uid="{00000000-0005-0000-0000-000052AB0000}"/>
    <cellStyle name="20% - Accent1 4 5 5 3 2 3" xfId="44042" xr:uid="{00000000-0005-0000-0000-000053AB0000}"/>
    <cellStyle name="20% - Accent1 4 5 5 3 2 3 2" xfId="44043" xr:uid="{00000000-0005-0000-0000-000054AB0000}"/>
    <cellStyle name="20% - Accent1 4 5 5 3 2 4" xfId="44044" xr:uid="{00000000-0005-0000-0000-000055AB0000}"/>
    <cellStyle name="20% - Accent1 4 5 5 3 3" xfId="44045" xr:uid="{00000000-0005-0000-0000-000056AB0000}"/>
    <cellStyle name="20% - Accent1 4 5 5 3 3 2" xfId="44046" xr:uid="{00000000-0005-0000-0000-000057AB0000}"/>
    <cellStyle name="20% - Accent1 4 5 5 3 3 2 2" xfId="44047" xr:uid="{00000000-0005-0000-0000-000058AB0000}"/>
    <cellStyle name="20% - Accent1 4 5 5 3 3 2 2 2" xfId="44048" xr:uid="{00000000-0005-0000-0000-000059AB0000}"/>
    <cellStyle name="20% - Accent1 4 5 5 3 3 2 3" xfId="44049" xr:uid="{00000000-0005-0000-0000-00005AAB0000}"/>
    <cellStyle name="20% - Accent1 4 5 5 3 3 3" xfId="44050" xr:uid="{00000000-0005-0000-0000-00005BAB0000}"/>
    <cellStyle name="20% - Accent1 4 5 5 3 3 3 2" xfId="44051" xr:uid="{00000000-0005-0000-0000-00005CAB0000}"/>
    <cellStyle name="20% - Accent1 4 5 5 3 3 4" xfId="44052" xr:uid="{00000000-0005-0000-0000-00005DAB0000}"/>
    <cellStyle name="20% - Accent1 4 5 5 3 4" xfId="44053" xr:uid="{00000000-0005-0000-0000-00005EAB0000}"/>
    <cellStyle name="20% - Accent1 4 5 5 3 4 2" xfId="44054" xr:uid="{00000000-0005-0000-0000-00005FAB0000}"/>
    <cellStyle name="20% - Accent1 4 5 5 3 4 2 2" xfId="44055" xr:uid="{00000000-0005-0000-0000-000060AB0000}"/>
    <cellStyle name="20% - Accent1 4 5 5 3 4 2 2 2" xfId="44056" xr:uid="{00000000-0005-0000-0000-000061AB0000}"/>
    <cellStyle name="20% - Accent1 4 5 5 3 4 2 3" xfId="44057" xr:uid="{00000000-0005-0000-0000-000062AB0000}"/>
    <cellStyle name="20% - Accent1 4 5 5 3 4 3" xfId="44058" xr:uid="{00000000-0005-0000-0000-000063AB0000}"/>
    <cellStyle name="20% - Accent1 4 5 5 3 4 3 2" xfId="44059" xr:uid="{00000000-0005-0000-0000-000064AB0000}"/>
    <cellStyle name="20% - Accent1 4 5 5 3 4 4" xfId="44060" xr:uid="{00000000-0005-0000-0000-000065AB0000}"/>
    <cellStyle name="20% - Accent1 4 5 5 3 5" xfId="44061" xr:uid="{00000000-0005-0000-0000-000066AB0000}"/>
    <cellStyle name="20% - Accent1 4 5 5 3 5 2" xfId="44062" xr:uid="{00000000-0005-0000-0000-000067AB0000}"/>
    <cellStyle name="20% - Accent1 4 5 5 3 5 2 2" xfId="44063" xr:uid="{00000000-0005-0000-0000-000068AB0000}"/>
    <cellStyle name="20% - Accent1 4 5 5 3 5 3" xfId="44064" xr:uid="{00000000-0005-0000-0000-000069AB0000}"/>
    <cellStyle name="20% - Accent1 4 5 5 3 6" xfId="44065" xr:uid="{00000000-0005-0000-0000-00006AAB0000}"/>
    <cellStyle name="20% - Accent1 4 5 5 3 6 2" xfId="44066" xr:uid="{00000000-0005-0000-0000-00006BAB0000}"/>
    <cellStyle name="20% - Accent1 4 5 5 3 6 2 2" xfId="44067" xr:uid="{00000000-0005-0000-0000-00006CAB0000}"/>
    <cellStyle name="20% - Accent1 4 5 5 3 6 3" xfId="44068" xr:uid="{00000000-0005-0000-0000-00006DAB0000}"/>
    <cellStyle name="20% - Accent1 4 5 5 3 7" xfId="44069" xr:uid="{00000000-0005-0000-0000-00006EAB0000}"/>
    <cellStyle name="20% - Accent1 4 5 5 3 7 2" xfId="44070" xr:uid="{00000000-0005-0000-0000-00006FAB0000}"/>
    <cellStyle name="20% - Accent1 4 5 5 3 8" xfId="44071" xr:uid="{00000000-0005-0000-0000-000070AB0000}"/>
    <cellStyle name="20% - Accent1 4 5 5 3 8 2" xfId="44072" xr:uid="{00000000-0005-0000-0000-000071AB0000}"/>
    <cellStyle name="20% - Accent1 4 5 5 3 9" xfId="44073" xr:uid="{00000000-0005-0000-0000-000072AB0000}"/>
    <cellStyle name="20% - Accent1 4 5 5 4" xfId="44074" xr:uid="{00000000-0005-0000-0000-000073AB0000}"/>
    <cellStyle name="20% - Accent1 4 5 5 4 2" xfId="44075" xr:uid="{00000000-0005-0000-0000-000074AB0000}"/>
    <cellStyle name="20% - Accent1 4 5 5 4 2 2" xfId="44076" xr:uid="{00000000-0005-0000-0000-000075AB0000}"/>
    <cellStyle name="20% - Accent1 4 5 5 4 2 2 2" xfId="44077" xr:uid="{00000000-0005-0000-0000-000076AB0000}"/>
    <cellStyle name="20% - Accent1 4 5 5 4 2 3" xfId="44078" xr:uid="{00000000-0005-0000-0000-000077AB0000}"/>
    <cellStyle name="20% - Accent1 4 5 5 4 3" xfId="44079" xr:uid="{00000000-0005-0000-0000-000078AB0000}"/>
    <cellStyle name="20% - Accent1 4 5 5 4 3 2" xfId="44080" xr:uid="{00000000-0005-0000-0000-000079AB0000}"/>
    <cellStyle name="20% - Accent1 4 5 5 4 4" xfId="44081" xr:uid="{00000000-0005-0000-0000-00007AAB0000}"/>
    <cellStyle name="20% - Accent1 4 5 5 5" xfId="44082" xr:uid="{00000000-0005-0000-0000-00007BAB0000}"/>
    <cellStyle name="20% - Accent1 4 5 5 5 2" xfId="44083" xr:uid="{00000000-0005-0000-0000-00007CAB0000}"/>
    <cellStyle name="20% - Accent1 4 5 5 5 2 2" xfId="44084" xr:uid="{00000000-0005-0000-0000-00007DAB0000}"/>
    <cellStyle name="20% - Accent1 4 5 5 5 2 2 2" xfId="44085" xr:uid="{00000000-0005-0000-0000-00007EAB0000}"/>
    <cellStyle name="20% - Accent1 4 5 5 5 2 3" xfId="44086" xr:uid="{00000000-0005-0000-0000-00007FAB0000}"/>
    <cellStyle name="20% - Accent1 4 5 5 5 3" xfId="44087" xr:uid="{00000000-0005-0000-0000-000080AB0000}"/>
    <cellStyle name="20% - Accent1 4 5 5 5 3 2" xfId="44088" xr:uid="{00000000-0005-0000-0000-000081AB0000}"/>
    <cellStyle name="20% - Accent1 4 5 5 5 4" xfId="44089" xr:uid="{00000000-0005-0000-0000-000082AB0000}"/>
    <cellStyle name="20% - Accent1 4 5 5 6" xfId="44090" xr:uid="{00000000-0005-0000-0000-000083AB0000}"/>
    <cellStyle name="20% - Accent1 4 5 5 6 2" xfId="44091" xr:uid="{00000000-0005-0000-0000-000084AB0000}"/>
    <cellStyle name="20% - Accent1 4 5 5 6 2 2" xfId="44092" xr:uid="{00000000-0005-0000-0000-000085AB0000}"/>
    <cellStyle name="20% - Accent1 4 5 5 6 2 2 2" xfId="44093" xr:uid="{00000000-0005-0000-0000-000086AB0000}"/>
    <cellStyle name="20% - Accent1 4 5 5 6 2 3" xfId="44094" xr:uid="{00000000-0005-0000-0000-000087AB0000}"/>
    <cellStyle name="20% - Accent1 4 5 5 6 3" xfId="44095" xr:uid="{00000000-0005-0000-0000-000088AB0000}"/>
    <cellStyle name="20% - Accent1 4 5 5 6 3 2" xfId="44096" xr:uid="{00000000-0005-0000-0000-000089AB0000}"/>
    <cellStyle name="20% - Accent1 4 5 5 6 4" xfId="44097" xr:uid="{00000000-0005-0000-0000-00008AAB0000}"/>
    <cellStyle name="20% - Accent1 4 5 5 7" xfId="44098" xr:uid="{00000000-0005-0000-0000-00008BAB0000}"/>
    <cellStyle name="20% - Accent1 4 5 5 7 2" xfId="44099" xr:uid="{00000000-0005-0000-0000-00008CAB0000}"/>
    <cellStyle name="20% - Accent1 4 5 5 7 2 2" xfId="44100" xr:uid="{00000000-0005-0000-0000-00008DAB0000}"/>
    <cellStyle name="20% - Accent1 4 5 5 7 3" xfId="44101" xr:uid="{00000000-0005-0000-0000-00008EAB0000}"/>
    <cellStyle name="20% - Accent1 4 5 5 8" xfId="44102" xr:uid="{00000000-0005-0000-0000-00008FAB0000}"/>
    <cellStyle name="20% - Accent1 4 5 5 8 2" xfId="44103" xr:uid="{00000000-0005-0000-0000-000090AB0000}"/>
    <cellStyle name="20% - Accent1 4 5 5 8 2 2" xfId="44104" xr:uid="{00000000-0005-0000-0000-000091AB0000}"/>
    <cellStyle name="20% - Accent1 4 5 5 8 3" xfId="44105" xr:uid="{00000000-0005-0000-0000-000092AB0000}"/>
    <cellStyle name="20% - Accent1 4 5 5 9" xfId="44106" xr:uid="{00000000-0005-0000-0000-000093AB0000}"/>
    <cellStyle name="20% - Accent1 4 5 5 9 2" xfId="44107" xr:uid="{00000000-0005-0000-0000-000094AB0000}"/>
    <cellStyle name="20% - Accent1 4 5 6" xfId="44108" xr:uid="{00000000-0005-0000-0000-000095AB0000}"/>
    <cellStyle name="20% - Accent1 4 5 6 10" xfId="44109" xr:uid="{00000000-0005-0000-0000-000096AB0000}"/>
    <cellStyle name="20% - Accent1 4 5 6 10 2" xfId="44110" xr:uid="{00000000-0005-0000-0000-000097AB0000}"/>
    <cellStyle name="20% - Accent1 4 5 6 11" xfId="44111" xr:uid="{00000000-0005-0000-0000-000098AB0000}"/>
    <cellStyle name="20% - Accent1 4 5 6 2" xfId="44112" xr:uid="{00000000-0005-0000-0000-000099AB0000}"/>
    <cellStyle name="20% - Accent1 4 5 6 2 2" xfId="44113" xr:uid="{00000000-0005-0000-0000-00009AAB0000}"/>
    <cellStyle name="20% - Accent1 4 5 6 2 2 2" xfId="44114" xr:uid="{00000000-0005-0000-0000-00009BAB0000}"/>
    <cellStyle name="20% - Accent1 4 5 6 2 2 2 2" xfId="44115" xr:uid="{00000000-0005-0000-0000-00009CAB0000}"/>
    <cellStyle name="20% - Accent1 4 5 6 2 2 2 2 2" xfId="44116" xr:uid="{00000000-0005-0000-0000-00009DAB0000}"/>
    <cellStyle name="20% - Accent1 4 5 6 2 2 2 3" xfId="44117" xr:uid="{00000000-0005-0000-0000-00009EAB0000}"/>
    <cellStyle name="20% - Accent1 4 5 6 2 2 3" xfId="44118" xr:uid="{00000000-0005-0000-0000-00009FAB0000}"/>
    <cellStyle name="20% - Accent1 4 5 6 2 2 3 2" xfId="44119" xr:uid="{00000000-0005-0000-0000-0000A0AB0000}"/>
    <cellStyle name="20% - Accent1 4 5 6 2 2 4" xfId="44120" xr:uid="{00000000-0005-0000-0000-0000A1AB0000}"/>
    <cellStyle name="20% - Accent1 4 5 6 2 3" xfId="44121" xr:uid="{00000000-0005-0000-0000-0000A2AB0000}"/>
    <cellStyle name="20% - Accent1 4 5 6 2 3 2" xfId="44122" xr:uid="{00000000-0005-0000-0000-0000A3AB0000}"/>
    <cellStyle name="20% - Accent1 4 5 6 2 3 2 2" xfId="44123" xr:uid="{00000000-0005-0000-0000-0000A4AB0000}"/>
    <cellStyle name="20% - Accent1 4 5 6 2 3 2 2 2" xfId="44124" xr:uid="{00000000-0005-0000-0000-0000A5AB0000}"/>
    <cellStyle name="20% - Accent1 4 5 6 2 3 2 3" xfId="44125" xr:uid="{00000000-0005-0000-0000-0000A6AB0000}"/>
    <cellStyle name="20% - Accent1 4 5 6 2 3 3" xfId="44126" xr:uid="{00000000-0005-0000-0000-0000A7AB0000}"/>
    <cellStyle name="20% - Accent1 4 5 6 2 3 3 2" xfId="44127" xr:uid="{00000000-0005-0000-0000-0000A8AB0000}"/>
    <cellStyle name="20% - Accent1 4 5 6 2 3 4" xfId="44128" xr:uid="{00000000-0005-0000-0000-0000A9AB0000}"/>
    <cellStyle name="20% - Accent1 4 5 6 2 4" xfId="44129" xr:uid="{00000000-0005-0000-0000-0000AAAB0000}"/>
    <cellStyle name="20% - Accent1 4 5 6 2 4 2" xfId="44130" xr:uid="{00000000-0005-0000-0000-0000ABAB0000}"/>
    <cellStyle name="20% - Accent1 4 5 6 2 4 2 2" xfId="44131" xr:uid="{00000000-0005-0000-0000-0000ACAB0000}"/>
    <cellStyle name="20% - Accent1 4 5 6 2 4 2 2 2" xfId="44132" xr:uid="{00000000-0005-0000-0000-0000ADAB0000}"/>
    <cellStyle name="20% - Accent1 4 5 6 2 4 2 3" xfId="44133" xr:uid="{00000000-0005-0000-0000-0000AEAB0000}"/>
    <cellStyle name="20% - Accent1 4 5 6 2 4 3" xfId="44134" xr:uid="{00000000-0005-0000-0000-0000AFAB0000}"/>
    <cellStyle name="20% - Accent1 4 5 6 2 4 3 2" xfId="44135" xr:uid="{00000000-0005-0000-0000-0000B0AB0000}"/>
    <cellStyle name="20% - Accent1 4 5 6 2 4 4" xfId="44136" xr:uid="{00000000-0005-0000-0000-0000B1AB0000}"/>
    <cellStyle name="20% - Accent1 4 5 6 2 5" xfId="44137" xr:uid="{00000000-0005-0000-0000-0000B2AB0000}"/>
    <cellStyle name="20% - Accent1 4 5 6 2 5 2" xfId="44138" xr:uid="{00000000-0005-0000-0000-0000B3AB0000}"/>
    <cellStyle name="20% - Accent1 4 5 6 2 5 2 2" xfId="44139" xr:uid="{00000000-0005-0000-0000-0000B4AB0000}"/>
    <cellStyle name="20% - Accent1 4 5 6 2 5 3" xfId="44140" xr:uid="{00000000-0005-0000-0000-0000B5AB0000}"/>
    <cellStyle name="20% - Accent1 4 5 6 2 6" xfId="44141" xr:uid="{00000000-0005-0000-0000-0000B6AB0000}"/>
    <cellStyle name="20% - Accent1 4 5 6 2 6 2" xfId="44142" xr:uid="{00000000-0005-0000-0000-0000B7AB0000}"/>
    <cellStyle name="20% - Accent1 4 5 6 2 6 2 2" xfId="44143" xr:uid="{00000000-0005-0000-0000-0000B8AB0000}"/>
    <cellStyle name="20% - Accent1 4 5 6 2 6 3" xfId="44144" xr:uid="{00000000-0005-0000-0000-0000B9AB0000}"/>
    <cellStyle name="20% - Accent1 4 5 6 2 7" xfId="44145" xr:uid="{00000000-0005-0000-0000-0000BAAB0000}"/>
    <cellStyle name="20% - Accent1 4 5 6 2 7 2" xfId="44146" xr:uid="{00000000-0005-0000-0000-0000BBAB0000}"/>
    <cellStyle name="20% - Accent1 4 5 6 2 8" xfId="44147" xr:uid="{00000000-0005-0000-0000-0000BCAB0000}"/>
    <cellStyle name="20% - Accent1 4 5 6 2 8 2" xfId="44148" xr:uid="{00000000-0005-0000-0000-0000BDAB0000}"/>
    <cellStyle name="20% - Accent1 4 5 6 2 9" xfId="44149" xr:uid="{00000000-0005-0000-0000-0000BEAB0000}"/>
    <cellStyle name="20% - Accent1 4 5 6 3" xfId="44150" xr:uid="{00000000-0005-0000-0000-0000BFAB0000}"/>
    <cellStyle name="20% - Accent1 4 5 6 3 2" xfId="44151" xr:uid="{00000000-0005-0000-0000-0000C0AB0000}"/>
    <cellStyle name="20% - Accent1 4 5 6 3 2 2" xfId="44152" xr:uid="{00000000-0005-0000-0000-0000C1AB0000}"/>
    <cellStyle name="20% - Accent1 4 5 6 3 2 2 2" xfId="44153" xr:uid="{00000000-0005-0000-0000-0000C2AB0000}"/>
    <cellStyle name="20% - Accent1 4 5 6 3 2 2 2 2" xfId="44154" xr:uid="{00000000-0005-0000-0000-0000C3AB0000}"/>
    <cellStyle name="20% - Accent1 4 5 6 3 2 2 3" xfId="44155" xr:uid="{00000000-0005-0000-0000-0000C4AB0000}"/>
    <cellStyle name="20% - Accent1 4 5 6 3 2 3" xfId="44156" xr:uid="{00000000-0005-0000-0000-0000C5AB0000}"/>
    <cellStyle name="20% - Accent1 4 5 6 3 2 3 2" xfId="44157" xr:uid="{00000000-0005-0000-0000-0000C6AB0000}"/>
    <cellStyle name="20% - Accent1 4 5 6 3 2 4" xfId="44158" xr:uid="{00000000-0005-0000-0000-0000C7AB0000}"/>
    <cellStyle name="20% - Accent1 4 5 6 3 3" xfId="44159" xr:uid="{00000000-0005-0000-0000-0000C8AB0000}"/>
    <cellStyle name="20% - Accent1 4 5 6 3 3 2" xfId="44160" xr:uid="{00000000-0005-0000-0000-0000C9AB0000}"/>
    <cellStyle name="20% - Accent1 4 5 6 3 3 2 2" xfId="44161" xr:uid="{00000000-0005-0000-0000-0000CAAB0000}"/>
    <cellStyle name="20% - Accent1 4 5 6 3 3 2 2 2" xfId="44162" xr:uid="{00000000-0005-0000-0000-0000CBAB0000}"/>
    <cellStyle name="20% - Accent1 4 5 6 3 3 2 3" xfId="44163" xr:uid="{00000000-0005-0000-0000-0000CCAB0000}"/>
    <cellStyle name="20% - Accent1 4 5 6 3 3 3" xfId="44164" xr:uid="{00000000-0005-0000-0000-0000CDAB0000}"/>
    <cellStyle name="20% - Accent1 4 5 6 3 3 3 2" xfId="44165" xr:uid="{00000000-0005-0000-0000-0000CEAB0000}"/>
    <cellStyle name="20% - Accent1 4 5 6 3 3 4" xfId="44166" xr:uid="{00000000-0005-0000-0000-0000CFAB0000}"/>
    <cellStyle name="20% - Accent1 4 5 6 3 4" xfId="44167" xr:uid="{00000000-0005-0000-0000-0000D0AB0000}"/>
    <cellStyle name="20% - Accent1 4 5 6 3 4 2" xfId="44168" xr:uid="{00000000-0005-0000-0000-0000D1AB0000}"/>
    <cellStyle name="20% - Accent1 4 5 6 3 4 2 2" xfId="44169" xr:uid="{00000000-0005-0000-0000-0000D2AB0000}"/>
    <cellStyle name="20% - Accent1 4 5 6 3 4 2 2 2" xfId="44170" xr:uid="{00000000-0005-0000-0000-0000D3AB0000}"/>
    <cellStyle name="20% - Accent1 4 5 6 3 4 2 3" xfId="44171" xr:uid="{00000000-0005-0000-0000-0000D4AB0000}"/>
    <cellStyle name="20% - Accent1 4 5 6 3 4 3" xfId="44172" xr:uid="{00000000-0005-0000-0000-0000D5AB0000}"/>
    <cellStyle name="20% - Accent1 4 5 6 3 4 3 2" xfId="44173" xr:uid="{00000000-0005-0000-0000-0000D6AB0000}"/>
    <cellStyle name="20% - Accent1 4 5 6 3 4 4" xfId="44174" xr:uid="{00000000-0005-0000-0000-0000D7AB0000}"/>
    <cellStyle name="20% - Accent1 4 5 6 3 5" xfId="44175" xr:uid="{00000000-0005-0000-0000-0000D8AB0000}"/>
    <cellStyle name="20% - Accent1 4 5 6 3 5 2" xfId="44176" xr:uid="{00000000-0005-0000-0000-0000D9AB0000}"/>
    <cellStyle name="20% - Accent1 4 5 6 3 5 2 2" xfId="44177" xr:uid="{00000000-0005-0000-0000-0000DAAB0000}"/>
    <cellStyle name="20% - Accent1 4 5 6 3 5 3" xfId="44178" xr:uid="{00000000-0005-0000-0000-0000DBAB0000}"/>
    <cellStyle name="20% - Accent1 4 5 6 3 6" xfId="44179" xr:uid="{00000000-0005-0000-0000-0000DCAB0000}"/>
    <cellStyle name="20% - Accent1 4 5 6 3 6 2" xfId="44180" xr:uid="{00000000-0005-0000-0000-0000DDAB0000}"/>
    <cellStyle name="20% - Accent1 4 5 6 3 6 2 2" xfId="44181" xr:uid="{00000000-0005-0000-0000-0000DEAB0000}"/>
    <cellStyle name="20% - Accent1 4 5 6 3 6 3" xfId="44182" xr:uid="{00000000-0005-0000-0000-0000DFAB0000}"/>
    <cellStyle name="20% - Accent1 4 5 6 3 7" xfId="44183" xr:uid="{00000000-0005-0000-0000-0000E0AB0000}"/>
    <cellStyle name="20% - Accent1 4 5 6 3 7 2" xfId="44184" xr:uid="{00000000-0005-0000-0000-0000E1AB0000}"/>
    <cellStyle name="20% - Accent1 4 5 6 3 8" xfId="44185" xr:uid="{00000000-0005-0000-0000-0000E2AB0000}"/>
    <cellStyle name="20% - Accent1 4 5 6 3 8 2" xfId="44186" xr:uid="{00000000-0005-0000-0000-0000E3AB0000}"/>
    <cellStyle name="20% - Accent1 4 5 6 3 9" xfId="44187" xr:uid="{00000000-0005-0000-0000-0000E4AB0000}"/>
    <cellStyle name="20% - Accent1 4 5 6 4" xfId="44188" xr:uid="{00000000-0005-0000-0000-0000E5AB0000}"/>
    <cellStyle name="20% - Accent1 4 5 6 4 2" xfId="44189" xr:uid="{00000000-0005-0000-0000-0000E6AB0000}"/>
    <cellStyle name="20% - Accent1 4 5 6 4 2 2" xfId="44190" xr:uid="{00000000-0005-0000-0000-0000E7AB0000}"/>
    <cellStyle name="20% - Accent1 4 5 6 4 2 2 2" xfId="44191" xr:uid="{00000000-0005-0000-0000-0000E8AB0000}"/>
    <cellStyle name="20% - Accent1 4 5 6 4 2 3" xfId="44192" xr:uid="{00000000-0005-0000-0000-0000E9AB0000}"/>
    <cellStyle name="20% - Accent1 4 5 6 4 3" xfId="44193" xr:uid="{00000000-0005-0000-0000-0000EAAB0000}"/>
    <cellStyle name="20% - Accent1 4 5 6 4 3 2" xfId="44194" xr:uid="{00000000-0005-0000-0000-0000EBAB0000}"/>
    <cellStyle name="20% - Accent1 4 5 6 4 4" xfId="44195" xr:uid="{00000000-0005-0000-0000-0000ECAB0000}"/>
    <cellStyle name="20% - Accent1 4 5 6 5" xfId="44196" xr:uid="{00000000-0005-0000-0000-0000EDAB0000}"/>
    <cellStyle name="20% - Accent1 4 5 6 5 2" xfId="44197" xr:uid="{00000000-0005-0000-0000-0000EEAB0000}"/>
    <cellStyle name="20% - Accent1 4 5 6 5 2 2" xfId="44198" xr:uid="{00000000-0005-0000-0000-0000EFAB0000}"/>
    <cellStyle name="20% - Accent1 4 5 6 5 2 2 2" xfId="44199" xr:uid="{00000000-0005-0000-0000-0000F0AB0000}"/>
    <cellStyle name="20% - Accent1 4 5 6 5 2 3" xfId="44200" xr:uid="{00000000-0005-0000-0000-0000F1AB0000}"/>
    <cellStyle name="20% - Accent1 4 5 6 5 3" xfId="44201" xr:uid="{00000000-0005-0000-0000-0000F2AB0000}"/>
    <cellStyle name="20% - Accent1 4 5 6 5 3 2" xfId="44202" xr:uid="{00000000-0005-0000-0000-0000F3AB0000}"/>
    <cellStyle name="20% - Accent1 4 5 6 5 4" xfId="44203" xr:uid="{00000000-0005-0000-0000-0000F4AB0000}"/>
    <cellStyle name="20% - Accent1 4 5 6 6" xfId="44204" xr:uid="{00000000-0005-0000-0000-0000F5AB0000}"/>
    <cellStyle name="20% - Accent1 4 5 6 6 2" xfId="44205" xr:uid="{00000000-0005-0000-0000-0000F6AB0000}"/>
    <cellStyle name="20% - Accent1 4 5 6 6 2 2" xfId="44206" xr:uid="{00000000-0005-0000-0000-0000F7AB0000}"/>
    <cellStyle name="20% - Accent1 4 5 6 6 2 2 2" xfId="44207" xr:uid="{00000000-0005-0000-0000-0000F8AB0000}"/>
    <cellStyle name="20% - Accent1 4 5 6 6 2 3" xfId="44208" xr:uid="{00000000-0005-0000-0000-0000F9AB0000}"/>
    <cellStyle name="20% - Accent1 4 5 6 6 3" xfId="44209" xr:uid="{00000000-0005-0000-0000-0000FAAB0000}"/>
    <cellStyle name="20% - Accent1 4 5 6 6 3 2" xfId="44210" xr:uid="{00000000-0005-0000-0000-0000FBAB0000}"/>
    <cellStyle name="20% - Accent1 4 5 6 6 4" xfId="44211" xr:uid="{00000000-0005-0000-0000-0000FCAB0000}"/>
    <cellStyle name="20% - Accent1 4 5 6 7" xfId="44212" xr:uid="{00000000-0005-0000-0000-0000FDAB0000}"/>
    <cellStyle name="20% - Accent1 4 5 6 7 2" xfId="44213" xr:uid="{00000000-0005-0000-0000-0000FEAB0000}"/>
    <cellStyle name="20% - Accent1 4 5 6 7 2 2" xfId="44214" xr:uid="{00000000-0005-0000-0000-0000FFAB0000}"/>
    <cellStyle name="20% - Accent1 4 5 6 7 3" xfId="44215" xr:uid="{00000000-0005-0000-0000-000000AC0000}"/>
    <cellStyle name="20% - Accent1 4 5 6 8" xfId="44216" xr:uid="{00000000-0005-0000-0000-000001AC0000}"/>
    <cellStyle name="20% - Accent1 4 5 6 8 2" xfId="44217" xr:uid="{00000000-0005-0000-0000-000002AC0000}"/>
    <cellStyle name="20% - Accent1 4 5 6 8 2 2" xfId="44218" xr:uid="{00000000-0005-0000-0000-000003AC0000}"/>
    <cellStyle name="20% - Accent1 4 5 6 8 3" xfId="44219" xr:uid="{00000000-0005-0000-0000-000004AC0000}"/>
    <cellStyle name="20% - Accent1 4 5 6 9" xfId="44220" xr:uid="{00000000-0005-0000-0000-000005AC0000}"/>
    <cellStyle name="20% - Accent1 4 5 6 9 2" xfId="44221" xr:uid="{00000000-0005-0000-0000-000006AC0000}"/>
    <cellStyle name="20% - Accent1 4 5 7" xfId="44222" xr:uid="{00000000-0005-0000-0000-000007AC0000}"/>
    <cellStyle name="20% - Accent1 4 5 7 2" xfId="44223" xr:uid="{00000000-0005-0000-0000-000008AC0000}"/>
    <cellStyle name="20% - Accent1 4 5 7 2 2" xfId="44224" xr:uid="{00000000-0005-0000-0000-000009AC0000}"/>
    <cellStyle name="20% - Accent1 4 5 7 2 2 2" xfId="44225" xr:uid="{00000000-0005-0000-0000-00000AAC0000}"/>
    <cellStyle name="20% - Accent1 4 5 7 2 2 2 2" xfId="44226" xr:uid="{00000000-0005-0000-0000-00000BAC0000}"/>
    <cellStyle name="20% - Accent1 4 5 7 2 2 3" xfId="44227" xr:uid="{00000000-0005-0000-0000-00000CAC0000}"/>
    <cellStyle name="20% - Accent1 4 5 7 2 3" xfId="44228" xr:uid="{00000000-0005-0000-0000-00000DAC0000}"/>
    <cellStyle name="20% - Accent1 4 5 7 2 3 2" xfId="44229" xr:uid="{00000000-0005-0000-0000-00000EAC0000}"/>
    <cellStyle name="20% - Accent1 4 5 7 2 4" xfId="44230" xr:uid="{00000000-0005-0000-0000-00000FAC0000}"/>
    <cellStyle name="20% - Accent1 4 5 7 3" xfId="44231" xr:uid="{00000000-0005-0000-0000-000010AC0000}"/>
    <cellStyle name="20% - Accent1 4 5 7 3 2" xfId="44232" xr:uid="{00000000-0005-0000-0000-000011AC0000}"/>
    <cellStyle name="20% - Accent1 4 5 7 3 2 2" xfId="44233" xr:uid="{00000000-0005-0000-0000-000012AC0000}"/>
    <cellStyle name="20% - Accent1 4 5 7 3 2 2 2" xfId="44234" xr:uid="{00000000-0005-0000-0000-000013AC0000}"/>
    <cellStyle name="20% - Accent1 4 5 7 3 2 3" xfId="44235" xr:uid="{00000000-0005-0000-0000-000014AC0000}"/>
    <cellStyle name="20% - Accent1 4 5 7 3 3" xfId="44236" xr:uid="{00000000-0005-0000-0000-000015AC0000}"/>
    <cellStyle name="20% - Accent1 4 5 7 3 3 2" xfId="44237" xr:uid="{00000000-0005-0000-0000-000016AC0000}"/>
    <cellStyle name="20% - Accent1 4 5 7 3 4" xfId="44238" xr:uid="{00000000-0005-0000-0000-000017AC0000}"/>
    <cellStyle name="20% - Accent1 4 5 7 4" xfId="44239" xr:uid="{00000000-0005-0000-0000-000018AC0000}"/>
    <cellStyle name="20% - Accent1 4 5 7 4 2" xfId="44240" xr:uid="{00000000-0005-0000-0000-000019AC0000}"/>
    <cellStyle name="20% - Accent1 4 5 7 4 2 2" xfId="44241" xr:uid="{00000000-0005-0000-0000-00001AAC0000}"/>
    <cellStyle name="20% - Accent1 4 5 7 4 2 2 2" xfId="44242" xr:uid="{00000000-0005-0000-0000-00001BAC0000}"/>
    <cellStyle name="20% - Accent1 4 5 7 4 2 3" xfId="44243" xr:uid="{00000000-0005-0000-0000-00001CAC0000}"/>
    <cellStyle name="20% - Accent1 4 5 7 4 3" xfId="44244" xr:uid="{00000000-0005-0000-0000-00001DAC0000}"/>
    <cellStyle name="20% - Accent1 4 5 7 4 3 2" xfId="44245" xr:uid="{00000000-0005-0000-0000-00001EAC0000}"/>
    <cellStyle name="20% - Accent1 4 5 7 4 4" xfId="44246" xr:uid="{00000000-0005-0000-0000-00001FAC0000}"/>
    <cellStyle name="20% - Accent1 4 5 7 5" xfId="44247" xr:uid="{00000000-0005-0000-0000-000020AC0000}"/>
    <cellStyle name="20% - Accent1 4 5 7 5 2" xfId="44248" xr:uid="{00000000-0005-0000-0000-000021AC0000}"/>
    <cellStyle name="20% - Accent1 4 5 7 5 2 2" xfId="44249" xr:uid="{00000000-0005-0000-0000-000022AC0000}"/>
    <cellStyle name="20% - Accent1 4 5 7 5 3" xfId="44250" xr:uid="{00000000-0005-0000-0000-000023AC0000}"/>
    <cellStyle name="20% - Accent1 4 5 7 6" xfId="44251" xr:uid="{00000000-0005-0000-0000-000024AC0000}"/>
    <cellStyle name="20% - Accent1 4 5 7 6 2" xfId="44252" xr:uid="{00000000-0005-0000-0000-000025AC0000}"/>
    <cellStyle name="20% - Accent1 4 5 7 6 2 2" xfId="44253" xr:uid="{00000000-0005-0000-0000-000026AC0000}"/>
    <cellStyle name="20% - Accent1 4 5 7 6 3" xfId="44254" xr:uid="{00000000-0005-0000-0000-000027AC0000}"/>
    <cellStyle name="20% - Accent1 4 5 7 7" xfId="44255" xr:uid="{00000000-0005-0000-0000-000028AC0000}"/>
    <cellStyle name="20% - Accent1 4 5 7 7 2" xfId="44256" xr:uid="{00000000-0005-0000-0000-000029AC0000}"/>
    <cellStyle name="20% - Accent1 4 5 7 8" xfId="44257" xr:uid="{00000000-0005-0000-0000-00002AAC0000}"/>
    <cellStyle name="20% - Accent1 4 5 7 8 2" xfId="44258" xr:uid="{00000000-0005-0000-0000-00002BAC0000}"/>
    <cellStyle name="20% - Accent1 4 5 7 9" xfId="44259" xr:uid="{00000000-0005-0000-0000-00002CAC0000}"/>
    <cellStyle name="20% - Accent1 4 5 8" xfId="44260" xr:uid="{00000000-0005-0000-0000-00002DAC0000}"/>
    <cellStyle name="20% - Accent1 4 5 8 2" xfId="44261" xr:uid="{00000000-0005-0000-0000-00002EAC0000}"/>
    <cellStyle name="20% - Accent1 4 5 8 2 2" xfId="44262" xr:uid="{00000000-0005-0000-0000-00002FAC0000}"/>
    <cellStyle name="20% - Accent1 4 5 8 2 2 2" xfId="44263" xr:uid="{00000000-0005-0000-0000-000030AC0000}"/>
    <cellStyle name="20% - Accent1 4 5 8 2 2 2 2" xfId="44264" xr:uid="{00000000-0005-0000-0000-000031AC0000}"/>
    <cellStyle name="20% - Accent1 4 5 8 2 2 3" xfId="44265" xr:uid="{00000000-0005-0000-0000-000032AC0000}"/>
    <cellStyle name="20% - Accent1 4 5 8 2 3" xfId="44266" xr:uid="{00000000-0005-0000-0000-000033AC0000}"/>
    <cellStyle name="20% - Accent1 4 5 8 2 3 2" xfId="44267" xr:uid="{00000000-0005-0000-0000-000034AC0000}"/>
    <cellStyle name="20% - Accent1 4 5 8 2 4" xfId="44268" xr:uid="{00000000-0005-0000-0000-000035AC0000}"/>
    <cellStyle name="20% - Accent1 4 5 8 3" xfId="44269" xr:uid="{00000000-0005-0000-0000-000036AC0000}"/>
    <cellStyle name="20% - Accent1 4 5 8 3 2" xfId="44270" xr:uid="{00000000-0005-0000-0000-000037AC0000}"/>
    <cellStyle name="20% - Accent1 4 5 8 3 2 2" xfId="44271" xr:uid="{00000000-0005-0000-0000-000038AC0000}"/>
    <cellStyle name="20% - Accent1 4 5 8 3 2 2 2" xfId="44272" xr:uid="{00000000-0005-0000-0000-000039AC0000}"/>
    <cellStyle name="20% - Accent1 4 5 8 3 2 3" xfId="44273" xr:uid="{00000000-0005-0000-0000-00003AAC0000}"/>
    <cellStyle name="20% - Accent1 4 5 8 3 3" xfId="44274" xr:uid="{00000000-0005-0000-0000-00003BAC0000}"/>
    <cellStyle name="20% - Accent1 4 5 8 3 3 2" xfId="44275" xr:uid="{00000000-0005-0000-0000-00003CAC0000}"/>
    <cellStyle name="20% - Accent1 4 5 8 3 4" xfId="44276" xr:uid="{00000000-0005-0000-0000-00003DAC0000}"/>
    <cellStyle name="20% - Accent1 4 5 8 4" xfId="44277" xr:uid="{00000000-0005-0000-0000-00003EAC0000}"/>
    <cellStyle name="20% - Accent1 4 5 8 4 2" xfId="44278" xr:uid="{00000000-0005-0000-0000-00003FAC0000}"/>
    <cellStyle name="20% - Accent1 4 5 8 4 2 2" xfId="44279" xr:uid="{00000000-0005-0000-0000-000040AC0000}"/>
    <cellStyle name="20% - Accent1 4 5 8 4 2 2 2" xfId="44280" xr:uid="{00000000-0005-0000-0000-000041AC0000}"/>
    <cellStyle name="20% - Accent1 4 5 8 4 2 3" xfId="44281" xr:uid="{00000000-0005-0000-0000-000042AC0000}"/>
    <cellStyle name="20% - Accent1 4 5 8 4 3" xfId="44282" xr:uid="{00000000-0005-0000-0000-000043AC0000}"/>
    <cellStyle name="20% - Accent1 4 5 8 4 3 2" xfId="44283" xr:uid="{00000000-0005-0000-0000-000044AC0000}"/>
    <cellStyle name="20% - Accent1 4 5 8 4 4" xfId="44284" xr:uid="{00000000-0005-0000-0000-000045AC0000}"/>
    <cellStyle name="20% - Accent1 4 5 8 5" xfId="44285" xr:uid="{00000000-0005-0000-0000-000046AC0000}"/>
    <cellStyle name="20% - Accent1 4 5 8 5 2" xfId="44286" xr:uid="{00000000-0005-0000-0000-000047AC0000}"/>
    <cellStyle name="20% - Accent1 4 5 8 5 2 2" xfId="44287" xr:uid="{00000000-0005-0000-0000-000048AC0000}"/>
    <cellStyle name="20% - Accent1 4 5 8 5 3" xfId="44288" xr:uid="{00000000-0005-0000-0000-000049AC0000}"/>
    <cellStyle name="20% - Accent1 4 5 8 6" xfId="44289" xr:uid="{00000000-0005-0000-0000-00004AAC0000}"/>
    <cellStyle name="20% - Accent1 4 5 8 6 2" xfId="44290" xr:uid="{00000000-0005-0000-0000-00004BAC0000}"/>
    <cellStyle name="20% - Accent1 4 5 8 6 2 2" xfId="44291" xr:uid="{00000000-0005-0000-0000-00004CAC0000}"/>
    <cellStyle name="20% - Accent1 4 5 8 6 3" xfId="44292" xr:uid="{00000000-0005-0000-0000-00004DAC0000}"/>
    <cellStyle name="20% - Accent1 4 5 8 7" xfId="44293" xr:uid="{00000000-0005-0000-0000-00004EAC0000}"/>
    <cellStyle name="20% - Accent1 4 5 8 7 2" xfId="44294" xr:uid="{00000000-0005-0000-0000-00004FAC0000}"/>
    <cellStyle name="20% - Accent1 4 5 8 8" xfId="44295" xr:uid="{00000000-0005-0000-0000-000050AC0000}"/>
    <cellStyle name="20% - Accent1 4 5 8 8 2" xfId="44296" xr:uid="{00000000-0005-0000-0000-000051AC0000}"/>
    <cellStyle name="20% - Accent1 4 5 8 9" xfId="44297" xr:uid="{00000000-0005-0000-0000-000052AC0000}"/>
    <cellStyle name="20% - Accent1 4 5 9" xfId="44298" xr:uid="{00000000-0005-0000-0000-000053AC0000}"/>
    <cellStyle name="20% - Accent1 4 5 9 2" xfId="44299" xr:uid="{00000000-0005-0000-0000-000054AC0000}"/>
    <cellStyle name="20% - Accent1 4 5 9 2 2" xfId="44300" xr:uid="{00000000-0005-0000-0000-000055AC0000}"/>
    <cellStyle name="20% - Accent1 4 5 9 2 2 2" xfId="44301" xr:uid="{00000000-0005-0000-0000-000056AC0000}"/>
    <cellStyle name="20% - Accent1 4 5 9 2 3" xfId="44302" xr:uid="{00000000-0005-0000-0000-000057AC0000}"/>
    <cellStyle name="20% - Accent1 4 5 9 3" xfId="44303" xr:uid="{00000000-0005-0000-0000-000058AC0000}"/>
    <cellStyle name="20% - Accent1 4 5 9 3 2" xfId="44304" xr:uid="{00000000-0005-0000-0000-000059AC0000}"/>
    <cellStyle name="20% - Accent1 4 5 9 4" xfId="44305" xr:uid="{00000000-0005-0000-0000-00005AAC0000}"/>
    <cellStyle name="20% - Accent1 4 6" xfId="44306" xr:uid="{00000000-0005-0000-0000-00005BAC0000}"/>
    <cellStyle name="20% - Accent1 4 6 10" xfId="44307" xr:uid="{00000000-0005-0000-0000-00005CAC0000}"/>
    <cellStyle name="20% - Accent1 4 6 10 2" xfId="44308" xr:uid="{00000000-0005-0000-0000-00005DAC0000}"/>
    <cellStyle name="20% - Accent1 4 6 10 2 2" xfId="44309" xr:uid="{00000000-0005-0000-0000-00005EAC0000}"/>
    <cellStyle name="20% - Accent1 4 6 10 2 2 2" xfId="44310" xr:uid="{00000000-0005-0000-0000-00005FAC0000}"/>
    <cellStyle name="20% - Accent1 4 6 10 2 3" xfId="44311" xr:uid="{00000000-0005-0000-0000-000060AC0000}"/>
    <cellStyle name="20% - Accent1 4 6 10 3" xfId="44312" xr:uid="{00000000-0005-0000-0000-000061AC0000}"/>
    <cellStyle name="20% - Accent1 4 6 10 3 2" xfId="44313" xr:uid="{00000000-0005-0000-0000-000062AC0000}"/>
    <cellStyle name="20% - Accent1 4 6 10 4" xfId="44314" xr:uid="{00000000-0005-0000-0000-000063AC0000}"/>
    <cellStyle name="20% - Accent1 4 6 11" xfId="44315" xr:uid="{00000000-0005-0000-0000-000064AC0000}"/>
    <cellStyle name="20% - Accent1 4 6 11 2" xfId="44316" xr:uid="{00000000-0005-0000-0000-000065AC0000}"/>
    <cellStyle name="20% - Accent1 4 6 11 2 2" xfId="44317" xr:uid="{00000000-0005-0000-0000-000066AC0000}"/>
    <cellStyle name="20% - Accent1 4 6 11 3" xfId="44318" xr:uid="{00000000-0005-0000-0000-000067AC0000}"/>
    <cellStyle name="20% - Accent1 4 6 12" xfId="44319" xr:uid="{00000000-0005-0000-0000-000068AC0000}"/>
    <cellStyle name="20% - Accent1 4 6 12 2" xfId="44320" xr:uid="{00000000-0005-0000-0000-000069AC0000}"/>
    <cellStyle name="20% - Accent1 4 6 12 2 2" xfId="44321" xr:uid="{00000000-0005-0000-0000-00006AAC0000}"/>
    <cellStyle name="20% - Accent1 4 6 12 3" xfId="44322" xr:uid="{00000000-0005-0000-0000-00006BAC0000}"/>
    <cellStyle name="20% - Accent1 4 6 13" xfId="44323" xr:uid="{00000000-0005-0000-0000-00006CAC0000}"/>
    <cellStyle name="20% - Accent1 4 6 13 2" xfId="44324" xr:uid="{00000000-0005-0000-0000-00006DAC0000}"/>
    <cellStyle name="20% - Accent1 4 6 14" xfId="44325" xr:uid="{00000000-0005-0000-0000-00006EAC0000}"/>
    <cellStyle name="20% - Accent1 4 6 14 2" xfId="44326" xr:uid="{00000000-0005-0000-0000-00006FAC0000}"/>
    <cellStyle name="20% - Accent1 4 6 15" xfId="44327" xr:uid="{00000000-0005-0000-0000-000070AC0000}"/>
    <cellStyle name="20% - Accent1 4 6 2" xfId="44328" xr:uid="{00000000-0005-0000-0000-000071AC0000}"/>
    <cellStyle name="20% - Accent1 4 6 2 10" xfId="44329" xr:uid="{00000000-0005-0000-0000-000072AC0000}"/>
    <cellStyle name="20% - Accent1 4 6 2 10 2" xfId="44330" xr:uid="{00000000-0005-0000-0000-000073AC0000}"/>
    <cellStyle name="20% - Accent1 4 6 2 10 2 2" xfId="44331" xr:uid="{00000000-0005-0000-0000-000074AC0000}"/>
    <cellStyle name="20% - Accent1 4 6 2 10 3" xfId="44332" xr:uid="{00000000-0005-0000-0000-000075AC0000}"/>
    <cellStyle name="20% - Accent1 4 6 2 11" xfId="44333" xr:uid="{00000000-0005-0000-0000-000076AC0000}"/>
    <cellStyle name="20% - Accent1 4 6 2 11 2" xfId="44334" xr:uid="{00000000-0005-0000-0000-000077AC0000}"/>
    <cellStyle name="20% - Accent1 4 6 2 11 2 2" xfId="44335" xr:uid="{00000000-0005-0000-0000-000078AC0000}"/>
    <cellStyle name="20% - Accent1 4 6 2 11 3" xfId="44336" xr:uid="{00000000-0005-0000-0000-000079AC0000}"/>
    <cellStyle name="20% - Accent1 4 6 2 12" xfId="44337" xr:uid="{00000000-0005-0000-0000-00007AAC0000}"/>
    <cellStyle name="20% - Accent1 4 6 2 12 2" xfId="44338" xr:uid="{00000000-0005-0000-0000-00007BAC0000}"/>
    <cellStyle name="20% - Accent1 4 6 2 13" xfId="44339" xr:uid="{00000000-0005-0000-0000-00007CAC0000}"/>
    <cellStyle name="20% - Accent1 4 6 2 13 2" xfId="44340" xr:uid="{00000000-0005-0000-0000-00007DAC0000}"/>
    <cellStyle name="20% - Accent1 4 6 2 14" xfId="44341" xr:uid="{00000000-0005-0000-0000-00007EAC0000}"/>
    <cellStyle name="20% - Accent1 4 6 2 2" xfId="44342" xr:uid="{00000000-0005-0000-0000-00007FAC0000}"/>
    <cellStyle name="20% - Accent1 4 6 2 2 10" xfId="44343" xr:uid="{00000000-0005-0000-0000-000080AC0000}"/>
    <cellStyle name="20% - Accent1 4 6 2 2 10 2" xfId="44344" xr:uid="{00000000-0005-0000-0000-000081AC0000}"/>
    <cellStyle name="20% - Accent1 4 6 2 2 11" xfId="44345" xr:uid="{00000000-0005-0000-0000-000082AC0000}"/>
    <cellStyle name="20% - Accent1 4 6 2 2 2" xfId="44346" xr:uid="{00000000-0005-0000-0000-000083AC0000}"/>
    <cellStyle name="20% - Accent1 4 6 2 2 2 2" xfId="44347" xr:uid="{00000000-0005-0000-0000-000084AC0000}"/>
    <cellStyle name="20% - Accent1 4 6 2 2 2 2 2" xfId="44348" xr:uid="{00000000-0005-0000-0000-000085AC0000}"/>
    <cellStyle name="20% - Accent1 4 6 2 2 2 2 2 2" xfId="44349" xr:uid="{00000000-0005-0000-0000-000086AC0000}"/>
    <cellStyle name="20% - Accent1 4 6 2 2 2 2 2 2 2" xfId="44350" xr:uid="{00000000-0005-0000-0000-000087AC0000}"/>
    <cellStyle name="20% - Accent1 4 6 2 2 2 2 2 3" xfId="44351" xr:uid="{00000000-0005-0000-0000-000088AC0000}"/>
    <cellStyle name="20% - Accent1 4 6 2 2 2 2 3" xfId="44352" xr:uid="{00000000-0005-0000-0000-000089AC0000}"/>
    <cellStyle name="20% - Accent1 4 6 2 2 2 2 3 2" xfId="44353" xr:uid="{00000000-0005-0000-0000-00008AAC0000}"/>
    <cellStyle name="20% - Accent1 4 6 2 2 2 2 4" xfId="44354" xr:uid="{00000000-0005-0000-0000-00008BAC0000}"/>
    <cellStyle name="20% - Accent1 4 6 2 2 2 3" xfId="44355" xr:uid="{00000000-0005-0000-0000-00008CAC0000}"/>
    <cellStyle name="20% - Accent1 4 6 2 2 2 3 2" xfId="44356" xr:uid="{00000000-0005-0000-0000-00008DAC0000}"/>
    <cellStyle name="20% - Accent1 4 6 2 2 2 3 2 2" xfId="44357" xr:uid="{00000000-0005-0000-0000-00008EAC0000}"/>
    <cellStyle name="20% - Accent1 4 6 2 2 2 3 2 2 2" xfId="44358" xr:uid="{00000000-0005-0000-0000-00008FAC0000}"/>
    <cellStyle name="20% - Accent1 4 6 2 2 2 3 2 3" xfId="44359" xr:uid="{00000000-0005-0000-0000-000090AC0000}"/>
    <cellStyle name="20% - Accent1 4 6 2 2 2 3 3" xfId="44360" xr:uid="{00000000-0005-0000-0000-000091AC0000}"/>
    <cellStyle name="20% - Accent1 4 6 2 2 2 3 3 2" xfId="44361" xr:uid="{00000000-0005-0000-0000-000092AC0000}"/>
    <cellStyle name="20% - Accent1 4 6 2 2 2 3 4" xfId="44362" xr:uid="{00000000-0005-0000-0000-000093AC0000}"/>
    <cellStyle name="20% - Accent1 4 6 2 2 2 4" xfId="44363" xr:uid="{00000000-0005-0000-0000-000094AC0000}"/>
    <cellStyle name="20% - Accent1 4 6 2 2 2 4 2" xfId="44364" xr:uid="{00000000-0005-0000-0000-000095AC0000}"/>
    <cellStyle name="20% - Accent1 4 6 2 2 2 4 2 2" xfId="44365" xr:uid="{00000000-0005-0000-0000-000096AC0000}"/>
    <cellStyle name="20% - Accent1 4 6 2 2 2 4 2 2 2" xfId="44366" xr:uid="{00000000-0005-0000-0000-000097AC0000}"/>
    <cellStyle name="20% - Accent1 4 6 2 2 2 4 2 3" xfId="44367" xr:uid="{00000000-0005-0000-0000-000098AC0000}"/>
    <cellStyle name="20% - Accent1 4 6 2 2 2 4 3" xfId="44368" xr:uid="{00000000-0005-0000-0000-000099AC0000}"/>
    <cellStyle name="20% - Accent1 4 6 2 2 2 4 3 2" xfId="44369" xr:uid="{00000000-0005-0000-0000-00009AAC0000}"/>
    <cellStyle name="20% - Accent1 4 6 2 2 2 4 4" xfId="44370" xr:uid="{00000000-0005-0000-0000-00009BAC0000}"/>
    <cellStyle name="20% - Accent1 4 6 2 2 2 5" xfId="44371" xr:uid="{00000000-0005-0000-0000-00009CAC0000}"/>
    <cellStyle name="20% - Accent1 4 6 2 2 2 5 2" xfId="44372" xr:uid="{00000000-0005-0000-0000-00009DAC0000}"/>
    <cellStyle name="20% - Accent1 4 6 2 2 2 5 2 2" xfId="44373" xr:uid="{00000000-0005-0000-0000-00009EAC0000}"/>
    <cellStyle name="20% - Accent1 4 6 2 2 2 5 3" xfId="44374" xr:uid="{00000000-0005-0000-0000-00009FAC0000}"/>
    <cellStyle name="20% - Accent1 4 6 2 2 2 6" xfId="44375" xr:uid="{00000000-0005-0000-0000-0000A0AC0000}"/>
    <cellStyle name="20% - Accent1 4 6 2 2 2 6 2" xfId="44376" xr:uid="{00000000-0005-0000-0000-0000A1AC0000}"/>
    <cellStyle name="20% - Accent1 4 6 2 2 2 6 2 2" xfId="44377" xr:uid="{00000000-0005-0000-0000-0000A2AC0000}"/>
    <cellStyle name="20% - Accent1 4 6 2 2 2 6 3" xfId="44378" xr:uid="{00000000-0005-0000-0000-0000A3AC0000}"/>
    <cellStyle name="20% - Accent1 4 6 2 2 2 7" xfId="44379" xr:uid="{00000000-0005-0000-0000-0000A4AC0000}"/>
    <cellStyle name="20% - Accent1 4 6 2 2 2 7 2" xfId="44380" xr:uid="{00000000-0005-0000-0000-0000A5AC0000}"/>
    <cellStyle name="20% - Accent1 4 6 2 2 2 8" xfId="44381" xr:uid="{00000000-0005-0000-0000-0000A6AC0000}"/>
    <cellStyle name="20% - Accent1 4 6 2 2 2 8 2" xfId="44382" xr:uid="{00000000-0005-0000-0000-0000A7AC0000}"/>
    <cellStyle name="20% - Accent1 4 6 2 2 2 9" xfId="44383" xr:uid="{00000000-0005-0000-0000-0000A8AC0000}"/>
    <cellStyle name="20% - Accent1 4 6 2 2 3" xfId="44384" xr:uid="{00000000-0005-0000-0000-0000A9AC0000}"/>
    <cellStyle name="20% - Accent1 4 6 2 2 3 2" xfId="44385" xr:uid="{00000000-0005-0000-0000-0000AAAC0000}"/>
    <cellStyle name="20% - Accent1 4 6 2 2 3 2 2" xfId="44386" xr:uid="{00000000-0005-0000-0000-0000ABAC0000}"/>
    <cellStyle name="20% - Accent1 4 6 2 2 3 2 2 2" xfId="44387" xr:uid="{00000000-0005-0000-0000-0000ACAC0000}"/>
    <cellStyle name="20% - Accent1 4 6 2 2 3 2 2 2 2" xfId="44388" xr:uid="{00000000-0005-0000-0000-0000ADAC0000}"/>
    <cellStyle name="20% - Accent1 4 6 2 2 3 2 2 3" xfId="44389" xr:uid="{00000000-0005-0000-0000-0000AEAC0000}"/>
    <cellStyle name="20% - Accent1 4 6 2 2 3 2 3" xfId="44390" xr:uid="{00000000-0005-0000-0000-0000AFAC0000}"/>
    <cellStyle name="20% - Accent1 4 6 2 2 3 2 3 2" xfId="44391" xr:uid="{00000000-0005-0000-0000-0000B0AC0000}"/>
    <cellStyle name="20% - Accent1 4 6 2 2 3 2 4" xfId="44392" xr:uid="{00000000-0005-0000-0000-0000B1AC0000}"/>
    <cellStyle name="20% - Accent1 4 6 2 2 3 3" xfId="44393" xr:uid="{00000000-0005-0000-0000-0000B2AC0000}"/>
    <cellStyle name="20% - Accent1 4 6 2 2 3 3 2" xfId="44394" xr:uid="{00000000-0005-0000-0000-0000B3AC0000}"/>
    <cellStyle name="20% - Accent1 4 6 2 2 3 3 2 2" xfId="44395" xr:uid="{00000000-0005-0000-0000-0000B4AC0000}"/>
    <cellStyle name="20% - Accent1 4 6 2 2 3 3 2 2 2" xfId="44396" xr:uid="{00000000-0005-0000-0000-0000B5AC0000}"/>
    <cellStyle name="20% - Accent1 4 6 2 2 3 3 2 3" xfId="44397" xr:uid="{00000000-0005-0000-0000-0000B6AC0000}"/>
    <cellStyle name="20% - Accent1 4 6 2 2 3 3 3" xfId="44398" xr:uid="{00000000-0005-0000-0000-0000B7AC0000}"/>
    <cellStyle name="20% - Accent1 4 6 2 2 3 3 3 2" xfId="44399" xr:uid="{00000000-0005-0000-0000-0000B8AC0000}"/>
    <cellStyle name="20% - Accent1 4 6 2 2 3 3 4" xfId="44400" xr:uid="{00000000-0005-0000-0000-0000B9AC0000}"/>
    <cellStyle name="20% - Accent1 4 6 2 2 3 4" xfId="44401" xr:uid="{00000000-0005-0000-0000-0000BAAC0000}"/>
    <cellStyle name="20% - Accent1 4 6 2 2 3 4 2" xfId="44402" xr:uid="{00000000-0005-0000-0000-0000BBAC0000}"/>
    <cellStyle name="20% - Accent1 4 6 2 2 3 4 2 2" xfId="44403" xr:uid="{00000000-0005-0000-0000-0000BCAC0000}"/>
    <cellStyle name="20% - Accent1 4 6 2 2 3 4 2 2 2" xfId="44404" xr:uid="{00000000-0005-0000-0000-0000BDAC0000}"/>
    <cellStyle name="20% - Accent1 4 6 2 2 3 4 2 3" xfId="44405" xr:uid="{00000000-0005-0000-0000-0000BEAC0000}"/>
    <cellStyle name="20% - Accent1 4 6 2 2 3 4 3" xfId="44406" xr:uid="{00000000-0005-0000-0000-0000BFAC0000}"/>
    <cellStyle name="20% - Accent1 4 6 2 2 3 4 3 2" xfId="44407" xr:uid="{00000000-0005-0000-0000-0000C0AC0000}"/>
    <cellStyle name="20% - Accent1 4 6 2 2 3 4 4" xfId="44408" xr:uid="{00000000-0005-0000-0000-0000C1AC0000}"/>
    <cellStyle name="20% - Accent1 4 6 2 2 3 5" xfId="44409" xr:uid="{00000000-0005-0000-0000-0000C2AC0000}"/>
    <cellStyle name="20% - Accent1 4 6 2 2 3 5 2" xfId="44410" xr:uid="{00000000-0005-0000-0000-0000C3AC0000}"/>
    <cellStyle name="20% - Accent1 4 6 2 2 3 5 2 2" xfId="44411" xr:uid="{00000000-0005-0000-0000-0000C4AC0000}"/>
    <cellStyle name="20% - Accent1 4 6 2 2 3 5 3" xfId="44412" xr:uid="{00000000-0005-0000-0000-0000C5AC0000}"/>
    <cellStyle name="20% - Accent1 4 6 2 2 3 6" xfId="44413" xr:uid="{00000000-0005-0000-0000-0000C6AC0000}"/>
    <cellStyle name="20% - Accent1 4 6 2 2 3 6 2" xfId="44414" xr:uid="{00000000-0005-0000-0000-0000C7AC0000}"/>
    <cellStyle name="20% - Accent1 4 6 2 2 3 6 2 2" xfId="44415" xr:uid="{00000000-0005-0000-0000-0000C8AC0000}"/>
    <cellStyle name="20% - Accent1 4 6 2 2 3 6 3" xfId="44416" xr:uid="{00000000-0005-0000-0000-0000C9AC0000}"/>
    <cellStyle name="20% - Accent1 4 6 2 2 3 7" xfId="44417" xr:uid="{00000000-0005-0000-0000-0000CAAC0000}"/>
    <cellStyle name="20% - Accent1 4 6 2 2 3 7 2" xfId="44418" xr:uid="{00000000-0005-0000-0000-0000CBAC0000}"/>
    <cellStyle name="20% - Accent1 4 6 2 2 3 8" xfId="44419" xr:uid="{00000000-0005-0000-0000-0000CCAC0000}"/>
    <cellStyle name="20% - Accent1 4 6 2 2 3 8 2" xfId="44420" xr:uid="{00000000-0005-0000-0000-0000CDAC0000}"/>
    <cellStyle name="20% - Accent1 4 6 2 2 3 9" xfId="44421" xr:uid="{00000000-0005-0000-0000-0000CEAC0000}"/>
    <cellStyle name="20% - Accent1 4 6 2 2 4" xfId="44422" xr:uid="{00000000-0005-0000-0000-0000CFAC0000}"/>
    <cellStyle name="20% - Accent1 4 6 2 2 4 2" xfId="44423" xr:uid="{00000000-0005-0000-0000-0000D0AC0000}"/>
    <cellStyle name="20% - Accent1 4 6 2 2 4 2 2" xfId="44424" xr:uid="{00000000-0005-0000-0000-0000D1AC0000}"/>
    <cellStyle name="20% - Accent1 4 6 2 2 4 2 2 2" xfId="44425" xr:uid="{00000000-0005-0000-0000-0000D2AC0000}"/>
    <cellStyle name="20% - Accent1 4 6 2 2 4 2 3" xfId="44426" xr:uid="{00000000-0005-0000-0000-0000D3AC0000}"/>
    <cellStyle name="20% - Accent1 4 6 2 2 4 3" xfId="44427" xr:uid="{00000000-0005-0000-0000-0000D4AC0000}"/>
    <cellStyle name="20% - Accent1 4 6 2 2 4 3 2" xfId="44428" xr:uid="{00000000-0005-0000-0000-0000D5AC0000}"/>
    <cellStyle name="20% - Accent1 4 6 2 2 4 4" xfId="44429" xr:uid="{00000000-0005-0000-0000-0000D6AC0000}"/>
    <cellStyle name="20% - Accent1 4 6 2 2 5" xfId="44430" xr:uid="{00000000-0005-0000-0000-0000D7AC0000}"/>
    <cellStyle name="20% - Accent1 4 6 2 2 5 2" xfId="44431" xr:uid="{00000000-0005-0000-0000-0000D8AC0000}"/>
    <cellStyle name="20% - Accent1 4 6 2 2 5 2 2" xfId="44432" xr:uid="{00000000-0005-0000-0000-0000D9AC0000}"/>
    <cellStyle name="20% - Accent1 4 6 2 2 5 2 2 2" xfId="44433" xr:uid="{00000000-0005-0000-0000-0000DAAC0000}"/>
    <cellStyle name="20% - Accent1 4 6 2 2 5 2 3" xfId="44434" xr:uid="{00000000-0005-0000-0000-0000DBAC0000}"/>
    <cellStyle name="20% - Accent1 4 6 2 2 5 3" xfId="44435" xr:uid="{00000000-0005-0000-0000-0000DCAC0000}"/>
    <cellStyle name="20% - Accent1 4 6 2 2 5 3 2" xfId="44436" xr:uid="{00000000-0005-0000-0000-0000DDAC0000}"/>
    <cellStyle name="20% - Accent1 4 6 2 2 5 4" xfId="44437" xr:uid="{00000000-0005-0000-0000-0000DEAC0000}"/>
    <cellStyle name="20% - Accent1 4 6 2 2 6" xfId="44438" xr:uid="{00000000-0005-0000-0000-0000DFAC0000}"/>
    <cellStyle name="20% - Accent1 4 6 2 2 6 2" xfId="44439" xr:uid="{00000000-0005-0000-0000-0000E0AC0000}"/>
    <cellStyle name="20% - Accent1 4 6 2 2 6 2 2" xfId="44440" xr:uid="{00000000-0005-0000-0000-0000E1AC0000}"/>
    <cellStyle name="20% - Accent1 4 6 2 2 6 2 2 2" xfId="44441" xr:uid="{00000000-0005-0000-0000-0000E2AC0000}"/>
    <cellStyle name="20% - Accent1 4 6 2 2 6 2 3" xfId="44442" xr:uid="{00000000-0005-0000-0000-0000E3AC0000}"/>
    <cellStyle name="20% - Accent1 4 6 2 2 6 3" xfId="44443" xr:uid="{00000000-0005-0000-0000-0000E4AC0000}"/>
    <cellStyle name="20% - Accent1 4 6 2 2 6 3 2" xfId="44444" xr:uid="{00000000-0005-0000-0000-0000E5AC0000}"/>
    <cellStyle name="20% - Accent1 4 6 2 2 6 4" xfId="44445" xr:uid="{00000000-0005-0000-0000-0000E6AC0000}"/>
    <cellStyle name="20% - Accent1 4 6 2 2 7" xfId="44446" xr:uid="{00000000-0005-0000-0000-0000E7AC0000}"/>
    <cellStyle name="20% - Accent1 4 6 2 2 7 2" xfId="44447" xr:uid="{00000000-0005-0000-0000-0000E8AC0000}"/>
    <cellStyle name="20% - Accent1 4 6 2 2 7 2 2" xfId="44448" xr:uid="{00000000-0005-0000-0000-0000E9AC0000}"/>
    <cellStyle name="20% - Accent1 4 6 2 2 7 3" xfId="44449" xr:uid="{00000000-0005-0000-0000-0000EAAC0000}"/>
    <cellStyle name="20% - Accent1 4 6 2 2 8" xfId="44450" xr:uid="{00000000-0005-0000-0000-0000EBAC0000}"/>
    <cellStyle name="20% - Accent1 4 6 2 2 8 2" xfId="44451" xr:uid="{00000000-0005-0000-0000-0000ECAC0000}"/>
    <cellStyle name="20% - Accent1 4 6 2 2 8 2 2" xfId="44452" xr:uid="{00000000-0005-0000-0000-0000EDAC0000}"/>
    <cellStyle name="20% - Accent1 4 6 2 2 8 3" xfId="44453" xr:uid="{00000000-0005-0000-0000-0000EEAC0000}"/>
    <cellStyle name="20% - Accent1 4 6 2 2 9" xfId="44454" xr:uid="{00000000-0005-0000-0000-0000EFAC0000}"/>
    <cellStyle name="20% - Accent1 4 6 2 2 9 2" xfId="44455" xr:uid="{00000000-0005-0000-0000-0000F0AC0000}"/>
    <cellStyle name="20% - Accent1 4 6 2 3" xfId="44456" xr:uid="{00000000-0005-0000-0000-0000F1AC0000}"/>
    <cellStyle name="20% - Accent1 4 6 2 3 10" xfId="44457" xr:uid="{00000000-0005-0000-0000-0000F2AC0000}"/>
    <cellStyle name="20% - Accent1 4 6 2 3 10 2" xfId="44458" xr:uid="{00000000-0005-0000-0000-0000F3AC0000}"/>
    <cellStyle name="20% - Accent1 4 6 2 3 11" xfId="44459" xr:uid="{00000000-0005-0000-0000-0000F4AC0000}"/>
    <cellStyle name="20% - Accent1 4 6 2 3 2" xfId="44460" xr:uid="{00000000-0005-0000-0000-0000F5AC0000}"/>
    <cellStyle name="20% - Accent1 4 6 2 3 2 2" xfId="44461" xr:uid="{00000000-0005-0000-0000-0000F6AC0000}"/>
    <cellStyle name="20% - Accent1 4 6 2 3 2 2 2" xfId="44462" xr:uid="{00000000-0005-0000-0000-0000F7AC0000}"/>
    <cellStyle name="20% - Accent1 4 6 2 3 2 2 2 2" xfId="44463" xr:uid="{00000000-0005-0000-0000-0000F8AC0000}"/>
    <cellStyle name="20% - Accent1 4 6 2 3 2 2 2 2 2" xfId="44464" xr:uid="{00000000-0005-0000-0000-0000F9AC0000}"/>
    <cellStyle name="20% - Accent1 4 6 2 3 2 2 2 3" xfId="44465" xr:uid="{00000000-0005-0000-0000-0000FAAC0000}"/>
    <cellStyle name="20% - Accent1 4 6 2 3 2 2 3" xfId="44466" xr:uid="{00000000-0005-0000-0000-0000FBAC0000}"/>
    <cellStyle name="20% - Accent1 4 6 2 3 2 2 3 2" xfId="44467" xr:uid="{00000000-0005-0000-0000-0000FCAC0000}"/>
    <cellStyle name="20% - Accent1 4 6 2 3 2 2 4" xfId="44468" xr:uid="{00000000-0005-0000-0000-0000FDAC0000}"/>
    <cellStyle name="20% - Accent1 4 6 2 3 2 3" xfId="44469" xr:uid="{00000000-0005-0000-0000-0000FEAC0000}"/>
    <cellStyle name="20% - Accent1 4 6 2 3 2 3 2" xfId="44470" xr:uid="{00000000-0005-0000-0000-0000FFAC0000}"/>
    <cellStyle name="20% - Accent1 4 6 2 3 2 3 2 2" xfId="44471" xr:uid="{00000000-0005-0000-0000-000000AD0000}"/>
    <cellStyle name="20% - Accent1 4 6 2 3 2 3 2 2 2" xfId="44472" xr:uid="{00000000-0005-0000-0000-000001AD0000}"/>
    <cellStyle name="20% - Accent1 4 6 2 3 2 3 2 3" xfId="44473" xr:uid="{00000000-0005-0000-0000-000002AD0000}"/>
    <cellStyle name="20% - Accent1 4 6 2 3 2 3 3" xfId="44474" xr:uid="{00000000-0005-0000-0000-000003AD0000}"/>
    <cellStyle name="20% - Accent1 4 6 2 3 2 3 3 2" xfId="44475" xr:uid="{00000000-0005-0000-0000-000004AD0000}"/>
    <cellStyle name="20% - Accent1 4 6 2 3 2 3 4" xfId="44476" xr:uid="{00000000-0005-0000-0000-000005AD0000}"/>
    <cellStyle name="20% - Accent1 4 6 2 3 2 4" xfId="44477" xr:uid="{00000000-0005-0000-0000-000006AD0000}"/>
    <cellStyle name="20% - Accent1 4 6 2 3 2 4 2" xfId="44478" xr:uid="{00000000-0005-0000-0000-000007AD0000}"/>
    <cellStyle name="20% - Accent1 4 6 2 3 2 4 2 2" xfId="44479" xr:uid="{00000000-0005-0000-0000-000008AD0000}"/>
    <cellStyle name="20% - Accent1 4 6 2 3 2 4 2 2 2" xfId="44480" xr:uid="{00000000-0005-0000-0000-000009AD0000}"/>
    <cellStyle name="20% - Accent1 4 6 2 3 2 4 2 3" xfId="44481" xr:uid="{00000000-0005-0000-0000-00000AAD0000}"/>
    <cellStyle name="20% - Accent1 4 6 2 3 2 4 3" xfId="44482" xr:uid="{00000000-0005-0000-0000-00000BAD0000}"/>
    <cellStyle name="20% - Accent1 4 6 2 3 2 4 3 2" xfId="44483" xr:uid="{00000000-0005-0000-0000-00000CAD0000}"/>
    <cellStyle name="20% - Accent1 4 6 2 3 2 4 4" xfId="44484" xr:uid="{00000000-0005-0000-0000-00000DAD0000}"/>
    <cellStyle name="20% - Accent1 4 6 2 3 2 5" xfId="44485" xr:uid="{00000000-0005-0000-0000-00000EAD0000}"/>
    <cellStyle name="20% - Accent1 4 6 2 3 2 5 2" xfId="44486" xr:uid="{00000000-0005-0000-0000-00000FAD0000}"/>
    <cellStyle name="20% - Accent1 4 6 2 3 2 5 2 2" xfId="44487" xr:uid="{00000000-0005-0000-0000-000010AD0000}"/>
    <cellStyle name="20% - Accent1 4 6 2 3 2 5 3" xfId="44488" xr:uid="{00000000-0005-0000-0000-000011AD0000}"/>
    <cellStyle name="20% - Accent1 4 6 2 3 2 6" xfId="44489" xr:uid="{00000000-0005-0000-0000-000012AD0000}"/>
    <cellStyle name="20% - Accent1 4 6 2 3 2 6 2" xfId="44490" xr:uid="{00000000-0005-0000-0000-000013AD0000}"/>
    <cellStyle name="20% - Accent1 4 6 2 3 2 6 2 2" xfId="44491" xr:uid="{00000000-0005-0000-0000-000014AD0000}"/>
    <cellStyle name="20% - Accent1 4 6 2 3 2 6 3" xfId="44492" xr:uid="{00000000-0005-0000-0000-000015AD0000}"/>
    <cellStyle name="20% - Accent1 4 6 2 3 2 7" xfId="44493" xr:uid="{00000000-0005-0000-0000-000016AD0000}"/>
    <cellStyle name="20% - Accent1 4 6 2 3 2 7 2" xfId="44494" xr:uid="{00000000-0005-0000-0000-000017AD0000}"/>
    <cellStyle name="20% - Accent1 4 6 2 3 2 8" xfId="44495" xr:uid="{00000000-0005-0000-0000-000018AD0000}"/>
    <cellStyle name="20% - Accent1 4 6 2 3 2 8 2" xfId="44496" xr:uid="{00000000-0005-0000-0000-000019AD0000}"/>
    <cellStyle name="20% - Accent1 4 6 2 3 2 9" xfId="44497" xr:uid="{00000000-0005-0000-0000-00001AAD0000}"/>
    <cellStyle name="20% - Accent1 4 6 2 3 3" xfId="44498" xr:uid="{00000000-0005-0000-0000-00001BAD0000}"/>
    <cellStyle name="20% - Accent1 4 6 2 3 3 2" xfId="44499" xr:uid="{00000000-0005-0000-0000-00001CAD0000}"/>
    <cellStyle name="20% - Accent1 4 6 2 3 3 2 2" xfId="44500" xr:uid="{00000000-0005-0000-0000-00001DAD0000}"/>
    <cellStyle name="20% - Accent1 4 6 2 3 3 2 2 2" xfId="44501" xr:uid="{00000000-0005-0000-0000-00001EAD0000}"/>
    <cellStyle name="20% - Accent1 4 6 2 3 3 2 2 2 2" xfId="44502" xr:uid="{00000000-0005-0000-0000-00001FAD0000}"/>
    <cellStyle name="20% - Accent1 4 6 2 3 3 2 2 3" xfId="44503" xr:uid="{00000000-0005-0000-0000-000020AD0000}"/>
    <cellStyle name="20% - Accent1 4 6 2 3 3 2 3" xfId="44504" xr:uid="{00000000-0005-0000-0000-000021AD0000}"/>
    <cellStyle name="20% - Accent1 4 6 2 3 3 2 3 2" xfId="44505" xr:uid="{00000000-0005-0000-0000-000022AD0000}"/>
    <cellStyle name="20% - Accent1 4 6 2 3 3 2 4" xfId="44506" xr:uid="{00000000-0005-0000-0000-000023AD0000}"/>
    <cellStyle name="20% - Accent1 4 6 2 3 3 3" xfId="44507" xr:uid="{00000000-0005-0000-0000-000024AD0000}"/>
    <cellStyle name="20% - Accent1 4 6 2 3 3 3 2" xfId="44508" xr:uid="{00000000-0005-0000-0000-000025AD0000}"/>
    <cellStyle name="20% - Accent1 4 6 2 3 3 3 2 2" xfId="44509" xr:uid="{00000000-0005-0000-0000-000026AD0000}"/>
    <cellStyle name="20% - Accent1 4 6 2 3 3 3 2 2 2" xfId="44510" xr:uid="{00000000-0005-0000-0000-000027AD0000}"/>
    <cellStyle name="20% - Accent1 4 6 2 3 3 3 2 3" xfId="44511" xr:uid="{00000000-0005-0000-0000-000028AD0000}"/>
    <cellStyle name="20% - Accent1 4 6 2 3 3 3 3" xfId="44512" xr:uid="{00000000-0005-0000-0000-000029AD0000}"/>
    <cellStyle name="20% - Accent1 4 6 2 3 3 3 3 2" xfId="44513" xr:uid="{00000000-0005-0000-0000-00002AAD0000}"/>
    <cellStyle name="20% - Accent1 4 6 2 3 3 3 4" xfId="44514" xr:uid="{00000000-0005-0000-0000-00002BAD0000}"/>
    <cellStyle name="20% - Accent1 4 6 2 3 3 4" xfId="44515" xr:uid="{00000000-0005-0000-0000-00002CAD0000}"/>
    <cellStyle name="20% - Accent1 4 6 2 3 3 4 2" xfId="44516" xr:uid="{00000000-0005-0000-0000-00002DAD0000}"/>
    <cellStyle name="20% - Accent1 4 6 2 3 3 4 2 2" xfId="44517" xr:uid="{00000000-0005-0000-0000-00002EAD0000}"/>
    <cellStyle name="20% - Accent1 4 6 2 3 3 4 2 2 2" xfId="44518" xr:uid="{00000000-0005-0000-0000-00002FAD0000}"/>
    <cellStyle name="20% - Accent1 4 6 2 3 3 4 2 3" xfId="44519" xr:uid="{00000000-0005-0000-0000-000030AD0000}"/>
    <cellStyle name="20% - Accent1 4 6 2 3 3 4 3" xfId="44520" xr:uid="{00000000-0005-0000-0000-000031AD0000}"/>
    <cellStyle name="20% - Accent1 4 6 2 3 3 4 3 2" xfId="44521" xr:uid="{00000000-0005-0000-0000-000032AD0000}"/>
    <cellStyle name="20% - Accent1 4 6 2 3 3 4 4" xfId="44522" xr:uid="{00000000-0005-0000-0000-000033AD0000}"/>
    <cellStyle name="20% - Accent1 4 6 2 3 3 5" xfId="44523" xr:uid="{00000000-0005-0000-0000-000034AD0000}"/>
    <cellStyle name="20% - Accent1 4 6 2 3 3 5 2" xfId="44524" xr:uid="{00000000-0005-0000-0000-000035AD0000}"/>
    <cellStyle name="20% - Accent1 4 6 2 3 3 5 2 2" xfId="44525" xr:uid="{00000000-0005-0000-0000-000036AD0000}"/>
    <cellStyle name="20% - Accent1 4 6 2 3 3 5 3" xfId="44526" xr:uid="{00000000-0005-0000-0000-000037AD0000}"/>
    <cellStyle name="20% - Accent1 4 6 2 3 3 6" xfId="44527" xr:uid="{00000000-0005-0000-0000-000038AD0000}"/>
    <cellStyle name="20% - Accent1 4 6 2 3 3 6 2" xfId="44528" xr:uid="{00000000-0005-0000-0000-000039AD0000}"/>
    <cellStyle name="20% - Accent1 4 6 2 3 3 6 2 2" xfId="44529" xr:uid="{00000000-0005-0000-0000-00003AAD0000}"/>
    <cellStyle name="20% - Accent1 4 6 2 3 3 6 3" xfId="44530" xr:uid="{00000000-0005-0000-0000-00003BAD0000}"/>
    <cellStyle name="20% - Accent1 4 6 2 3 3 7" xfId="44531" xr:uid="{00000000-0005-0000-0000-00003CAD0000}"/>
    <cellStyle name="20% - Accent1 4 6 2 3 3 7 2" xfId="44532" xr:uid="{00000000-0005-0000-0000-00003DAD0000}"/>
    <cellStyle name="20% - Accent1 4 6 2 3 3 8" xfId="44533" xr:uid="{00000000-0005-0000-0000-00003EAD0000}"/>
    <cellStyle name="20% - Accent1 4 6 2 3 3 8 2" xfId="44534" xr:uid="{00000000-0005-0000-0000-00003FAD0000}"/>
    <cellStyle name="20% - Accent1 4 6 2 3 3 9" xfId="44535" xr:uid="{00000000-0005-0000-0000-000040AD0000}"/>
    <cellStyle name="20% - Accent1 4 6 2 3 4" xfId="44536" xr:uid="{00000000-0005-0000-0000-000041AD0000}"/>
    <cellStyle name="20% - Accent1 4 6 2 3 4 2" xfId="44537" xr:uid="{00000000-0005-0000-0000-000042AD0000}"/>
    <cellStyle name="20% - Accent1 4 6 2 3 4 2 2" xfId="44538" xr:uid="{00000000-0005-0000-0000-000043AD0000}"/>
    <cellStyle name="20% - Accent1 4 6 2 3 4 2 2 2" xfId="44539" xr:uid="{00000000-0005-0000-0000-000044AD0000}"/>
    <cellStyle name="20% - Accent1 4 6 2 3 4 2 3" xfId="44540" xr:uid="{00000000-0005-0000-0000-000045AD0000}"/>
    <cellStyle name="20% - Accent1 4 6 2 3 4 3" xfId="44541" xr:uid="{00000000-0005-0000-0000-000046AD0000}"/>
    <cellStyle name="20% - Accent1 4 6 2 3 4 3 2" xfId="44542" xr:uid="{00000000-0005-0000-0000-000047AD0000}"/>
    <cellStyle name="20% - Accent1 4 6 2 3 4 4" xfId="44543" xr:uid="{00000000-0005-0000-0000-000048AD0000}"/>
    <cellStyle name="20% - Accent1 4 6 2 3 5" xfId="44544" xr:uid="{00000000-0005-0000-0000-000049AD0000}"/>
    <cellStyle name="20% - Accent1 4 6 2 3 5 2" xfId="44545" xr:uid="{00000000-0005-0000-0000-00004AAD0000}"/>
    <cellStyle name="20% - Accent1 4 6 2 3 5 2 2" xfId="44546" xr:uid="{00000000-0005-0000-0000-00004BAD0000}"/>
    <cellStyle name="20% - Accent1 4 6 2 3 5 2 2 2" xfId="44547" xr:uid="{00000000-0005-0000-0000-00004CAD0000}"/>
    <cellStyle name="20% - Accent1 4 6 2 3 5 2 3" xfId="44548" xr:uid="{00000000-0005-0000-0000-00004DAD0000}"/>
    <cellStyle name="20% - Accent1 4 6 2 3 5 3" xfId="44549" xr:uid="{00000000-0005-0000-0000-00004EAD0000}"/>
    <cellStyle name="20% - Accent1 4 6 2 3 5 3 2" xfId="44550" xr:uid="{00000000-0005-0000-0000-00004FAD0000}"/>
    <cellStyle name="20% - Accent1 4 6 2 3 5 4" xfId="44551" xr:uid="{00000000-0005-0000-0000-000050AD0000}"/>
    <cellStyle name="20% - Accent1 4 6 2 3 6" xfId="44552" xr:uid="{00000000-0005-0000-0000-000051AD0000}"/>
    <cellStyle name="20% - Accent1 4 6 2 3 6 2" xfId="44553" xr:uid="{00000000-0005-0000-0000-000052AD0000}"/>
    <cellStyle name="20% - Accent1 4 6 2 3 6 2 2" xfId="44554" xr:uid="{00000000-0005-0000-0000-000053AD0000}"/>
    <cellStyle name="20% - Accent1 4 6 2 3 6 2 2 2" xfId="44555" xr:uid="{00000000-0005-0000-0000-000054AD0000}"/>
    <cellStyle name="20% - Accent1 4 6 2 3 6 2 3" xfId="44556" xr:uid="{00000000-0005-0000-0000-000055AD0000}"/>
    <cellStyle name="20% - Accent1 4 6 2 3 6 3" xfId="44557" xr:uid="{00000000-0005-0000-0000-000056AD0000}"/>
    <cellStyle name="20% - Accent1 4 6 2 3 6 3 2" xfId="44558" xr:uid="{00000000-0005-0000-0000-000057AD0000}"/>
    <cellStyle name="20% - Accent1 4 6 2 3 6 4" xfId="44559" xr:uid="{00000000-0005-0000-0000-000058AD0000}"/>
    <cellStyle name="20% - Accent1 4 6 2 3 7" xfId="44560" xr:uid="{00000000-0005-0000-0000-000059AD0000}"/>
    <cellStyle name="20% - Accent1 4 6 2 3 7 2" xfId="44561" xr:uid="{00000000-0005-0000-0000-00005AAD0000}"/>
    <cellStyle name="20% - Accent1 4 6 2 3 7 2 2" xfId="44562" xr:uid="{00000000-0005-0000-0000-00005BAD0000}"/>
    <cellStyle name="20% - Accent1 4 6 2 3 7 3" xfId="44563" xr:uid="{00000000-0005-0000-0000-00005CAD0000}"/>
    <cellStyle name="20% - Accent1 4 6 2 3 8" xfId="44564" xr:uid="{00000000-0005-0000-0000-00005DAD0000}"/>
    <cellStyle name="20% - Accent1 4 6 2 3 8 2" xfId="44565" xr:uid="{00000000-0005-0000-0000-00005EAD0000}"/>
    <cellStyle name="20% - Accent1 4 6 2 3 8 2 2" xfId="44566" xr:uid="{00000000-0005-0000-0000-00005FAD0000}"/>
    <cellStyle name="20% - Accent1 4 6 2 3 8 3" xfId="44567" xr:uid="{00000000-0005-0000-0000-000060AD0000}"/>
    <cellStyle name="20% - Accent1 4 6 2 3 9" xfId="44568" xr:uid="{00000000-0005-0000-0000-000061AD0000}"/>
    <cellStyle name="20% - Accent1 4 6 2 3 9 2" xfId="44569" xr:uid="{00000000-0005-0000-0000-000062AD0000}"/>
    <cellStyle name="20% - Accent1 4 6 2 4" xfId="44570" xr:uid="{00000000-0005-0000-0000-000063AD0000}"/>
    <cellStyle name="20% - Accent1 4 6 2 4 10" xfId="44571" xr:uid="{00000000-0005-0000-0000-000064AD0000}"/>
    <cellStyle name="20% - Accent1 4 6 2 4 10 2" xfId="44572" xr:uid="{00000000-0005-0000-0000-000065AD0000}"/>
    <cellStyle name="20% - Accent1 4 6 2 4 11" xfId="44573" xr:uid="{00000000-0005-0000-0000-000066AD0000}"/>
    <cellStyle name="20% - Accent1 4 6 2 4 2" xfId="44574" xr:uid="{00000000-0005-0000-0000-000067AD0000}"/>
    <cellStyle name="20% - Accent1 4 6 2 4 2 2" xfId="44575" xr:uid="{00000000-0005-0000-0000-000068AD0000}"/>
    <cellStyle name="20% - Accent1 4 6 2 4 2 2 2" xfId="44576" xr:uid="{00000000-0005-0000-0000-000069AD0000}"/>
    <cellStyle name="20% - Accent1 4 6 2 4 2 2 2 2" xfId="44577" xr:uid="{00000000-0005-0000-0000-00006AAD0000}"/>
    <cellStyle name="20% - Accent1 4 6 2 4 2 2 2 2 2" xfId="44578" xr:uid="{00000000-0005-0000-0000-00006BAD0000}"/>
    <cellStyle name="20% - Accent1 4 6 2 4 2 2 2 3" xfId="44579" xr:uid="{00000000-0005-0000-0000-00006CAD0000}"/>
    <cellStyle name="20% - Accent1 4 6 2 4 2 2 3" xfId="44580" xr:uid="{00000000-0005-0000-0000-00006DAD0000}"/>
    <cellStyle name="20% - Accent1 4 6 2 4 2 2 3 2" xfId="44581" xr:uid="{00000000-0005-0000-0000-00006EAD0000}"/>
    <cellStyle name="20% - Accent1 4 6 2 4 2 2 4" xfId="44582" xr:uid="{00000000-0005-0000-0000-00006FAD0000}"/>
    <cellStyle name="20% - Accent1 4 6 2 4 2 3" xfId="44583" xr:uid="{00000000-0005-0000-0000-000070AD0000}"/>
    <cellStyle name="20% - Accent1 4 6 2 4 2 3 2" xfId="44584" xr:uid="{00000000-0005-0000-0000-000071AD0000}"/>
    <cellStyle name="20% - Accent1 4 6 2 4 2 3 2 2" xfId="44585" xr:uid="{00000000-0005-0000-0000-000072AD0000}"/>
    <cellStyle name="20% - Accent1 4 6 2 4 2 3 2 2 2" xfId="44586" xr:uid="{00000000-0005-0000-0000-000073AD0000}"/>
    <cellStyle name="20% - Accent1 4 6 2 4 2 3 2 3" xfId="44587" xr:uid="{00000000-0005-0000-0000-000074AD0000}"/>
    <cellStyle name="20% - Accent1 4 6 2 4 2 3 3" xfId="44588" xr:uid="{00000000-0005-0000-0000-000075AD0000}"/>
    <cellStyle name="20% - Accent1 4 6 2 4 2 3 3 2" xfId="44589" xr:uid="{00000000-0005-0000-0000-000076AD0000}"/>
    <cellStyle name="20% - Accent1 4 6 2 4 2 3 4" xfId="44590" xr:uid="{00000000-0005-0000-0000-000077AD0000}"/>
    <cellStyle name="20% - Accent1 4 6 2 4 2 4" xfId="44591" xr:uid="{00000000-0005-0000-0000-000078AD0000}"/>
    <cellStyle name="20% - Accent1 4 6 2 4 2 4 2" xfId="44592" xr:uid="{00000000-0005-0000-0000-000079AD0000}"/>
    <cellStyle name="20% - Accent1 4 6 2 4 2 4 2 2" xfId="44593" xr:uid="{00000000-0005-0000-0000-00007AAD0000}"/>
    <cellStyle name="20% - Accent1 4 6 2 4 2 4 2 2 2" xfId="44594" xr:uid="{00000000-0005-0000-0000-00007BAD0000}"/>
    <cellStyle name="20% - Accent1 4 6 2 4 2 4 2 3" xfId="44595" xr:uid="{00000000-0005-0000-0000-00007CAD0000}"/>
    <cellStyle name="20% - Accent1 4 6 2 4 2 4 3" xfId="44596" xr:uid="{00000000-0005-0000-0000-00007DAD0000}"/>
    <cellStyle name="20% - Accent1 4 6 2 4 2 4 3 2" xfId="44597" xr:uid="{00000000-0005-0000-0000-00007EAD0000}"/>
    <cellStyle name="20% - Accent1 4 6 2 4 2 4 4" xfId="44598" xr:uid="{00000000-0005-0000-0000-00007FAD0000}"/>
    <cellStyle name="20% - Accent1 4 6 2 4 2 5" xfId="44599" xr:uid="{00000000-0005-0000-0000-000080AD0000}"/>
    <cellStyle name="20% - Accent1 4 6 2 4 2 5 2" xfId="44600" xr:uid="{00000000-0005-0000-0000-000081AD0000}"/>
    <cellStyle name="20% - Accent1 4 6 2 4 2 5 2 2" xfId="44601" xr:uid="{00000000-0005-0000-0000-000082AD0000}"/>
    <cellStyle name="20% - Accent1 4 6 2 4 2 5 3" xfId="44602" xr:uid="{00000000-0005-0000-0000-000083AD0000}"/>
    <cellStyle name="20% - Accent1 4 6 2 4 2 6" xfId="44603" xr:uid="{00000000-0005-0000-0000-000084AD0000}"/>
    <cellStyle name="20% - Accent1 4 6 2 4 2 6 2" xfId="44604" xr:uid="{00000000-0005-0000-0000-000085AD0000}"/>
    <cellStyle name="20% - Accent1 4 6 2 4 2 6 2 2" xfId="44605" xr:uid="{00000000-0005-0000-0000-000086AD0000}"/>
    <cellStyle name="20% - Accent1 4 6 2 4 2 6 3" xfId="44606" xr:uid="{00000000-0005-0000-0000-000087AD0000}"/>
    <cellStyle name="20% - Accent1 4 6 2 4 2 7" xfId="44607" xr:uid="{00000000-0005-0000-0000-000088AD0000}"/>
    <cellStyle name="20% - Accent1 4 6 2 4 2 7 2" xfId="44608" xr:uid="{00000000-0005-0000-0000-000089AD0000}"/>
    <cellStyle name="20% - Accent1 4 6 2 4 2 8" xfId="44609" xr:uid="{00000000-0005-0000-0000-00008AAD0000}"/>
    <cellStyle name="20% - Accent1 4 6 2 4 2 8 2" xfId="44610" xr:uid="{00000000-0005-0000-0000-00008BAD0000}"/>
    <cellStyle name="20% - Accent1 4 6 2 4 2 9" xfId="44611" xr:uid="{00000000-0005-0000-0000-00008CAD0000}"/>
    <cellStyle name="20% - Accent1 4 6 2 4 3" xfId="44612" xr:uid="{00000000-0005-0000-0000-00008DAD0000}"/>
    <cellStyle name="20% - Accent1 4 6 2 4 3 2" xfId="44613" xr:uid="{00000000-0005-0000-0000-00008EAD0000}"/>
    <cellStyle name="20% - Accent1 4 6 2 4 3 2 2" xfId="44614" xr:uid="{00000000-0005-0000-0000-00008FAD0000}"/>
    <cellStyle name="20% - Accent1 4 6 2 4 3 2 2 2" xfId="44615" xr:uid="{00000000-0005-0000-0000-000090AD0000}"/>
    <cellStyle name="20% - Accent1 4 6 2 4 3 2 2 2 2" xfId="44616" xr:uid="{00000000-0005-0000-0000-000091AD0000}"/>
    <cellStyle name="20% - Accent1 4 6 2 4 3 2 2 3" xfId="44617" xr:uid="{00000000-0005-0000-0000-000092AD0000}"/>
    <cellStyle name="20% - Accent1 4 6 2 4 3 2 3" xfId="44618" xr:uid="{00000000-0005-0000-0000-000093AD0000}"/>
    <cellStyle name="20% - Accent1 4 6 2 4 3 2 3 2" xfId="44619" xr:uid="{00000000-0005-0000-0000-000094AD0000}"/>
    <cellStyle name="20% - Accent1 4 6 2 4 3 2 4" xfId="44620" xr:uid="{00000000-0005-0000-0000-000095AD0000}"/>
    <cellStyle name="20% - Accent1 4 6 2 4 3 3" xfId="44621" xr:uid="{00000000-0005-0000-0000-000096AD0000}"/>
    <cellStyle name="20% - Accent1 4 6 2 4 3 3 2" xfId="44622" xr:uid="{00000000-0005-0000-0000-000097AD0000}"/>
    <cellStyle name="20% - Accent1 4 6 2 4 3 3 2 2" xfId="44623" xr:uid="{00000000-0005-0000-0000-000098AD0000}"/>
    <cellStyle name="20% - Accent1 4 6 2 4 3 3 2 2 2" xfId="44624" xr:uid="{00000000-0005-0000-0000-000099AD0000}"/>
    <cellStyle name="20% - Accent1 4 6 2 4 3 3 2 3" xfId="44625" xr:uid="{00000000-0005-0000-0000-00009AAD0000}"/>
    <cellStyle name="20% - Accent1 4 6 2 4 3 3 3" xfId="44626" xr:uid="{00000000-0005-0000-0000-00009BAD0000}"/>
    <cellStyle name="20% - Accent1 4 6 2 4 3 3 3 2" xfId="44627" xr:uid="{00000000-0005-0000-0000-00009CAD0000}"/>
    <cellStyle name="20% - Accent1 4 6 2 4 3 3 4" xfId="44628" xr:uid="{00000000-0005-0000-0000-00009DAD0000}"/>
    <cellStyle name="20% - Accent1 4 6 2 4 3 4" xfId="44629" xr:uid="{00000000-0005-0000-0000-00009EAD0000}"/>
    <cellStyle name="20% - Accent1 4 6 2 4 3 4 2" xfId="44630" xr:uid="{00000000-0005-0000-0000-00009FAD0000}"/>
    <cellStyle name="20% - Accent1 4 6 2 4 3 4 2 2" xfId="44631" xr:uid="{00000000-0005-0000-0000-0000A0AD0000}"/>
    <cellStyle name="20% - Accent1 4 6 2 4 3 4 2 2 2" xfId="44632" xr:uid="{00000000-0005-0000-0000-0000A1AD0000}"/>
    <cellStyle name="20% - Accent1 4 6 2 4 3 4 2 3" xfId="44633" xr:uid="{00000000-0005-0000-0000-0000A2AD0000}"/>
    <cellStyle name="20% - Accent1 4 6 2 4 3 4 3" xfId="44634" xr:uid="{00000000-0005-0000-0000-0000A3AD0000}"/>
    <cellStyle name="20% - Accent1 4 6 2 4 3 4 3 2" xfId="44635" xr:uid="{00000000-0005-0000-0000-0000A4AD0000}"/>
    <cellStyle name="20% - Accent1 4 6 2 4 3 4 4" xfId="44636" xr:uid="{00000000-0005-0000-0000-0000A5AD0000}"/>
    <cellStyle name="20% - Accent1 4 6 2 4 3 5" xfId="44637" xr:uid="{00000000-0005-0000-0000-0000A6AD0000}"/>
    <cellStyle name="20% - Accent1 4 6 2 4 3 5 2" xfId="44638" xr:uid="{00000000-0005-0000-0000-0000A7AD0000}"/>
    <cellStyle name="20% - Accent1 4 6 2 4 3 5 2 2" xfId="44639" xr:uid="{00000000-0005-0000-0000-0000A8AD0000}"/>
    <cellStyle name="20% - Accent1 4 6 2 4 3 5 3" xfId="44640" xr:uid="{00000000-0005-0000-0000-0000A9AD0000}"/>
    <cellStyle name="20% - Accent1 4 6 2 4 3 6" xfId="44641" xr:uid="{00000000-0005-0000-0000-0000AAAD0000}"/>
    <cellStyle name="20% - Accent1 4 6 2 4 3 6 2" xfId="44642" xr:uid="{00000000-0005-0000-0000-0000ABAD0000}"/>
    <cellStyle name="20% - Accent1 4 6 2 4 3 6 2 2" xfId="44643" xr:uid="{00000000-0005-0000-0000-0000ACAD0000}"/>
    <cellStyle name="20% - Accent1 4 6 2 4 3 6 3" xfId="44644" xr:uid="{00000000-0005-0000-0000-0000ADAD0000}"/>
    <cellStyle name="20% - Accent1 4 6 2 4 3 7" xfId="44645" xr:uid="{00000000-0005-0000-0000-0000AEAD0000}"/>
    <cellStyle name="20% - Accent1 4 6 2 4 3 7 2" xfId="44646" xr:uid="{00000000-0005-0000-0000-0000AFAD0000}"/>
    <cellStyle name="20% - Accent1 4 6 2 4 3 8" xfId="44647" xr:uid="{00000000-0005-0000-0000-0000B0AD0000}"/>
    <cellStyle name="20% - Accent1 4 6 2 4 3 8 2" xfId="44648" xr:uid="{00000000-0005-0000-0000-0000B1AD0000}"/>
    <cellStyle name="20% - Accent1 4 6 2 4 3 9" xfId="44649" xr:uid="{00000000-0005-0000-0000-0000B2AD0000}"/>
    <cellStyle name="20% - Accent1 4 6 2 4 4" xfId="44650" xr:uid="{00000000-0005-0000-0000-0000B3AD0000}"/>
    <cellStyle name="20% - Accent1 4 6 2 4 4 2" xfId="44651" xr:uid="{00000000-0005-0000-0000-0000B4AD0000}"/>
    <cellStyle name="20% - Accent1 4 6 2 4 4 2 2" xfId="44652" xr:uid="{00000000-0005-0000-0000-0000B5AD0000}"/>
    <cellStyle name="20% - Accent1 4 6 2 4 4 2 2 2" xfId="44653" xr:uid="{00000000-0005-0000-0000-0000B6AD0000}"/>
    <cellStyle name="20% - Accent1 4 6 2 4 4 2 3" xfId="44654" xr:uid="{00000000-0005-0000-0000-0000B7AD0000}"/>
    <cellStyle name="20% - Accent1 4 6 2 4 4 3" xfId="44655" xr:uid="{00000000-0005-0000-0000-0000B8AD0000}"/>
    <cellStyle name="20% - Accent1 4 6 2 4 4 3 2" xfId="44656" xr:uid="{00000000-0005-0000-0000-0000B9AD0000}"/>
    <cellStyle name="20% - Accent1 4 6 2 4 4 4" xfId="44657" xr:uid="{00000000-0005-0000-0000-0000BAAD0000}"/>
    <cellStyle name="20% - Accent1 4 6 2 4 5" xfId="44658" xr:uid="{00000000-0005-0000-0000-0000BBAD0000}"/>
    <cellStyle name="20% - Accent1 4 6 2 4 5 2" xfId="44659" xr:uid="{00000000-0005-0000-0000-0000BCAD0000}"/>
    <cellStyle name="20% - Accent1 4 6 2 4 5 2 2" xfId="44660" xr:uid="{00000000-0005-0000-0000-0000BDAD0000}"/>
    <cellStyle name="20% - Accent1 4 6 2 4 5 2 2 2" xfId="44661" xr:uid="{00000000-0005-0000-0000-0000BEAD0000}"/>
    <cellStyle name="20% - Accent1 4 6 2 4 5 2 3" xfId="44662" xr:uid="{00000000-0005-0000-0000-0000BFAD0000}"/>
    <cellStyle name="20% - Accent1 4 6 2 4 5 3" xfId="44663" xr:uid="{00000000-0005-0000-0000-0000C0AD0000}"/>
    <cellStyle name="20% - Accent1 4 6 2 4 5 3 2" xfId="44664" xr:uid="{00000000-0005-0000-0000-0000C1AD0000}"/>
    <cellStyle name="20% - Accent1 4 6 2 4 5 4" xfId="44665" xr:uid="{00000000-0005-0000-0000-0000C2AD0000}"/>
    <cellStyle name="20% - Accent1 4 6 2 4 6" xfId="44666" xr:uid="{00000000-0005-0000-0000-0000C3AD0000}"/>
    <cellStyle name="20% - Accent1 4 6 2 4 6 2" xfId="44667" xr:uid="{00000000-0005-0000-0000-0000C4AD0000}"/>
    <cellStyle name="20% - Accent1 4 6 2 4 6 2 2" xfId="44668" xr:uid="{00000000-0005-0000-0000-0000C5AD0000}"/>
    <cellStyle name="20% - Accent1 4 6 2 4 6 2 2 2" xfId="44669" xr:uid="{00000000-0005-0000-0000-0000C6AD0000}"/>
    <cellStyle name="20% - Accent1 4 6 2 4 6 2 3" xfId="44670" xr:uid="{00000000-0005-0000-0000-0000C7AD0000}"/>
    <cellStyle name="20% - Accent1 4 6 2 4 6 3" xfId="44671" xr:uid="{00000000-0005-0000-0000-0000C8AD0000}"/>
    <cellStyle name="20% - Accent1 4 6 2 4 6 3 2" xfId="44672" xr:uid="{00000000-0005-0000-0000-0000C9AD0000}"/>
    <cellStyle name="20% - Accent1 4 6 2 4 6 4" xfId="44673" xr:uid="{00000000-0005-0000-0000-0000CAAD0000}"/>
    <cellStyle name="20% - Accent1 4 6 2 4 7" xfId="44674" xr:uid="{00000000-0005-0000-0000-0000CBAD0000}"/>
    <cellStyle name="20% - Accent1 4 6 2 4 7 2" xfId="44675" xr:uid="{00000000-0005-0000-0000-0000CCAD0000}"/>
    <cellStyle name="20% - Accent1 4 6 2 4 7 2 2" xfId="44676" xr:uid="{00000000-0005-0000-0000-0000CDAD0000}"/>
    <cellStyle name="20% - Accent1 4 6 2 4 7 3" xfId="44677" xr:uid="{00000000-0005-0000-0000-0000CEAD0000}"/>
    <cellStyle name="20% - Accent1 4 6 2 4 8" xfId="44678" xr:uid="{00000000-0005-0000-0000-0000CFAD0000}"/>
    <cellStyle name="20% - Accent1 4 6 2 4 8 2" xfId="44679" xr:uid="{00000000-0005-0000-0000-0000D0AD0000}"/>
    <cellStyle name="20% - Accent1 4 6 2 4 8 2 2" xfId="44680" xr:uid="{00000000-0005-0000-0000-0000D1AD0000}"/>
    <cellStyle name="20% - Accent1 4 6 2 4 8 3" xfId="44681" xr:uid="{00000000-0005-0000-0000-0000D2AD0000}"/>
    <cellStyle name="20% - Accent1 4 6 2 4 9" xfId="44682" xr:uid="{00000000-0005-0000-0000-0000D3AD0000}"/>
    <cellStyle name="20% - Accent1 4 6 2 4 9 2" xfId="44683" xr:uid="{00000000-0005-0000-0000-0000D4AD0000}"/>
    <cellStyle name="20% - Accent1 4 6 2 5" xfId="44684" xr:uid="{00000000-0005-0000-0000-0000D5AD0000}"/>
    <cellStyle name="20% - Accent1 4 6 2 5 2" xfId="44685" xr:uid="{00000000-0005-0000-0000-0000D6AD0000}"/>
    <cellStyle name="20% - Accent1 4 6 2 5 2 2" xfId="44686" xr:uid="{00000000-0005-0000-0000-0000D7AD0000}"/>
    <cellStyle name="20% - Accent1 4 6 2 5 2 2 2" xfId="44687" xr:uid="{00000000-0005-0000-0000-0000D8AD0000}"/>
    <cellStyle name="20% - Accent1 4 6 2 5 2 2 2 2" xfId="44688" xr:uid="{00000000-0005-0000-0000-0000D9AD0000}"/>
    <cellStyle name="20% - Accent1 4 6 2 5 2 2 3" xfId="44689" xr:uid="{00000000-0005-0000-0000-0000DAAD0000}"/>
    <cellStyle name="20% - Accent1 4 6 2 5 2 3" xfId="44690" xr:uid="{00000000-0005-0000-0000-0000DBAD0000}"/>
    <cellStyle name="20% - Accent1 4 6 2 5 2 3 2" xfId="44691" xr:uid="{00000000-0005-0000-0000-0000DCAD0000}"/>
    <cellStyle name="20% - Accent1 4 6 2 5 2 4" xfId="44692" xr:uid="{00000000-0005-0000-0000-0000DDAD0000}"/>
    <cellStyle name="20% - Accent1 4 6 2 5 3" xfId="44693" xr:uid="{00000000-0005-0000-0000-0000DEAD0000}"/>
    <cellStyle name="20% - Accent1 4 6 2 5 3 2" xfId="44694" xr:uid="{00000000-0005-0000-0000-0000DFAD0000}"/>
    <cellStyle name="20% - Accent1 4 6 2 5 3 2 2" xfId="44695" xr:uid="{00000000-0005-0000-0000-0000E0AD0000}"/>
    <cellStyle name="20% - Accent1 4 6 2 5 3 2 2 2" xfId="44696" xr:uid="{00000000-0005-0000-0000-0000E1AD0000}"/>
    <cellStyle name="20% - Accent1 4 6 2 5 3 2 3" xfId="44697" xr:uid="{00000000-0005-0000-0000-0000E2AD0000}"/>
    <cellStyle name="20% - Accent1 4 6 2 5 3 3" xfId="44698" xr:uid="{00000000-0005-0000-0000-0000E3AD0000}"/>
    <cellStyle name="20% - Accent1 4 6 2 5 3 3 2" xfId="44699" xr:uid="{00000000-0005-0000-0000-0000E4AD0000}"/>
    <cellStyle name="20% - Accent1 4 6 2 5 3 4" xfId="44700" xr:uid="{00000000-0005-0000-0000-0000E5AD0000}"/>
    <cellStyle name="20% - Accent1 4 6 2 5 4" xfId="44701" xr:uid="{00000000-0005-0000-0000-0000E6AD0000}"/>
    <cellStyle name="20% - Accent1 4 6 2 5 4 2" xfId="44702" xr:uid="{00000000-0005-0000-0000-0000E7AD0000}"/>
    <cellStyle name="20% - Accent1 4 6 2 5 4 2 2" xfId="44703" xr:uid="{00000000-0005-0000-0000-0000E8AD0000}"/>
    <cellStyle name="20% - Accent1 4 6 2 5 4 2 2 2" xfId="44704" xr:uid="{00000000-0005-0000-0000-0000E9AD0000}"/>
    <cellStyle name="20% - Accent1 4 6 2 5 4 2 3" xfId="44705" xr:uid="{00000000-0005-0000-0000-0000EAAD0000}"/>
    <cellStyle name="20% - Accent1 4 6 2 5 4 3" xfId="44706" xr:uid="{00000000-0005-0000-0000-0000EBAD0000}"/>
    <cellStyle name="20% - Accent1 4 6 2 5 4 3 2" xfId="44707" xr:uid="{00000000-0005-0000-0000-0000ECAD0000}"/>
    <cellStyle name="20% - Accent1 4 6 2 5 4 4" xfId="44708" xr:uid="{00000000-0005-0000-0000-0000EDAD0000}"/>
    <cellStyle name="20% - Accent1 4 6 2 5 5" xfId="44709" xr:uid="{00000000-0005-0000-0000-0000EEAD0000}"/>
    <cellStyle name="20% - Accent1 4 6 2 5 5 2" xfId="44710" xr:uid="{00000000-0005-0000-0000-0000EFAD0000}"/>
    <cellStyle name="20% - Accent1 4 6 2 5 5 2 2" xfId="44711" xr:uid="{00000000-0005-0000-0000-0000F0AD0000}"/>
    <cellStyle name="20% - Accent1 4 6 2 5 5 3" xfId="44712" xr:uid="{00000000-0005-0000-0000-0000F1AD0000}"/>
    <cellStyle name="20% - Accent1 4 6 2 5 6" xfId="44713" xr:uid="{00000000-0005-0000-0000-0000F2AD0000}"/>
    <cellStyle name="20% - Accent1 4 6 2 5 6 2" xfId="44714" xr:uid="{00000000-0005-0000-0000-0000F3AD0000}"/>
    <cellStyle name="20% - Accent1 4 6 2 5 6 2 2" xfId="44715" xr:uid="{00000000-0005-0000-0000-0000F4AD0000}"/>
    <cellStyle name="20% - Accent1 4 6 2 5 6 3" xfId="44716" xr:uid="{00000000-0005-0000-0000-0000F5AD0000}"/>
    <cellStyle name="20% - Accent1 4 6 2 5 7" xfId="44717" xr:uid="{00000000-0005-0000-0000-0000F6AD0000}"/>
    <cellStyle name="20% - Accent1 4 6 2 5 7 2" xfId="44718" xr:uid="{00000000-0005-0000-0000-0000F7AD0000}"/>
    <cellStyle name="20% - Accent1 4 6 2 5 8" xfId="44719" xr:uid="{00000000-0005-0000-0000-0000F8AD0000}"/>
    <cellStyle name="20% - Accent1 4 6 2 5 8 2" xfId="44720" xr:uid="{00000000-0005-0000-0000-0000F9AD0000}"/>
    <cellStyle name="20% - Accent1 4 6 2 5 9" xfId="44721" xr:uid="{00000000-0005-0000-0000-0000FAAD0000}"/>
    <cellStyle name="20% - Accent1 4 6 2 6" xfId="44722" xr:uid="{00000000-0005-0000-0000-0000FBAD0000}"/>
    <cellStyle name="20% - Accent1 4 6 2 6 2" xfId="44723" xr:uid="{00000000-0005-0000-0000-0000FCAD0000}"/>
    <cellStyle name="20% - Accent1 4 6 2 6 2 2" xfId="44724" xr:uid="{00000000-0005-0000-0000-0000FDAD0000}"/>
    <cellStyle name="20% - Accent1 4 6 2 6 2 2 2" xfId="44725" xr:uid="{00000000-0005-0000-0000-0000FEAD0000}"/>
    <cellStyle name="20% - Accent1 4 6 2 6 2 2 2 2" xfId="44726" xr:uid="{00000000-0005-0000-0000-0000FFAD0000}"/>
    <cellStyle name="20% - Accent1 4 6 2 6 2 2 3" xfId="44727" xr:uid="{00000000-0005-0000-0000-000000AE0000}"/>
    <cellStyle name="20% - Accent1 4 6 2 6 2 3" xfId="44728" xr:uid="{00000000-0005-0000-0000-000001AE0000}"/>
    <cellStyle name="20% - Accent1 4 6 2 6 2 3 2" xfId="44729" xr:uid="{00000000-0005-0000-0000-000002AE0000}"/>
    <cellStyle name="20% - Accent1 4 6 2 6 2 4" xfId="44730" xr:uid="{00000000-0005-0000-0000-000003AE0000}"/>
    <cellStyle name="20% - Accent1 4 6 2 6 3" xfId="44731" xr:uid="{00000000-0005-0000-0000-000004AE0000}"/>
    <cellStyle name="20% - Accent1 4 6 2 6 3 2" xfId="44732" xr:uid="{00000000-0005-0000-0000-000005AE0000}"/>
    <cellStyle name="20% - Accent1 4 6 2 6 3 2 2" xfId="44733" xr:uid="{00000000-0005-0000-0000-000006AE0000}"/>
    <cellStyle name="20% - Accent1 4 6 2 6 3 2 2 2" xfId="44734" xr:uid="{00000000-0005-0000-0000-000007AE0000}"/>
    <cellStyle name="20% - Accent1 4 6 2 6 3 2 3" xfId="44735" xr:uid="{00000000-0005-0000-0000-000008AE0000}"/>
    <cellStyle name="20% - Accent1 4 6 2 6 3 3" xfId="44736" xr:uid="{00000000-0005-0000-0000-000009AE0000}"/>
    <cellStyle name="20% - Accent1 4 6 2 6 3 3 2" xfId="44737" xr:uid="{00000000-0005-0000-0000-00000AAE0000}"/>
    <cellStyle name="20% - Accent1 4 6 2 6 3 4" xfId="44738" xr:uid="{00000000-0005-0000-0000-00000BAE0000}"/>
    <cellStyle name="20% - Accent1 4 6 2 6 4" xfId="44739" xr:uid="{00000000-0005-0000-0000-00000CAE0000}"/>
    <cellStyle name="20% - Accent1 4 6 2 6 4 2" xfId="44740" xr:uid="{00000000-0005-0000-0000-00000DAE0000}"/>
    <cellStyle name="20% - Accent1 4 6 2 6 4 2 2" xfId="44741" xr:uid="{00000000-0005-0000-0000-00000EAE0000}"/>
    <cellStyle name="20% - Accent1 4 6 2 6 4 2 2 2" xfId="44742" xr:uid="{00000000-0005-0000-0000-00000FAE0000}"/>
    <cellStyle name="20% - Accent1 4 6 2 6 4 2 3" xfId="44743" xr:uid="{00000000-0005-0000-0000-000010AE0000}"/>
    <cellStyle name="20% - Accent1 4 6 2 6 4 3" xfId="44744" xr:uid="{00000000-0005-0000-0000-000011AE0000}"/>
    <cellStyle name="20% - Accent1 4 6 2 6 4 3 2" xfId="44745" xr:uid="{00000000-0005-0000-0000-000012AE0000}"/>
    <cellStyle name="20% - Accent1 4 6 2 6 4 4" xfId="44746" xr:uid="{00000000-0005-0000-0000-000013AE0000}"/>
    <cellStyle name="20% - Accent1 4 6 2 6 5" xfId="44747" xr:uid="{00000000-0005-0000-0000-000014AE0000}"/>
    <cellStyle name="20% - Accent1 4 6 2 6 5 2" xfId="44748" xr:uid="{00000000-0005-0000-0000-000015AE0000}"/>
    <cellStyle name="20% - Accent1 4 6 2 6 5 2 2" xfId="44749" xr:uid="{00000000-0005-0000-0000-000016AE0000}"/>
    <cellStyle name="20% - Accent1 4 6 2 6 5 3" xfId="44750" xr:uid="{00000000-0005-0000-0000-000017AE0000}"/>
    <cellStyle name="20% - Accent1 4 6 2 6 6" xfId="44751" xr:uid="{00000000-0005-0000-0000-000018AE0000}"/>
    <cellStyle name="20% - Accent1 4 6 2 6 6 2" xfId="44752" xr:uid="{00000000-0005-0000-0000-000019AE0000}"/>
    <cellStyle name="20% - Accent1 4 6 2 6 6 2 2" xfId="44753" xr:uid="{00000000-0005-0000-0000-00001AAE0000}"/>
    <cellStyle name="20% - Accent1 4 6 2 6 6 3" xfId="44754" xr:uid="{00000000-0005-0000-0000-00001BAE0000}"/>
    <cellStyle name="20% - Accent1 4 6 2 6 7" xfId="44755" xr:uid="{00000000-0005-0000-0000-00001CAE0000}"/>
    <cellStyle name="20% - Accent1 4 6 2 6 7 2" xfId="44756" xr:uid="{00000000-0005-0000-0000-00001DAE0000}"/>
    <cellStyle name="20% - Accent1 4 6 2 6 8" xfId="44757" xr:uid="{00000000-0005-0000-0000-00001EAE0000}"/>
    <cellStyle name="20% - Accent1 4 6 2 6 8 2" xfId="44758" xr:uid="{00000000-0005-0000-0000-00001FAE0000}"/>
    <cellStyle name="20% - Accent1 4 6 2 6 9" xfId="44759" xr:uid="{00000000-0005-0000-0000-000020AE0000}"/>
    <cellStyle name="20% - Accent1 4 6 2 7" xfId="44760" xr:uid="{00000000-0005-0000-0000-000021AE0000}"/>
    <cellStyle name="20% - Accent1 4 6 2 7 2" xfId="44761" xr:uid="{00000000-0005-0000-0000-000022AE0000}"/>
    <cellStyle name="20% - Accent1 4 6 2 7 2 2" xfId="44762" xr:uid="{00000000-0005-0000-0000-000023AE0000}"/>
    <cellStyle name="20% - Accent1 4 6 2 7 2 2 2" xfId="44763" xr:uid="{00000000-0005-0000-0000-000024AE0000}"/>
    <cellStyle name="20% - Accent1 4 6 2 7 2 3" xfId="44764" xr:uid="{00000000-0005-0000-0000-000025AE0000}"/>
    <cellStyle name="20% - Accent1 4 6 2 7 3" xfId="44765" xr:uid="{00000000-0005-0000-0000-000026AE0000}"/>
    <cellStyle name="20% - Accent1 4 6 2 7 3 2" xfId="44766" xr:uid="{00000000-0005-0000-0000-000027AE0000}"/>
    <cellStyle name="20% - Accent1 4 6 2 7 4" xfId="44767" xr:uid="{00000000-0005-0000-0000-000028AE0000}"/>
    <cellStyle name="20% - Accent1 4 6 2 8" xfId="44768" xr:uid="{00000000-0005-0000-0000-000029AE0000}"/>
    <cellStyle name="20% - Accent1 4 6 2 8 2" xfId="44769" xr:uid="{00000000-0005-0000-0000-00002AAE0000}"/>
    <cellStyle name="20% - Accent1 4 6 2 8 2 2" xfId="44770" xr:uid="{00000000-0005-0000-0000-00002BAE0000}"/>
    <cellStyle name="20% - Accent1 4 6 2 8 2 2 2" xfId="44771" xr:uid="{00000000-0005-0000-0000-00002CAE0000}"/>
    <cellStyle name="20% - Accent1 4 6 2 8 2 3" xfId="44772" xr:uid="{00000000-0005-0000-0000-00002DAE0000}"/>
    <cellStyle name="20% - Accent1 4 6 2 8 3" xfId="44773" xr:uid="{00000000-0005-0000-0000-00002EAE0000}"/>
    <cellStyle name="20% - Accent1 4 6 2 8 3 2" xfId="44774" xr:uid="{00000000-0005-0000-0000-00002FAE0000}"/>
    <cellStyle name="20% - Accent1 4 6 2 8 4" xfId="44775" xr:uid="{00000000-0005-0000-0000-000030AE0000}"/>
    <cellStyle name="20% - Accent1 4 6 2 9" xfId="44776" xr:uid="{00000000-0005-0000-0000-000031AE0000}"/>
    <cellStyle name="20% - Accent1 4 6 2 9 2" xfId="44777" xr:uid="{00000000-0005-0000-0000-000032AE0000}"/>
    <cellStyle name="20% - Accent1 4 6 2 9 2 2" xfId="44778" xr:uid="{00000000-0005-0000-0000-000033AE0000}"/>
    <cellStyle name="20% - Accent1 4 6 2 9 2 2 2" xfId="44779" xr:uid="{00000000-0005-0000-0000-000034AE0000}"/>
    <cellStyle name="20% - Accent1 4 6 2 9 2 3" xfId="44780" xr:uid="{00000000-0005-0000-0000-000035AE0000}"/>
    <cellStyle name="20% - Accent1 4 6 2 9 3" xfId="44781" xr:uid="{00000000-0005-0000-0000-000036AE0000}"/>
    <cellStyle name="20% - Accent1 4 6 2 9 3 2" xfId="44782" xr:uid="{00000000-0005-0000-0000-000037AE0000}"/>
    <cellStyle name="20% - Accent1 4 6 2 9 4" xfId="44783" xr:uid="{00000000-0005-0000-0000-000038AE0000}"/>
    <cellStyle name="20% - Accent1 4 6 3" xfId="44784" xr:uid="{00000000-0005-0000-0000-000039AE0000}"/>
    <cellStyle name="20% - Accent1 4 6 3 10" xfId="44785" xr:uid="{00000000-0005-0000-0000-00003AAE0000}"/>
    <cellStyle name="20% - Accent1 4 6 3 10 2" xfId="44786" xr:uid="{00000000-0005-0000-0000-00003BAE0000}"/>
    <cellStyle name="20% - Accent1 4 6 3 11" xfId="44787" xr:uid="{00000000-0005-0000-0000-00003CAE0000}"/>
    <cellStyle name="20% - Accent1 4 6 3 2" xfId="44788" xr:uid="{00000000-0005-0000-0000-00003DAE0000}"/>
    <cellStyle name="20% - Accent1 4 6 3 2 2" xfId="44789" xr:uid="{00000000-0005-0000-0000-00003EAE0000}"/>
    <cellStyle name="20% - Accent1 4 6 3 2 2 2" xfId="44790" xr:uid="{00000000-0005-0000-0000-00003FAE0000}"/>
    <cellStyle name="20% - Accent1 4 6 3 2 2 2 2" xfId="44791" xr:uid="{00000000-0005-0000-0000-000040AE0000}"/>
    <cellStyle name="20% - Accent1 4 6 3 2 2 2 2 2" xfId="44792" xr:uid="{00000000-0005-0000-0000-000041AE0000}"/>
    <cellStyle name="20% - Accent1 4 6 3 2 2 2 3" xfId="44793" xr:uid="{00000000-0005-0000-0000-000042AE0000}"/>
    <cellStyle name="20% - Accent1 4 6 3 2 2 3" xfId="44794" xr:uid="{00000000-0005-0000-0000-000043AE0000}"/>
    <cellStyle name="20% - Accent1 4 6 3 2 2 3 2" xfId="44795" xr:uid="{00000000-0005-0000-0000-000044AE0000}"/>
    <cellStyle name="20% - Accent1 4 6 3 2 2 4" xfId="44796" xr:uid="{00000000-0005-0000-0000-000045AE0000}"/>
    <cellStyle name="20% - Accent1 4 6 3 2 3" xfId="44797" xr:uid="{00000000-0005-0000-0000-000046AE0000}"/>
    <cellStyle name="20% - Accent1 4 6 3 2 3 2" xfId="44798" xr:uid="{00000000-0005-0000-0000-000047AE0000}"/>
    <cellStyle name="20% - Accent1 4 6 3 2 3 2 2" xfId="44799" xr:uid="{00000000-0005-0000-0000-000048AE0000}"/>
    <cellStyle name="20% - Accent1 4 6 3 2 3 2 2 2" xfId="44800" xr:uid="{00000000-0005-0000-0000-000049AE0000}"/>
    <cellStyle name="20% - Accent1 4 6 3 2 3 2 3" xfId="44801" xr:uid="{00000000-0005-0000-0000-00004AAE0000}"/>
    <cellStyle name="20% - Accent1 4 6 3 2 3 3" xfId="44802" xr:uid="{00000000-0005-0000-0000-00004BAE0000}"/>
    <cellStyle name="20% - Accent1 4 6 3 2 3 3 2" xfId="44803" xr:uid="{00000000-0005-0000-0000-00004CAE0000}"/>
    <cellStyle name="20% - Accent1 4 6 3 2 3 4" xfId="44804" xr:uid="{00000000-0005-0000-0000-00004DAE0000}"/>
    <cellStyle name="20% - Accent1 4 6 3 2 4" xfId="44805" xr:uid="{00000000-0005-0000-0000-00004EAE0000}"/>
    <cellStyle name="20% - Accent1 4 6 3 2 4 2" xfId="44806" xr:uid="{00000000-0005-0000-0000-00004FAE0000}"/>
    <cellStyle name="20% - Accent1 4 6 3 2 4 2 2" xfId="44807" xr:uid="{00000000-0005-0000-0000-000050AE0000}"/>
    <cellStyle name="20% - Accent1 4 6 3 2 4 2 2 2" xfId="44808" xr:uid="{00000000-0005-0000-0000-000051AE0000}"/>
    <cellStyle name="20% - Accent1 4 6 3 2 4 2 3" xfId="44809" xr:uid="{00000000-0005-0000-0000-000052AE0000}"/>
    <cellStyle name="20% - Accent1 4 6 3 2 4 3" xfId="44810" xr:uid="{00000000-0005-0000-0000-000053AE0000}"/>
    <cellStyle name="20% - Accent1 4 6 3 2 4 3 2" xfId="44811" xr:uid="{00000000-0005-0000-0000-000054AE0000}"/>
    <cellStyle name="20% - Accent1 4 6 3 2 4 4" xfId="44812" xr:uid="{00000000-0005-0000-0000-000055AE0000}"/>
    <cellStyle name="20% - Accent1 4 6 3 2 5" xfId="44813" xr:uid="{00000000-0005-0000-0000-000056AE0000}"/>
    <cellStyle name="20% - Accent1 4 6 3 2 5 2" xfId="44814" xr:uid="{00000000-0005-0000-0000-000057AE0000}"/>
    <cellStyle name="20% - Accent1 4 6 3 2 5 2 2" xfId="44815" xr:uid="{00000000-0005-0000-0000-000058AE0000}"/>
    <cellStyle name="20% - Accent1 4 6 3 2 5 3" xfId="44816" xr:uid="{00000000-0005-0000-0000-000059AE0000}"/>
    <cellStyle name="20% - Accent1 4 6 3 2 6" xfId="44817" xr:uid="{00000000-0005-0000-0000-00005AAE0000}"/>
    <cellStyle name="20% - Accent1 4 6 3 2 6 2" xfId="44818" xr:uid="{00000000-0005-0000-0000-00005BAE0000}"/>
    <cellStyle name="20% - Accent1 4 6 3 2 6 2 2" xfId="44819" xr:uid="{00000000-0005-0000-0000-00005CAE0000}"/>
    <cellStyle name="20% - Accent1 4 6 3 2 6 3" xfId="44820" xr:uid="{00000000-0005-0000-0000-00005DAE0000}"/>
    <cellStyle name="20% - Accent1 4 6 3 2 7" xfId="44821" xr:uid="{00000000-0005-0000-0000-00005EAE0000}"/>
    <cellStyle name="20% - Accent1 4 6 3 2 7 2" xfId="44822" xr:uid="{00000000-0005-0000-0000-00005FAE0000}"/>
    <cellStyle name="20% - Accent1 4 6 3 2 8" xfId="44823" xr:uid="{00000000-0005-0000-0000-000060AE0000}"/>
    <cellStyle name="20% - Accent1 4 6 3 2 8 2" xfId="44824" xr:uid="{00000000-0005-0000-0000-000061AE0000}"/>
    <cellStyle name="20% - Accent1 4 6 3 2 9" xfId="44825" xr:uid="{00000000-0005-0000-0000-000062AE0000}"/>
    <cellStyle name="20% - Accent1 4 6 3 3" xfId="44826" xr:uid="{00000000-0005-0000-0000-000063AE0000}"/>
    <cellStyle name="20% - Accent1 4 6 3 3 2" xfId="44827" xr:uid="{00000000-0005-0000-0000-000064AE0000}"/>
    <cellStyle name="20% - Accent1 4 6 3 3 2 2" xfId="44828" xr:uid="{00000000-0005-0000-0000-000065AE0000}"/>
    <cellStyle name="20% - Accent1 4 6 3 3 2 2 2" xfId="44829" xr:uid="{00000000-0005-0000-0000-000066AE0000}"/>
    <cellStyle name="20% - Accent1 4 6 3 3 2 2 2 2" xfId="44830" xr:uid="{00000000-0005-0000-0000-000067AE0000}"/>
    <cellStyle name="20% - Accent1 4 6 3 3 2 2 3" xfId="44831" xr:uid="{00000000-0005-0000-0000-000068AE0000}"/>
    <cellStyle name="20% - Accent1 4 6 3 3 2 3" xfId="44832" xr:uid="{00000000-0005-0000-0000-000069AE0000}"/>
    <cellStyle name="20% - Accent1 4 6 3 3 2 3 2" xfId="44833" xr:uid="{00000000-0005-0000-0000-00006AAE0000}"/>
    <cellStyle name="20% - Accent1 4 6 3 3 2 4" xfId="44834" xr:uid="{00000000-0005-0000-0000-00006BAE0000}"/>
    <cellStyle name="20% - Accent1 4 6 3 3 3" xfId="44835" xr:uid="{00000000-0005-0000-0000-00006CAE0000}"/>
    <cellStyle name="20% - Accent1 4 6 3 3 3 2" xfId="44836" xr:uid="{00000000-0005-0000-0000-00006DAE0000}"/>
    <cellStyle name="20% - Accent1 4 6 3 3 3 2 2" xfId="44837" xr:uid="{00000000-0005-0000-0000-00006EAE0000}"/>
    <cellStyle name="20% - Accent1 4 6 3 3 3 2 2 2" xfId="44838" xr:uid="{00000000-0005-0000-0000-00006FAE0000}"/>
    <cellStyle name="20% - Accent1 4 6 3 3 3 2 3" xfId="44839" xr:uid="{00000000-0005-0000-0000-000070AE0000}"/>
    <cellStyle name="20% - Accent1 4 6 3 3 3 3" xfId="44840" xr:uid="{00000000-0005-0000-0000-000071AE0000}"/>
    <cellStyle name="20% - Accent1 4 6 3 3 3 3 2" xfId="44841" xr:uid="{00000000-0005-0000-0000-000072AE0000}"/>
    <cellStyle name="20% - Accent1 4 6 3 3 3 4" xfId="44842" xr:uid="{00000000-0005-0000-0000-000073AE0000}"/>
    <cellStyle name="20% - Accent1 4 6 3 3 4" xfId="44843" xr:uid="{00000000-0005-0000-0000-000074AE0000}"/>
    <cellStyle name="20% - Accent1 4 6 3 3 4 2" xfId="44844" xr:uid="{00000000-0005-0000-0000-000075AE0000}"/>
    <cellStyle name="20% - Accent1 4 6 3 3 4 2 2" xfId="44845" xr:uid="{00000000-0005-0000-0000-000076AE0000}"/>
    <cellStyle name="20% - Accent1 4 6 3 3 4 2 2 2" xfId="44846" xr:uid="{00000000-0005-0000-0000-000077AE0000}"/>
    <cellStyle name="20% - Accent1 4 6 3 3 4 2 3" xfId="44847" xr:uid="{00000000-0005-0000-0000-000078AE0000}"/>
    <cellStyle name="20% - Accent1 4 6 3 3 4 3" xfId="44848" xr:uid="{00000000-0005-0000-0000-000079AE0000}"/>
    <cellStyle name="20% - Accent1 4 6 3 3 4 3 2" xfId="44849" xr:uid="{00000000-0005-0000-0000-00007AAE0000}"/>
    <cellStyle name="20% - Accent1 4 6 3 3 4 4" xfId="44850" xr:uid="{00000000-0005-0000-0000-00007BAE0000}"/>
    <cellStyle name="20% - Accent1 4 6 3 3 5" xfId="44851" xr:uid="{00000000-0005-0000-0000-00007CAE0000}"/>
    <cellStyle name="20% - Accent1 4 6 3 3 5 2" xfId="44852" xr:uid="{00000000-0005-0000-0000-00007DAE0000}"/>
    <cellStyle name="20% - Accent1 4 6 3 3 5 2 2" xfId="44853" xr:uid="{00000000-0005-0000-0000-00007EAE0000}"/>
    <cellStyle name="20% - Accent1 4 6 3 3 5 3" xfId="44854" xr:uid="{00000000-0005-0000-0000-00007FAE0000}"/>
    <cellStyle name="20% - Accent1 4 6 3 3 6" xfId="44855" xr:uid="{00000000-0005-0000-0000-000080AE0000}"/>
    <cellStyle name="20% - Accent1 4 6 3 3 6 2" xfId="44856" xr:uid="{00000000-0005-0000-0000-000081AE0000}"/>
    <cellStyle name="20% - Accent1 4 6 3 3 6 2 2" xfId="44857" xr:uid="{00000000-0005-0000-0000-000082AE0000}"/>
    <cellStyle name="20% - Accent1 4 6 3 3 6 3" xfId="44858" xr:uid="{00000000-0005-0000-0000-000083AE0000}"/>
    <cellStyle name="20% - Accent1 4 6 3 3 7" xfId="44859" xr:uid="{00000000-0005-0000-0000-000084AE0000}"/>
    <cellStyle name="20% - Accent1 4 6 3 3 7 2" xfId="44860" xr:uid="{00000000-0005-0000-0000-000085AE0000}"/>
    <cellStyle name="20% - Accent1 4 6 3 3 8" xfId="44861" xr:uid="{00000000-0005-0000-0000-000086AE0000}"/>
    <cellStyle name="20% - Accent1 4 6 3 3 8 2" xfId="44862" xr:uid="{00000000-0005-0000-0000-000087AE0000}"/>
    <cellStyle name="20% - Accent1 4 6 3 3 9" xfId="44863" xr:uid="{00000000-0005-0000-0000-000088AE0000}"/>
    <cellStyle name="20% - Accent1 4 6 3 4" xfId="44864" xr:uid="{00000000-0005-0000-0000-000089AE0000}"/>
    <cellStyle name="20% - Accent1 4 6 3 4 2" xfId="44865" xr:uid="{00000000-0005-0000-0000-00008AAE0000}"/>
    <cellStyle name="20% - Accent1 4 6 3 4 2 2" xfId="44866" xr:uid="{00000000-0005-0000-0000-00008BAE0000}"/>
    <cellStyle name="20% - Accent1 4 6 3 4 2 2 2" xfId="44867" xr:uid="{00000000-0005-0000-0000-00008CAE0000}"/>
    <cellStyle name="20% - Accent1 4 6 3 4 2 3" xfId="44868" xr:uid="{00000000-0005-0000-0000-00008DAE0000}"/>
    <cellStyle name="20% - Accent1 4 6 3 4 3" xfId="44869" xr:uid="{00000000-0005-0000-0000-00008EAE0000}"/>
    <cellStyle name="20% - Accent1 4 6 3 4 3 2" xfId="44870" xr:uid="{00000000-0005-0000-0000-00008FAE0000}"/>
    <cellStyle name="20% - Accent1 4 6 3 4 4" xfId="44871" xr:uid="{00000000-0005-0000-0000-000090AE0000}"/>
    <cellStyle name="20% - Accent1 4 6 3 5" xfId="44872" xr:uid="{00000000-0005-0000-0000-000091AE0000}"/>
    <cellStyle name="20% - Accent1 4 6 3 5 2" xfId="44873" xr:uid="{00000000-0005-0000-0000-000092AE0000}"/>
    <cellStyle name="20% - Accent1 4 6 3 5 2 2" xfId="44874" xr:uid="{00000000-0005-0000-0000-000093AE0000}"/>
    <cellStyle name="20% - Accent1 4 6 3 5 2 2 2" xfId="44875" xr:uid="{00000000-0005-0000-0000-000094AE0000}"/>
    <cellStyle name="20% - Accent1 4 6 3 5 2 3" xfId="44876" xr:uid="{00000000-0005-0000-0000-000095AE0000}"/>
    <cellStyle name="20% - Accent1 4 6 3 5 3" xfId="44877" xr:uid="{00000000-0005-0000-0000-000096AE0000}"/>
    <cellStyle name="20% - Accent1 4 6 3 5 3 2" xfId="44878" xr:uid="{00000000-0005-0000-0000-000097AE0000}"/>
    <cellStyle name="20% - Accent1 4 6 3 5 4" xfId="44879" xr:uid="{00000000-0005-0000-0000-000098AE0000}"/>
    <cellStyle name="20% - Accent1 4 6 3 6" xfId="44880" xr:uid="{00000000-0005-0000-0000-000099AE0000}"/>
    <cellStyle name="20% - Accent1 4 6 3 6 2" xfId="44881" xr:uid="{00000000-0005-0000-0000-00009AAE0000}"/>
    <cellStyle name="20% - Accent1 4 6 3 6 2 2" xfId="44882" xr:uid="{00000000-0005-0000-0000-00009BAE0000}"/>
    <cellStyle name="20% - Accent1 4 6 3 6 2 2 2" xfId="44883" xr:uid="{00000000-0005-0000-0000-00009CAE0000}"/>
    <cellStyle name="20% - Accent1 4 6 3 6 2 3" xfId="44884" xr:uid="{00000000-0005-0000-0000-00009DAE0000}"/>
    <cellStyle name="20% - Accent1 4 6 3 6 3" xfId="44885" xr:uid="{00000000-0005-0000-0000-00009EAE0000}"/>
    <cellStyle name="20% - Accent1 4 6 3 6 3 2" xfId="44886" xr:uid="{00000000-0005-0000-0000-00009FAE0000}"/>
    <cellStyle name="20% - Accent1 4 6 3 6 4" xfId="44887" xr:uid="{00000000-0005-0000-0000-0000A0AE0000}"/>
    <cellStyle name="20% - Accent1 4 6 3 7" xfId="44888" xr:uid="{00000000-0005-0000-0000-0000A1AE0000}"/>
    <cellStyle name="20% - Accent1 4 6 3 7 2" xfId="44889" xr:uid="{00000000-0005-0000-0000-0000A2AE0000}"/>
    <cellStyle name="20% - Accent1 4 6 3 7 2 2" xfId="44890" xr:uid="{00000000-0005-0000-0000-0000A3AE0000}"/>
    <cellStyle name="20% - Accent1 4 6 3 7 3" xfId="44891" xr:uid="{00000000-0005-0000-0000-0000A4AE0000}"/>
    <cellStyle name="20% - Accent1 4 6 3 8" xfId="44892" xr:uid="{00000000-0005-0000-0000-0000A5AE0000}"/>
    <cellStyle name="20% - Accent1 4 6 3 8 2" xfId="44893" xr:uid="{00000000-0005-0000-0000-0000A6AE0000}"/>
    <cellStyle name="20% - Accent1 4 6 3 8 2 2" xfId="44894" xr:uid="{00000000-0005-0000-0000-0000A7AE0000}"/>
    <cellStyle name="20% - Accent1 4 6 3 8 3" xfId="44895" xr:uid="{00000000-0005-0000-0000-0000A8AE0000}"/>
    <cellStyle name="20% - Accent1 4 6 3 9" xfId="44896" xr:uid="{00000000-0005-0000-0000-0000A9AE0000}"/>
    <cellStyle name="20% - Accent1 4 6 3 9 2" xfId="44897" xr:uid="{00000000-0005-0000-0000-0000AAAE0000}"/>
    <cellStyle name="20% - Accent1 4 6 4" xfId="44898" xr:uid="{00000000-0005-0000-0000-0000ABAE0000}"/>
    <cellStyle name="20% - Accent1 4 6 4 10" xfId="44899" xr:uid="{00000000-0005-0000-0000-0000ACAE0000}"/>
    <cellStyle name="20% - Accent1 4 6 4 10 2" xfId="44900" xr:uid="{00000000-0005-0000-0000-0000ADAE0000}"/>
    <cellStyle name="20% - Accent1 4 6 4 11" xfId="44901" xr:uid="{00000000-0005-0000-0000-0000AEAE0000}"/>
    <cellStyle name="20% - Accent1 4 6 4 2" xfId="44902" xr:uid="{00000000-0005-0000-0000-0000AFAE0000}"/>
    <cellStyle name="20% - Accent1 4 6 4 2 2" xfId="44903" xr:uid="{00000000-0005-0000-0000-0000B0AE0000}"/>
    <cellStyle name="20% - Accent1 4 6 4 2 2 2" xfId="44904" xr:uid="{00000000-0005-0000-0000-0000B1AE0000}"/>
    <cellStyle name="20% - Accent1 4 6 4 2 2 2 2" xfId="44905" xr:uid="{00000000-0005-0000-0000-0000B2AE0000}"/>
    <cellStyle name="20% - Accent1 4 6 4 2 2 2 2 2" xfId="44906" xr:uid="{00000000-0005-0000-0000-0000B3AE0000}"/>
    <cellStyle name="20% - Accent1 4 6 4 2 2 2 3" xfId="44907" xr:uid="{00000000-0005-0000-0000-0000B4AE0000}"/>
    <cellStyle name="20% - Accent1 4 6 4 2 2 3" xfId="44908" xr:uid="{00000000-0005-0000-0000-0000B5AE0000}"/>
    <cellStyle name="20% - Accent1 4 6 4 2 2 3 2" xfId="44909" xr:uid="{00000000-0005-0000-0000-0000B6AE0000}"/>
    <cellStyle name="20% - Accent1 4 6 4 2 2 4" xfId="44910" xr:uid="{00000000-0005-0000-0000-0000B7AE0000}"/>
    <cellStyle name="20% - Accent1 4 6 4 2 3" xfId="44911" xr:uid="{00000000-0005-0000-0000-0000B8AE0000}"/>
    <cellStyle name="20% - Accent1 4 6 4 2 3 2" xfId="44912" xr:uid="{00000000-0005-0000-0000-0000B9AE0000}"/>
    <cellStyle name="20% - Accent1 4 6 4 2 3 2 2" xfId="44913" xr:uid="{00000000-0005-0000-0000-0000BAAE0000}"/>
    <cellStyle name="20% - Accent1 4 6 4 2 3 2 2 2" xfId="44914" xr:uid="{00000000-0005-0000-0000-0000BBAE0000}"/>
    <cellStyle name="20% - Accent1 4 6 4 2 3 2 3" xfId="44915" xr:uid="{00000000-0005-0000-0000-0000BCAE0000}"/>
    <cellStyle name="20% - Accent1 4 6 4 2 3 3" xfId="44916" xr:uid="{00000000-0005-0000-0000-0000BDAE0000}"/>
    <cellStyle name="20% - Accent1 4 6 4 2 3 3 2" xfId="44917" xr:uid="{00000000-0005-0000-0000-0000BEAE0000}"/>
    <cellStyle name="20% - Accent1 4 6 4 2 3 4" xfId="44918" xr:uid="{00000000-0005-0000-0000-0000BFAE0000}"/>
    <cellStyle name="20% - Accent1 4 6 4 2 4" xfId="44919" xr:uid="{00000000-0005-0000-0000-0000C0AE0000}"/>
    <cellStyle name="20% - Accent1 4 6 4 2 4 2" xfId="44920" xr:uid="{00000000-0005-0000-0000-0000C1AE0000}"/>
    <cellStyle name="20% - Accent1 4 6 4 2 4 2 2" xfId="44921" xr:uid="{00000000-0005-0000-0000-0000C2AE0000}"/>
    <cellStyle name="20% - Accent1 4 6 4 2 4 2 2 2" xfId="44922" xr:uid="{00000000-0005-0000-0000-0000C3AE0000}"/>
    <cellStyle name="20% - Accent1 4 6 4 2 4 2 3" xfId="44923" xr:uid="{00000000-0005-0000-0000-0000C4AE0000}"/>
    <cellStyle name="20% - Accent1 4 6 4 2 4 3" xfId="44924" xr:uid="{00000000-0005-0000-0000-0000C5AE0000}"/>
    <cellStyle name="20% - Accent1 4 6 4 2 4 3 2" xfId="44925" xr:uid="{00000000-0005-0000-0000-0000C6AE0000}"/>
    <cellStyle name="20% - Accent1 4 6 4 2 4 4" xfId="44926" xr:uid="{00000000-0005-0000-0000-0000C7AE0000}"/>
    <cellStyle name="20% - Accent1 4 6 4 2 5" xfId="44927" xr:uid="{00000000-0005-0000-0000-0000C8AE0000}"/>
    <cellStyle name="20% - Accent1 4 6 4 2 5 2" xfId="44928" xr:uid="{00000000-0005-0000-0000-0000C9AE0000}"/>
    <cellStyle name="20% - Accent1 4 6 4 2 5 2 2" xfId="44929" xr:uid="{00000000-0005-0000-0000-0000CAAE0000}"/>
    <cellStyle name="20% - Accent1 4 6 4 2 5 3" xfId="44930" xr:uid="{00000000-0005-0000-0000-0000CBAE0000}"/>
    <cellStyle name="20% - Accent1 4 6 4 2 6" xfId="44931" xr:uid="{00000000-0005-0000-0000-0000CCAE0000}"/>
    <cellStyle name="20% - Accent1 4 6 4 2 6 2" xfId="44932" xr:uid="{00000000-0005-0000-0000-0000CDAE0000}"/>
    <cellStyle name="20% - Accent1 4 6 4 2 6 2 2" xfId="44933" xr:uid="{00000000-0005-0000-0000-0000CEAE0000}"/>
    <cellStyle name="20% - Accent1 4 6 4 2 6 3" xfId="44934" xr:uid="{00000000-0005-0000-0000-0000CFAE0000}"/>
    <cellStyle name="20% - Accent1 4 6 4 2 7" xfId="44935" xr:uid="{00000000-0005-0000-0000-0000D0AE0000}"/>
    <cellStyle name="20% - Accent1 4 6 4 2 7 2" xfId="44936" xr:uid="{00000000-0005-0000-0000-0000D1AE0000}"/>
    <cellStyle name="20% - Accent1 4 6 4 2 8" xfId="44937" xr:uid="{00000000-0005-0000-0000-0000D2AE0000}"/>
    <cellStyle name="20% - Accent1 4 6 4 2 8 2" xfId="44938" xr:uid="{00000000-0005-0000-0000-0000D3AE0000}"/>
    <cellStyle name="20% - Accent1 4 6 4 2 9" xfId="44939" xr:uid="{00000000-0005-0000-0000-0000D4AE0000}"/>
    <cellStyle name="20% - Accent1 4 6 4 3" xfId="44940" xr:uid="{00000000-0005-0000-0000-0000D5AE0000}"/>
    <cellStyle name="20% - Accent1 4 6 4 3 2" xfId="44941" xr:uid="{00000000-0005-0000-0000-0000D6AE0000}"/>
    <cellStyle name="20% - Accent1 4 6 4 3 2 2" xfId="44942" xr:uid="{00000000-0005-0000-0000-0000D7AE0000}"/>
    <cellStyle name="20% - Accent1 4 6 4 3 2 2 2" xfId="44943" xr:uid="{00000000-0005-0000-0000-0000D8AE0000}"/>
    <cellStyle name="20% - Accent1 4 6 4 3 2 2 2 2" xfId="44944" xr:uid="{00000000-0005-0000-0000-0000D9AE0000}"/>
    <cellStyle name="20% - Accent1 4 6 4 3 2 2 3" xfId="44945" xr:uid="{00000000-0005-0000-0000-0000DAAE0000}"/>
    <cellStyle name="20% - Accent1 4 6 4 3 2 3" xfId="44946" xr:uid="{00000000-0005-0000-0000-0000DBAE0000}"/>
    <cellStyle name="20% - Accent1 4 6 4 3 2 3 2" xfId="44947" xr:uid="{00000000-0005-0000-0000-0000DCAE0000}"/>
    <cellStyle name="20% - Accent1 4 6 4 3 2 4" xfId="44948" xr:uid="{00000000-0005-0000-0000-0000DDAE0000}"/>
    <cellStyle name="20% - Accent1 4 6 4 3 3" xfId="44949" xr:uid="{00000000-0005-0000-0000-0000DEAE0000}"/>
    <cellStyle name="20% - Accent1 4 6 4 3 3 2" xfId="44950" xr:uid="{00000000-0005-0000-0000-0000DFAE0000}"/>
    <cellStyle name="20% - Accent1 4 6 4 3 3 2 2" xfId="44951" xr:uid="{00000000-0005-0000-0000-0000E0AE0000}"/>
    <cellStyle name="20% - Accent1 4 6 4 3 3 2 2 2" xfId="44952" xr:uid="{00000000-0005-0000-0000-0000E1AE0000}"/>
    <cellStyle name="20% - Accent1 4 6 4 3 3 2 3" xfId="44953" xr:uid="{00000000-0005-0000-0000-0000E2AE0000}"/>
    <cellStyle name="20% - Accent1 4 6 4 3 3 3" xfId="44954" xr:uid="{00000000-0005-0000-0000-0000E3AE0000}"/>
    <cellStyle name="20% - Accent1 4 6 4 3 3 3 2" xfId="44955" xr:uid="{00000000-0005-0000-0000-0000E4AE0000}"/>
    <cellStyle name="20% - Accent1 4 6 4 3 3 4" xfId="44956" xr:uid="{00000000-0005-0000-0000-0000E5AE0000}"/>
    <cellStyle name="20% - Accent1 4 6 4 3 4" xfId="44957" xr:uid="{00000000-0005-0000-0000-0000E6AE0000}"/>
    <cellStyle name="20% - Accent1 4 6 4 3 4 2" xfId="44958" xr:uid="{00000000-0005-0000-0000-0000E7AE0000}"/>
    <cellStyle name="20% - Accent1 4 6 4 3 4 2 2" xfId="44959" xr:uid="{00000000-0005-0000-0000-0000E8AE0000}"/>
    <cellStyle name="20% - Accent1 4 6 4 3 4 2 2 2" xfId="44960" xr:uid="{00000000-0005-0000-0000-0000E9AE0000}"/>
    <cellStyle name="20% - Accent1 4 6 4 3 4 2 3" xfId="44961" xr:uid="{00000000-0005-0000-0000-0000EAAE0000}"/>
    <cellStyle name="20% - Accent1 4 6 4 3 4 3" xfId="44962" xr:uid="{00000000-0005-0000-0000-0000EBAE0000}"/>
    <cellStyle name="20% - Accent1 4 6 4 3 4 3 2" xfId="44963" xr:uid="{00000000-0005-0000-0000-0000ECAE0000}"/>
    <cellStyle name="20% - Accent1 4 6 4 3 4 4" xfId="44964" xr:uid="{00000000-0005-0000-0000-0000EDAE0000}"/>
    <cellStyle name="20% - Accent1 4 6 4 3 5" xfId="44965" xr:uid="{00000000-0005-0000-0000-0000EEAE0000}"/>
    <cellStyle name="20% - Accent1 4 6 4 3 5 2" xfId="44966" xr:uid="{00000000-0005-0000-0000-0000EFAE0000}"/>
    <cellStyle name="20% - Accent1 4 6 4 3 5 2 2" xfId="44967" xr:uid="{00000000-0005-0000-0000-0000F0AE0000}"/>
    <cellStyle name="20% - Accent1 4 6 4 3 5 3" xfId="44968" xr:uid="{00000000-0005-0000-0000-0000F1AE0000}"/>
    <cellStyle name="20% - Accent1 4 6 4 3 6" xfId="44969" xr:uid="{00000000-0005-0000-0000-0000F2AE0000}"/>
    <cellStyle name="20% - Accent1 4 6 4 3 6 2" xfId="44970" xr:uid="{00000000-0005-0000-0000-0000F3AE0000}"/>
    <cellStyle name="20% - Accent1 4 6 4 3 6 2 2" xfId="44971" xr:uid="{00000000-0005-0000-0000-0000F4AE0000}"/>
    <cellStyle name="20% - Accent1 4 6 4 3 6 3" xfId="44972" xr:uid="{00000000-0005-0000-0000-0000F5AE0000}"/>
    <cellStyle name="20% - Accent1 4 6 4 3 7" xfId="44973" xr:uid="{00000000-0005-0000-0000-0000F6AE0000}"/>
    <cellStyle name="20% - Accent1 4 6 4 3 7 2" xfId="44974" xr:uid="{00000000-0005-0000-0000-0000F7AE0000}"/>
    <cellStyle name="20% - Accent1 4 6 4 3 8" xfId="44975" xr:uid="{00000000-0005-0000-0000-0000F8AE0000}"/>
    <cellStyle name="20% - Accent1 4 6 4 3 8 2" xfId="44976" xr:uid="{00000000-0005-0000-0000-0000F9AE0000}"/>
    <cellStyle name="20% - Accent1 4 6 4 3 9" xfId="44977" xr:uid="{00000000-0005-0000-0000-0000FAAE0000}"/>
    <cellStyle name="20% - Accent1 4 6 4 4" xfId="44978" xr:uid="{00000000-0005-0000-0000-0000FBAE0000}"/>
    <cellStyle name="20% - Accent1 4 6 4 4 2" xfId="44979" xr:uid="{00000000-0005-0000-0000-0000FCAE0000}"/>
    <cellStyle name="20% - Accent1 4 6 4 4 2 2" xfId="44980" xr:uid="{00000000-0005-0000-0000-0000FDAE0000}"/>
    <cellStyle name="20% - Accent1 4 6 4 4 2 2 2" xfId="44981" xr:uid="{00000000-0005-0000-0000-0000FEAE0000}"/>
    <cellStyle name="20% - Accent1 4 6 4 4 2 3" xfId="44982" xr:uid="{00000000-0005-0000-0000-0000FFAE0000}"/>
    <cellStyle name="20% - Accent1 4 6 4 4 3" xfId="44983" xr:uid="{00000000-0005-0000-0000-000000AF0000}"/>
    <cellStyle name="20% - Accent1 4 6 4 4 3 2" xfId="44984" xr:uid="{00000000-0005-0000-0000-000001AF0000}"/>
    <cellStyle name="20% - Accent1 4 6 4 4 4" xfId="44985" xr:uid="{00000000-0005-0000-0000-000002AF0000}"/>
    <cellStyle name="20% - Accent1 4 6 4 5" xfId="44986" xr:uid="{00000000-0005-0000-0000-000003AF0000}"/>
    <cellStyle name="20% - Accent1 4 6 4 5 2" xfId="44987" xr:uid="{00000000-0005-0000-0000-000004AF0000}"/>
    <cellStyle name="20% - Accent1 4 6 4 5 2 2" xfId="44988" xr:uid="{00000000-0005-0000-0000-000005AF0000}"/>
    <cellStyle name="20% - Accent1 4 6 4 5 2 2 2" xfId="44989" xr:uid="{00000000-0005-0000-0000-000006AF0000}"/>
    <cellStyle name="20% - Accent1 4 6 4 5 2 3" xfId="44990" xr:uid="{00000000-0005-0000-0000-000007AF0000}"/>
    <cellStyle name="20% - Accent1 4 6 4 5 3" xfId="44991" xr:uid="{00000000-0005-0000-0000-000008AF0000}"/>
    <cellStyle name="20% - Accent1 4 6 4 5 3 2" xfId="44992" xr:uid="{00000000-0005-0000-0000-000009AF0000}"/>
    <cellStyle name="20% - Accent1 4 6 4 5 4" xfId="44993" xr:uid="{00000000-0005-0000-0000-00000AAF0000}"/>
    <cellStyle name="20% - Accent1 4 6 4 6" xfId="44994" xr:uid="{00000000-0005-0000-0000-00000BAF0000}"/>
    <cellStyle name="20% - Accent1 4 6 4 6 2" xfId="44995" xr:uid="{00000000-0005-0000-0000-00000CAF0000}"/>
    <cellStyle name="20% - Accent1 4 6 4 6 2 2" xfId="44996" xr:uid="{00000000-0005-0000-0000-00000DAF0000}"/>
    <cellStyle name="20% - Accent1 4 6 4 6 2 2 2" xfId="44997" xr:uid="{00000000-0005-0000-0000-00000EAF0000}"/>
    <cellStyle name="20% - Accent1 4 6 4 6 2 3" xfId="44998" xr:uid="{00000000-0005-0000-0000-00000FAF0000}"/>
    <cellStyle name="20% - Accent1 4 6 4 6 3" xfId="44999" xr:uid="{00000000-0005-0000-0000-000010AF0000}"/>
    <cellStyle name="20% - Accent1 4 6 4 6 3 2" xfId="45000" xr:uid="{00000000-0005-0000-0000-000011AF0000}"/>
    <cellStyle name="20% - Accent1 4 6 4 6 4" xfId="45001" xr:uid="{00000000-0005-0000-0000-000012AF0000}"/>
    <cellStyle name="20% - Accent1 4 6 4 7" xfId="45002" xr:uid="{00000000-0005-0000-0000-000013AF0000}"/>
    <cellStyle name="20% - Accent1 4 6 4 7 2" xfId="45003" xr:uid="{00000000-0005-0000-0000-000014AF0000}"/>
    <cellStyle name="20% - Accent1 4 6 4 7 2 2" xfId="45004" xr:uid="{00000000-0005-0000-0000-000015AF0000}"/>
    <cellStyle name="20% - Accent1 4 6 4 7 3" xfId="45005" xr:uid="{00000000-0005-0000-0000-000016AF0000}"/>
    <cellStyle name="20% - Accent1 4 6 4 8" xfId="45006" xr:uid="{00000000-0005-0000-0000-000017AF0000}"/>
    <cellStyle name="20% - Accent1 4 6 4 8 2" xfId="45007" xr:uid="{00000000-0005-0000-0000-000018AF0000}"/>
    <cellStyle name="20% - Accent1 4 6 4 8 2 2" xfId="45008" xr:uid="{00000000-0005-0000-0000-000019AF0000}"/>
    <cellStyle name="20% - Accent1 4 6 4 8 3" xfId="45009" xr:uid="{00000000-0005-0000-0000-00001AAF0000}"/>
    <cellStyle name="20% - Accent1 4 6 4 9" xfId="45010" xr:uid="{00000000-0005-0000-0000-00001BAF0000}"/>
    <cellStyle name="20% - Accent1 4 6 4 9 2" xfId="45011" xr:uid="{00000000-0005-0000-0000-00001CAF0000}"/>
    <cellStyle name="20% - Accent1 4 6 5" xfId="45012" xr:uid="{00000000-0005-0000-0000-00001DAF0000}"/>
    <cellStyle name="20% - Accent1 4 6 5 10" xfId="45013" xr:uid="{00000000-0005-0000-0000-00001EAF0000}"/>
    <cellStyle name="20% - Accent1 4 6 5 10 2" xfId="45014" xr:uid="{00000000-0005-0000-0000-00001FAF0000}"/>
    <cellStyle name="20% - Accent1 4 6 5 11" xfId="45015" xr:uid="{00000000-0005-0000-0000-000020AF0000}"/>
    <cellStyle name="20% - Accent1 4 6 5 2" xfId="45016" xr:uid="{00000000-0005-0000-0000-000021AF0000}"/>
    <cellStyle name="20% - Accent1 4 6 5 2 2" xfId="45017" xr:uid="{00000000-0005-0000-0000-000022AF0000}"/>
    <cellStyle name="20% - Accent1 4 6 5 2 2 2" xfId="45018" xr:uid="{00000000-0005-0000-0000-000023AF0000}"/>
    <cellStyle name="20% - Accent1 4 6 5 2 2 2 2" xfId="45019" xr:uid="{00000000-0005-0000-0000-000024AF0000}"/>
    <cellStyle name="20% - Accent1 4 6 5 2 2 2 2 2" xfId="45020" xr:uid="{00000000-0005-0000-0000-000025AF0000}"/>
    <cellStyle name="20% - Accent1 4 6 5 2 2 2 3" xfId="45021" xr:uid="{00000000-0005-0000-0000-000026AF0000}"/>
    <cellStyle name="20% - Accent1 4 6 5 2 2 3" xfId="45022" xr:uid="{00000000-0005-0000-0000-000027AF0000}"/>
    <cellStyle name="20% - Accent1 4 6 5 2 2 3 2" xfId="45023" xr:uid="{00000000-0005-0000-0000-000028AF0000}"/>
    <cellStyle name="20% - Accent1 4 6 5 2 2 4" xfId="45024" xr:uid="{00000000-0005-0000-0000-000029AF0000}"/>
    <cellStyle name="20% - Accent1 4 6 5 2 3" xfId="45025" xr:uid="{00000000-0005-0000-0000-00002AAF0000}"/>
    <cellStyle name="20% - Accent1 4 6 5 2 3 2" xfId="45026" xr:uid="{00000000-0005-0000-0000-00002BAF0000}"/>
    <cellStyle name="20% - Accent1 4 6 5 2 3 2 2" xfId="45027" xr:uid="{00000000-0005-0000-0000-00002CAF0000}"/>
    <cellStyle name="20% - Accent1 4 6 5 2 3 2 2 2" xfId="45028" xr:uid="{00000000-0005-0000-0000-00002DAF0000}"/>
    <cellStyle name="20% - Accent1 4 6 5 2 3 2 3" xfId="45029" xr:uid="{00000000-0005-0000-0000-00002EAF0000}"/>
    <cellStyle name="20% - Accent1 4 6 5 2 3 3" xfId="45030" xr:uid="{00000000-0005-0000-0000-00002FAF0000}"/>
    <cellStyle name="20% - Accent1 4 6 5 2 3 3 2" xfId="45031" xr:uid="{00000000-0005-0000-0000-000030AF0000}"/>
    <cellStyle name="20% - Accent1 4 6 5 2 3 4" xfId="45032" xr:uid="{00000000-0005-0000-0000-000031AF0000}"/>
    <cellStyle name="20% - Accent1 4 6 5 2 4" xfId="45033" xr:uid="{00000000-0005-0000-0000-000032AF0000}"/>
    <cellStyle name="20% - Accent1 4 6 5 2 4 2" xfId="45034" xr:uid="{00000000-0005-0000-0000-000033AF0000}"/>
    <cellStyle name="20% - Accent1 4 6 5 2 4 2 2" xfId="45035" xr:uid="{00000000-0005-0000-0000-000034AF0000}"/>
    <cellStyle name="20% - Accent1 4 6 5 2 4 2 2 2" xfId="45036" xr:uid="{00000000-0005-0000-0000-000035AF0000}"/>
    <cellStyle name="20% - Accent1 4 6 5 2 4 2 3" xfId="45037" xr:uid="{00000000-0005-0000-0000-000036AF0000}"/>
    <cellStyle name="20% - Accent1 4 6 5 2 4 3" xfId="45038" xr:uid="{00000000-0005-0000-0000-000037AF0000}"/>
    <cellStyle name="20% - Accent1 4 6 5 2 4 3 2" xfId="45039" xr:uid="{00000000-0005-0000-0000-000038AF0000}"/>
    <cellStyle name="20% - Accent1 4 6 5 2 4 4" xfId="45040" xr:uid="{00000000-0005-0000-0000-000039AF0000}"/>
    <cellStyle name="20% - Accent1 4 6 5 2 5" xfId="45041" xr:uid="{00000000-0005-0000-0000-00003AAF0000}"/>
    <cellStyle name="20% - Accent1 4 6 5 2 5 2" xfId="45042" xr:uid="{00000000-0005-0000-0000-00003BAF0000}"/>
    <cellStyle name="20% - Accent1 4 6 5 2 5 2 2" xfId="45043" xr:uid="{00000000-0005-0000-0000-00003CAF0000}"/>
    <cellStyle name="20% - Accent1 4 6 5 2 5 3" xfId="45044" xr:uid="{00000000-0005-0000-0000-00003DAF0000}"/>
    <cellStyle name="20% - Accent1 4 6 5 2 6" xfId="45045" xr:uid="{00000000-0005-0000-0000-00003EAF0000}"/>
    <cellStyle name="20% - Accent1 4 6 5 2 6 2" xfId="45046" xr:uid="{00000000-0005-0000-0000-00003FAF0000}"/>
    <cellStyle name="20% - Accent1 4 6 5 2 6 2 2" xfId="45047" xr:uid="{00000000-0005-0000-0000-000040AF0000}"/>
    <cellStyle name="20% - Accent1 4 6 5 2 6 3" xfId="45048" xr:uid="{00000000-0005-0000-0000-000041AF0000}"/>
    <cellStyle name="20% - Accent1 4 6 5 2 7" xfId="45049" xr:uid="{00000000-0005-0000-0000-000042AF0000}"/>
    <cellStyle name="20% - Accent1 4 6 5 2 7 2" xfId="45050" xr:uid="{00000000-0005-0000-0000-000043AF0000}"/>
    <cellStyle name="20% - Accent1 4 6 5 2 8" xfId="45051" xr:uid="{00000000-0005-0000-0000-000044AF0000}"/>
    <cellStyle name="20% - Accent1 4 6 5 2 8 2" xfId="45052" xr:uid="{00000000-0005-0000-0000-000045AF0000}"/>
    <cellStyle name="20% - Accent1 4 6 5 2 9" xfId="45053" xr:uid="{00000000-0005-0000-0000-000046AF0000}"/>
    <cellStyle name="20% - Accent1 4 6 5 3" xfId="45054" xr:uid="{00000000-0005-0000-0000-000047AF0000}"/>
    <cellStyle name="20% - Accent1 4 6 5 3 2" xfId="45055" xr:uid="{00000000-0005-0000-0000-000048AF0000}"/>
    <cellStyle name="20% - Accent1 4 6 5 3 2 2" xfId="45056" xr:uid="{00000000-0005-0000-0000-000049AF0000}"/>
    <cellStyle name="20% - Accent1 4 6 5 3 2 2 2" xfId="45057" xr:uid="{00000000-0005-0000-0000-00004AAF0000}"/>
    <cellStyle name="20% - Accent1 4 6 5 3 2 2 2 2" xfId="45058" xr:uid="{00000000-0005-0000-0000-00004BAF0000}"/>
    <cellStyle name="20% - Accent1 4 6 5 3 2 2 3" xfId="45059" xr:uid="{00000000-0005-0000-0000-00004CAF0000}"/>
    <cellStyle name="20% - Accent1 4 6 5 3 2 3" xfId="45060" xr:uid="{00000000-0005-0000-0000-00004DAF0000}"/>
    <cellStyle name="20% - Accent1 4 6 5 3 2 3 2" xfId="45061" xr:uid="{00000000-0005-0000-0000-00004EAF0000}"/>
    <cellStyle name="20% - Accent1 4 6 5 3 2 4" xfId="45062" xr:uid="{00000000-0005-0000-0000-00004FAF0000}"/>
    <cellStyle name="20% - Accent1 4 6 5 3 3" xfId="45063" xr:uid="{00000000-0005-0000-0000-000050AF0000}"/>
    <cellStyle name="20% - Accent1 4 6 5 3 3 2" xfId="45064" xr:uid="{00000000-0005-0000-0000-000051AF0000}"/>
    <cellStyle name="20% - Accent1 4 6 5 3 3 2 2" xfId="45065" xr:uid="{00000000-0005-0000-0000-000052AF0000}"/>
    <cellStyle name="20% - Accent1 4 6 5 3 3 2 2 2" xfId="45066" xr:uid="{00000000-0005-0000-0000-000053AF0000}"/>
    <cellStyle name="20% - Accent1 4 6 5 3 3 2 3" xfId="45067" xr:uid="{00000000-0005-0000-0000-000054AF0000}"/>
    <cellStyle name="20% - Accent1 4 6 5 3 3 3" xfId="45068" xr:uid="{00000000-0005-0000-0000-000055AF0000}"/>
    <cellStyle name="20% - Accent1 4 6 5 3 3 3 2" xfId="45069" xr:uid="{00000000-0005-0000-0000-000056AF0000}"/>
    <cellStyle name="20% - Accent1 4 6 5 3 3 4" xfId="45070" xr:uid="{00000000-0005-0000-0000-000057AF0000}"/>
    <cellStyle name="20% - Accent1 4 6 5 3 4" xfId="45071" xr:uid="{00000000-0005-0000-0000-000058AF0000}"/>
    <cellStyle name="20% - Accent1 4 6 5 3 4 2" xfId="45072" xr:uid="{00000000-0005-0000-0000-000059AF0000}"/>
    <cellStyle name="20% - Accent1 4 6 5 3 4 2 2" xfId="45073" xr:uid="{00000000-0005-0000-0000-00005AAF0000}"/>
    <cellStyle name="20% - Accent1 4 6 5 3 4 2 2 2" xfId="45074" xr:uid="{00000000-0005-0000-0000-00005BAF0000}"/>
    <cellStyle name="20% - Accent1 4 6 5 3 4 2 3" xfId="45075" xr:uid="{00000000-0005-0000-0000-00005CAF0000}"/>
    <cellStyle name="20% - Accent1 4 6 5 3 4 3" xfId="45076" xr:uid="{00000000-0005-0000-0000-00005DAF0000}"/>
    <cellStyle name="20% - Accent1 4 6 5 3 4 3 2" xfId="45077" xr:uid="{00000000-0005-0000-0000-00005EAF0000}"/>
    <cellStyle name="20% - Accent1 4 6 5 3 4 4" xfId="45078" xr:uid="{00000000-0005-0000-0000-00005FAF0000}"/>
    <cellStyle name="20% - Accent1 4 6 5 3 5" xfId="45079" xr:uid="{00000000-0005-0000-0000-000060AF0000}"/>
    <cellStyle name="20% - Accent1 4 6 5 3 5 2" xfId="45080" xr:uid="{00000000-0005-0000-0000-000061AF0000}"/>
    <cellStyle name="20% - Accent1 4 6 5 3 5 2 2" xfId="45081" xr:uid="{00000000-0005-0000-0000-000062AF0000}"/>
    <cellStyle name="20% - Accent1 4 6 5 3 5 3" xfId="45082" xr:uid="{00000000-0005-0000-0000-000063AF0000}"/>
    <cellStyle name="20% - Accent1 4 6 5 3 6" xfId="45083" xr:uid="{00000000-0005-0000-0000-000064AF0000}"/>
    <cellStyle name="20% - Accent1 4 6 5 3 6 2" xfId="45084" xr:uid="{00000000-0005-0000-0000-000065AF0000}"/>
    <cellStyle name="20% - Accent1 4 6 5 3 6 2 2" xfId="45085" xr:uid="{00000000-0005-0000-0000-000066AF0000}"/>
    <cellStyle name="20% - Accent1 4 6 5 3 6 3" xfId="45086" xr:uid="{00000000-0005-0000-0000-000067AF0000}"/>
    <cellStyle name="20% - Accent1 4 6 5 3 7" xfId="45087" xr:uid="{00000000-0005-0000-0000-000068AF0000}"/>
    <cellStyle name="20% - Accent1 4 6 5 3 7 2" xfId="45088" xr:uid="{00000000-0005-0000-0000-000069AF0000}"/>
    <cellStyle name="20% - Accent1 4 6 5 3 8" xfId="45089" xr:uid="{00000000-0005-0000-0000-00006AAF0000}"/>
    <cellStyle name="20% - Accent1 4 6 5 3 8 2" xfId="45090" xr:uid="{00000000-0005-0000-0000-00006BAF0000}"/>
    <cellStyle name="20% - Accent1 4 6 5 3 9" xfId="45091" xr:uid="{00000000-0005-0000-0000-00006CAF0000}"/>
    <cellStyle name="20% - Accent1 4 6 5 4" xfId="45092" xr:uid="{00000000-0005-0000-0000-00006DAF0000}"/>
    <cellStyle name="20% - Accent1 4 6 5 4 2" xfId="45093" xr:uid="{00000000-0005-0000-0000-00006EAF0000}"/>
    <cellStyle name="20% - Accent1 4 6 5 4 2 2" xfId="45094" xr:uid="{00000000-0005-0000-0000-00006FAF0000}"/>
    <cellStyle name="20% - Accent1 4 6 5 4 2 2 2" xfId="45095" xr:uid="{00000000-0005-0000-0000-000070AF0000}"/>
    <cellStyle name="20% - Accent1 4 6 5 4 2 3" xfId="45096" xr:uid="{00000000-0005-0000-0000-000071AF0000}"/>
    <cellStyle name="20% - Accent1 4 6 5 4 3" xfId="45097" xr:uid="{00000000-0005-0000-0000-000072AF0000}"/>
    <cellStyle name="20% - Accent1 4 6 5 4 3 2" xfId="45098" xr:uid="{00000000-0005-0000-0000-000073AF0000}"/>
    <cellStyle name="20% - Accent1 4 6 5 4 4" xfId="45099" xr:uid="{00000000-0005-0000-0000-000074AF0000}"/>
    <cellStyle name="20% - Accent1 4 6 5 5" xfId="45100" xr:uid="{00000000-0005-0000-0000-000075AF0000}"/>
    <cellStyle name="20% - Accent1 4 6 5 5 2" xfId="45101" xr:uid="{00000000-0005-0000-0000-000076AF0000}"/>
    <cellStyle name="20% - Accent1 4 6 5 5 2 2" xfId="45102" xr:uid="{00000000-0005-0000-0000-000077AF0000}"/>
    <cellStyle name="20% - Accent1 4 6 5 5 2 2 2" xfId="45103" xr:uid="{00000000-0005-0000-0000-000078AF0000}"/>
    <cellStyle name="20% - Accent1 4 6 5 5 2 3" xfId="45104" xr:uid="{00000000-0005-0000-0000-000079AF0000}"/>
    <cellStyle name="20% - Accent1 4 6 5 5 3" xfId="45105" xr:uid="{00000000-0005-0000-0000-00007AAF0000}"/>
    <cellStyle name="20% - Accent1 4 6 5 5 3 2" xfId="45106" xr:uid="{00000000-0005-0000-0000-00007BAF0000}"/>
    <cellStyle name="20% - Accent1 4 6 5 5 4" xfId="45107" xr:uid="{00000000-0005-0000-0000-00007CAF0000}"/>
    <cellStyle name="20% - Accent1 4 6 5 6" xfId="45108" xr:uid="{00000000-0005-0000-0000-00007DAF0000}"/>
    <cellStyle name="20% - Accent1 4 6 5 6 2" xfId="45109" xr:uid="{00000000-0005-0000-0000-00007EAF0000}"/>
    <cellStyle name="20% - Accent1 4 6 5 6 2 2" xfId="45110" xr:uid="{00000000-0005-0000-0000-00007FAF0000}"/>
    <cellStyle name="20% - Accent1 4 6 5 6 2 2 2" xfId="45111" xr:uid="{00000000-0005-0000-0000-000080AF0000}"/>
    <cellStyle name="20% - Accent1 4 6 5 6 2 3" xfId="45112" xr:uid="{00000000-0005-0000-0000-000081AF0000}"/>
    <cellStyle name="20% - Accent1 4 6 5 6 3" xfId="45113" xr:uid="{00000000-0005-0000-0000-000082AF0000}"/>
    <cellStyle name="20% - Accent1 4 6 5 6 3 2" xfId="45114" xr:uid="{00000000-0005-0000-0000-000083AF0000}"/>
    <cellStyle name="20% - Accent1 4 6 5 6 4" xfId="45115" xr:uid="{00000000-0005-0000-0000-000084AF0000}"/>
    <cellStyle name="20% - Accent1 4 6 5 7" xfId="45116" xr:uid="{00000000-0005-0000-0000-000085AF0000}"/>
    <cellStyle name="20% - Accent1 4 6 5 7 2" xfId="45117" xr:uid="{00000000-0005-0000-0000-000086AF0000}"/>
    <cellStyle name="20% - Accent1 4 6 5 7 2 2" xfId="45118" xr:uid="{00000000-0005-0000-0000-000087AF0000}"/>
    <cellStyle name="20% - Accent1 4 6 5 7 3" xfId="45119" xr:uid="{00000000-0005-0000-0000-000088AF0000}"/>
    <cellStyle name="20% - Accent1 4 6 5 8" xfId="45120" xr:uid="{00000000-0005-0000-0000-000089AF0000}"/>
    <cellStyle name="20% - Accent1 4 6 5 8 2" xfId="45121" xr:uid="{00000000-0005-0000-0000-00008AAF0000}"/>
    <cellStyle name="20% - Accent1 4 6 5 8 2 2" xfId="45122" xr:uid="{00000000-0005-0000-0000-00008BAF0000}"/>
    <cellStyle name="20% - Accent1 4 6 5 8 3" xfId="45123" xr:uid="{00000000-0005-0000-0000-00008CAF0000}"/>
    <cellStyle name="20% - Accent1 4 6 5 9" xfId="45124" xr:uid="{00000000-0005-0000-0000-00008DAF0000}"/>
    <cellStyle name="20% - Accent1 4 6 5 9 2" xfId="45125" xr:uid="{00000000-0005-0000-0000-00008EAF0000}"/>
    <cellStyle name="20% - Accent1 4 6 6" xfId="45126" xr:uid="{00000000-0005-0000-0000-00008FAF0000}"/>
    <cellStyle name="20% - Accent1 4 6 6 2" xfId="45127" xr:uid="{00000000-0005-0000-0000-000090AF0000}"/>
    <cellStyle name="20% - Accent1 4 6 6 2 2" xfId="45128" xr:uid="{00000000-0005-0000-0000-000091AF0000}"/>
    <cellStyle name="20% - Accent1 4 6 6 2 2 2" xfId="45129" xr:uid="{00000000-0005-0000-0000-000092AF0000}"/>
    <cellStyle name="20% - Accent1 4 6 6 2 2 2 2" xfId="45130" xr:uid="{00000000-0005-0000-0000-000093AF0000}"/>
    <cellStyle name="20% - Accent1 4 6 6 2 2 3" xfId="45131" xr:uid="{00000000-0005-0000-0000-000094AF0000}"/>
    <cellStyle name="20% - Accent1 4 6 6 2 3" xfId="45132" xr:uid="{00000000-0005-0000-0000-000095AF0000}"/>
    <cellStyle name="20% - Accent1 4 6 6 2 3 2" xfId="45133" xr:uid="{00000000-0005-0000-0000-000096AF0000}"/>
    <cellStyle name="20% - Accent1 4 6 6 2 4" xfId="45134" xr:uid="{00000000-0005-0000-0000-000097AF0000}"/>
    <cellStyle name="20% - Accent1 4 6 6 3" xfId="45135" xr:uid="{00000000-0005-0000-0000-000098AF0000}"/>
    <cellStyle name="20% - Accent1 4 6 6 3 2" xfId="45136" xr:uid="{00000000-0005-0000-0000-000099AF0000}"/>
    <cellStyle name="20% - Accent1 4 6 6 3 2 2" xfId="45137" xr:uid="{00000000-0005-0000-0000-00009AAF0000}"/>
    <cellStyle name="20% - Accent1 4 6 6 3 2 2 2" xfId="45138" xr:uid="{00000000-0005-0000-0000-00009BAF0000}"/>
    <cellStyle name="20% - Accent1 4 6 6 3 2 3" xfId="45139" xr:uid="{00000000-0005-0000-0000-00009CAF0000}"/>
    <cellStyle name="20% - Accent1 4 6 6 3 3" xfId="45140" xr:uid="{00000000-0005-0000-0000-00009DAF0000}"/>
    <cellStyle name="20% - Accent1 4 6 6 3 3 2" xfId="45141" xr:uid="{00000000-0005-0000-0000-00009EAF0000}"/>
    <cellStyle name="20% - Accent1 4 6 6 3 4" xfId="45142" xr:uid="{00000000-0005-0000-0000-00009FAF0000}"/>
    <cellStyle name="20% - Accent1 4 6 6 4" xfId="45143" xr:uid="{00000000-0005-0000-0000-0000A0AF0000}"/>
    <cellStyle name="20% - Accent1 4 6 6 4 2" xfId="45144" xr:uid="{00000000-0005-0000-0000-0000A1AF0000}"/>
    <cellStyle name="20% - Accent1 4 6 6 4 2 2" xfId="45145" xr:uid="{00000000-0005-0000-0000-0000A2AF0000}"/>
    <cellStyle name="20% - Accent1 4 6 6 4 2 2 2" xfId="45146" xr:uid="{00000000-0005-0000-0000-0000A3AF0000}"/>
    <cellStyle name="20% - Accent1 4 6 6 4 2 3" xfId="45147" xr:uid="{00000000-0005-0000-0000-0000A4AF0000}"/>
    <cellStyle name="20% - Accent1 4 6 6 4 3" xfId="45148" xr:uid="{00000000-0005-0000-0000-0000A5AF0000}"/>
    <cellStyle name="20% - Accent1 4 6 6 4 3 2" xfId="45149" xr:uid="{00000000-0005-0000-0000-0000A6AF0000}"/>
    <cellStyle name="20% - Accent1 4 6 6 4 4" xfId="45150" xr:uid="{00000000-0005-0000-0000-0000A7AF0000}"/>
    <cellStyle name="20% - Accent1 4 6 6 5" xfId="45151" xr:uid="{00000000-0005-0000-0000-0000A8AF0000}"/>
    <cellStyle name="20% - Accent1 4 6 6 5 2" xfId="45152" xr:uid="{00000000-0005-0000-0000-0000A9AF0000}"/>
    <cellStyle name="20% - Accent1 4 6 6 5 2 2" xfId="45153" xr:uid="{00000000-0005-0000-0000-0000AAAF0000}"/>
    <cellStyle name="20% - Accent1 4 6 6 5 3" xfId="45154" xr:uid="{00000000-0005-0000-0000-0000ABAF0000}"/>
    <cellStyle name="20% - Accent1 4 6 6 6" xfId="45155" xr:uid="{00000000-0005-0000-0000-0000ACAF0000}"/>
    <cellStyle name="20% - Accent1 4 6 6 6 2" xfId="45156" xr:uid="{00000000-0005-0000-0000-0000ADAF0000}"/>
    <cellStyle name="20% - Accent1 4 6 6 6 2 2" xfId="45157" xr:uid="{00000000-0005-0000-0000-0000AEAF0000}"/>
    <cellStyle name="20% - Accent1 4 6 6 6 3" xfId="45158" xr:uid="{00000000-0005-0000-0000-0000AFAF0000}"/>
    <cellStyle name="20% - Accent1 4 6 6 7" xfId="45159" xr:uid="{00000000-0005-0000-0000-0000B0AF0000}"/>
    <cellStyle name="20% - Accent1 4 6 6 7 2" xfId="45160" xr:uid="{00000000-0005-0000-0000-0000B1AF0000}"/>
    <cellStyle name="20% - Accent1 4 6 6 8" xfId="45161" xr:uid="{00000000-0005-0000-0000-0000B2AF0000}"/>
    <cellStyle name="20% - Accent1 4 6 6 8 2" xfId="45162" xr:uid="{00000000-0005-0000-0000-0000B3AF0000}"/>
    <cellStyle name="20% - Accent1 4 6 6 9" xfId="45163" xr:uid="{00000000-0005-0000-0000-0000B4AF0000}"/>
    <cellStyle name="20% - Accent1 4 6 7" xfId="45164" xr:uid="{00000000-0005-0000-0000-0000B5AF0000}"/>
    <cellStyle name="20% - Accent1 4 6 7 2" xfId="45165" xr:uid="{00000000-0005-0000-0000-0000B6AF0000}"/>
    <cellStyle name="20% - Accent1 4 6 7 2 2" xfId="45166" xr:uid="{00000000-0005-0000-0000-0000B7AF0000}"/>
    <cellStyle name="20% - Accent1 4 6 7 2 2 2" xfId="45167" xr:uid="{00000000-0005-0000-0000-0000B8AF0000}"/>
    <cellStyle name="20% - Accent1 4 6 7 2 2 2 2" xfId="45168" xr:uid="{00000000-0005-0000-0000-0000B9AF0000}"/>
    <cellStyle name="20% - Accent1 4 6 7 2 2 3" xfId="45169" xr:uid="{00000000-0005-0000-0000-0000BAAF0000}"/>
    <cellStyle name="20% - Accent1 4 6 7 2 3" xfId="45170" xr:uid="{00000000-0005-0000-0000-0000BBAF0000}"/>
    <cellStyle name="20% - Accent1 4 6 7 2 3 2" xfId="45171" xr:uid="{00000000-0005-0000-0000-0000BCAF0000}"/>
    <cellStyle name="20% - Accent1 4 6 7 2 4" xfId="45172" xr:uid="{00000000-0005-0000-0000-0000BDAF0000}"/>
    <cellStyle name="20% - Accent1 4 6 7 3" xfId="45173" xr:uid="{00000000-0005-0000-0000-0000BEAF0000}"/>
    <cellStyle name="20% - Accent1 4 6 7 3 2" xfId="45174" xr:uid="{00000000-0005-0000-0000-0000BFAF0000}"/>
    <cellStyle name="20% - Accent1 4 6 7 3 2 2" xfId="45175" xr:uid="{00000000-0005-0000-0000-0000C0AF0000}"/>
    <cellStyle name="20% - Accent1 4 6 7 3 2 2 2" xfId="45176" xr:uid="{00000000-0005-0000-0000-0000C1AF0000}"/>
    <cellStyle name="20% - Accent1 4 6 7 3 2 3" xfId="45177" xr:uid="{00000000-0005-0000-0000-0000C2AF0000}"/>
    <cellStyle name="20% - Accent1 4 6 7 3 3" xfId="45178" xr:uid="{00000000-0005-0000-0000-0000C3AF0000}"/>
    <cellStyle name="20% - Accent1 4 6 7 3 3 2" xfId="45179" xr:uid="{00000000-0005-0000-0000-0000C4AF0000}"/>
    <cellStyle name="20% - Accent1 4 6 7 3 4" xfId="45180" xr:uid="{00000000-0005-0000-0000-0000C5AF0000}"/>
    <cellStyle name="20% - Accent1 4 6 7 4" xfId="45181" xr:uid="{00000000-0005-0000-0000-0000C6AF0000}"/>
    <cellStyle name="20% - Accent1 4 6 7 4 2" xfId="45182" xr:uid="{00000000-0005-0000-0000-0000C7AF0000}"/>
    <cellStyle name="20% - Accent1 4 6 7 4 2 2" xfId="45183" xr:uid="{00000000-0005-0000-0000-0000C8AF0000}"/>
    <cellStyle name="20% - Accent1 4 6 7 4 2 2 2" xfId="45184" xr:uid="{00000000-0005-0000-0000-0000C9AF0000}"/>
    <cellStyle name="20% - Accent1 4 6 7 4 2 3" xfId="45185" xr:uid="{00000000-0005-0000-0000-0000CAAF0000}"/>
    <cellStyle name="20% - Accent1 4 6 7 4 3" xfId="45186" xr:uid="{00000000-0005-0000-0000-0000CBAF0000}"/>
    <cellStyle name="20% - Accent1 4 6 7 4 3 2" xfId="45187" xr:uid="{00000000-0005-0000-0000-0000CCAF0000}"/>
    <cellStyle name="20% - Accent1 4 6 7 4 4" xfId="45188" xr:uid="{00000000-0005-0000-0000-0000CDAF0000}"/>
    <cellStyle name="20% - Accent1 4 6 7 5" xfId="45189" xr:uid="{00000000-0005-0000-0000-0000CEAF0000}"/>
    <cellStyle name="20% - Accent1 4 6 7 5 2" xfId="45190" xr:uid="{00000000-0005-0000-0000-0000CFAF0000}"/>
    <cellStyle name="20% - Accent1 4 6 7 5 2 2" xfId="45191" xr:uid="{00000000-0005-0000-0000-0000D0AF0000}"/>
    <cellStyle name="20% - Accent1 4 6 7 5 3" xfId="45192" xr:uid="{00000000-0005-0000-0000-0000D1AF0000}"/>
    <cellStyle name="20% - Accent1 4 6 7 6" xfId="45193" xr:uid="{00000000-0005-0000-0000-0000D2AF0000}"/>
    <cellStyle name="20% - Accent1 4 6 7 6 2" xfId="45194" xr:uid="{00000000-0005-0000-0000-0000D3AF0000}"/>
    <cellStyle name="20% - Accent1 4 6 7 6 2 2" xfId="45195" xr:uid="{00000000-0005-0000-0000-0000D4AF0000}"/>
    <cellStyle name="20% - Accent1 4 6 7 6 3" xfId="45196" xr:uid="{00000000-0005-0000-0000-0000D5AF0000}"/>
    <cellStyle name="20% - Accent1 4 6 7 7" xfId="45197" xr:uid="{00000000-0005-0000-0000-0000D6AF0000}"/>
    <cellStyle name="20% - Accent1 4 6 7 7 2" xfId="45198" xr:uid="{00000000-0005-0000-0000-0000D7AF0000}"/>
    <cellStyle name="20% - Accent1 4 6 7 8" xfId="45199" xr:uid="{00000000-0005-0000-0000-0000D8AF0000}"/>
    <cellStyle name="20% - Accent1 4 6 7 8 2" xfId="45200" xr:uid="{00000000-0005-0000-0000-0000D9AF0000}"/>
    <cellStyle name="20% - Accent1 4 6 7 9" xfId="45201" xr:uid="{00000000-0005-0000-0000-0000DAAF0000}"/>
    <cellStyle name="20% - Accent1 4 6 8" xfId="45202" xr:uid="{00000000-0005-0000-0000-0000DBAF0000}"/>
    <cellStyle name="20% - Accent1 4 6 8 2" xfId="45203" xr:uid="{00000000-0005-0000-0000-0000DCAF0000}"/>
    <cellStyle name="20% - Accent1 4 6 8 2 2" xfId="45204" xr:uid="{00000000-0005-0000-0000-0000DDAF0000}"/>
    <cellStyle name="20% - Accent1 4 6 8 2 2 2" xfId="45205" xr:uid="{00000000-0005-0000-0000-0000DEAF0000}"/>
    <cellStyle name="20% - Accent1 4 6 8 2 3" xfId="45206" xr:uid="{00000000-0005-0000-0000-0000DFAF0000}"/>
    <cellStyle name="20% - Accent1 4 6 8 3" xfId="45207" xr:uid="{00000000-0005-0000-0000-0000E0AF0000}"/>
    <cellStyle name="20% - Accent1 4 6 8 3 2" xfId="45208" xr:uid="{00000000-0005-0000-0000-0000E1AF0000}"/>
    <cellStyle name="20% - Accent1 4 6 8 4" xfId="45209" xr:uid="{00000000-0005-0000-0000-0000E2AF0000}"/>
    <cellStyle name="20% - Accent1 4 6 9" xfId="45210" xr:uid="{00000000-0005-0000-0000-0000E3AF0000}"/>
    <cellStyle name="20% - Accent1 4 6 9 2" xfId="45211" xr:uid="{00000000-0005-0000-0000-0000E4AF0000}"/>
    <cellStyle name="20% - Accent1 4 6 9 2 2" xfId="45212" xr:uid="{00000000-0005-0000-0000-0000E5AF0000}"/>
    <cellStyle name="20% - Accent1 4 6 9 2 2 2" xfId="45213" xr:uid="{00000000-0005-0000-0000-0000E6AF0000}"/>
    <cellStyle name="20% - Accent1 4 6 9 2 3" xfId="45214" xr:uid="{00000000-0005-0000-0000-0000E7AF0000}"/>
    <cellStyle name="20% - Accent1 4 6 9 3" xfId="45215" xr:uid="{00000000-0005-0000-0000-0000E8AF0000}"/>
    <cellStyle name="20% - Accent1 4 6 9 3 2" xfId="45216" xr:uid="{00000000-0005-0000-0000-0000E9AF0000}"/>
    <cellStyle name="20% - Accent1 4 6 9 4" xfId="45217" xr:uid="{00000000-0005-0000-0000-0000EAAF0000}"/>
    <cellStyle name="20% - Accent1 4 7" xfId="45218" xr:uid="{00000000-0005-0000-0000-0000EBAF0000}"/>
    <cellStyle name="20% - Accent1 4 7 10" xfId="45219" xr:uid="{00000000-0005-0000-0000-0000ECAF0000}"/>
    <cellStyle name="20% - Accent1 4 7 10 2" xfId="45220" xr:uid="{00000000-0005-0000-0000-0000EDAF0000}"/>
    <cellStyle name="20% - Accent1 4 7 10 2 2" xfId="45221" xr:uid="{00000000-0005-0000-0000-0000EEAF0000}"/>
    <cellStyle name="20% - Accent1 4 7 10 3" xfId="45222" xr:uid="{00000000-0005-0000-0000-0000EFAF0000}"/>
    <cellStyle name="20% - Accent1 4 7 11" xfId="45223" xr:uid="{00000000-0005-0000-0000-0000F0AF0000}"/>
    <cellStyle name="20% - Accent1 4 7 11 2" xfId="45224" xr:uid="{00000000-0005-0000-0000-0000F1AF0000}"/>
    <cellStyle name="20% - Accent1 4 7 11 2 2" xfId="45225" xr:uid="{00000000-0005-0000-0000-0000F2AF0000}"/>
    <cellStyle name="20% - Accent1 4 7 11 3" xfId="45226" xr:uid="{00000000-0005-0000-0000-0000F3AF0000}"/>
    <cellStyle name="20% - Accent1 4 7 12" xfId="45227" xr:uid="{00000000-0005-0000-0000-0000F4AF0000}"/>
    <cellStyle name="20% - Accent1 4 7 12 2" xfId="45228" xr:uid="{00000000-0005-0000-0000-0000F5AF0000}"/>
    <cellStyle name="20% - Accent1 4 7 13" xfId="45229" xr:uid="{00000000-0005-0000-0000-0000F6AF0000}"/>
    <cellStyle name="20% - Accent1 4 7 13 2" xfId="45230" xr:uid="{00000000-0005-0000-0000-0000F7AF0000}"/>
    <cellStyle name="20% - Accent1 4 7 14" xfId="45231" xr:uid="{00000000-0005-0000-0000-0000F8AF0000}"/>
    <cellStyle name="20% - Accent1 4 7 2" xfId="45232" xr:uid="{00000000-0005-0000-0000-0000F9AF0000}"/>
    <cellStyle name="20% - Accent1 4 7 2 10" xfId="45233" xr:uid="{00000000-0005-0000-0000-0000FAAF0000}"/>
    <cellStyle name="20% - Accent1 4 7 2 10 2" xfId="45234" xr:uid="{00000000-0005-0000-0000-0000FBAF0000}"/>
    <cellStyle name="20% - Accent1 4 7 2 11" xfId="45235" xr:uid="{00000000-0005-0000-0000-0000FCAF0000}"/>
    <cellStyle name="20% - Accent1 4 7 2 2" xfId="45236" xr:uid="{00000000-0005-0000-0000-0000FDAF0000}"/>
    <cellStyle name="20% - Accent1 4 7 2 2 2" xfId="45237" xr:uid="{00000000-0005-0000-0000-0000FEAF0000}"/>
    <cellStyle name="20% - Accent1 4 7 2 2 2 2" xfId="45238" xr:uid="{00000000-0005-0000-0000-0000FFAF0000}"/>
    <cellStyle name="20% - Accent1 4 7 2 2 2 2 2" xfId="45239" xr:uid="{00000000-0005-0000-0000-000000B00000}"/>
    <cellStyle name="20% - Accent1 4 7 2 2 2 2 2 2" xfId="45240" xr:uid="{00000000-0005-0000-0000-000001B00000}"/>
    <cellStyle name="20% - Accent1 4 7 2 2 2 2 3" xfId="45241" xr:uid="{00000000-0005-0000-0000-000002B00000}"/>
    <cellStyle name="20% - Accent1 4 7 2 2 2 3" xfId="45242" xr:uid="{00000000-0005-0000-0000-000003B00000}"/>
    <cellStyle name="20% - Accent1 4 7 2 2 2 3 2" xfId="45243" xr:uid="{00000000-0005-0000-0000-000004B00000}"/>
    <cellStyle name="20% - Accent1 4 7 2 2 2 4" xfId="45244" xr:uid="{00000000-0005-0000-0000-000005B00000}"/>
    <cellStyle name="20% - Accent1 4 7 2 2 3" xfId="45245" xr:uid="{00000000-0005-0000-0000-000006B00000}"/>
    <cellStyle name="20% - Accent1 4 7 2 2 3 2" xfId="45246" xr:uid="{00000000-0005-0000-0000-000007B00000}"/>
    <cellStyle name="20% - Accent1 4 7 2 2 3 2 2" xfId="45247" xr:uid="{00000000-0005-0000-0000-000008B00000}"/>
    <cellStyle name="20% - Accent1 4 7 2 2 3 2 2 2" xfId="45248" xr:uid="{00000000-0005-0000-0000-000009B00000}"/>
    <cellStyle name="20% - Accent1 4 7 2 2 3 2 3" xfId="45249" xr:uid="{00000000-0005-0000-0000-00000AB00000}"/>
    <cellStyle name="20% - Accent1 4 7 2 2 3 3" xfId="45250" xr:uid="{00000000-0005-0000-0000-00000BB00000}"/>
    <cellStyle name="20% - Accent1 4 7 2 2 3 3 2" xfId="45251" xr:uid="{00000000-0005-0000-0000-00000CB00000}"/>
    <cellStyle name="20% - Accent1 4 7 2 2 3 4" xfId="45252" xr:uid="{00000000-0005-0000-0000-00000DB00000}"/>
    <cellStyle name="20% - Accent1 4 7 2 2 4" xfId="45253" xr:uid="{00000000-0005-0000-0000-00000EB00000}"/>
    <cellStyle name="20% - Accent1 4 7 2 2 4 2" xfId="45254" xr:uid="{00000000-0005-0000-0000-00000FB00000}"/>
    <cellStyle name="20% - Accent1 4 7 2 2 4 2 2" xfId="45255" xr:uid="{00000000-0005-0000-0000-000010B00000}"/>
    <cellStyle name="20% - Accent1 4 7 2 2 4 2 2 2" xfId="45256" xr:uid="{00000000-0005-0000-0000-000011B00000}"/>
    <cellStyle name="20% - Accent1 4 7 2 2 4 2 3" xfId="45257" xr:uid="{00000000-0005-0000-0000-000012B00000}"/>
    <cellStyle name="20% - Accent1 4 7 2 2 4 3" xfId="45258" xr:uid="{00000000-0005-0000-0000-000013B00000}"/>
    <cellStyle name="20% - Accent1 4 7 2 2 4 3 2" xfId="45259" xr:uid="{00000000-0005-0000-0000-000014B00000}"/>
    <cellStyle name="20% - Accent1 4 7 2 2 4 4" xfId="45260" xr:uid="{00000000-0005-0000-0000-000015B00000}"/>
    <cellStyle name="20% - Accent1 4 7 2 2 5" xfId="45261" xr:uid="{00000000-0005-0000-0000-000016B00000}"/>
    <cellStyle name="20% - Accent1 4 7 2 2 5 2" xfId="45262" xr:uid="{00000000-0005-0000-0000-000017B00000}"/>
    <cellStyle name="20% - Accent1 4 7 2 2 5 2 2" xfId="45263" xr:uid="{00000000-0005-0000-0000-000018B00000}"/>
    <cellStyle name="20% - Accent1 4 7 2 2 5 3" xfId="45264" xr:uid="{00000000-0005-0000-0000-000019B00000}"/>
    <cellStyle name="20% - Accent1 4 7 2 2 6" xfId="45265" xr:uid="{00000000-0005-0000-0000-00001AB00000}"/>
    <cellStyle name="20% - Accent1 4 7 2 2 6 2" xfId="45266" xr:uid="{00000000-0005-0000-0000-00001BB00000}"/>
    <cellStyle name="20% - Accent1 4 7 2 2 6 2 2" xfId="45267" xr:uid="{00000000-0005-0000-0000-00001CB00000}"/>
    <cellStyle name="20% - Accent1 4 7 2 2 6 3" xfId="45268" xr:uid="{00000000-0005-0000-0000-00001DB00000}"/>
    <cellStyle name="20% - Accent1 4 7 2 2 7" xfId="45269" xr:uid="{00000000-0005-0000-0000-00001EB00000}"/>
    <cellStyle name="20% - Accent1 4 7 2 2 7 2" xfId="45270" xr:uid="{00000000-0005-0000-0000-00001FB00000}"/>
    <cellStyle name="20% - Accent1 4 7 2 2 8" xfId="45271" xr:uid="{00000000-0005-0000-0000-000020B00000}"/>
    <cellStyle name="20% - Accent1 4 7 2 2 8 2" xfId="45272" xr:uid="{00000000-0005-0000-0000-000021B00000}"/>
    <cellStyle name="20% - Accent1 4 7 2 2 9" xfId="45273" xr:uid="{00000000-0005-0000-0000-000022B00000}"/>
    <cellStyle name="20% - Accent1 4 7 2 3" xfId="45274" xr:uid="{00000000-0005-0000-0000-000023B00000}"/>
    <cellStyle name="20% - Accent1 4 7 2 3 2" xfId="45275" xr:uid="{00000000-0005-0000-0000-000024B00000}"/>
    <cellStyle name="20% - Accent1 4 7 2 3 2 2" xfId="45276" xr:uid="{00000000-0005-0000-0000-000025B00000}"/>
    <cellStyle name="20% - Accent1 4 7 2 3 2 2 2" xfId="45277" xr:uid="{00000000-0005-0000-0000-000026B00000}"/>
    <cellStyle name="20% - Accent1 4 7 2 3 2 2 2 2" xfId="45278" xr:uid="{00000000-0005-0000-0000-000027B00000}"/>
    <cellStyle name="20% - Accent1 4 7 2 3 2 2 3" xfId="45279" xr:uid="{00000000-0005-0000-0000-000028B00000}"/>
    <cellStyle name="20% - Accent1 4 7 2 3 2 3" xfId="45280" xr:uid="{00000000-0005-0000-0000-000029B00000}"/>
    <cellStyle name="20% - Accent1 4 7 2 3 2 3 2" xfId="45281" xr:uid="{00000000-0005-0000-0000-00002AB00000}"/>
    <cellStyle name="20% - Accent1 4 7 2 3 2 4" xfId="45282" xr:uid="{00000000-0005-0000-0000-00002BB00000}"/>
    <cellStyle name="20% - Accent1 4 7 2 3 3" xfId="45283" xr:uid="{00000000-0005-0000-0000-00002CB00000}"/>
    <cellStyle name="20% - Accent1 4 7 2 3 3 2" xfId="45284" xr:uid="{00000000-0005-0000-0000-00002DB00000}"/>
    <cellStyle name="20% - Accent1 4 7 2 3 3 2 2" xfId="45285" xr:uid="{00000000-0005-0000-0000-00002EB00000}"/>
    <cellStyle name="20% - Accent1 4 7 2 3 3 2 2 2" xfId="45286" xr:uid="{00000000-0005-0000-0000-00002FB00000}"/>
    <cellStyle name="20% - Accent1 4 7 2 3 3 2 3" xfId="45287" xr:uid="{00000000-0005-0000-0000-000030B00000}"/>
    <cellStyle name="20% - Accent1 4 7 2 3 3 3" xfId="45288" xr:uid="{00000000-0005-0000-0000-000031B00000}"/>
    <cellStyle name="20% - Accent1 4 7 2 3 3 3 2" xfId="45289" xr:uid="{00000000-0005-0000-0000-000032B00000}"/>
    <cellStyle name="20% - Accent1 4 7 2 3 3 4" xfId="45290" xr:uid="{00000000-0005-0000-0000-000033B00000}"/>
    <cellStyle name="20% - Accent1 4 7 2 3 4" xfId="45291" xr:uid="{00000000-0005-0000-0000-000034B00000}"/>
    <cellStyle name="20% - Accent1 4 7 2 3 4 2" xfId="45292" xr:uid="{00000000-0005-0000-0000-000035B00000}"/>
    <cellStyle name="20% - Accent1 4 7 2 3 4 2 2" xfId="45293" xr:uid="{00000000-0005-0000-0000-000036B00000}"/>
    <cellStyle name="20% - Accent1 4 7 2 3 4 2 2 2" xfId="45294" xr:uid="{00000000-0005-0000-0000-000037B00000}"/>
    <cellStyle name="20% - Accent1 4 7 2 3 4 2 3" xfId="45295" xr:uid="{00000000-0005-0000-0000-000038B00000}"/>
    <cellStyle name="20% - Accent1 4 7 2 3 4 3" xfId="45296" xr:uid="{00000000-0005-0000-0000-000039B00000}"/>
    <cellStyle name="20% - Accent1 4 7 2 3 4 3 2" xfId="45297" xr:uid="{00000000-0005-0000-0000-00003AB00000}"/>
    <cellStyle name="20% - Accent1 4 7 2 3 4 4" xfId="45298" xr:uid="{00000000-0005-0000-0000-00003BB00000}"/>
    <cellStyle name="20% - Accent1 4 7 2 3 5" xfId="45299" xr:uid="{00000000-0005-0000-0000-00003CB00000}"/>
    <cellStyle name="20% - Accent1 4 7 2 3 5 2" xfId="45300" xr:uid="{00000000-0005-0000-0000-00003DB00000}"/>
    <cellStyle name="20% - Accent1 4 7 2 3 5 2 2" xfId="45301" xr:uid="{00000000-0005-0000-0000-00003EB00000}"/>
    <cellStyle name="20% - Accent1 4 7 2 3 5 3" xfId="45302" xr:uid="{00000000-0005-0000-0000-00003FB00000}"/>
    <cellStyle name="20% - Accent1 4 7 2 3 6" xfId="45303" xr:uid="{00000000-0005-0000-0000-000040B00000}"/>
    <cellStyle name="20% - Accent1 4 7 2 3 6 2" xfId="45304" xr:uid="{00000000-0005-0000-0000-000041B00000}"/>
    <cellStyle name="20% - Accent1 4 7 2 3 6 2 2" xfId="45305" xr:uid="{00000000-0005-0000-0000-000042B00000}"/>
    <cellStyle name="20% - Accent1 4 7 2 3 6 3" xfId="45306" xr:uid="{00000000-0005-0000-0000-000043B00000}"/>
    <cellStyle name="20% - Accent1 4 7 2 3 7" xfId="45307" xr:uid="{00000000-0005-0000-0000-000044B00000}"/>
    <cellStyle name="20% - Accent1 4 7 2 3 7 2" xfId="45308" xr:uid="{00000000-0005-0000-0000-000045B00000}"/>
    <cellStyle name="20% - Accent1 4 7 2 3 8" xfId="45309" xr:uid="{00000000-0005-0000-0000-000046B00000}"/>
    <cellStyle name="20% - Accent1 4 7 2 3 8 2" xfId="45310" xr:uid="{00000000-0005-0000-0000-000047B00000}"/>
    <cellStyle name="20% - Accent1 4 7 2 3 9" xfId="45311" xr:uid="{00000000-0005-0000-0000-000048B00000}"/>
    <cellStyle name="20% - Accent1 4 7 2 4" xfId="45312" xr:uid="{00000000-0005-0000-0000-000049B00000}"/>
    <cellStyle name="20% - Accent1 4 7 2 4 2" xfId="45313" xr:uid="{00000000-0005-0000-0000-00004AB00000}"/>
    <cellStyle name="20% - Accent1 4 7 2 4 2 2" xfId="45314" xr:uid="{00000000-0005-0000-0000-00004BB00000}"/>
    <cellStyle name="20% - Accent1 4 7 2 4 2 2 2" xfId="45315" xr:uid="{00000000-0005-0000-0000-00004CB00000}"/>
    <cellStyle name="20% - Accent1 4 7 2 4 2 3" xfId="45316" xr:uid="{00000000-0005-0000-0000-00004DB00000}"/>
    <cellStyle name="20% - Accent1 4 7 2 4 3" xfId="45317" xr:uid="{00000000-0005-0000-0000-00004EB00000}"/>
    <cellStyle name="20% - Accent1 4 7 2 4 3 2" xfId="45318" xr:uid="{00000000-0005-0000-0000-00004FB00000}"/>
    <cellStyle name="20% - Accent1 4 7 2 4 4" xfId="45319" xr:uid="{00000000-0005-0000-0000-000050B00000}"/>
    <cellStyle name="20% - Accent1 4 7 2 5" xfId="45320" xr:uid="{00000000-0005-0000-0000-000051B00000}"/>
    <cellStyle name="20% - Accent1 4 7 2 5 2" xfId="45321" xr:uid="{00000000-0005-0000-0000-000052B00000}"/>
    <cellStyle name="20% - Accent1 4 7 2 5 2 2" xfId="45322" xr:uid="{00000000-0005-0000-0000-000053B00000}"/>
    <cellStyle name="20% - Accent1 4 7 2 5 2 2 2" xfId="45323" xr:uid="{00000000-0005-0000-0000-000054B00000}"/>
    <cellStyle name="20% - Accent1 4 7 2 5 2 3" xfId="45324" xr:uid="{00000000-0005-0000-0000-000055B00000}"/>
    <cellStyle name="20% - Accent1 4 7 2 5 3" xfId="45325" xr:uid="{00000000-0005-0000-0000-000056B00000}"/>
    <cellStyle name="20% - Accent1 4 7 2 5 3 2" xfId="45326" xr:uid="{00000000-0005-0000-0000-000057B00000}"/>
    <cellStyle name="20% - Accent1 4 7 2 5 4" xfId="45327" xr:uid="{00000000-0005-0000-0000-000058B00000}"/>
    <cellStyle name="20% - Accent1 4 7 2 6" xfId="45328" xr:uid="{00000000-0005-0000-0000-000059B00000}"/>
    <cellStyle name="20% - Accent1 4 7 2 6 2" xfId="45329" xr:uid="{00000000-0005-0000-0000-00005AB00000}"/>
    <cellStyle name="20% - Accent1 4 7 2 6 2 2" xfId="45330" xr:uid="{00000000-0005-0000-0000-00005BB00000}"/>
    <cellStyle name="20% - Accent1 4 7 2 6 2 2 2" xfId="45331" xr:uid="{00000000-0005-0000-0000-00005CB00000}"/>
    <cellStyle name="20% - Accent1 4 7 2 6 2 3" xfId="45332" xr:uid="{00000000-0005-0000-0000-00005DB00000}"/>
    <cellStyle name="20% - Accent1 4 7 2 6 3" xfId="45333" xr:uid="{00000000-0005-0000-0000-00005EB00000}"/>
    <cellStyle name="20% - Accent1 4 7 2 6 3 2" xfId="45334" xr:uid="{00000000-0005-0000-0000-00005FB00000}"/>
    <cellStyle name="20% - Accent1 4 7 2 6 4" xfId="45335" xr:uid="{00000000-0005-0000-0000-000060B00000}"/>
    <cellStyle name="20% - Accent1 4 7 2 7" xfId="45336" xr:uid="{00000000-0005-0000-0000-000061B00000}"/>
    <cellStyle name="20% - Accent1 4 7 2 7 2" xfId="45337" xr:uid="{00000000-0005-0000-0000-000062B00000}"/>
    <cellStyle name="20% - Accent1 4 7 2 7 2 2" xfId="45338" xr:uid="{00000000-0005-0000-0000-000063B00000}"/>
    <cellStyle name="20% - Accent1 4 7 2 7 3" xfId="45339" xr:uid="{00000000-0005-0000-0000-000064B00000}"/>
    <cellStyle name="20% - Accent1 4 7 2 8" xfId="45340" xr:uid="{00000000-0005-0000-0000-000065B00000}"/>
    <cellStyle name="20% - Accent1 4 7 2 8 2" xfId="45341" xr:uid="{00000000-0005-0000-0000-000066B00000}"/>
    <cellStyle name="20% - Accent1 4 7 2 8 2 2" xfId="45342" xr:uid="{00000000-0005-0000-0000-000067B00000}"/>
    <cellStyle name="20% - Accent1 4 7 2 8 3" xfId="45343" xr:uid="{00000000-0005-0000-0000-000068B00000}"/>
    <cellStyle name="20% - Accent1 4 7 2 9" xfId="45344" xr:uid="{00000000-0005-0000-0000-000069B00000}"/>
    <cellStyle name="20% - Accent1 4 7 2 9 2" xfId="45345" xr:uid="{00000000-0005-0000-0000-00006AB00000}"/>
    <cellStyle name="20% - Accent1 4 7 3" xfId="45346" xr:uid="{00000000-0005-0000-0000-00006BB00000}"/>
    <cellStyle name="20% - Accent1 4 7 3 10" xfId="45347" xr:uid="{00000000-0005-0000-0000-00006CB00000}"/>
    <cellStyle name="20% - Accent1 4 7 3 10 2" xfId="45348" xr:uid="{00000000-0005-0000-0000-00006DB00000}"/>
    <cellStyle name="20% - Accent1 4 7 3 11" xfId="45349" xr:uid="{00000000-0005-0000-0000-00006EB00000}"/>
    <cellStyle name="20% - Accent1 4 7 3 2" xfId="45350" xr:uid="{00000000-0005-0000-0000-00006FB00000}"/>
    <cellStyle name="20% - Accent1 4 7 3 2 2" xfId="45351" xr:uid="{00000000-0005-0000-0000-000070B00000}"/>
    <cellStyle name="20% - Accent1 4 7 3 2 2 2" xfId="45352" xr:uid="{00000000-0005-0000-0000-000071B00000}"/>
    <cellStyle name="20% - Accent1 4 7 3 2 2 2 2" xfId="45353" xr:uid="{00000000-0005-0000-0000-000072B00000}"/>
    <cellStyle name="20% - Accent1 4 7 3 2 2 2 2 2" xfId="45354" xr:uid="{00000000-0005-0000-0000-000073B00000}"/>
    <cellStyle name="20% - Accent1 4 7 3 2 2 2 3" xfId="45355" xr:uid="{00000000-0005-0000-0000-000074B00000}"/>
    <cellStyle name="20% - Accent1 4 7 3 2 2 3" xfId="45356" xr:uid="{00000000-0005-0000-0000-000075B00000}"/>
    <cellStyle name="20% - Accent1 4 7 3 2 2 3 2" xfId="45357" xr:uid="{00000000-0005-0000-0000-000076B00000}"/>
    <cellStyle name="20% - Accent1 4 7 3 2 2 4" xfId="45358" xr:uid="{00000000-0005-0000-0000-000077B00000}"/>
    <cellStyle name="20% - Accent1 4 7 3 2 3" xfId="45359" xr:uid="{00000000-0005-0000-0000-000078B00000}"/>
    <cellStyle name="20% - Accent1 4 7 3 2 3 2" xfId="45360" xr:uid="{00000000-0005-0000-0000-000079B00000}"/>
    <cellStyle name="20% - Accent1 4 7 3 2 3 2 2" xfId="45361" xr:uid="{00000000-0005-0000-0000-00007AB00000}"/>
    <cellStyle name="20% - Accent1 4 7 3 2 3 2 2 2" xfId="45362" xr:uid="{00000000-0005-0000-0000-00007BB00000}"/>
    <cellStyle name="20% - Accent1 4 7 3 2 3 2 3" xfId="45363" xr:uid="{00000000-0005-0000-0000-00007CB00000}"/>
    <cellStyle name="20% - Accent1 4 7 3 2 3 3" xfId="45364" xr:uid="{00000000-0005-0000-0000-00007DB00000}"/>
    <cellStyle name="20% - Accent1 4 7 3 2 3 3 2" xfId="45365" xr:uid="{00000000-0005-0000-0000-00007EB00000}"/>
    <cellStyle name="20% - Accent1 4 7 3 2 3 4" xfId="45366" xr:uid="{00000000-0005-0000-0000-00007FB00000}"/>
    <cellStyle name="20% - Accent1 4 7 3 2 4" xfId="45367" xr:uid="{00000000-0005-0000-0000-000080B00000}"/>
    <cellStyle name="20% - Accent1 4 7 3 2 4 2" xfId="45368" xr:uid="{00000000-0005-0000-0000-000081B00000}"/>
    <cellStyle name="20% - Accent1 4 7 3 2 4 2 2" xfId="45369" xr:uid="{00000000-0005-0000-0000-000082B00000}"/>
    <cellStyle name="20% - Accent1 4 7 3 2 4 2 2 2" xfId="45370" xr:uid="{00000000-0005-0000-0000-000083B00000}"/>
    <cellStyle name="20% - Accent1 4 7 3 2 4 2 3" xfId="45371" xr:uid="{00000000-0005-0000-0000-000084B00000}"/>
    <cellStyle name="20% - Accent1 4 7 3 2 4 3" xfId="45372" xr:uid="{00000000-0005-0000-0000-000085B00000}"/>
    <cellStyle name="20% - Accent1 4 7 3 2 4 3 2" xfId="45373" xr:uid="{00000000-0005-0000-0000-000086B00000}"/>
    <cellStyle name="20% - Accent1 4 7 3 2 4 4" xfId="45374" xr:uid="{00000000-0005-0000-0000-000087B00000}"/>
    <cellStyle name="20% - Accent1 4 7 3 2 5" xfId="45375" xr:uid="{00000000-0005-0000-0000-000088B00000}"/>
    <cellStyle name="20% - Accent1 4 7 3 2 5 2" xfId="45376" xr:uid="{00000000-0005-0000-0000-000089B00000}"/>
    <cellStyle name="20% - Accent1 4 7 3 2 5 2 2" xfId="45377" xr:uid="{00000000-0005-0000-0000-00008AB00000}"/>
    <cellStyle name="20% - Accent1 4 7 3 2 5 3" xfId="45378" xr:uid="{00000000-0005-0000-0000-00008BB00000}"/>
    <cellStyle name="20% - Accent1 4 7 3 2 6" xfId="45379" xr:uid="{00000000-0005-0000-0000-00008CB00000}"/>
    <cellStyle name="20% - Accent1 4 7 3 2 6 2" xfId="45380" xr:uid="{00000000-0005-0000-0000-00008DB00000}"/>
    <cellStyle name="20% - Accent1 4 7 3 2 6 2 2" xfId="45381" xr:uid="{00000000-0005-0000-0000-00008EB00000}"/>
    <cellStyle name="20% - Accent1 4 7 3 2 6 3" xfId="45382" xr:uid="{00000000-0005-0000-0000-00008FB00000}"/>
    <cellStyle name="20% - Accent1 4 7 3 2 7" xfId="45383" xr:uid="{00000000-0005-0000-0000-000090B00000}"/>
    <cellStyle name="20% - Accent1 4 7 3 2 7 2" xfId="45384" xr:uid="{00000000-0005-0000-0000-000091B00000}"/>
    <cellStyle name="20% - Accent1 4 7 3 2 8" xfId="45385" xr:uid="{00000000-0005-0000-0000-000092B00000}"/>
    <cellStyle name="20% - Accent1 4 7 3 2 8 2" xfId="45386" xr:uid="{00000000-0005-0000-0000-000093B00000}"/>
    <cellStyle name="20% - Accent1 4 7 3 2 9" xfId="45387" xr:uid="{00000000-0005-0000-0000-000094B00000}"/>
    <cellStyle name="20% - Accent1 4 7 3 3" xfId="45388" xr:uid="{00000000-0005-0000-0000-000095B00000}"/>
    <cellStyle name="20% - Accent1 4 7 3 3 2" xfId="45389" xr:uid="{00000000-0005-0000-0000-000096B00000}"/>
    <cellStyle name="20% - Accent1 4 7 3 3 2 2" xfId="45390" xr:uid="{00000000-0005-0000-0000-000097B00000}"/>
    <cellStyle name="20% - Accent1 4 7 3 3 2 2 2" xfId="45391" xr:uid="{00000000-0005-0000-0000-000098B00000}"/>
    <cellStyle name="20% - Accent1 4 7 3 3 2 2 2 2" xfId="45392" xr:uid="{00000000-0005-0000-0000-000099B00000}"/>
    <cellStyle name="20% - Accent1 4 7 3 3 2 2 3" xfId="45393" xr:uid="{00000000-0005-0000-0000-00009AB00000}"/>
    <cellStyle name="20% - Accent1 4 7 3 3 2 3" xfId="45394" xr:uid="{00000000-0005-0000-0000-00009BB00000}"/>
    <cellStyle name="20% - Accent1 4 7 3 3 2 3 2" xfId="45395" xr:uid="{00000000-0005-0000-0000-00009CB00000}"/>
    <cellStyle name="20% - Accent1 4 7 3 3 2 4" xfId="45396" xr:uid="{00000000-0005-0000-0000-00009DB00000}"/>
    <cellStyle name="20% - Accent1 4 7 3 3 3" xfId="45397" xr:uid="{00000000-0005-0000-0000-00009EB00000}"/>
    <cellStyle name="20% - Accent1 4 7 3 3 3 2" xfId="45398" xr:uid="{00000000-0005-0000-0000-00009FB00000}"/>
    <cellStyle name="20% - Accent1 4 7 3 3 3 2 2" xfId="45399" xr:uid="{00000000-0005-0000-0000-0000A0B00000}"/>
    <cellStyle name="20% - Accent1 4 7 3 3 3 2 2 2" xfId="45400" xr:uid="{00000000-0005-0000-0000-0000A1B00000}"/>
    <cellStyle name="20% - Accent1 4 7 3 3 3 2 3" xfId="45401" xr:uid="{00000000-0005-0000-0000-0000A2B00000}"/>
    <cellStyle name="20% - Accent1 4 7 3 3 3 3" xfId="45402" xr:uid="{00000000-0005-0000-0000-0000A3B00000}"/>
    <cellStyle name="20% - Accent1 4 7 3 3 3 3 2" xfId="45403" xr:uid="{00000000-0005-0000-0000-0000A4B00000}"/>
    <cellStyle name="20% - Accent1 4 7 3 3 3 4" xfId="45404" xr:uid="{00000000-0005-0000-0000-0000A5B00000}"/>
    <cellStyle name="20% - Accent1 4 7 3 3 4" xfId="45405" xr:uid="{00000000-0005-0000-0000-0000A6B00000}"/>
    <cellStyle name="20% - Accent1 4 7 3 3 4 2" xfId="45406" xr:uid="{00000000-0005-0000-0000-0000A7B00000}"/>
    <cellStyle name="20% - Accent1 4 7 3 3 4 2 2" xfId="45407" xr:uid="{00000000-0005-0000-0000-0000A8B00000}"/>
    <cellStyle name="20% - Accent1 4 7 3 3 4 2 2 2" xfId="45408" xr:uid="{00000000-0005-0000-0000-0000A9B00000}"/>
    <cellStyle name="20% - Accent1 4 7 3 3 4 2 3" xfId="45409" xr:uid="{00000000-0005-0000-0000-0000AAB00000}"/>
    <cellStyle name="20% - Accent1 4 7 3 3 4 3" xfId="45410" xr:uid="{00000000-0005-0000-0000-0000ABB00000}"/>
    <cellStyle name="20% - Accent1 4 7 3 3 4 3 2" xfId="45411" xr:uid="{00000000-0005-0000-0000-0000ACB00000}"/>
    <cellStyle name="20% - Accent1 4 7 3 3 4 4" xfId="45412" xr:uid="{00000000-0005-0000-0000-0000ADB00000}"/>
    <cellStyle name="20% - Accent1 4 7 3 3 5" xfId="45413" xr:uid="{00000000-0005-0000-0000-0000AEB00000}"/>
    <cellStyle name="20% - Accent1 4 7 3 3 5 2" xfId="45414" xr:uid="{00000000-0005-0000-0000-0000AFB00000}"/>
    <cellStyle name="20% - Accent1 4 7 3 3 5 2 2" xfId="45415" xr:uid="{00000000-0005-0000-0000-0000B0B00000}"/>
    <cellStyle name="20% - Accent1 4 7 3 3 5 3" xfId="45416" xr:uid="{00000000-0005-0000-0000-0000B1B00000}"/>
    <cellStyle name="20% - Accent1 4 7 3 3 6" xfId="45417" xr:uid="{00000000-0005-0000-0000-0000B2B00000}"/>
    <cellStyle name="20% - Accent1 4 7 3 3 6 2" xfId="45418" xr:uid="{00000000-0005-0000-0000-0000B3B00000}"/>
    <cellStyle name="20% - Accent1 4 7 3 3 6 2 2" xfId="45419" xr:uid="{00000000-0005-0000-0000-0000B4B00000}"/>
    <cellStyle name="20% - Accent1 4 7 3 3 6 3" xfId="45420" xr:uid="{00000000-0005-0000-0000-0000B5B00000}"/>
    <cellStyle name="20% - Accent1 4 7 3 3 7" xfId="45421" xr:uid="{00000000-0005-0000-0000-0000B6B00000}"/>
    <cellStyle name="20% - Accent1 4 7 3 3 7 2" xfId="45422" xr:uid="{00000000-0005-0000-0000-0000B7B00000}"/>
    <cellStyle name="20% - Accent1 4 7 3 3 8" xfId="45423" xr:uid="{00000000-0005-0000-0000-0000B8B00000}"/>
    <cellStyle name="20% - Accent1 4 7 3 3 8 2" xfId="45424" xr:uid="{00000000-0005-0000-0000-0000B9B00000}"/>
    <cellStyle name="20% - Accent1 4 7 3 3 9" xfId="45425" xr:uid="{00000000-0005-0000-0000-0000BAB00000}"/>
    <cellStyle name="20% - Accent1 4 7 3 4" xfId="45426" xr:uid="{00000000-0005-0000-0000-0000BBB00000}"/>
    <cellStyle name="20% - Accent1 4 7 3 4 2" xfId="45427" xr:uid="{00000000-0005-0000-0000-0000BCB00000}"/>
    <cellStyle name="20% - Accent1 4 7 3 4 2 2" xfId="45428" xr:uid="{00000000-0005-0000-0000-0000BDB00000}"/>
    <cellStyle name="20% - Accent1 4 7 3 4 2 2 2" xfId="45429" xr:uid="{00000000-0005-0000-0000-0000BEB00000}"/>
    <cellStyle name="20% - Accent1 4 7 3 4 2 3" xfId="45430" xr:uid="{00000000-0005-0000-0000-0000BFB00000}"/>
    <cellStyle name="20% - Accent1 4 7 3 4 3" xfId="45431" xr:uid="{00000000-0005-0000-0000-0000C0B00000}"/>
    <cellStyle name="20% - Accent1 4 7 3 4 3 2" xfId="45432" xr:uid="{00000000-0005-0000-0000-0000C1B00000}"/>
    <cellStyle name="20% - Accent1 4 7 3 4 4" xfId="45433" xr:uid="{00000000-0005-0000-0000-0000C2B00000}"/>
    <cellStyle name="20% - Accent1 4 7 3 5" xfId="45434" xr:uid="{00000000-0005-0000-0000-0000C3B00000}"/>
    <cellStyle name="20% - Accent1 4 7 3 5 2" xfId="45435" xr:uid="{00000000-0005-0000-0000-0000C4B00000}"/>
    <cellStyle name="20% - Accent1 4 7 3 5 2 2" xfId="45436" xr:uid="{00000000-0005-0000-0000-0000C5B00000}"/>
    <cellStyle name="20% - Accent1 4 7 3 5 2 2 2" xfId="45437" xr:uid="{00000000-0005-0000-0000-0000C6B00000}"/>
    <cellStyle name="20% - Accent1 4 7 3 5 2 3" xfId="45438" xr:uid="{00000000-0005-0000-0000-0000C7B00000}"/>
    <cellStyle name="20% - Accent1 4 7 3 5 3" xfId="45439" xr:uid="{00000000-0005-0000-0000-0000C8B00000}"/>
    <cellStyle name="20% - Accent1 4 7 3 5 3 2" xfId="45440" xr:uid="{00000000-0005-0000-0000-0000C9B00000}"/>
    <cellStyle name="20% - Accent1 4 7 3 5 4" xfId="45441" xr:uid="{00000000-0005-0000-0000-0000CAB00000}"/>
    <cellStyle name="20% - Accent1 4 7 3 6" xfId="45442" xr:uid="{00000000-0005-0000-0000-0000CBB00000}"/>
    <cellStyle name="20% - Accent1 4 7 3 6 2" xfId="45443" xr:uid="{00000000-0005-0000-0000-0000CCB00000}"/>
    <cellStyle name="20% - Accent1 4 7 3 6 2 2" xfId="45444" xr:uid="{00000000-0005-0000-0000-0000CDB00000}"/>
    <cellStyle name="20% - Accent1 4 7 3 6 2 2 2" xfId="45445" xr:uid="{00000000-0005-0000-0000-0000CEB00000}"/>
    <cellStyle name="20% - Accent1 4 7 3 6 2 3" xfId="45446" xr:uid="{00000000-0005-0000-0000-0000CFB00000}"/>
    <cellStyle name="20% - Accent1 4 7 3 6 3" xfId="45447" xr:uid="{00000000-0005-0000-0000-0000D0B00000}"/>
    <cellStyle name="20% - Accent1 4 7 3 6 3 2" xfId="45448" xr:uid="{00000000-0005-0000-0000-0000D1B00000}"/>
    <cellStyle name="20% - Accent1 4 7 3 6 4" xfId="45449" xr:uid="{00000000-0005-0000-0000-0000D2B00000}"/>
    <cellStyle name="20% - Accent1 4 7 3 7" xfId="45450" xr:uid="{00000000-0005-0000-0000-0000D3B00000}"/>
    <cellStyle name="20% - Accent1 4 7 3 7 2" xfId="45451" xr:uid="{00000000-0005-0000-0000-0000D4B00000}"/>
    <cellStyle name="20% - Accent1 4 7 3 7 2 2" xfId="45452" xr:uid="{00000000-0005-0000-0000-0000D5B00000}"/>
    <cellStyle name="20% - Accent1 4 7 3 7 3" xfId="45453" xr:uid="{00000000-0005-0000-0000-0000D6B00000}"/>
    <cellStyle name="20% - Accent1 4 7 3 8" xfId="45454" xr:uid="{00000000-0005-0000-0000-0000D7B00000}"/>
    <cellStyle name="20% - Accent1 4 7 3 8 2" xfId="45455" xr:uid="{00000000-0005-0000-0000-0000D8B00000}"/>
    <cellStyle name="20% - Accent1 4 7 3 8 2 2" xfId="45456" xr:uid="{00000000-0005-0000-0000-0000D9B00000}"/>
    <cellStyle name="20% - Accent1 4 7 3 8 3" xfId="45457" xr:uid="{00000000-0005-0000-0000-0000DAB00000}"/>
    <cellStyle name="20% - Accent1 4 7 3 9" xfId="45458" xr:uid="{00000000-0005-0000-0000-0000DBB00000}"/>
    <cellStyle name="20% - Accent1 4 7 3 9 2" xfId="45459" xr:uid="{00000000-0005-0000-0000-0000DCB00000}"/>
    <cellStyle name="20% - Accent1 4 7 4" xfId="45460" xr:uid="{00000000-0005-0000-0000-0000DDB00000}"/>
    <cellStyle name="20% - Accent1 4 7 4 10" xfId="45461" xr:uid="{00000000-0005-0000-0000-0000DEB00000}"/>
    <cellStyle name="20% - Accent1 4 7 4 10 2" xfId="45462" xr:uid="{00000000-0005-0000-0000-0000DFB00000}"/>
    <cellStyle name="20% - Accent1 4 7 4 11" xfId="45463" xr:uid="{00000000-0005-0000-0000-0000E0B00000}"/>
    <cellStyle name="20% - Accent1 4 7 4 2" xfId="45464" xr:uid="{00000000-0005-0000-0000-0000E1B00000}"/>
    <cellStyle name="20% - Accent1 4 7 4 2 2" xfId="45465" xr:uid="{00000000-0005-0000-0000-0000E2B00000}"/>
    <cellStyle name="20% - Accent1 4 7 4 2 2 2" xfId="45466" xr:uid="{00000000-0005-0000-0000-0000E3B00000}"/>
    <cellStyle name="20% - Accent1 4 7 4 2 2 2 2" xfId="45467" xr:uid="{00000000-0005-0000-0000-0000E4B00000}"/>
    <cellStyle name="20% - Accent1 4 7 4 2 2 2 2 2" xfId="45468" xr:uid="{00000000-0005-0000-0000-0000E5B00000}"/>
    <cellStyle name="20% - Accent1 4 7 4 2 2 2 3" xfId="45469" xr:uid="{00000000-0005-0000-0000-0000E6B00000}"/>
    <cellStyle name="20% - Accent1 4 7 4 2 2 3" xfId="45470" xr:uid="{00000000-0005-0000-0000-0000E7B00000}"/>
    <cellStyle name="20% - Accent1 4 7 4 2 2 3 2" xfId="45471" xr:uid="{00000000-0005-0000-0000-0000E8B00000}"/>
    <cellStyle name="20% - Accent1 4 7 4 2 2 4" xfId="45472" xr:uid="{00000000-0005-0000-0000-0000E9B00000}"/>
    <cellStyle name="20% - Accent1 4 7 4 2 3" xfId="45473" xr:uid="{00000000-0005-0000-0000-0000EAB00000}"/>
    <cellStyle name="20% - Accent1 4 7 4 2 3 2" xfId="45474" xr:uid="{00000000-0005-0000-0000-0000EBB00000}"/>
    <cellStyle name="20% - Accent1 4 7 4 2 3 2 2" xfId="45475" xr:uid="{00000000-0005-0000-0000-0000ECB00000}"/>
    <cellStyle name="20% - Accent1 4 7 4 2 3 2 2 2" xfId="45476" xr:uid="{00000000-0005-0000-0000-0000EDB00000}"/>
    <cellStyle name="20% - Accent1 4 7 4 2 3 2 3" xfId="45477" xr:uid="{00000000-0005-0000-0000-0000EEB00000}"/>
    <cellStyle name="20% - Accent1 4 7 4 2 3 3" xfId="45478" xr:uid="{00000000-0005-0000-0000-0000EFB00000}"/>
    <cellStyle name="20% - Accent1 4 7 4 2 3 3 2" xfId="45479" xr:uid="{00000000-0005-0000-0000-0000F0B00000}"/>
    <cellStyle name="20% - Accent1 4 7 4 2 3 4" xfId="45480" xr:uid="{00000000-0005-0000-0000-0000F1B00000}"/>
    <cellStyle name="20% - Accent1 4 7 4 2 4" xfId="45481" xr:uid="{00000000-0005-0000-0000-0000F2B00000}"/>
    <cellStyle name="20% - Accent1 4 7 4 2 4 2" xfId="45482" xr:uid="{00000000-0005-0000-0000-0000F3B00000}"/>
    <cellStyle name="20% - Accent1 4 7 4 2 4 2 2" xfId="45483" xr:uid="{00000000-0005-0000-0000-0000F4B00000}"/>
    <cellStyle name="20% - Accent1 4 7 4 2 4 2 2 2" xfId="45484" xr:uid="{00000000-0005-0000-0000-0000F5B00000}"/>
    <cellStyle name="20% - Accent1 4 7 4 2 4 2 3" xfId="45485" xr:uid="{00000000-0005-0000-0000-0000F6B00000}"/>
    <cellStyle name="20% - Accent1 4 7 4 2 4 3" xfId="45486" xr:uid="{00000000-0005-0000-0000-0000F7B00000}"/>
    <cellStyle name="20% - Accent1 4 7 4 2 4 3 2" xfId="45487" xr:uid="{00000000-0005-0000-0000-0000F8B00000}"/>
    <cellStyle name="20% - Accent1 4 7 4 2 4 4" xfId="45488" xr:uid="{00000000-0005-0000-0000-0000F9B00000}"/>
    <cellStyle name="20% - Accent1 4 7 4 2 5" xfId="45489" xr:uid="{00000000-0005-0000-0000-0000FAB00000}"/>
    <cellStyle name="20% - Accent1 4 7 4 2 5 2" xfId="45490" xr:uid="{00000000-0005-0000-0000-0000FBB00000}"/>
    <cellStyle name="20% - Accent1 4 7 4 2 5 2 2" xfId="45491" xr:uid="{00000000-0005-0000-0000-0000FCB00000}"/>
    <cellStyle name="20% - Accent1 4 7 4 2 5 3" xfId="45492" xr:uid="{00000000-0005-0000-0000-0000FDB00000}"/>
    <cellStyle name="20% - Accent1 4 7 4 2 6" xfId="45493" xr:uid="{00000000-0005-0000-0000-0000FEB00000}"/>
    <cellStyle name="20% - Accent1 4 7 4 2 6 2" xfId="45494" xr:uid="{00000000-0005-0000-0000-0000FFB00000}"/>
    <cellStyle name="20% - Accent1 4 7 4 2 6 2 2" xfId="45495" xr:uid="{00000000-0005-0000-0000-000000B10000}"/>
    <cellStyle name="20% - Accent1 4 7 4 2 6 3" xfId="45496" xr:uid="{00000000-0005-0000-0000-000001B10000}"/>
    <cellStyle name="20% - Accent1 4 7 4 2 7" xfId="45497" xr:uid="{00000000-0005-0000-0000-000002B10000}"/>
    <cellStyle name="20% - Accent1 4 7 4 2 7 2" xfId="45498" xr:uid="{00000000-0005-0000-0000-000003B10000}"/>
    <cellStyle name="20% - Accent1 4 7 4 2 8" xfId="45499" xr:uid="{00000000-0005-0000-0000-000004B10000}"/>
    <cellStyle name="20% - Accent1 4 7 4 2 8 2" xfId="45500" xr:uid="{00000000-0005-0000-0000-000005B10000}"/>
    <cellStyle name="20% - Accent1 4 7 4 2 9" xfId="45501" xr:uid="{00000000-0005-0000-0000-000006B10000}"/>
    <cellStyle name="20% - Accent1 4 7 4 3" xfId="45502" xr:uid="{00000000-0005-0000-0000-000007B10000}"/>
    <cellStyle name="20% - Accent1 4 7 4 3 2" xfId="45503" xr:uid="{00000000-0005-0000-0000-000008B10000}"/>
    <cellStyle name="20% - Accent1 4 7 4 3 2 2" xfId="45504" xr:uid="{00000000-0005-0000-0000-000009B10000}"/>
    <cellStyle name="20% - Accent1 4 7 4 3 2 2 2" xfId="45505" xr:uid="{00000000-0005-0000-0000-00000AB10000}"/>
    <cellStyle name="20% - Accent1 4 7 4 3 2 2 2 2" xfId="45506" xr:uid="{00000000-0005-0000-0000-00000BB10000}"/>
    <cellStyle name="20% - Accent1 4 7 4 3 2 2 3" xfId="45507" xr:uid="{00000000-0005-0000-0000-00000CB10000}"/>
    <cellStyle name="20% - Accent1 4 7 4 3 2 3" xfId="45508" xr:uid="{00000000-0005-0000-0000-00000DB10000}"/>
    <cellStyle name="20% - Accent1 4 7 4 3 2 3 2" xfId="45509" xr:uid="{00000000-0005-0000-0000-00000EB10000}"/>
    <cellStyle name="20% - Accent1 4 7 4 3 2 4" xfId="45510" xr:uid="{00000000-0005-0000-0000-00000FB10000}"/>
    <cellStyle name="20% - Accent1 4 7 4 3 3" xfId="45511" xr:uid="{00000000-0005-0000-0000-000010B10000}"/>
    <cellStyle name="20% - Accent1 4 7 4 3 3 2" xfId="45512" xr:uid="{00000000-0005-0000-0000-000011B10000}"/>
    <cellStyle name="20% - Accent1 4 7 4 3 3 2 2" xfId="45513" xr:uid="{00000000-0005-0000-0000-000012B10000}"/>
    <cellStyle name="20% - Accent1 4 7 4 3 3 2 2 2" xfId="45514" xr:uid="{00000000-0005-0000-0000-000013B10000}"/>
    <cellStyle name="20% - Accent1 4 7 4 3 3 2 3" xfId="45515" xr:uid="{00000000-0005-0000-0000-000014B10000}"/>
    <cellStyle name="20% - Accent1 4 7 4 3 3 3" xfId="45516" xr:uid="{00000000-0005-0000-0000-000015B10000}"/>
    <cellStyle name="20% - Accent1 4 7 4 3 3 3 2" xfId="45517" xr:uid="{00000000-0005-0000-0000-000016B10000}"/>
    <cellStyle name="20% - Accent1 4 7 4 3 3 4" xfId="45518" xr:uid="{00000000-0005-0000-0000-000017B10000}"/>
    <cellStyle name="20% - Accent1 4 7 4 3 4" xfId="45519" xr:uid="{00000000-0005-0000-0000-000018B10000}"/>
    <cellStyle name="20% - Accent1 4 7 4 3 4 2" xfId="45520" xr:uid="{00000000-0005-0000-0000-000019B10000}"/>
    <cellStyle name="20% - Accent1 4 7 4 3 4 2 2" xfId="45521" xr:uid="{00000000-0005-0000-0000-00001AB10000}"/>
    <cellStyle name="20% - Accent1 4 7 4 3 4 2 2 2" xfId="45522" xr:uid="{00000000-0005-0000-0000-00001BB10000}"/>
    <cellStyle name="20% - Accent1 4 7 4 3 4 2 3" xfId="45523" xr:uid="{00000000-0005-0000-0000-00001CB10000}"/>
    <cellStyle name="20% - Accent1 4 7 4 3 4 3" xfId="45524" xr:uid="{00000000-0005-0000-0000-00001DB10000}"/>
    <cellStyle name="20% - Accent1 4 7 4 3 4 3 2" xfId="45525" xr:uid="{00000000-0005-0000-0000-00001EB10000}"/>
    <cellStyle name="20% - Accent1 4 7 4 3 4 4" xfId="45526" xr:uid="{00000000-0005-0000-0000-00001FB10000}"/>
    <cellStyle name="20% - Accent1 4 7 4 3 5" xfId="45527" xr:uid="{00000000-0005-0000-0000-000020B10000}"/>
    <cellStyle name="20% - Accent1 4 7 4 3 5 2" xfId="45528" xr:uid="{00000000-0005-0000-0000-000021B10000}"/>
    <cellStyle name="20% - Accent1 4 7 4 3 5 2 2" xfId="45529" xr:uid="{00000000-0005-0000-0000-000022B10000}"/>
    <cellStyle name="20% - Accent1 4 7 4 3 5 3" xfId="45530" xr:uid="{00000000-0005-0000-0000-000023B10000}"/>
    <cellStyle name="20% - Accent1 4 7 4 3 6" xfId="45531" xr:uid="{00000000-0005-0000-0000-000024B10000}"/>
    <cellStyle name="20% - Accent1 4 7 4 3 6 2" xfId="45532" xr:uid="{00000000-0005-0000-0000-000025B10000}"/>
    <cellStyle name="20% - Accent1 4 7 4 3 6 2 2" xfId="45533" xr:uid="{00000000-0005-0000-0000-000026B10000}"/>
    <cellStyle name="20% - Accent1 4 7 4 3 6 3" xfId="45534" xr:uid="{00000000-0005-0000-0000-000027B10000}"/>
    <cellStyle name="20% - Accent1 4 7 4 3 7" xfId="45535" xr:uid="{00000000-0005-0000-0000-000028B10000}"/>
    <cellStyle name="20% - Accent1 4 7 4 3 7 2" xfId="45536" xr:uid="{00000000-0005-0000-0000-000029B10000}"/>
    <cellStyle name="20% - Accent1 4 7 4 3 8" xfId="45537" xr:uid="{00000000-0005-0000-0000-00002AB10000}"/>
    <cellStyle name="20% - Accent1 4 7 4 3 8 2" xfId="45538" xr:uid="{00000000-0005-0000-0000-00002BB10000}"/>
    <cellStyle name="20% - Accent1 4 7 4 3 9" xfId="45539" xr:uid="{00000000-0005-0000-0000-00002CB10000}"/>
    <cellStyle name="20% - Accent1 4 7 4 4" xfId="45540" xr:uid="{00000000-0005-0000-0000-00002DB10000}"/>
    <cellStyle name="20% - Accent1 4 7 4 4 2" xfId="45541" xr:uid="{00000000-0005-0000-0000-00002EB10000}"/>
    <cellStyle name="20% - Accent1 4 7 4 4 2 2" xfId="45542" xr:uid="{00000000-0005-0000-0000-00002FB10000}"/>
    <cellStyle name="20% - Accent1 4 7 4 4 2 2 2" xfId="45543" xr:uid="{00000000-0005-0000-0000-000030B10000}"/>
    <cellStyle name="20% - Accent1 4 7 4 4 2 3" xfId="45544" xr:uid="{00000000-0005-0000-0000-000031B10000}"/>
    <cellStyle name="20% - Accent1 4 7 4 4 3" xfId="45545" xr:uid="{00000000-0005-0000-0000-000032B10000}"/>
    <cellStyle name="20% - Accent1 4 7 4 4 3 2" xfId="45546" xr:uid="{00000000-0005-0000-0000-000033B10000}"/>
    <cellStyle name="20% - Accent1 4 7 4 4 4" xfId="45547" xr:uid="{00000000-0005-0000-0000-000034B10000}"/>
    <cellStyle name="20% - Accent1 4 7 4 5" xfId="45548" xr:uid="{00000000-0005-0000-0000-000035B10000}"/>
    <cellStyle name="20% - Accent1 4 7 4 5 2" xfId="45549" xr:uid="{00000000-0005-0000-0000-000036B10000}"/>
    <cellStyle name="20% - Accent1 4 7 4 5 2 2" xfId="45550" xr:uid="{00000000-0005-0000-0000-000037B10000}"/>
    <cellStyle name="20% - Accent1 4 7 4 5 2 2 2" xfId="45551" xr:uid="{00000000-0005-0000-0000-000038B10000}"/>
    <cellStyle name="20% - Accent1 4 7 4 5 2 3" xfId="45552" xr:uid="{00000000-0005-0000-0000-000039B10000}"/>
    <cellStyle name="20% - Accent1 4 7 4 5 3" xfId="45553" xr:uid="{00000000-0005-0000-0000-00003AB10000}"/>
    <cellStyle name="20% - Accent1 4 7 4 5 3 2" xfId="45554" xr:uid="{00000000-0005-0000-0000-00003BB10000}"/>
    <cellStyle name="20% - Accent1 4 7 4 5 4" xfId="45555" xr:uid="{00000000-0005-0000-0000-00003CB10000}"/>
    <cellStyle name="20% - Accent1 4 7 4 6" xfId="45556" xr:uid="{00000000-0005-0000-0000-00003DB10000}"/>
    <cellStyle name="20% - Accent1 4 7 4 6 2" xfId="45557" xr:uid="{00000000-0005-0000-0000-00003EB10000}"/>
    <cellStyle name="20% - Accent1 4 7 4 6 2 2" xfId="45558" xr:uid="{00000000-0005-0000-0000-00003FB10000}"/>
    <cellStyle name="20% - Accent1 4 7 4 6 2 2 2" xfId="45559" xr:uid="{00000000-0005-0000-0000-000040B10000}"/>
    <cellStyle name="20% - Accent1 4 7 4 6 2 3" xfId="45560" xr:uid="{00000000-0005-0000-0000-000041B10000}"/>
    <cellStyle name="20% - Accent1 4 7 4 6 3" xfId="45561" xr:uid="{00000000-0005-0000-0000-000042B10000}"/>
    <cellStyle name="20% - Accent1 4 7 4 6 3 2" xfId="45562" xr:uid="{00000000-0005-0000-0000-000043B10000}"/>
    <cellStyle name="20% - Accent1 4 7 4 6 4" xfId="45563" xr:uid="{00000000-0005-0000-0000-000044B10000}"/>
    <cellStyle name="20% - Accent1 4 7 4 7" xfId="45564" xr:uid="{00000000-0005-0000-0000-000045B10000}"/>
    <cellStyle name="20% - Accent1 4 7 4 7 2" xfId="45565" xr:uid="{00000000-0005-0000-0000-000046B10000}"/>
    <cellStyle name="20% - Accent1 4 7 4 7 2 2" xfId="45566" xr:uid="{00000000-0005-0000-0000-000047B10000}"/>
    <cellStyle name="20% - Accent1 4 7 4 7 3" xfId="45567" xr:uid="{00000000-0005-0000-0000-000048B10000}"/>
    <cellStyle name="20% - Accent1 4 7 4 8" xfId="45568" xr:uid="{00000000-0005-0000-0000-000049B10000}"/>
    <cellStyle name="20% - Accent1 4 7 4 8 2" xfId="45569" xr:uid="{00000000-0005-0000-0000-00004AB10000}"/>
    <cellStyle name="20% - Accent1 4 7 4 8 2 2" xfId="45570" xr:uid="{00000000-0005-0000-0000-00004BB10000}"/>
    <cellStyle name="20% - Accent1 4 7 4 8 3" xfId="45571" xr:uid="{00000000-0005-0000-0000-00004CB10000}"/>
    <cellStyle name="20% - Accent1 4 7 4 9" xfId="45572" xr:uid="{00000000-0005-0000-0000-00004DB10000}"/>
    <cellStyle name="20% - Accent1 4 7 4 9 2" xfId="45573" xr:uid="{00000000-0005-0000-0000-00004EB10000}"/>
    <cellStyle name="20% - Accent1 4 7 5" xfId="45574" xr:uid="{00000000-0005-0000-0000-00004FB10000}"/>
    <cellStyle name="20% - Accent1 4 7 5 2" xfId="45575" xr:uid="{00000000-0005-0000-0000-000050B10000}"/>
    <cellStyle name="20% - Accent1 4 7 5 2 2" xfId="45576" xr:uid="{00000000-0005-0000-0000-000051B10000}"/>
    <cellStyle name="20% - Accent1 4 7 5 2 2 2" xfId="45577" xr:uid="{00000000-0005-0000-0000-000052B10000}"/>
    <cellStyle name="20% - Accent1 4 7 5 2 2 2 2" xfId="45578" xr:uid="{00000000-0005-0000-0000-000053B10000}"/>
    <cellStyle name="20% - Accent1 4 7 5 2 2 3" xfId="45579" xr:uid="{00000000-0005-0000-0000-000054B10000}"/>
    <cellStyle name="20% - Accent1 4 7 5 2 3" xfId="45580" xr:uid="{00000000-0005-0000-0000-000055B10000}"/>
    <cellStyle name="20% - Accent1 4 7 5 2 3 2" xfId="45581" xr:uid="{00000000-0005-0000-0000-000056B10000}"/>
    <cellStyle name="20% - Accent1 4 7 5 2 4" xfId="45582" xr:uid="{00000000-0005-0000-0000-000057B10000}"/>
    <cellStyle name="20% - Accent1 4 7 5 3" xfId="45583" xr:uid="{00000000-0005-0000-0000-000058B10000}"/>
    <cellStyle name="20% - Accent1 4 7 5 3 2" xfId="45584" xr:uid="{00000000-0005-0000-0000-000059B10000}"/>
    <cellStyle name="20% - Accent1 4 7 5 3 2 2" xfId="45585" xr:uid="{00000000-0005-0000-0000-00005AB10000}"/>
    <cellStyle name="20% - Accent1 4 7 5 3 2 2 2" xfId="45586" xr:uid="{00000000-0005-0000-0000-00005BB10000}"/>
    <cellStyle name="20% - Accent1 4 7 5 3 2 3" xfId="45587" xr:uid="{00000000-0005-0000-0000-00005CB10000}"/>
    <cellStyle name="20% - Accent1 4 7 5 3 3" xfId="45588" xr:uid="{00000000-0005-0000-0000-00005DB10000}"/>
    <cellStyle name="20% - Accent1 4 7 5 3 3 2" xfId="45589" xr:uid="{00000000-0005-0000-0000-00005EB10000}"/>
    <cellStyle name="20% - Accent1 4 7 5 3 4" xfId="45590" xr:uid="{00000000-0005-0000-0000-00005FB10000}"/>
    <cellStyle name="20% - Accent1 4 7 5 4" xfId="45591" xr:uid="{00000000-0005-0000-0000-000060B10000}"/>
    <cellStyle name="20% - Accent1 4 7 5 4 2" xfId="45592" xr:uid="{00000000-0005-0000-0000-000061B10000}"/>
    <cellStyle name="20% - Accent1 4 7 5 4 2 2" xfId="45593" xr:uid="{00000000-0005-0000-0000-000062B10000}"/>
    <cellStyle name="20% - Accent1 4 7 5 4 2 2 2" xfId="45594" xr:uid="{00000000-0005-0000-0000-000063B10000}"/>
    <cellStyle name="20% - Accent1 4 7 5 4 2 3" xfId="45595" xr:uid="{00000000-0005-0000-0000-000064B10000}"/>
    <cellStyle name="20% - Accent1 4 7 5 4 3" xfId="45596" xr:uid="{00000000-0005-0000-0000-000065B10000}"/>
    <cellStyle name="20% - Accent1 4 7 5 4 3 2" xfId="45597" xr:uid="{00000000-0005-0000-0000-000066B10000}"/>
    <cellStyle name="20% - Accent1 4 7 5 4 4" xfId="45598" xr:uid="{00000000-0005-0000-0000-000067B10000}"/>
    <cellStyle name="20% - Accent1 4 7 5 5" xfId="45599" xr:uid="{00000000-0005-0000-0000-000068B10000}"/>
    <cellStyle name="20% - Accent1 4 7 5 5 2" xfId="45600" xr:uid="{00000000-0005-0000-0000-000069B10000}"/>
    <cellStyle name="20% - Accent1 4 7 5 5 2 2" xfId="45601" xr:uid="{00000000-0005-0000-0000-00006AB10000}"/>
    <cellStyle name="20% - Accent1 4 7 5 5 3" xfId="45602" xr:uid="{00000000-0005-0000-0000-00006BB10000}"/>
    <cellStyle name="20% - Accent1 4 7 5 6" xfId="45603" xr:uid="{00000000-0005-0000-0000-00006CB10000}"/>
    <cellStyle name="20% - Accent1 4 7 5 6 2" xfId="45604" xr:uid="{00000000-0005-0000-0000-00006DB10000}"/>
    <cellStyle name="20% - Accent1 4 7 5 6 2 2" xfId="45605" xr:uid="{00000000-0005-0000-0000-00006EB10000}"/>
    <cellStyle name="20% - Accent1 4 7 5 6 3" xfId="45606" xr:uid="{00000000-0005-0000-0000-00006FB10000}"/>
    <cellStyle name="20% - Accent1 4 7 5 7" xfId="45607" xr:uid="{00000000-0005-0000-0000-000070B10000}"/>
    <cellStyle name="20% - Accent1 4 7 5 7 2" xfId="45608" xr:uid="{00000000-0005-0000-0000-000071B10000}"/>
    <cellStyle name="20% - Accent1 4 7 5 8" xfId="45609" xr:uid="{00000000-0005-0000-0000-000072B10000}"/>
    <cellStyle name="20% - Accent1 4 7 5 8 2" xfId="45610" xr:uid="{00000000-0005-0000-0000-000073B10000}"/>
    <cellStyle name="20% - Accent1 4 7 5 9" xfId="45611" xr:uid="{00000000-0005-0000-0000-000074B10000}"/>
    <cellStyle name="20% - Accent1 4 7 6" xfId="45612" xr:uid="{00000000-0005-0000-0000-000075B10000}"/>
    <cellStyle name="20% - Accent1 4 7 6 2" xfId="45613" xr:uid="{00000000-0005-0000-0000-000076B10000}"/>
    <cellStyle name="20% - Accent1 4 7 6 2 2" xfId="45614" xr:uid="{00000000-0005-0000-0000-000077B10000}"/>
    <cellStyle name="20% - Accent1 4 7 6 2 2 2" xfId="45615" xr:uid="{00000000-0005-0000-0000-000078B10000}"/>
    <cellStyle name="20% - Accent1 4 7 6 2 2 2 2" xfId="45616" xr:uid="{00000000-0005-0000-0000-000079B10000}"/>
    <cellStyle name="20% - Accent1 4 7 6 2 2 3" xfId="45617" xr:uid="{00000000-0005-0000-0000-00007AB10000}"/>
    <cellStyle name="20% - Accent1 4 7 6 2 3" xfId="45618" xr:uid="{00000000-0005-0000-0000-00007BB10000}"/>
    <cellStyle name="20% - Accent1 4 7 6 2 3 2" xfId="45619" xr:uid="{00000000-0005-0000-0000-00007CB10000}"/>
    <cellStyle name="20% - Accent1 4 7 6 2 4" xfId="45620" xr:uid="{00000000-0005-0000-0000-00007DB10000}"/>
    <cellStyle name="20% - Accent1 4 7 6 3" xfId="45621" xr:uid="{00000000-0005-0000-0000-00007EB10000}"/>
    <cellStyle name="20% - Accent1 4 7 6 3 2" xfId="45622" xr:uid="{00000000-0005-0000-0000-00007FB10000}"/>
    <cellStyle name="20% - Accent1 4 7 6 3 2 2" xfId="45623" xr:uid="{00000000-0005-0000-0000-000080B10000}"/>
    <cellStyle name="20% - Accent1 4 7 6 3 2 2 2" xfId="45624" xr:uid="{00000000-0005-0000-0000-000081B10000}"/>
    <cellStyle name="20% - Accent1 4 7 6 3 2 3" xfId="45625" xr:uid="{00000000-0005-0000-0000-000082B10000}"/>
    <cellStyle name="20% - Accent1 4 7 6 3 3" xfId="45626" xr:uid="{00000000-0005-0000-0000-000083B10000}"/>
    <cellStyle name="20% - Accent1 4 7 6 3 3 2" xfId="45627" xr:uid="{00000000-0005-0000-0000-000084B10000}"/>
    <cellStyle name="20% - Accent1 4 7 6 3 4" xfId="45628" xr:uid="{00000000-0005-0000-0000-000085B10000}"/>
    <cellStyle name="20% - Accent1 4 7 6 4" xfId="45629" xr:uid="{00000000-0005-0000-0000-000086B10000}"/>
    <cellStyle name="20% - Accent1 4 7 6 4 2" xfId="45630" xr:uid="{00000000-0005-0000-0000-000087B10000}"/>
    <cellStyle name="20% - Accent1 4 7 6 4 2 2" xfId="45631" xr:uid="{00000000-0005-0000-0000-000088B10000}"/>
    <cellStyle name="20% - Accent1 4 7 6 4 2 2 2" xfId="45632" xr:uid="{00000000-0005-0000-0000-000089B10000}"/>
    <cellStyle name="20% - Accent1 4 7 6 4 2 3" xfId="45633" xr:uid="{00000000-0005-0000-0000-00008AB10000}"/>
    <cellStyle name="20% - Accent1 4 7 6 4 3" xfId="45634" xr:uid="{00000000-0005-0000-0000-00008BB10000}"/>
    <cellStyle name="20% - Accent1 4 7 6 4 3 2" xfId="45635" xr:uid="{00000000-0005-0000-0000-00008CB10000}"/>
    <cellStyle name="20% - Accent1 4 7 6 4 4" xfId="45636" xr:uid="{00000000-0005-0000-0000-00008DB10000}"/>
    <cellStyle name="20% - Accent1 4 7 6 5" xfId="45637" xr:uid="{00000000-0005-0000-0000-00008EB10000}"/>
    <cellStyle name="20% - Accent1 4 7 6 5 2" xfId="45638" xr:uid="{00000000-0005-0000-0000-00008FB10000}"/>
    <cellStyle name="20% - Accent1 4 7 6 5 2 2" xfId="45639" xr:uid="{00000000-0005-0000-0000-000090B10000}"/>
    <cellStyle name="20% - Accent1 4 7 6 5 3" xfId="45640" xr:uid="{00000000-0005-0000-0000-000091B10000}"/>
    <cellStyle name="20% - Accent1 4 7 6 6" xfId="45641" xr:uid="{00000000-0005-0000-0000-000092B10000}"/>
    <cellStyle name="20% - Accent1 4 7 6 6 2" xfId="45642" xr:uid="{00000000-0005-0000-0000-000093B10000}"/>
    <cellStyle name="20% - Accent1 4 7 6 6 2 2" xfId="45643" xr:uid="{00000000-0005-0000-0000-000094B10000}"/>
    <cellStyle name="20% - Accent1 4 7 6 6 3" xfId="45644" xr:uid="{00000000-0005-0000-0000-000095B10000}"/>
    <cellStyle name="20% - Accent1 4 7 6 7" xfId="45645" xr:uid="{00000000-0005-0000-0000-000096B10000}"/>
    <cellStyle name="20% - Accent1 4 7 6 7 2" xfId="45646" xr:uid="{00000000-0005-0000-0000-000097B10000}"/>
    <cellStyle name="20% - Accent1 4 7 6 8" xfId="45647" xr:uid="{00000000-0005-0000-0000-000098B10000}"/>
    <cellStyle name="20% - Accent1 4 7 6 8 2" xfId="45648" xr:uid="{00000000-0005-0000-0000-000099B10000}"/>
    <cellStyle name="20% - Accent1 4 7 6 9" xfId="45649" xr:uid="{00000000-0005-0000-0000-00009AB10000}"/>
    <cellStyle name="20% - Accent1 4 7 7" xfId="45650" xr:uid="{00000000-0005-0000-0000-00009BB10000}"/>
    <cellStyle name="20% - Accent1 4 7 7 2" xfId="45651" xr:uid="{00000000-0005-0000-0000-00009CB10000}"/>
    <cellStyle name="20% - Accent1 4 7 7 2 2" xfId="45652" xr:uid="{00000000-0005-0000-0000-00009DB10000}"/>
    <cellStyle name="20% - Accent1 4 7 7 2 2 2" xfId="45653" xr:uid="{00000000-0005-0000-0000-00009EB10000}"/>
    <cellStyle name="20% - Accent1 4 7 7 2 3" xfId="45654" xr:uid="{00000000-0005-0000-0000-00009FB10000}"/>
    <cellStyle name="20% - Accent1 4 7 7 3" xfId="45655" xr:uid="{00000000-0005-0000-0000-0000A0B10000}"/>
    <cellStyle name="20% - Accent1 4 7 7 3 2" xfId="45656" xr:uid="{00000000-0005-0000-0000-0000A1B10000}"/>
    <cellStyle name="20% - Accent1 4 7 7 4" xfId="45657" xr:uid="{00000000-0005-0000-0000-0000A2B10000}"/>
    <cellStyle name="20% - Accent1 4 7 8" xfId="45658" xr:uid="{00000000-0005-0000-0000-0000A3B10000}"/>
    <cellStyle name="20% - Accent1 4 7 8 2" xfId="45659" xr:uid="{00000000-0005-0000-0000-0000A4B10000}"/>
    <cellStyle name="20% - Accent1 4 7 8 2 2" xfId="45660" xr:uid="{00000000-0005-0000-0000-0000A5B10000}"/>
    <cellStyle name="20% - Accent1 4 7 8 2 2 2" xfId="45661" xr:uid="{00000000-0005-0000-0000-0000A6B10000}"/>
    <cellStyle name="20% - Accent1 4 7 8 2 3" xfId="45662" xr:uid="{00000000-0005-0000-0000-0000A7B10000}"/>
    <cellStyle name="20% - Accent1 4 7 8 3" xfId="45663" xr:uid="{00000000-0005-0000-0000-0000A8B10000}"/>
    <cellStyle name="20% - Accent1 4 7 8 3 2" xfId="45664" xr:uid="{00000000-0005-0000-0000-0000A9B10000}"/>
    <cellStyle name="20% - Accent1 4 7 8 4" xfId="45665" xr:uid="{00000000-0005-0000-0000-0000AAB10000}"/>
    <cellStyle name="20% - Accent1 4 7 9" xfId="45666" xr:uid="{00000000-0005-0000-0000-0000ABB10000}"/>
    <cellStyle name="20% - Accent1 4 7 9 2" xfId="45667" xr:uid="{00000000-0005-0000-0000-0000ACB10000}"/>
    <cellStyle name="20% - Accent1 4 7 9 2 2" xfId="45668" xr:uid="{00000000-0005-0000-0000-0000ADB10000}"/>
    <cellStyle name="20% - Accent1 4 7 9 2 2 2" xfId="45669" xr:uid="{00000000-0005-0000-0000-0000AEB10000}"/>
    <cellStyle name="20% - Accent1 4 7 9 2 3" xfId="45670" xr:uid="{00000000-0005-0000-0000-0000AFB10000}"/>
    <cellStyle name="20% - Accent1 4 7 9 3" xfId="45671" xr:uid="{00000000-0005-0000-0000-0000B0B10000}"/>
    <cellStyle name="20% - Accent1 4 7 9 3 2" xfId="45672" xr:uid="{00000000-0005-0000-0000-0000B1B10000}"/>
    <cellStyle name="20% - Accent1 4 7 9 4" xfId="45673" xr:uid="{00000000-0005-0000-0000-0000B2B10000}"/>
    <cellStyle name="20% - Accent1 4 8" xfId="45674" xr:uid="{00000000-0005-0000-0000-0000B3B10000}"/>
    <cellStyle name="20% - Accent1 4 8 10" xfId="45675" xr:uid="{00000000-0005-0000-0000-0000B4B10000}"/>
    <cellStyle name="20% - Accent1 4 8 10 2" xfId="45676" xr:uid="{00000000-0005-0000-0000-0000B5B10000}"/>
    <cellStyle name="20% - Accent1 4 8 11" xfId="45677" xr:uid="{00000000-0005-0000-0000-0000B6B10000}"/>
    <cellStyle name="20% - Accent1 4 8 11 2" xfId="45678" xr:uid="{00000000-0005-0000-0000-0000B7B10000}"/>
    <cellStyle name="20% - Accent1 4 8 12" xfId="45679" xr:uid="{00000000-0005-0000-0000-0000B8B10000}"/>
    <cellStyle name="20% - Accent1 4 8 2" xfId="45680" xr:uid="{00000000-0005-0000-0000-0000B9B10000}"/>
    <cellStyle name="20% - Accent1 4 8 2 10" xfId="45681" xr:uid="{00000000-0005-0000-0000-0000BAB10000}"/>
    <cellStyle name="20% - Accent1 4 8 2 10 2" xfId="45682" xr:uid="{00000000-0005-0000-0000-0000BBB10000}"/>
    <cellStyle name="20% - Accent1 4 8 2 11" xfId="45683" xr:uid="{00000000-0005-0000-0000-0000BCB10000}"/>
    <cellStyle name="20% - Accent1 4 8 2 2" xfId="45684" xr:uid="{00000000-0005-0000-0000-0000BDB10000}"/>
    <cellStyle name="20% - Accent1 4 8 2 2 2" xfId="45685" xr:uid="{00000000-0005-0000-0000-0000BEB10000}"/>
    <cellStyle name="20% - Accent1 4 8 2 2 2 2" xfId="45686" xr:uid="{00000000-0005-0000-0000-0000BFB10000}"/>
    <cellStyle name="20% - Accent1 4 8 2 2 2 2 2" xfId="45687" xr:uid="{00000000-0005-0000-0000-0000C0B10000}"/>
    <cellStyle name="20% - Accent1 4 8 2 2 2 2 2 2" xfId="45688" xr:uid="{00000000-0005-0000-0000-0000C1B10000}"/>
    <cellStyle name="20% - Accent1 4 8 2 2 2 2 3" xfId="45689" xr:uid="{00000000-0005-0000-0000-0000C2B10000}"/>
    <cellStyle name="20% - Accent1 4 8 2 2 2 3" xfId="45690" xr:uid="{00000000-0005-0000-0000-0000C3B10000}"/>
    <cellStyle name="20% - Accent1 4 8 2 2 2 3 2" xfId="45691" xr:uid="{00000000-0005-0000-0000-0000C4B10000}"/>
    <cellStyle name="20% - Accent1 4 8 2 2 2 4" xfId="45692" xr:uid="{00000000-0005-0000-0000-0000C5B10000}"/>
    <cellStyle name="20% - Accent1 4 8 2 2 3" xfId="45693" xr:uid="{00000000-0005-0000-0000-0000C6B10000}"/>
    <cellStyle name="20% - Accent1 4 8 2 2 3 2" xfId="45694" xr:uid="{00000000-0005-0000-0000-0000C7B10000}"/>
    <cellStyle name="20% - Accent1 4 8 2 2 3 2 2" xfId="45695" xr:uid="{00000000-0005-0000-0000-0000C8B10000}"/>
    <cellStyle name="20% - Accent1 4 8 2 2 3 2 2 2" xfId="45696" xr:uid="{00000000-0005-0000-0000-0000C9B10000}"/>
    <cellStyle name="20% - Accent1 4 8 2 2 3 2 3" xfId="45697" xr:uid="{00000000-0005-0000-0000-0000CAB10000}"/>
    <cellStyle name="20% - Accent1 4 8 2 2 3 3" xfId="45698" xr:uid="{00000000-0005-0000-0000-0000CBB10000}"/>
    <cellStyle name="20% - Accent1 4 8 2 2 3 3 2" xfId="45699" xr:uid="{00000000-0005-0000-0000-0000CCB10000}"/>
    <cellStyle name="20% - Accent1 4 8 2 2 3 4" xfId="45700" xr:uid="{00000000-0005-0000-0000-0000CDB10000}"/>
    <cellStyle name="20% - Accent1 4 8 2 2 4" xfId="45701" xr:uid="{00000000-0005-0000-0000-0000CEB10000}"/>
    <cellStyle name="20% - Accent1 4 8 2 2 4 2" xfId="45702" xr:uid="{00000000-0005-0000-0000-0000CFB10000}"/>
    <cellStyle name="20% - Accent1 4 8 2 2 4 2 2" xfId="45703" xr:uid="{00000000-0005-0000-0000-0000D0B10000}"/>
    <cellStyle name="20% - Accent1 4 8 2 2 4 2 2 2" xfId="45704" xr:uid="{00000000-0005-0000-0000-0000D1B10000}"/>
    <cellStyle name="20% - Accent1 4 8 2 2 4 2 3" xfId="45705" xr:uid="{00000000-0005-0000-0000-0000D2B10000}"/>
    <cellStyle name="20% - Accent1 4 8 2 2 4 3" xfId="45706" xr:uid="{00000000-0005-0000-0000-0000D3B10000}"/>
    <cellStyle name="20% - Accent1 4 8 2 2 4 3 2" xfId="45707" xr:uid="{00000000-0005-0000-0000-0000D4B10000}"/>
    <cellStyle name="20% - Accent1 4 8 2 2 4 4" xfId="45708" xr:uid="{00000000-0005-0000-0000-0000D5B10000}"/>
    <cellStyle name="20% - Accent1 4 8 2 2 5" xfId="45709" xr:uid="{00000000-0005-0000-0000-0000D6B10000}"/>
    <cellStyle name="20% - Accent1 4 8 2 2 5 2" xfId="45710" xr:uid="{00000000-0005-0000-0000-0000D7B10000}"/>
    <cellStyle name="20% - Accent1 4 8 2 2 5 2 2" xfId="45711" xr:uid="{00000000-0005-0000-0000-0000D8B10000}"/>
    <cellStyle name="20% - Accent1 4 8 2 2 5 3" xfId="45712" xr:uid="{00000000-0005-0000-0000-0000D9B10000}"/>
    <cellStyle name="20% - Accent1 4 8 2 2 6" xfId="45713" xr:uid="{00000000-0005-0000-0000-0000DAB10000}"/>
    <cellStyle name="20% - Accent1 4 8 2 2 6 2" xfId="45714" xr:uid="{00000000-0005-0000-0000-0000DBB10000}"/>
    <cellStyle name="20% - Accent1 4 8 2 2 6 2 2" xfId="45715" xr:uid="{00000000-0005-0000-0000-0000DCB10000}"/>
    <cellStyle name="20% - Accent1 4 8 2 2 6 3" xfId="45716" xr:uid="{00000000-0005-0000-0000-0000DDB10000}"/>
    <cellStyle name="20% - Accent1 4 8 2 2 7" xfId="45717" xr:uid="{00000000-0005-0000-0000-0000DEB10000}"/>
    <cellStyle name="20% - Accent1 4 8 2 2 7 2" xfId="45718" xr:uid="{00000000-0005-0000-0000-0000DFB10000}"/>
    <cellStyle name="20% - Accent1 4 8 2 2 8" xfId="45719" xr:uid="{00000000-0005-0000-0000-0000E0B10000}"/>
    <cellStyle name="20% - Accent1 4 8 2 2 8 2" xfId="45720" xr:uid="{00000000-0005-0000-0000-0000E1B10000}"/>
    <cellStyle name="20% - Accent1 4 8 2 2 9" xfId="45721" xr:uid="{00000000-0005-0000-0000-0000E2B10000}"/>
    <cellStyle name="20% - Accent1 4 8 2 3" xfId="45722" xr:uid="{00000000-0005-0000-0000-0000E3B10000}"/>
    <cellStyle name="20% - Accent1 4 8 2 3 2" xfId="45723" xr:uid="{00000000-0005-0000-0000-0000E4B10000}"/>
    <cellStyle name="20% - Accent1 4 8 2 3 2 2" xfId="45724" xr:uid="{00000000-0005-0000-0000-0000E5B10000}"/>
    <cellStyle name="20% - Accent1 4 8 2 3 2 2 2" xfId="45725" xr:uid="{00000000-0005-0000-0000-0000E6B10000}"/>
    <cellStyle name="20% - Accent1 4 8 2 3 2 2 2 2" xfId="45726" xr:uid="{00000000-0005-0000-0000-0000E7B10000}"/>
    <cellStyle name="20% - Accent1 4 8 2 3 2 2 3" xfId="45727" xr:uid="{00000000-0005-0000-0000-0000E8B10000}"/>
    <cellStyle name="20% - Accent1 4 8 2 3 2 3" xfId="45728" xr:uid="{00000000-0005-0000-0000-0000E9B10000}"/>
    <cellStyle name="20% - Accent1 4 8 2 3 2 3 2" xfId="45729" xr:uid="{00000000-0005-0000-0000-0000EAB10000}"/>
    <cellStyle name="20% - Accent1 4 8 2 3 2 4" xfId="45730" xr:uid="{00000000-0005-0000-0000-0000EBB10000}"/>
    <cellStyle name="20% - Accent1 4 8 2 3 3" xfId="45731" xr:uid="{00000000-0005-0000-0000-0000ECB10000}"/>
    <cellStyle name="20% - Accent1 4 8 2 3 3 2" xfId="45732" xr:uid="{00000000-0005-0000-0000-0000EDB10000}"/>
    <cellStyle name="20% - Accent1 4 8 2 3 3 2 2" xfId="45733" xr:uid="{00000000-0005-0000-0000-0000EEB10000}"/>
    <cellStyle name="20% - Accent1 4 8 2 3 3 2 2 2" xfId="45734" xr:uid="{00000000-0005-0000-0000-0000EFB10000}"/>
    <cellStyle name="20% - Accent1 4 8 2 3 3 2 3" xfId="45735" xr:uid="{00000000-0005-0000-0000-0000F0B10000}"/>
    <cellStyle name="20% - Accent1 4 8 2 3 3 3" xfId="45736" xr:uid="{00000000-0005-0000-0000-0000F1B10000}"/>
    <cellStyle name="20% - Accent1 4 8 2 3 3 3 2" xfId="45737" xr:uid="{00000000-0005-0000-0000-0000F2B10000}"/>
    <cellStyle name="20% - Accent1 4 8 2 3 3 4" xfId="45738" xr:uid="{00000000-0005-0000-0000-0000F3B10000}"/>
    <cellStyle name="20% - Accent1 4 8 2 3 4" xfId="45739" xr:uid="{00000000-0005-0000-0000-0000F4B10000}"/>
    <cellStyle name="20% - Accent1 4 8 2 3 4 2" xfId="45740" xr:uid="{00000000-0005-0000-0000-0000F5B10000}"/>
    <cellStyle name="20% - Accent1 4 8 2 3 4 2 2" xfId="45741" xr:uid="{00000000-0005-0000-0000-0000F6B10000}"/>
    <cellStyle name="20% - Accent1 4 8 2 3 4 2 2 2" xfId="45742" xr:uid="{00000000-0005-0000-0000-0000F7B10000}"/>
    <cellStyle name="20% - Accent1 4 8 2 3 4 2 3" xfId="45743" xr:uid="{00000000-0005-0000-0000-0000F8B10000}"/>
    <cellStyle name="20% - Accent1 4 8 2 3 4 3" xfId="45744" xr:uid="{00000000-0005-0000-0000-0000F9B10000}"/>
    <cellStyle name="20% - Accent1 4 8 2 3 4 3 2" xfId="45745" xr:uid="{00000000-0005-0000-0000-0000FAB10000}"/>
    <cellStyle name="20% - Accent1 4 8 2 3 4 4" xfId="45746" xr:uid="{00000000-0005-0000-0000-0000FBB10000}"/>
    <cellStyle name="20% - Accent1 4 8 2 3 5" xfId="45747" xr:uid="{00000000-0005-0000-0000-0000FCB10000}"/>
    <cellStyle name="20% - Accent1 4 8 2 3 5 2" xfId="45748" xr:uid="{00000000-0005-0000-0000-0000FDB10000}"/>
    <cellStyle name="20% - Accent1 4 8 2 3 5 2 2" xfId="45749" xr:uid="{00000000-0005-0000-0000-0000FEB10000}"/>
    <cellStyle name="20% - Accent1 4 8 2 3 5 3" xfId="45750" xr:uid="{00000000-0005-0000-0000-0000FFB10000}"/>
    <cellStyle name="20% - Accent1 4 8 2 3 6" xfId="45751" xr:uid="{00000000-0005-0000-0000-000000B20000}"/>
    <cellStyle name="20% - Accent1 4 8 2 3 6 2" xfId="45752" xr:uid="{00000000-0005-0000-0000-000001B20000}"/>
    <cellStyle name="20% - Accent1 4 8 2 3 6 2 2" xfId="45753" xr:uid="{00000000-0005-0000-0000-000002B20000}"/>
    <cellStyle name="20% - Accent1 4 8 2 3 6 3" xfId="45754" xr:uid="{00000000-0005-0000-0000-000003B20000}"/>
    <cellStyle name="20% - Accent1 4 8 2 3 7" xfId="45755" xr:uid="{00000000-0005-0000-0000-000004B20000}"/>
    <cellStyle name="20% - Accent1 4 8 2 3 7 2" xfId="45756" xr:uid="{00000000-0005-0000-0000-000005B20000}"/>
    <cellStyle name="20% - Accent1 4 8 2 3 8" xfId="45757" xr:uid="{00000000-0005-0000-0000-000006B20000}"/>
    <cellStyle name="20% - Accent1 4 8 2 3 8 2" xfId="45758" xr:uid="{00000000-0005-0000-0000-000007B20000}"/>
    <cellStyle name="20% - Accent1 4 8 2 3 9" xfId="45759" xr:uid="{00000000-0005-0000-0000-000008B20000}"/>
    <cellStyle name="20% - Accent1 4 8 2 4" xfId="45760" xr:uid="{00000000-0005-0000-0000-000009B20000}"/>
    <cellStyle name="20% - Accent1 4 8 2 4 2" xfId="45761" xr:uid="{00000000-0005-0000-0000-00000AB20000}"/>
    <cellStyle name="20% - Accent1 4 8 2 4 2 2" xfId="45762" xr:uid="{00000000-0005-0000-0000-00000BB20000}"/>
    <cellStyle name="20% - Accent1 4 8 2 4 2 2 2" xfId="45763" xr:uid="{00000000-0005-0000-0000-00000CB20000}"/>
    <cellStyle name="20% - Accent1 4 8 2 4 2 3" xfId="45764" xr:uid="{00000000-0005-0000-0000-00000DB20000}"/>
    <cellStyle name="20% - Accent1 4 8 2 4 3" xfId="45765" xr:uid="{00000000-0005-0000-0000-00000EB20000}"/>
    <cellStyle name="20% - Accent1 4 8 2 4 3 2" xfId="45766" xr:uid="{00000000-0005-0000-0000-00000FB20000}"/>
    <cellStyle name="20% - Accent1 4 8 2 4 4" xfId="45767" xr:uid="{00000000-0005-0000-0000-000010B20000}"/>
    <cellStyle name="20% - Accent1 4 8 2 5" xfId="45768" xr:uid="{00000000-0005-0000-0000-000011B20000}"/>
    <cellStyle name="20% - Accent1 4 8 2 5 2" xfId="45769" xr:uid="{00000000-0005-0000-0000-000012B20000}"/>
    <cellStyle name="20% - Accent1 4 8 2 5 2 2" xfId="45770" xr:uid="{00000000-0005-0000-0000-000013B20000}"/>
    <cellStyle name="20% - Accent1 4 8 2 5 2 2 2" xfId="45771" xr:uid="{00000000-0005-0000-0000-000014B20000}"/>
    <cellStyle name="20% - Accent1 4 8 2 5 2 3" xfId="45772" xr:uid="{00000000-0005-0000-0000-000015B20000}"/>
    <cellStyle name="20% - Accent1 4 8 2 5 3" xfId="45773" xr:uid="{00000000-0005-0000-0000-000016B20000}"/>
    <cellStyle name="20% - Accent1 4 8 2 5 3 2" xfId="45774" xr:uid="{00000000-0005-0000-0000-000017B20000}"/>
    <cellStyle name="20% - Accent1 4 8 2 5 4" xfId="45775" xr:uid="{00000000-0005-0000-0000-000018B20000}"/>
    <cellStyle name="20% - Accent1 4 8 2 6" xfId="45776" xr:uid="{00000000-0005-0000-0000-000019B20000}"/>
    <cellStyle name="20% - Accent1 4 8 2 6 2" xfId="45777" xr:uid="{00000000-0005-0000-0000-00001AB20000}"/>
    <cellStyle name="20% - Accent1 4 8 2 6 2 2" xfId="45778" xr:uid="{00000000-0005-0000-0000-00001BB20000}"/>
    <cellStyle name="20% - Accent1 4 8 2 6 2 2 2" xfId="45779" xr:uid="{00000000-0005-0000-0000-00001CB20000}"/>
    <cellStyle name="20% - Accent1 4 8 2 6 2 3" xfId="45780" xr:uid="{00000000-0005-0000-0000-00001DB20000}"/>
    <cellStyle name="20% - Accent1 4 8 2 6 3" xfId="45781" xr:uid="{00000000-0005-0000-0000-00001EB20000}"/>
    <cellStyle name="20% - Accent1 4 8 2 6 3 2" xfId="45782" xr:uid="{00000000-0005-0000-0000-00001FB20000}"/>
    <cellStyle name="20% - Accent1 4 8 2 6 4" xfId="45783" xr:uid="{00000000-0005-0000-0000-000020B20000}"/>
    <cellStyle name="20% - Accent1 4 8 2 7" xfId="45784" xr:uid="{00000000-0005-0000-0000-000021B20000}"/>
    <cellStyle name="20% - Accent1 4 8 2 7 2" xfId="45785" xr:uid="{00000000-0005-0000-0000-000022B20000}"/>
    <cellStyle name="20% - Accent1 4 8 2 7 2 2" xfId="45786" xr:uid="{00000000-0005-0000-0000-000023B20000}"/>
    <cellStyle name="20% - Accent1 4 8 2 7 3" xfId="45787" xr:uid="{00000000-0005-0000-0000-000024B20000}"/>
    <cellStyle name="20% - Accent1 4 8 2 8" xfId="45788" xr:uid="{00000000-0005-0000-0000-000025B20000}"/>
    <cellStyle name="20% - Accent1 4 8 2 8 2" xfId="45789" xr:uid="{00000000-0005-0000-0000-000026B20000}"/>
    <cellStyle name="20% - Accent1 4 8 2 8 2 2" xfId="45790" xr:uid="{00000000-0005-0000-0000-000027B20000}"/>
    <cellStyle name="20% - Accent1 4 8 2 8 3" xfId="45791" xr:uid="{00000000-0005-0000-0000-000028B20000}"/>
    <cellStyle name="20% - Accent1 4 8 2 9" xfId="45792" xr:uid="{00000000-0005-0000-0000-000029B20000}"/>
    <cellStyle name="20% - Accent1 4 8 2 9 2" xfId="45793" xr:uid="{00000000-0005-0000-0000-00002AB20000}"/>
    <cellStyle name="20% - Accent1 4 8 3" xfId="45794" xr:uid="{00000000-0005-0000-0000-00002BB20000}"/>
    <cellStyle name="20% - Accent1 4 8 3 2" xfId="45795" xr:uid="{00000000-0005-0000-0000-00002CB20000}"/>
    <cellStyle name="20% - Accent1 4 8 3 2 2" xfId="45796" xr:uid="{00000000-0005-0000-0000-00002DB20000}"/>
    <cellStyle name="20% - Accent1 4 8 3 2 2 2" xfId="45797" xr:uid="{00000000-0005-0000-0000-00002EB20000}"/>
    <cellStyle name="20% - Accent1 4 8 3 2 2 2 2" xfId="45798" xr:uid="{00000000-0005-0000-0000-00002FB20000}"/>
    <cellStyle name="20% - Accent1 4 8 3 2 2 3" xfId="45799" xr:uid="{00000000-0005-0000-0000-000030B20000}"/>
    <cellStyle name="20% - Accent1 4 8 3 2 3" xfId="45800" xr:uid="{00000000-0005-0000-0000-000031B20000}"/>
    <cellStyle name="20% - Accent1 4 8 3 2 3 2" xfId="45801" xr:uid="{00000000-0005-0000-0000-000032B20000}"/>
    <cellStyle name="20% - Accent1 4 8 3 2 4" xfId="45802" xr:uid="{00000000-0005-0000-0000-000033B20000}"/>
    <cellStyle name="20% - Accent1 4 8 3 3" xfId="45803" xr:uid="{00000000-0005-0000-0000-000034B20000}"/>
    <cellStyle name="20% - Accent1 4 8 3 3 2" xfId="45804" xr:uid="{00000000-0005-0000-0000-000035B20000}"/>
    <cellStyle name="20% - Accent1 4 8 3 3 2 2" xfId="45805" xr:uid="{00000000-0005-0000-0000-000036B20000}"/>
    <cellStyle name="20% - Accent1 4 8 3 3 2 2 2" xfId="45806" xr:uid="{00000000-0005-0000-0000-000037B20000}"/>
    <cellStyle name="20% - Accent1 4 8 3 3 2 3" xfId="45807" xr:uid="{00000000-0005-0000-0000-000038B20000}"/>
    <cellStyle name="20% - Accent1 4 8 3 3 3" xfId="45808" xr:uid="{00000000-0005-0000-0000-000039B20000}"/>
    <cellStyle name="20% - Accent1 4 8 3 3 3 2" xfId="45809" xr:uid="{00000000-0005-0000-0000-00003AB20000}"/>
    <cellStyle name="20% - Accent1 4 8 3 3 4" xfId="45810" xr:uid="{00000000-0005-0000-0000-00003BB20000}"/>
    <cellStyle name="20% - Accent1 4 8 3 4" xfId="45811" xr:uid="{00000000-0005-0000-0000-00003CB20000}"/>
    <cellStyle name="20% - Accent1 4 8 3 4 2" xfId="45812" xr:uid="{00000000-0005-0000-0000-00003DB20000}"/>
    <cellStyle name="20% - Accent1 4 8 3 4 2 2" xfId="45813" xr:uid="{00000000-0005-0000-0000-00003EB20000}"/>
    <cellStyle name="20% - Accent1 4 8 3 4 2 2 2" xfId="45814" xr:uid="{00000000-0005-0000-0000-00003FB20000}"/>
    <cellStyle name="20% - Accent1 4 8 3 4 2 3" xfId="45815" xr:uid="{00000000-0005-0000-0000-000040B20000}"/>
    <cellStyle name="20% - Accent1 4 8 3 4 3" xfId="45816" xr:uid="{00000000-0005-0000-0000-000041B20000}"/>
    <cellStyle name="20% - Accent1 4 8 3 4 3 2" xfId="45817" xr:uid="{00000000-0005-0000-0000-000042B20000}"/>
    <cellStyle name="20% - Accent1 4 8 3 4 4" xfId="45818" xr:uid="{00000000-0005-0000-0000-000043B20000}"/>
    <cellStyle name="20% - Accent1 4 8 3 5" xfId="45819" xr:uid="{00000000-0005-0000-0000-000044B20000}"/>
    <cellStyle name="20% - Accent1 4 8 3 5 2" xfId="45820" xr:uid="{00000000-0005-0000-0000-000045B20000}"/>
    <cellStyle name="20% - Accent1 4 8 3 5 2 2" xfId="45821" xr:uid="{00000000-0005-0000-0000-000046B20000}"/>
    <cellStyle name="20% - Accent1 4 8 3 5 3" xfId="45822" xr:uid="{00000000-0005-0000-0000-000047B20000}"/>
    <cellStyle name="20% - Accent1 4 8 3 6" xfId="45823" xr:uid="{00000000-0005-0000-0000-000048B20000}"/>
    <cellStyle name="20% - Accent1 4 8 3 6 2" xfId="45824" xr:uid="{00000000-0005-0000-0000-000049B20000}"/>
    <cellStyle name="20% - Accent1 4 8 3 6 2 2" xfId="45825" xr:uid="{00000000-0005-0000-0000-00004AB20000}"/>
    <cellStyle name="20% - Accent1 4 8 3 6 3" xfId="45826" xr:uid="{00000000-0005-0000-0000-00004BB20000}"/>
    <cellStyle name="20% - Accent1 4 8 3 7" xfId="45827" xr:uid="{00000000-0005-0000-0000-00004CB20000}"/>
    <cellStyle name="20% - Accent1 4 8 3 7 2" xfId="45828" xr:uid="{00000000-0005-0000-0000-00004DB20000}"/>
    <cellStyle name="20% - Accent1 4 8 3 8" xfId="45829" xr:uid="{00000000-0005-0000-0000-00004EB20000}"/>
    <cellStyle name="20% - Accent1 4 8 3 8 2" xfId="45830" xr:uid="{00000000-0005-0000-0000-00004FB20000}"/>
    <cellStyle name="20% - Accent1 4 8 3 9" xfId="45831" xr:uid="{00000000-0005-0000-0000-000050B20000}"/>
    <cellStyle name="20% - Accent1 4 8 4" xfId="45832" xr:uid="{00000000-0005-0000-0000-000051B20000}"/>
    <cellStyle name="20% - Accent1 4 8 4 2" xfId="45833" xr:uid="{00000000-0005-0000-0000-000052B20000}"/>
    <cellStyle name="20% - Accent1 4 8 4 2 2" xfId="45834" xr:uid="{00000000-0005-0000-0000-000053B20000}"/>
    <cellStyle name="20% - Accent1 4 8 4 2 2 2" xfId="45835" xr:uid="{00000000-0005-0000-0000-000054B20000}"/>
    <cellStyle name="20% - Accent1 4 8 4 2 2 2 2" xfId="45836" xr:uid="{00000000-0005-0000-0000-000055B20000}"/>
    <cellStyle name="20% - Accent1 4 8 4 2 2 3" xfId="45837" xr:uid="{00000000-0005-0000-0000-000056B20000}"/>
    <cellStyle name="20% - Accent1 4 8 4 2 3" xfId="45838" xr:uid="{00000000-0005-0000-0000-000057B20000}"/>
    <cellStyle name="20% - Accent1 4 8 4 2 3 2" xfId="45839" xr:uid="{00000000-0005-0000-0000-000058B20000}"/>
    <cellStyle name="20% - Accent1 4 8 4 2 4" xfId="45840" xr:uid="{00000000-0005-0000-0000-000059B20000}"/>
    <cellStyle name="20% - Accent1 4 8 4 3" xfId="45841" xr:uid="{00000000-0005-0000-0000-00005AB20000}"/>
    <cellStyle name="20% - Accent1 4 8 4 3 2" xfId="45842" xr:uid="{00000000-0005-0000-0000-00005BB20000}"/>
    <cellStyle name="20% - Accent1 4 8 4 3 2 2" xfId="45843" xr:uid="{00000000-0005-0000-0000-00005CB20000}"/>
    <cellStyle name="20% - Accent1 4 8 4 3 2 2 2" xfId="45844" xr:uid="{00000000-0005-0000-0000-00005DB20000}"/>
    <cellStyle name="20% - Accent1 4 8 4 3 2 3" xfId="45845" xr:uid="{00000000-0005-0000-0000-00005EB20000}"/>
    <cellStyle name="20% - Accent1 4 8 4 3 3" xfId="45846" xr:uid="{00000000-0005-0000-0000-00005FB20000}"/>
    <cellStyle name="20% - Accent1 4 8 4 3 3 2" xfId="45847" xr:uid="{00000000-0005-0000-0000-000060B20000}"/>
    <cellStyle name="20% - Accent1 4 8 4 3 4" xfId="45848" xr:uid="{00000000-0005-0000-0000-000061B20000}"/>
    <cellStyle name="20% - Accent1 4 8 4 4" xfId="45849" xr:uid="{00000000-0005-0000-0000-000062B20000}"/>
    <cellStyle name="20% - Accent1 4 8 4 4 2" xfId="45850" xr:uid="{00000000-0005-0000-0000-000063B20000}"/>
    <cellStyle name="20% - Accent1 4 8 4 4 2 2" xfId="45851" xr:uid="{00000000-0005-0000-0000-000064B20000}"/>
    <cellStyle name="20% - Accent1 4 8 4 4 2 2 2" xfId="45852" xr:uid="{00000000-0005-0000-0000-000065B20000}"/>
    <cellStyle name="20% - Accent1 4 8 4 4 2 3" xfId="45853" xr:uid="{00000000-0005-0000-0000-000066B20000}"/>
    <cellStyle name="20% - Accent1 4 8 4 4 3" xfId="45854" xr:uid="{00000000-0005-0000-0000-000067B20000}"/>
    <cellStyle name="20% - Accent1 4 8 4 4 3 2" xfId="45855" xr:uid="{00000000-0005-0000-0000-000068B20000}"/>
    <cellStyle name="20% - Accent1 4 8 4 4 4" xfId="45856" xr:uid="{00000000-0005-0000-0000-000069B20000}"/>
    <cellStyle name="20% - Accent1 4 8 4 5" xfId="45857" xr:uid="{00000000-0005-0000-0000-00006AB20000}"/>
    <cellStyle name="20% - Accent1 4 8 4 5 2" xfId="45858" xr:uid="{00000000-0005-0000-0000-00006BB20000}"/>
    <cellStyle name="20% - Accent1 4 8 4 5 2 2" xfId="45859" xr:uid="{00000000-0005-0000-0000-00006CB20000}"/>
    <cellStyle name="20% - Accent1 4 8 4 5 3" xfId="45860" xr:uid="{00000000-0005-0000-0000-00006DB20000}"/>
    <cellStyle name="20% - Accent1 4 8 4 6" xfId="45861" xr:uid="{00000000-0005-0000-0000-00006EB20000}"/>
    <cellStyle name="20% - Accent1 4 8 4 6 2" xfId="45862" xr:uid="{00000000-0005-0000-0000-00006FB20000}"/>
    <cellStyle name="20% - Accent1 4 8 4 6 2 2" xfId="45863" xr:uid="{00000000-0005-0000-0000-000070B20000}"/>
    <cellStyle name="20% - Accent1 4 8 4 6 3" xfId="45864" xr:uid="{00000000-0005-0000-0000-000071B20000}"/>
    <cellStyle name="20% - Accent1 4 8 4 7" xfId="45865" xr:uid="{00000000-0005-0000-0000-000072B20000}"/>
    <cellStyle name="20% - Accent1 4 8 4 7 2" xfId="45866" xr:uid="{00000000-0005-0000-0000-000073B20000}"/>
    <cellStyle name="20% - Accent1 4 8 4 8" xfId="45867" xr:uid="{00000000-0005-0000-0000-000074B20000}"/>
    <cellStyle name="20% - Accent1 4 8 4 8 2" xfId="45868" xr:uid="{00000000-0005-0000-0000-000075B20000}"/>
    <cellStyle name="20% - Accent1 4 8 4 9" xfId="45869" xr:uid="{00000000-0005-0000-0000-000076B20000}"/>
    <cellStyle name="20% - Accent1 4 8 5" xfId="45870" xr:uid="{00000000-0005-0000-0000-000077B20000}"/>
    <cellStyle name="20% - Accent1 4 8 5 2" xfId="45871" xr:uid="{00000000-0005-0000-0000-000078B20000}"/>
    <cellStyle name="20% - Accent1 4 8 5 2 2" xfId="45872" xr:uid="{00000000-0005-0000-0000-000079B20000}"/>
    <cellStyle name="20% - Accent1 4 8 5 2 2 2" xfId="45873" xr:uid="{00000000-0005-0000-0000-00007AB20000}"/>
    <cellStyle name="20% - Accent1 4 8 5 2 3" xfId="45874" xr:uid="{00000000-0005-0000-0000-00007BB20000}"/>
    <cellStyle name="20% - Accent1 4 8 5 3" xfId="45875" xr:uid="{00000000-0005-0000-0000-00007CB20000}"/>
    <cellStyle name="20% - Accent1 4 8 5 3 2" xfId="45876" xr:uid="{00000000-0005-0000-0000-00007DB20000}"/>
    <cellStyle name="20% - Accent1 4 8 5 4" xfId="45877" xr:uid="{00000000-0005-0000-0000-00007EB20000}"/>
    <cellStyle name="20% - Accent1 4 8 6" xfId="45878" xr:uid="{00000000-0005-0000-0000-00007FB20000}"/>
    <cellStyle name="20% - Accent1 4 8 6 2" xfId="45879" xr:uid="{00000000-0005-0000-0000-000080B20000}"/>
    <cellStyle name="20% - Accent1 4 8 6 2 2" xfId="45880" xr:uid="{00000000-0005-0000-0000-000081B20000}"/>
    <cellStyle name="20% - Accent1 4 8 6 2 2 2" xfId="45881" xr:uid="{00000000-0005-0000-0000-000082B20000}"/>
    <cellStyle name="20% - Accent1 4 8 6 2 3" xfId="45882" xr:uid="{00000000-0005-0000-0000-000083B20000}"/>
    <cellStyle name="20% - Accent1 4 8 6 3" xfId="45883" xr:uid="{00000000-0005-0000-0000-000084B20000}"/>
    <cellStyle name="20% - Accent1 4 8 6 3 2" xfId="45884" xr:uid="{00000000-0005-0000-0000-000085B20000}"/>
    <cellStyle name="20% - Accent1 4 8 6 4" xfId="45885" xr:uid="{00000000-0005-0000-0000-000086B20000}"/>
    <cellStyle name="20% - Accent1 4 8 7" xfId="45886" xr:uid="{00000000-0005-0000-0000-000087B20000}"/>
    <cellStyle name="20% - Accent1 4 8 7 2" xfId="45887" xr:uid="{00000000-0005-0000-0000-000088B20000}"/>
    <cellStyle name="20% - Accent1 4 8 7 2 2" xfId="45888" xr:uid="{00000000-0005-0000-0000-000089B20000}"/>
    <cellStyle name="20% - Accent1 4 8 7 2 2 2" xfId="45889" xr:uid="{00000000-0005-0000-0000-00008AB20000}"/>
    <cellStyle name="20% - Accent1 4 8 7 2 3" xfId="45890" xr:uid="{00000000-0005-0000-0000-00008BB20000}"/>
    <cellStyle name="20% - Accent1 4 8 7 3" xfId="45891" xr:uid="{00000000-0005-0000-0000-00008CB20000}"/>
    <cellStyle name="20% - Accent1 4 8 7 3 2" xfId="45892" xr:uid="{00000000-0005-0000-0000-00008DB20000}"/>
    <cellStyle name="20% - Accent1 4 8 7 4" xfId="45893" xr:uid="{00000000-0005-0000-0000-00008EB20000}"/>
    <cellStyle name="20% - Accent1 4 8 8" xfId="45894" xr:uid="{00000000-0005-0000-0000-00008FB20000}"/>
    <cellStyle name="20% - Accent1 4 8 8 2" xfId="45895" xr:uid="{00000000-0005-0000-0000-000090B20000}"/>
    <cellStyle name="20% - Accent1 4 8 8 2 2" xfId="45896" xr:uid="{00000000-0005-0000-0000-000091B20000}"/>
    <cellStyle name="20% - Accent1 4 8 8 3" xfId="45897" xr:uid="{00000000-0005-0000-0000-000092B20000}"/>
    <cellStyle name="20% - Accent1 4 8 9" xfId="45898" xr:uid="{00000000-0005-0000-0000-000093B20000}"/>
    <cellStyle name="20% - Accent1 4 8 9 2" xfId="45899" xr:uid="{00000000-0005-0000-0000-000094B20000}"/>
    <cellStyle name="20% - Accent1 4 8 9 2 2" xfId="45900" xr:uid="{00000000-0005-0000-0000-000095B20000}"/>
    <cellStyle name="20% - Accent1 4 8 9 3" xfId="45901" xr:uid="{00000000-0005-0000-0000-000096B20000}"/>
    <cellStyle name="20% - Accent1 4 9" xfId="45902" xr:uid="{00000000-0005-0000-0000-000097B20000}"/>
    <cellStyle name="20% - Accent1 4 9 10" xfId="45903" xr:uid="{00000000-0005-0000-0000-000098B20000}"/>
    <cellStyle name="20% - Accent1 4 9 10 2" xfId="45904" xr:uid="{00000000-0005-0000-0000-000099B20000}"/>
    <cellStyle name="20% - Accent1 4 9 11" xfId="45905" xr:uid="{00000000-0005-0000-0000-00009AB20000}"/>
    <cellStyle name="20% - Accent1 4 9 2" xfId="45906" xr:uid="{00000000-0005-0000-0000-00009BB20000}"/>
    <cellStyle name="20% - Accent1 4 9 2 2" xfId="45907" xr:uid="{00000000-0005-0000-0000-00009CB20000}"/>
    <cellStyle name="20% - Accent1 4 9 2 2 2" xfId="45908" xr:uid="{00000000-0005-0000-0000-00009DB20000}"/>
    <cellStyle name="20% - Accent1 4 9 2 2 2 2" xfId="45909" xr:uid="{00000000-0005-0000-0000-00009EB20000}"/>
    <cellStyle name="20% - Accent1 4 9 2 2 2 2 2" xfId="45910" xr:uid="{00000000-0005-0000-0000-00009FB20000}"/>
    <cellStyle name="20% - Accent1 4 9 2 2 2 3" xfId="45911" xr:uid="{00000000-0005-0000-0000-0000A0B20000}"/>
    <cellStyle name="20% - Accent1 4 9 2 2 3" xfId="45912" xr:uid="{00000000-0005-0000-0000-0000A1B20000}"/>
    <cellStyle name="20% - Accent1 4 9 2 2 3 2" xfId="45913" xr:uid="{00000000-0005-0000-0000-0000A2B20000}"/>
    <cellStyle name="20% - Accent1 4 9 2 2 4" xfId="45914" xr:uid="{00000000-0005-0000-0000-0000A3B20000}"/>
    <cellStyle name="20% - Accent1 4 9 2 3" xfId="45915" xr:uid="{00000000-0005-0000-0000-0000A4B20000}"/>
    <cellStyle name="20% - Accent1 4 9 2 3 2" xfId="45916" xr:uid="{00000000-0005-0000-0000-0000A5B20000}"/>
    <cellStyle name="20% - Accent1 4 9 2 3 2 2" xfId="45917" xr:uid="{00000000-0005-0000-0000-0000A6B20000}"/>
    <cellStyle name="20% - Accent1 4 9 2 3 2 2 2" xfId="45918" xr:uid="{00000000-0005-0000-0000-0000A7B20000}"/>
    <cellStyle name="20% - Accent1 4 9 2 3 2 3" xfId="45919" xr:uid="{00000000-0005-0000-0000-0000A8B20000}"/>
    <cellStyle name="20% - Accent1 4 9 2 3 3" xfId="45920" xr:uid="{00000000-0005-0000-0000-0000A9B20000}"/>
    <cellStyle name="20% - Accent1 4 9 2 3 3 2" xfId="45921" xr:uid="{00000000-0005-0000-0000-0000AAB20000}"/>
    <cellStyle name="20% - Accent1 4 9 2 3 4" xfId="45922" xr:uid="{00000000-0005-0000-0000-0000ABB20000}"/>
    <cellStyle name="20% - Accent1 4 9 2 4" xfId="45923" xr:uid="{00000000-0005-0000-0000-0000ACB20000}"/>
    <cellStyle name="20% - Accent1 4 9 2 4 2" xfId="45924" xr:uid="{00000000-0005-0000-0000-0000ADB20000}"/>
    <cellStyle name="20% - Accent1 4 9 2 4 2 2" xfId="45925" xr:uid="{00000000-0005-0000-0000-0000AEB20000}"/>
    <cellStyle name="20% - Accent1 4 9 2 4 2 2 2" xfId="45926" xr:uid="{00000000-0005-0000-0000-0000AFB20000}"/>
    <cellStyle name="20% - Accent1 4 9 2 4 2 3" xfId="45927" xr:uid="{00000000-0005-0000-0000-0000B0B20000}"/>
    <cellStyle name="20% - Accent1 4 9 2 4 3" xfId="45928" xr:uid="{00000000-0005-0000-0000-0000B1B20000}"/>
    <cellStyle name="20% - Accent1 4 9 2 4 3 2" xfId="45929" xr:uid="{00000000-0005-0000-0000-0000B2B20000}"/>
    <cellStyle name="20% - Accent1 4 9 2 4 4" xfId="45930" xr:uid="{00000000-0005-0000-0000-0000B3B20000}"/>
    <cellStyle name="20% - Accent1 4 9 2 5" xfId="45931" xr:uid="{00000000-0005-0000-0000-0000B4B20000}"/>
    <cellStyle name="20% - Accent1 4 9 2 5 2" xfId="45932" xr:uid="{00000000-0005-0000-0000-0000B5B20000}"/>
    <cellStyle name="20% - Accent1 4 9 2 5 2 2" xfId="45933" xr:uid="{00000000-0005-0000-0000-0000B6B20000}"/>
    <cellStyle name="20% - Accent1 4 9 2 5 3" xfId="45934" xr:uid="{00000000-0005-0000-0000-0000B7B20000}"/>
    <cellStyle name="20% - Accent1 4 9 2 6" xfId="45935" xr:uid="{00000000-0005-0000-0000-0000B8B20000}"/>
    <cellStyle name="20% - Accent1 4 9 2 6 2" xfId="45936" xr:uid="{00000000-0005-0000-0000-0000B9B20000}"/>
    <cellStyle name="20% - Accent1 4 9 2 6 2 2" xfId="45937" xr:uid="{00000000-0005-0000-0000-0000BAB20000}"/>
    <cellStyle name="20% - Accent1 4 9 2 6 3" xfId="45938" xr:uid="{00000000-0005-0000-0000-0000BBB20000}"/>
    <cellStyle name="20% - Accent1 4 9 2 7" xfId="45939" xr:uid="{00000000-0005-0000-0000-0000BCB20000}"/>
    <cellStyle name="20% - Accent1 4 9 2 7 2" xfId="45940" xr:uid="{00000000-0005-0000-0000-0000BDB20000}"/>
    <cellStyle name="20% - Accent1 4 9 2 8" xfId="45941" xr:uid="{00000000-0005-0000-0000-0000BEB20000}"/>
    <cellStyle name="20% - Accent1 4 9 2 8 2" xfId="45942" xr:uid="{00000000-0005-0000-0000-0000BFB20000}"/>
    <cellStyle name="20% - Accent1 4 9 2 9" xfId="45943" xr:uid="{00000000-0005-0000-0000-0000C0B20000}"/>
    <cellStyle name="20% - Accent1 4 9 3" xfId="45944" xr:uid="{00000000-0005-0000-0000-0000C1B20000}"/>
    <cellStyle name="20% - Accent1 4 9 3 2" xfId="45945" xr:uid="{00000000-0005-0000-0000-0000C2B20000}"/>
    <cellStyle name="20% - Accent1 4 9 3 2 2" xfId="45946" xr:uid="{00000000-0005-0000-0000-0000C3B20000}"/>
    <cellStyle name="20% - Accent1 4 9 3 2 2 2" xfId="45947" xr:uid="{00000000-0005-0000-0000-0000C4B20000}"/>
    <cellStyle name="20% - Accent1 4 9 3 2 2 2 2" xfId="45948" xr:uid="{00000000-0005-0000-0000-0000C5B20000}"/>
    <cellStyle name="20% - Accent1 4 9 3 2 2 3" xfId="45949" xr:uid="{00000000-0005-0000-0000-0000C6B20000}"/>
    <cellStyle name="20% - Accent1 4 9 3 2 3" xfId="45950" xr:uid="{00000000-0005-0000-0000-0000C7B20000}"/>
    <cellStyle name="20% - Accent1 4 9 3 2 3 2" xfId="45951" xr:uid="{00000000-0005-0000-0000-0000C8B20000}"/>
    <cellStyle name="20% - Accent1 4 9 3 2 4" xfId="45952" xr:uid="{00000000-0005-0000-0000-0000C9B20000}"/>
    <cellStyle name="20% - Accent1 4 9 3 3" xfId="45953" xr:uid="{00000000-0005-0000-0000-0000CAB20000}"/>
    <cellStyle name="20% - Accent1 4 9 3 3 2" xfId="45954" xr:uid="{00000000-0005-0000-0000-0000CBB20000}"/>
    <cellStyle name="20% - Accent1 4 9 3 3 2 2" xfId="45955" xr:uid="{00000000-0005-0000-0000-0000CCB20000}"/>
    <cellStyle name="20% - Accent1 4 9 3 3 2 2 2" xfId="45956" xr:uid="{00000000-0005-0000-0000-0000CDB20000}"/>
    <cellStyle name="20% - Accent1 4 9 3 3 2 3" xfId="45957" xr:uid="{00000000-0005-0000-0000-0000CEB20000}"/>
    <cellStyle name="20% - Accent1 4 9 3 3 3" xfId="45958" xr:uid="{00000000-0005-0000-0000-0000CFB20000}"/>
    <cellStyle name="20% - Accent1 4 9 3 3 3 2" xfId="45959" xr:uid="{00000000-0005-0000-0000-0000D0B20000}"/>
    <cellStyle name="20% - Accent1 4 9 3 3 4" xfId="45960" xr:uid="{00000000-0005-0000-0000-0000D1B20000}"/>
    <cellStyle name="20% - Accent1 4 9 3 4" xfId="45961" xr:uid="{00000000-0005-0000-0000-0000D2B20000}"/>
    <cellStyle name="20% - Accent1 4 9 3 4 2" xfId="45962" xr:uid="{00000000-0005-0000-0000-0000D3B20000}"/>
    <cellStyle name="20% - Accent1 4 9 3 4 2 2" xfId="45963" xr:uid="{00000000-0005-0000-0000-0000D4B20000}"/>
    <cellStyle name="20% - Accent1 4 9 3 4 2 2 2" xfId="45964" xr:uid="{00000000-0005-0000-0000-0000D5B20000}"/>
    <cellStyle name="20% - Accent1 4 9 3 4 2 3" xfId="45965" xr:uid="{00000000-0005-0000-0000-0000D6B20000}"/>
    <cellStyle name="20% - Accent1 4 9 3 4 3" xfId="45966" xr:uid="{00000000-0005-0000-0000-0000D7B20000}"/>
    <cellStyle name="20% - Accent1 4 9 3 4 3 2" xfId="45967" xr:uid="{00000000-0005-0000-0000-0000D8B20000}"/>
    <cellStyle name="20% - Accent1 4 9 3 4 4" xfId="45968" xr:uid="{00000000-0005-0000-0000-0000D9B20000}"/>
    <cellStyle name="20% - Accent1 4 9 3 5" xfId="45969" xr:uid="{00000000-0005-0000-0000-0000DAB20000}"/>
    <cellStyle name="20% - Accent1 4 9 3 5 2" xfId="45970" xr:uid="{00000000-0005-0000-0000-0000DBB20000}"/>
    <cellStyle name="20% - Accent1 4 9 3 5 2 2" xfId="45971" xr:uid="{00000000-0005-0000-0000-0000DCB20000}"/>
    <cellStyle name="20% - Accent1 4 9 3 5 3" xfId="45972" xr:uid="{00000000-0005-0000-0000-0000DDB20000}"/>
    <cellStyle name="20% - Accent1 4 9 3 6" xfId="45973" xr:uid="{00000000-0005-0000-0000-0000DEB20000}"/>
    <cellStyle name="20% - Accent1 4 9 3 6 2" xfId="45974" xr:uid="{00000000-0005-0000-0000-0000DFB20000}"/>
    <cellStyle name="20% - Accent1 4 9 3 6 2 2" xfId="45975" xr:uid="{00000000-0005-0000-0000-0000E0B20000}"/>
    <cellStyle name="20% - Accent1 4 9 3 6 3" xfId="45976" xr:uid="{00000000-0005-0000-0000-0000E1B20000}"/>
    <cellStyle name="20% - Accent1 4 9 3 7" xfId="45977" xr:uid="{00000000-0005-0000-0000-0000E2B20000}"/>
    <cellStyle name="20% - Accent1 4 9 3 7 2" xfId="45978" xr:uid="{00000000-0005-0000-0000-0000E3B20000}"/>
    <cellStyle name="20% - Accent1 4 9 3 8" xfId="45979" xr:uid="{00000000-0005-0000-0000-0000E4B20000}"/>
    <cellStyle name="20% - Accent1 4 9 3 8 2" xfId="45980" xr:uid="{00000000-0005-0000-0000-0000E5B20000}"/>
    <cellStyle name="20% - Accent1 4 9 3 9" xfId="45981" xr:uid="{00000000-0005-0000-0000-0000E6B20000}"/>
    <cellStyle name="20% - Accent1 4 9 4" xfId="45982" xr:uid="{00000000-0005-0000-0000-0000E7B20000}"/>
    <cellStyle name="20% - Accent1 4 9 4 2" xfId="45983" xr:uid="{00000000-0005-0000-0000-0000E8B20000}"/>
    <cellStyle name="20% - Accent1 4 9 4 2 2" xfId="45984" xr:uid="{00000000-0005-0000-0000-0000E9B20000}"/>
    <cellStyle name="20% - Accent1 4 9 4 2 2 2" xfId="45985" xr:uid="{00000000-0005-0000-0000-0000EAB20000}"/>
    <cellStyle name="20% - Accent1 4 9 4 2 3" xfId="45986" xr:uid="{00000000-0005-0000-0000-0000EBB20000}"/>
    <cellStyle name="20% - Accent1 4 9 4 3" xfId="45987" xr:uid="{00000000-0005-0000-0000-0000ECB20000}"/>
    <cellStyle name="20% - Accent1 4 9 4 3 2" xfId="45988" xr:uid="{00000000-0005-0000-0000-0000EDB20000}"/>
    <cellStyle name="20% - Accent1 4 9 4 4" xfId="45989" xr:uid="{00000000-0005-0000-0000-0000EEB20000}"/>
    <cellStyle name="20% - Accent1 4 9 5" xfId="45990" xr:uid="{00000000-0005-0000-0000-0000EFB20000}"/>
    <cellStyle name="20% - Accent1 4 9 5 2" xfId="45991" xr:uid="{00000000-0005-0000-0000-0000F0B20000}"/>
    <cellStyle name="20% - Accent1 4 9 5 2 2" xfId="45992" xr:uid="{00000000-0005-0000-0000-0000F1B20000}"/>
    <cellStyle name="20% - Accent1 4 9 5 2 2 2" xfId="45993" xr:uid="{00000000-0005-0000-0000-0000F2B20000}"/>
    <cellStyle name="20% - Accent1 4 9 5 2 3" xfId="45994" xr:uid="{00000000-0005-0000-0000-0000F3B20000}"/>
    <cellStyle name="20% - Accent1 4 9 5 3" xfId="45995" xr:uid="{00000000-0005-0000-0000-0000F4B20000}"/>
    <cellStyle name="20% - Accent1 4 9 5 3 2" xfId="45996" xr:uid="{00000000-0005-0000-0000-0000F5B20000}"/>
    <cellStyle name="20% - Accent1 4 9 5 4" xfId="45997" xr:uid="{00000000-0005-0000-0000-0000F6B20000}"/>
    <cellStyle name="20% - Accent1 4 9 6" xfId="45998" xr:uid="{00000000-0005-0000-0000-0000F7B20000}"/>
    <cellStyle name="20% - Accent1 4 9 6 2" xfId="45999" xr:uid="{00000000-0005-0000-0000-0000F8B20000}"/>
    <cellStyle name="20% - Accent1 4 9 6 2 2" xfId="46000" xr:uid="{00000000-0005-0000-0000-0000F9B20000}"/>
    <cellStyle name="20% - Accent1 4 9 6 2 2 2" xfId="46001" xr:uid="{00000000-0005-0000-0000-0000FAB20000}"/>
    <cellStyle name="20% - Accent1 4 9 6 2 3" xfId="46002" xr:uid="{00000000-0005-0000-0000-0000FBB20000}"/>
    <cellStyle name="20% - Accent1 4 9 6 3" xfId="46003" xr:uid="{00000000-0005-0000-0000-0000FCB20000}"/>
    <cellStyle name="20% - Accent1 4 9 6 3 2" xfId="46004" xr:uid="{00000000-0005-0000-0000-0000FDB20000}"/>
    <cellStyle name="20% - Accent1 4 9 6 4" xfId="46005" xr:uid="{00000000-0005-0000-0000-0000FEB20000}"/>
    <cellStyle name="20% - Accent1 4 9 7" xfId="46006" xr:uid="{00000000-0005-0000-0000-0000FFB20000}"/>
    <cellStyle name="20% - Accent1 4 9 7 2" xfId="46007" xr:uid="{00000000-0005-0000-0000-000000B30000}"/>
    <cellStyle name="20% - Accent1 4 9 7 2 2" xfId="46008" xr:uid="{00000000-0005-0000-0000-000001B30000}"/>
    <cellStyle name="20% - Accent1 4 9 7 3" xfId="46009" xr:uid="{00000000-0005-0000-0000-000002B30000}"/>
    <cellStyle name="20% - Accent1 4 9 8" xfId="46010" xr:uid="{00000000-0005-0000-0000-000003B30000}"/>
    <cellStyle name="20% - Accent1 4 9 8 2" xfId="46011" xr:uid="{00000000-0005-0000-0000-000004B30000}"/>
    <cellStyle name="20% - Accent1 4 9 8 2 2" xfId="46012" xr:uid="{00000000-0005-0000-0000-000005B30000}"/>
    <cellStyle name="20% - Accent1 4 9 8 3" xfId="46013" xr:uid="{00000000-0005-0000-0000-000006B30000}"/>
    <cellStyle name="20% - Accent1 4 9 9" xfId="46014" xr:uid="{00000000-0005-0000-0000-000007B30000}"/>
    <cellStyle name="20% - Accent1 4 9 9 2" xfId="46015" xr:uid="{00000000-0005-0000-0000-000008B30000}"/>
    <cellStyle name="20% - Accent1 5" xfId="46016" xr:uid="{00000000-0005-0000-0000-000009B30000}"/>
    <cellStyle name="20% - Accent1 5 10" xfId="46017" xr:uid="{00000000-0005-0000-0000-00000AB30000}"/>
    <cellStyle name="20% - Accent1 5 10 2" xfId="46018" xr:uid="{00000000-0005-0000-0000-00000BB30000}"/>
    <cellStyle name="20% - Accent1 5 10 2 2" xfId="46019" xr:uid="{00000000-0005-0000-0000-00000CB30000}"/>
    <cellStyle name="20% - Accent1 5 10 2 2 2" xfId="46020" xr:uid="{00000000-0005-0000-0000-00000DB30000}"/>
    <cellStyle name="20% - Accent1 5 10 2 3" xfId="46021" xr:uid="{00000000-0005-0000-0000-00000EB30000}"/>
    <cellStyle name="20% - Accent1 5 10 3" xfId="46022" xr:uid="{00000000-0005-0000-0000-00000FB30000}"/>
    <cellStyle name="20% - Accent1 5 10 3 2" xfId="46023" xr:uid="{00000000-0005-0000-0000-000010B30000}"/>
    <cellStyle name="20% - Accent1 5 10 4" xfId="46024" xr:uid="{00000000-0005-0000-0000-000011B30000}"/>
    <cellStyle name="20% - Accent1 5 11" xfId="46025" xr:uid="{00000000-0005-0000-0000-000012B30000}"/>
    <cellStyle name="20% - Accent1 5 11 2" xfId="46026" xr:uid="{00000000-0005-0000-0000-000013B30000}"/>
    <cellStyle name="20% - Accent1 5 11 2 2" xfId="46027" xr:uid="{00000000-0005-0000-0000-000014B30000}"/>
    <cellStyle name="20% - Accent1 5 11 2 2 2" xfId="46028" xr:uid="{00000000-0005-0000-0000-000015B30000}"/>
    <cellStyle name="20% - Accent1 5 11 2 3" xfId="46029" xr:uid="{00000000-0005-0000-0000-000016B30000}"/>
    <cellStyle name="20% - Accent1 5 11 3" xfId="46030" xr:uid="{00000000-0005-0000-0000-000017B30000}"/>
    <cellStyle name="20% - Accent1 5 11 3 2" xfId="46031" xr:uid="{00000000-0005-0000-0000-000018B30000}"/>
    <cellStyle name="20% - Accent1 5 11 4" xfId="46032" xr:uid="{00000000-0005-0000-0000-000019B30000}"/>
    <cellStyle name="20% - Accent1 5 12" xfId="46033" xr:uid="{00000000-0005-0000-0000-00001AB30000}"/>
    <cellStyle name="20% - Accent1 5 12 2" xfId="46034" xr:uid="{00000000-0005-0000-0000-00001BB30000}"/>
    <cellStyle name="20% - Accent1 5 12 2 2" xfId="46035" xr:uid="{00000000-0005-0000-0000-00001CB30000}"/>
    <cellStyle name="20% - Accent1 5 12 3" xfId="46036" xr:uid="{00000000-0005-0000-0000-00001DB30000}"/>
    <cellStyle name="20% - Accent1 5 13" xfId="46037" xr:uid="{00000000-0005-0000-0000-00001EB30000}"/>
    <cellStyle name="20% - Accent1 5 13 2" xfId="46038" xr:uid="{00000000-0005-0000-0000-00001FB30000}"/>
    <cellStyle name="20% - Accent1 5 13 2 2" xfId="46039" xr:uid="{00000000-0005-0000-0000-000020B30000}"/>
    <cellStyle name="20% - Accent1 5 13 3" xfId="46040" xr:uid="{00000000-0005-0000-0000-000021B30000}"/>
    <cellStyle name="20% - Accent1 5 14" xfId="46041" xr:uid="{00000000-0005-0000-0000-000022B30000}"/>
    <cellStyle name="20% - Accent1 5 14 2" xfId="46042" xr:uid="{00000000-0005-0000-0000-000023B30000}"/>
    <cellStyle name="20% - Accent1 5 15" xfId="46043" xr:uid="{00000000-0005-0000-0000-000024B30000}"/>
    <cellStyle name="20% - Accent1 5 15 2" xfId="46044" xr:uid="{00000000-0005-0000-0000-000025B30000}"/>
    <cellStyle name="20% - Accent1 5 16" xfId="46045" xr:uid="{00000000-0005-0000-0000-000026B30000}"/>
    <cellStyle name="20% - Accent1 5 2" xfId="46046" xr:uid="{00000000-0005-0000-0000-000027B30000}"/>
    <cellStyle name="20% - Accent1 5 2 10" xfId="46047" xr:uid="{00000000-0005-0000-0000-000028B30000}"/>
    <cellStyle name="20% - Accent1 5 2 10 2" xfId="46048" xr:uid="{00000000-0005-0000-0000-000029B30000}"/>
    <cellStyle name="20% - Accent1 5 2 10 2 2" xfId="46049" xr:uid="{00000000-0005-0000-0000-00002AB30000}"/>
    <cellStyle name="20% - Accent1 5 2 10 2 2 2" xfId="46050" xr:uid="{00000000-0005-0000-0000-00002BB30000}"/>
    <cellStyle name="20% - Accent1 5 2 10 2 3" xfId="46051" xr:uid="{00000000-0005-0000-0000-00002CB30000}"/>
    <cellStyle name="20% - Accent1 5 2 10 3" xfId="46052" xr:uid="{00000000-0005-0000-0000-00002DB30000}"/>
    <cellStyle name="20% - Accent1 5 2 10 3 2" xfId="46053" xr:uid="{00000000-0005-0000-0000-00002EB30000}"/>
    <cellStyle name="20% - Accent1 5 2 10 4" xfId="46054" xr:uid="{00000000-0005-0000-0000-00002FB30000}"/>
    <cellStyle name="20% - Accent1 5 2 11" xfId="46055" xr:uid="{00000000-0005-0000-0000-000030B30000}"/>
    <cellStyle name="20% - Accent1 5 2 11 2" xfId="46056" xr:uid="{00000000-0005-0000-0000-000031B30000}"/>
    <cellStyle name="20% - Accent1 5 2 11 2 2" xfId="46057" xr:uid="{00000000-0005-0000-0000-000032B30000}"/>
    <cellStyle name="20% - Accent1 5 2 11 3" xfId="46058" xr:uid="{00000000-0005-0000-0000-000033B30000}"/>
    <cellStyle name="20% - Accent1 5 2 12" xfId="46059" xr:uid="{00000000-0005-0000-0000-000034B30000}"/>
    <cellStyle name="20% - Accent1 5 2 12 2" xfId="46060" xr:uid="{00000000-0005-0000-0000-000035B30000}"/>
    <cellStyle name="20% - Accent1 5 2 12 2 2" xfId="46061" xr:uid="{00000000-0005-0000-0000-000036B30000}"/>
    <cellStyle name="20% - Accent1 5 2 12 3" xfId="46062" xr:uid="{00000000-0005-0000-0000-000037B30000}"/>
    <cellStyle name="20% - Accent1 5 2 13" xfId="46063" xr:uid="{00000000-0005-0000-0000-000038B30000}"/>
    <cellStyle name="20% - Accent1 5 2 13 2" xfId="46064" xr:uid="{00000000-0005-0000-0000-000039B30000}"/>
    <cellStyle name="20% - Accent1 5 2 14" xfId="46065" xr:uid="{00000000-0005-0000-0000-00003AB30000}"/>
    <cellStyle name="20% - Accent1 5 2 14 2" xfId="46066" xr:uid="{00000000-0005-0000-0000-00003BB30000}"/>
    <cellStyle name="20% - Accent1 5 2 15" xfId="46067" xr:uid="{00000000-0005-0000-0000-00003CB30000}"/>
    <cellStyle name="20% - Accent1 5 2 2" xfId="46068" xr:uid="{00000000-0005-0000-0000-00003DB30000}"/>
    <cellStyle name="20% - Accent1 5 2 2 10" xfId="46069" xr:uid="{00000000-0005-0000-0000-00003EB30000}"/>
    <cellStyle name="20% - Accent1 5 2 2 10 2" xfId="46070" xr:uid="{00000000-0005-0000-0000-00003FB30000}"/>
    <cellStyle name="20% - Accent1 5 2 2 10 2 2" xfId="46071" xr:uid="{00000000-0005-0000-0000-000040B30000}"/>
    <cellStyle name="20% - Accent1 5 2 2 10 3" xfId="46072" xr:uid="{00000000-0005-0000-0000-000041B30000}"/>
    <cellStyle name="20% - Accent1 5 2 2 11" xfId="46073" xr:uid="{00000000-0005-0000-0000-000042B30000}"/>
    <cellStyle name="20% - Accent1 5 2 2 11 2" xfId="46074" xr:uid="{00000000-0005-0000-0000-000043B30000}"/>
    <cellStyle name="20% - Accent1 5 2 2 11 2 2" xfId="46075" xr:uid="{00000000-0005-0000-0000-000044B30000}"/>
    <cellStyle name="20% - Accent1 5 2 2 11 3" xfId="46076" xr:uid="{00000000-0005-0000-0000-000045B30000}"/>
    <cellStyle name="20% - Accent1 5 2 2 12" xfId="46077" xr:uid="{00000000-0005-0000-0000-000046B30000}"/>
    <cellStyle name="20% - Accent1 5 2 2 12 2" xfId="46078" xr:uid="{00000000-0005-0000-0000-000047B30000}"/>
    <cellStyle name="20% - Accent1 5 2 2 13" xfId="46079" xr:uid="{00000000-0005-0000-0000-000048B30000}"/>
    <cellStyle name="20% - Accent1 5 2 2 13 2" xfId="46080" xr:uid="{00000000-0005-0000-0000-000049B30000}"/>
    <cellStyle name="20% - Accent1 5 2 2 14" xfId="46081" xr:uid="{00000000-0005-0000-0000-00004AB30000}"/>
    <cellStyle name="20% - Accent1 5 2 2 2" xfId="46082" xr:uid="{00000000-0005-0000-0000-00004BB30000}"/>
    <cellStyle name="20% - Accent1 5 2 2 2 10" xfId="46083" xr:uid="{00000000-0005-0000-0000-00004CB30000}"/>
    <cellStyle name="20% - Accent1 5 2 2 2 10 2" xfId="46084" xr:uid="{00000000-0005-0000-0000-00004DB30000}"/>
    <cellStyle name="20% - Accent1 5 2 2 2 11" xfId="46085" xr:uid="{00000000-0005-0000-0000-00004EB30000}"/>
    <cellStyle name="20% - Accent1 5 2 2 2 2" xfId="46086" xr:uid="{00000000-0005-0000-0000-00004FB30000}"/>
    <cellStyle name="20% - Accent1 5 2 2 2 2 2" xfId="46087" xr:uid="{00000000-0005-0000-0000-000050B30000}"/>
    <cellStyle name="20% - Accent1 5 2 2 2 2 2 2" xfId="46088" xr:uid="{00000000-0005-0000-0000-000051B30000}"/>
    <cellStyle name="20% - Accent1 5 2 2 2 2 2 2 2" xfId="46089" xr:uid="{00000000-0005-0000-0000-000052B30000}"/>
    <cellStyle name="20% - Accent1 5 2 2 2 2 2 2 2 2" xfId="46090" xr:uid="{00000000-0005-0000-0000-000053B30000}"/>
    <cellStyle name="20% - Accent1 5 2 2 2 2 2 2 3" xfId="46091" xr:uid="{00000000-0005-0000-0000-000054B30000}"/>
    <cellStyle name="20% - Accent1 5 2 2 2 2 2 3" xfId="46092" xr:uid="{00000000-0005-0000-0000-000055B30000}"/>
    <cellStyle name="20% - Accent1 5 2 2 2 2 2 3 2" xfId="46093" xr:uid="{00000000-0005-0000-0000-000056B30000}"/>
    <cellStyle name="20% - Accent1 5 2 2 2 2 2 4" xfId="46094" xr:uid="{00000000-0005-0000-0000-000057B30000}"/>
    <cellStyle name="20% - Accent1 5 2 2 2 2 3" xfId="46095" xr:uid="{00000000-0005-0000-0000-000058B30000}"/>
    <cellStyle name="20% - Accent1 5 2 2 2 2 3 2" xfId="46096" xr:uid="{00000000-0005-0000-0000-000059B30000}"/>
    <cellStyle name="20% - Accent1 5 2 2 2 2 3 2 2" xfId="46097" xr:uid="{00000000-0005-0000-0000-00005AB30000}"/>
    <cellStyle name="20% - Accent1 5 2 2 2 2 3 2 2 2" xfId="46098" xr:uid="{00000000-0005-0000-0000-00005BB30000}"/>
    <cellStyle name="20% - Accent1 5 2 2 2 2 3 2 3" xfId="46099" xr:uid="{00000000-0005-0000-0000-00005CB30000}"/>
    <cellStyle name="20% - Accent1 5 2 2 2 2 3 3" xfId="46100" xr:uid="{00000000-0005-0000-0000-00005DB30000}"/>
    <cellStyle name="20% - Accent1 5 2 2 2 2 3 3 2" xfId="46101" xr:uid="{00000000-0005-0000-0000-00005EB30000}"/>
    <cellStyle name="20% - Accent1 5 2 2 2 2 3 4" xfId="46102" xr:uid="{00000000-0005-0000-0000-00005FB30000}"/>
    <cellStyle name="20% - Accent1 5 2 2 2 2 4" xfId="46103" xr:uid="{00000000-0005-0000-0000-000060B30000}"/>
    <cellStyle name="20% - Accent1 5 2 2 2 2 4 2" xfId="46104" xr:uid="{00000000-0005-0000-0000-000061B30000}"/>
    <cellStyle name="20% - Accent1 5 2 2 2 2 4 2 2" xfId="46105" xr:uid="{00000000-0005-0000-0000-000062B30000}"/>
    <cellStyle name="20% - Accent1 5 2 2 2 2 4 2 2 2" xfId="46106" xr:uid="{00000000-0005-0000-0000-000063B30000}"/>
    <cellStyle name="20% - Accent1 5 2 2 2 2 4 2 3" xfId="46107" xr:uid="{00000000-0005-0000-0000-000064B30000}"/>
    <cellStyle name="20% - Accent1 5 2 2 2 2 4 3" xfId="46108" xr:uid="{00000000-0005-0000-0000-000065B30000}"/>
    <cellStyle name="20% - Accent1 5 2 2 2 2 4 3 2" xfId="46109" xr:uid="{00000000-0005-0000-0000-000066B30000}"/>
    <cellStyle name="20% - Accent1 5 2 2 2 2 4 4" xfId="46110" xr:uid="{00000000-0005-0000-0000-000067B30000}"/>
    <cellStyle name="20% - Accent1 5 2 2 2 2 5" xfId="46111" xr:uid="{00000000-0005-0000-0000-000068B30000}"/>
    <cellStyle name="20% - Accent1 5 2 2 2 2 5 2" xfId="46112" xr:uid="{00000000-0005-0000-0000-000069B30000}"/>
    <cellStyle name="20% - Accent1 5 2 2 2 2 5 2 2" xfId="46113" xr:uid="{00000000-0005-0000-0000-00006AB30000}"/>
    <cellStyle name="20% - Accent1 5 2 2 2 2 5 3" xfId="46114" xr:uid="{00000000-0005-0000-0000-00006BB30000}"/>
    <cellStyle name="20% - Accent1 5 2 2 2 2 6" xfId="46115" xr:uid="{00000000-0005-0000-0000-00006CB30000}"/>
    <cellStyle name="20% - Accent1 5 2 2 2 2 6 2" xfId="46116" xr:uid="{00000000-0005-0000-0000-00006DB30000}"/>
    <cellStyle name="20% - Accent1 5 2 2 2 2 6 2 2" xfId="46117" xr:uid="{00000000-0005-0000-0000-00006EB30000}"/>
    <cellStyle name="20% - Accent1 5 2 2 2 2 6 3" xfId="46118" xr:uid="{00000000-0005-0000-0000-00006FB30000}"/>
    <cellStyle name="20% - Accent1 5 2 2 2 2 7" xfId="46119" xr:uid="{00000000-0005-0000-0000-000070B30000}"/>
    <cellStyle name="20% - Accent1 5 2 2 2 2 7 2" xfId="46120" xr:uid="{00000000-0005-0000-0000-000071B30000}"/>
    <cellStyle name="20% - Accent1 5 2 2 2 2 8" xfId="46121" xr:uid="{00000000-0005-0000-0000-000072B30000}"/>
    <cellStyle name="20% - Accent1 5 2 2 2 2 8 2" xfId="46122" xr:uid="{00000000-0005-0000-0000-000073B30000}"/>
    <cellStyle name="20% - Accent1 5 2 2 2 2 9" xfId="46123" xr:uid="{00000000-0005-0000-0000-000074B30000}"/>
    <cellStyle name="20% - Accent1 5 2 2 2 3" xfId="46124" xr:uid="{00000000-0005-0000-0000-000075B30000}"/>
    <cellStyle name="20% - Accent1 5 2 2 2 3 2" xfId="46125" xr:uid="{00000000-0005-0000-0000-000076B30000}"/>
    <cellStyle name="20% - Accent1 5 2 2 2 3 2 2" xfId="46126" xr:uid="{00000000-0005-0000-0000-000077B30000}"/>
    <cellStyle name="20% - Accent1 5 2 2 2 3 2 2 2" xfId="46127" xr:uid="{00000000-0005-0000-0000-000078B30000}"/>
    <cellStyle name="20% - Accent1 5 2 2 2 3 2 2 2 2" xfId="46128" xr:uid="{00000000-0005-0000-0000-000079B30000}"/>
    <cellStyle name="20% - Accent1 5 2 2 2 3 2 2 3" xfId="46129" xr:uid="{00000000-0005-0000-0000-00007AB30000}"/>
    <cellStyle name="20% - Accent1 5 2 2 2 3 2 3" xfId="46130" xr:uid="{00000000-0005-0000-0000-00007BB30000}"/>
    <cellStyle name="20% - Accent1 5 2 2 2 3 2 3 2" xfId="46131" xr:uid="{00000000-0005-0000-0000-00007CB30000}"/>
    <cellStyle name="20% - Accent1 5 2 2 2 3 2 4" xfId="46132" xr:uid="{00000000-0005-0000-0000-00007DB30000}"/>
    <cellStyle name="20% - Accent1 5 2 2 2 3 3" xfId="46133" xr:uid="{00000000-0005-0000-0000-00007EB30000}"/>
    <cellStyle name="20% - Accent1 5 2 2 2 3 3 2" xfId="46134" xr:uid="{00000000-0005-0000-0000-00007FB30000}"/>
    <cellStyle name="20% - Accent1 5 2 2 2 3 3 2 2" xfId="46135" xr:uid="{00000000-0005-0000-0000-000080B30000}"/>
    <cellStyle name="20% - Accent1 5 2 2 2 3 3 2 2 2" xfId="46136" xr:uid="{00000000-0005-0000-0000-000081B30000}"/>
    <cellStyle name="20% - Accent1 5 2 2 2 3 3 2 3" xfId="46137" xr:uid="{00000000-0005-0000-0000-000082B30000}"/>
    <cellStyle name="20% - Accent1 5 2 2 2 3 3 3" xfId="46138" xr:uid="{00000000-0005-0000-0000-000083B30000}"/>
    <cellStyle name="20% - Accent1 5 2 2 2 3 3 3 2" xfId="46139" xr:uid="{00000000-0005-0000-0000-000084B30000}"/>
    <cellStyle name="20% - Accent1 5 2 2 2 3 3 4" xfId="46140" xr:uid="{00000000-0005-0000-0000-000085B30000}"/>
    <cellStyle name="20% - Accent1 5 2 2 2 3 4" xfId="46141" xr:uid="{00000000-0005-0000-0000-000086B30000}"/>
    <cellStyle name="20% - Accent1 5 2 2 2 3 4 2" xfId="46142" xr:uid="{00000000-0005-0000-0000-000087B30000}"/>
    <cellStyle name="20% - Accent1 5 2 2 2 3 4 2 2" xfId="46143" xr:uid="{00000000-0005-0000-0000-000088B30000}"/>
    <cellStyle name="20% - Accent1 5 2 2 2 3 4 2 2 2" xfId="46144" xr:uid="{00000000-0005-0000-0000-000089B30000}"/>
    <cellStyle name="20% - Accent1 5 2 2 2 3 4 2 3" xfId="46145" xr:uid="{00000000-0005-0000-0000-00008AB30000}"/>
    <cellStyle name="20% - Accent1 5 2 2 2 3 4 3" xfId="46146" xr:uid="{00000000-0005-0000-0000-00008BB30000}"/>
    <cellStyle name="20% - Accent1 5 2 2 2 3 4 3 2" xfId="46147" xr:uid="{00000000-0005-0000-0000-00008CB30000}"/>
    <cellStyle name="20% - Accent1 5 2 2 2 3 4 4" xfId="46148" xr:uid="{00000000-0005-0000-0000-00008DB30000}"/>
    <cellStyle name="20% - Accent1 5 2 2 2 3 5" xfId="46149" xr:uid="{00000000-0005-0000-0000-00008EB30000}"/>
    <cellStyle name="20% - Accent1 5 2 2 2 3 5 2" xfId="46150" xr:uid="{00000000-0005-0000-0000-00008FB30000}"/>
    <cellStyle name="20% - Accent1 5 2 2 2 3 5 2 2" xfId="46151" xr:uid="{00000000-0005-0000-0000-000090B30000}"/>
    <cellStyle name="20% - Accent1 5 2 2 2 3 5 3" xfId="46152" xr:uid="{00000000-0005-0000-0000-000091B30000}"/>
    <cellStyle name="20% - Accent1 5 2 2 2 3 6" xfId="46153" xr:uid="{00000000-0005-0000-0000-000092B30000}"/>
    <cellStyle name="20% - Accent1 5 2 2 2 3 6 2" xfId="46154" xr:uid="{00000000-0005-0000-0000-000093B30000}"/>
    <cellStyle name="20% - Accent1 5 2 2 2 3 6 2 2" xfId="46155" xr:uid="{00000000-0005-0000-0000-000094B30000}"/>
    <cellStyle name="20% - Accent1 5 2 2 2 3 6 3" xfId="46156" xr:uid="{00000000-0005-0000-0000-000095B30000}"/>
    <cellStyle name="20% - Accent1 5 2 2 2 3 7" xfId="46157" xr:uid="{00000000-0005-0000-0000-000096B30000}"/>
    <cellStyle name="20% - Accent1 5 2 2 2 3 7 2" xfId="46158" xr:uid="{00000000-0005-0000-0000-000097B30000}"/>
    <cellStyle name="20% - Accent1 5 2 2 2 3 8" xfId="46159" xr:uid="{00000000-0005-0000-0000-000098B30000}"/>
    <cellStyle name="20% - Accent1 5 2 2 2 3 8 2" xfId="46160" xr:uid="{00000000-0005-0000-0000-000099B30000}"/>
    <cellStyle name="20% - Accent1 5 2 2 2 3 9" xfId="46161" xr:uid="{00000000-0005-0000-0000-00009AB30000}"/>
    <cellStyle name="20% - Accent1 5 2 2 2 4" xfId="46162" xr:uid="{00000000-0005-0000-0000-00009BB30000}"/>
    <cellStyle name="20% - Accent1 5 2 2 2 4 2" xfId="46163" xr:uid="{00000000-0005-0000-0000-00009CB30000}"/>
    <cellStyle name="20% - Accent1 5 2 2 2 4 2 2" xfId="46164" xr:uid="{00000000-0005-0000-0000-00009DB30000}"/>
    <cellStyle name="20% - Accent1 5 2 2 2 4 2 2 2" xfId="46165" xr:uid="{00000000-0005-0000-0000-00009EB30000}"/>
    <cellStyle name="20% - Accent1 5 2 2 2 4 2 3" xfId="46166" xr:uid="{00000000-0005-0000-0000-00009FB30000}"/>
    <cellStyle name="20% - Accent1 5 2 2 2 4 3" xfId="46167" xr:uid="{00000000-0005-0000-0000-0000A0B30000}"/>
    <cellStyle name="20% - Accent1 5 2 2 2 4 3 2" xfId="46168" xr:uid="{00000000-0005-0000-0000-0000A1B30000}"/>
    <cellStyle name="20% - Accent1 5 2 2 2 4 4" xfId="46169" xr:uid="{00000000-0005-0000-0000-0000A2B30000}"/>
    <cellStyle name="20% - Accent1 5 2 2 2 5" xfId="46170" xr:uid="{00000000-0005-0000-0000-0000A3B30000}"/>
    <cellStyle name="20% - Accent1 5 2 2 2 5 2" xfId="46171" xr:uid="{00000000-0005-0000-0000-0000A4B30000}"/>
    <cellStyle name="20% - Accent1 5 2 2 2 5 2 2" xfId="46172" xr:uid="{00000000-0005-0000-0000-0000A5B30000}"/>
    <cellStyle name="20% - Accent1 5 2 2 2 5 2 2 2" xfId="46173" xr:uid="{00000000-0005-0000-0000-0000A6B30000}"/>
    <cellStyle name="20% - Accent1 5 2 2 2 5 2 3" xfId="46174" xr:uid="{00000000-0005-0000-0000-0000A7B30000}"/>
    <cellStyle name="20% - Accent1 5 2 2 2 5 3" xfId="46175" xr:uid="{00000000-0005-0000-0000-0000A8B30000}"/>
    <cellStyle name="20% - Accent1 5 2 2 2 5 3 2" xfId="46176" xr:uid="{00000000-0005-0000-0000-0000A9B30000}"/>
    <cellStyle name="20% - Accent1 5 2 2 2 5 4" xfId="46177" xr:uid="{00000000-0005-0000-0000-0000AAB30000}"/>
    <cellStyle name="20% - Accent1 5 2 2 2 6" xfId="46178" xr:uid="{00000000-0005-0000-0000-0000ABB30000}"/>
    <cellStyle name="20% - Accent1 5 2 2 2 6 2" xfId="46179" xr:uid="{00000000-0005-0000-0000-0000ACB30000}"/>
    <cellStyle name="20% - Accent1 5 2 2 2 6 2 2" xfId="46180" xr:uid="{00000000-0005-0000-0000-0000ADB30000}"/>
    <cellStyle name="20% - Accent1 5 2 2 2 6 2 2 2" xfId="46181" xr:uid="{00000000-0005-0000-0000-0000AEB30000}"/>
    <cellStyle name="20% - Accent1 5 2 2 2 6 2 3" xfId="46182" xr:uid="{00000000-0005-0000-0000-0000AFB30000}"/>
    <cellStyle name="20% - Accent1 5 2 2 2 6 3" xfId="46183" xr:uid="{00000000-0005-0000-0000-0000B0B30000}"/>
    <cellStyle name="20% - Accent1 5 2 2 2 6 3 2" xfId="46184" xr:uid="{00000000-0005-0000-0000-0000B1B30000}"/>
    <cellStyle name="20% - Accent1 5 2 2 2 6 4" xfId="46185" xr:uid="{00000000-0005-0000-0000-0000B2B30000}"/>
    <cellStyle name="20% - Accent1 5 2 2 2 7" xfId="46186" xr:uid="{00000000-0005-0000-0000-0000B3B30000}"/>
    <cellStyle name="20% - Accent1 5 2 2 2 7 2" xfId="46187" xr:uid="{00000000-0005-0000-0000-0000B4B30000}"/>
    <cellStyle name="20% - Accent1 5 2 2 2 7 2 2" xfId="46188" xr:uid="{00000000-0005-0000-0000-0000B5B30000}"/>
    <cellStyle name="20% - Accent1 5 2 2 2 7 3" xfId="46189" xr:uid="{00000000-0005-0000-0000-0000B6B30000}"/>
    <cellStyle name="20% - Accent1 5 2 2 2 8" xfId="46190" xr:uid="{00000000-0005-0000-0000-0000B7B30000}"/>
    <cellStyle name="20% - Accent1 5 2 2 2 8 2" xfId="46191" xr:uid="{00000000-0005-0000-0000-0000B8B30000}"/>
    <cellStyle name="20% - Accent1 5 2 2 2 8 2 2" xfId="46192" xr:uid="{00000000-0005-0000-0000-0000B9B30000}"/>
    <cellStyle name="20% - Accent1 5 2 2 2 8 3" xfId="46193" xr:uid="{00000000-0005-0000-0000-0000BAB30000}"/>
    <cellStyle name="20% - Accent1 5 2 2 2 9" xfId="46194" xr:uid="{00000000-0005-0000-0000-0000BBB30000}"/>
    <cellStyle name="20% - Accent1 5 2 2 2 9 2" xfId="46195" xr:uid="{00000000-0005-0000-0000-0000BCB30000}"/>
    <cellStyle name="20% - Accent1 5 2 2 3" xfId="46196" xr:uid="{00000000-0005-0000-0000-0000BDB30000}"/>
    <cellStyle name="20% - Accent1 5 2 2 3 10" xfId="46197" xr:uid="{00000000-0005-0000-0000-0000BEB30000}"/>
    <cellStyle name="20% - Accent1 5 2 2 3 10 2" xfId="46198" xr:uid="{00000000-0005-0000-0000-0000BFB30000}"/>
    <cellStyle name="20% - Accent1 5 2 2 3 11" xfId="46199" xr:uid="{00000000-0005-0000-0000-0000C0B30000}"/>
    <cellStyle name="20% - Accent1 5 2 2 3 2" xfId="46200" xr:uid="{00000000-0005-0000-0000-0000C1B30000}"/>
    <cellStyle name="20% - Accent1 5 2 2 3 2 2" xfId="46201" xr:uid="{00000000-0005-0000-0000-0000C2B30000}"/>
    <cellStyle name="20% - Accent1 5 2 2 3 2 2 2" xfId="46202" xr:uid="{00000000-0005-0000-0000-0000C3B30000}"/>
    <cellStyle name="20% - Accent1 5 2 2 3 2 2 2 2" xfId="46203" xr:uid="{00000000-0005-0000-0000-0000C4B30000}"/>
    <cellStyle name="20% - Accent1 5 2 2 3 2 2 2 2 2" xfId="46204" xr:uid="{00000000-0005-0000-0000-0000C5B30000}"/>
    <cellStyle name="20% - Accent1 5 2 2 3 2 2 2 3" xfId="46205" xr:uid="{00000000-0005-0000-0000-0000C6B30000}"/>
    <cellStyle name="20% - Accent1 5 2 2 3 2 2 3" xfId="46206" xr:uid="{00000000-0005-0000-0000-0000C7B30000}"/>
    <cellStyle name="20% - Accent1 5 2 2 3 2 2 3 2" xfId="46207" xr:uid="{00000000-0005-0000-0000-0000C8B30000}"/>
    <cellStyle name="20% - Accent1 5 2 2 3 2 2 4" xfId="46208" xr:uid="{00000000-0005-0000-0000-0000C9B30000}"/>
    <cellStyle name="20% - Accent1 5 2 2 3 2 3" xfId="46209" xr:uid="{00000000-0005-0000-0000-0000CAB30000}"/>
    <cellStyle name="20% - Accent1 5 2 2 3 2 3 2" xfId="46210" xr:uid="{00000000-0005-0000-0000-0000CBB30000}"/>
    <cellStyle name="20% - Accent1 5 2 2 3 2 3 2 2" xfId="46211" xr:uid="{00000000-0005-0000-0000-0000CCB30000}"/>
    <cellStyle name="20% - Accent1 5 2 2 3 2 3 2 2 2" xfId="46212" xr:uid="{00000000-0005-0000-0000-0000CDB30000}"/>
    <cellStyle name="20% - Accent1 5 2 2 3 2 3 2 3" xfId="46213" xr:uid="{00000000-0005-0000-0000-0000CEB30000}"/>
    <cellStyle name="20% - Accent1 5 2 2 3 2 3 3" xfId="46214" xr:uid="{00000000-0005-0000-0000-0000CFB30000}"/>
    <cellStyle name="20% - Accent1 5 2 2 3 2 3 3 2" xfId="46215" xr:uid="{00000000-0005-0000-0000-0000D0B30000}"/>
    <cellStyle name="20% - Accent1 5 2 2 3 2 3 4" xfId="46216" xr:uid="{00000000-0005-0000-0000-0000D1B30000}"/>
    <cellStyle name="20% - Accent1 5 2 2 3 2 4" xfId="46217" xr:uid="{00000000-0005-0000-0000-0000D2B30000}"/>
    <cellStyle name="20% - Accent1 5 2 2 3 2 4 2" xfId="46218" xr:uid="{00000000-0005-0000-0000-0000D3B30000}"/>
    <cellStyle name="20% - Accent1 5 2 2 3 2 4 2 2" xfId="46219" xr:uid="{00000000-0005-0000-0000-0000D4B30000}"/>
    <cellStyle name="20% - Accent1 5 2 2 3 2 4 2 2 2" xfId="46220" xr:uid="{00000000-0005-0000-0000-0000D5B30000}"/>
    <cellStyle name="20% - Accent1 5 2 2 3 2 4 2 3" xfId="46221" xr:uid="{00000000-0005-0000-0000-0000D6B30000}"/>
    <cellStyle name="20% - Accent1 5 2 2 3 2 4 3" xfId="46222" xr:uid="{00000000-0005-0000-0000-0000D7B30000}"/>
    <cellStyle name="20% - Accent1 5 2 2 3 2 4 3 2" xfId="46223" xr:uid="{00000000-0005-0000-0000-0000D8B30000}"/>
    <cellStyle name="20% - Accent1 5 2 2 3 2 4 4" xfId="46224" xr:uid="{00000000-0005-0000-0000-0000D9B30000}"/>
    <cellStyle name="20% - Accent1 5 2 2 3 2 5" xfId="46225" xr:uid="{00000000-0005-0000-0000-0000DAB30000}"/>
    <cellStyle name="20% - Accent1 5 2 2 3 2 5 2" xfId="46226" xr:uid="{00000000-0005-0000-0000-0000DBB30000}"/>
    <cellStyle name="20% - Accent1 5 2 2 3 2 5 2 2" xfId="46227" xr:uid="{00000000-0005-0000-0000-0000DCB30000}"/>
    <cellStyle name="20% - Accent1 5 2 2 3 2 5 3" xfId="46228" xr:uid="{00000000-0005-0000-0000-0000DDB30000}"/>
    <cellStyle name="20% - Accent1 5 2 2 3 2 6" xfId="46229" xr:uid="{00000000-0005-0000-0000-0000DEB30000}"/>
    <cellStyle name="20% - Accent1 5 2 2 3 2 6 2" xfId="46230" xr:uid="{00000000-0005-0000-0000-0000DFB30000}"/>
    <cellStyle name="20% - Accent1 5 2 2 3 2 6 2 2" xfId="46231" xr:uid="{00000000-0005-0000-0000-0000E0B30000}"/>
    <cellStyle name="20% - Accent1 5 2 2 3 2 6 3" xfId="46232" xr:uid="{00000000-0005-0000-0000-0000E1B30000}"/>
    <cellStyle name="20% - Accent1 5 2 2 3 2 7" xfId="46233" xr:uid="{00000000-0005-0000-0000-0000E2B30000}"/>
    <cellStyle name="20% - Accent1 5 2 2 3 2 7 2" xfId="46234" xr:uid="{00000000-0005-0000-0000-0000E3B30000}"/>
    <cellStyle name="20% - Accent1 5 2 2 3 2 8" xfId="46235" xr:uid="{00000000-0005-0000-0000-0000E4B30000}"/>
    <cellStyle name="20% - Accent1 5 2 2 3 2 8 2" xfId="46236" xr:uid="{00000000-0005-0000-0000-0000E5B30000}"/>
    <cellStyle name="20% - Accent1 5 2 2 3 2 9" xfId="46237" xr:uid="{00000000-0005-0000-0000-0000E6B30000}"/>
    <cellStyle name="20% - Accent1 5 2 2 3 3" xfId="46238" xr:uid="{00000000-0005-0000-0000-0000E7B30000}"/>
    <cellStyle name="20% - Accent1 5 2 2 3 3 2" xfId="46239" xr:uid="{00000000-0005-0000-0000-0000E8B30000}"/>
    <cellStyle name="20% - Accent1 5 2 2 3 3 2 2" xfId="46240" xr:uid="{00000000-0005-0000-0000-0000E9B30000}"/>
    <cellStyle name="20% - Accent1 5 2 2 3 3 2 2 2" xfId="46241" xr:uid="{00000000-0005-0000-0000-0000EAB30000}"/>
    <cellStyle name="20% - Accent1 5 2 2 3 3 2 2 2 2" xfId="46242" xr:uid="{00000000-0005-0000-0000-0000EBB30000}"/>
    <cellStyle name="20% - Accent1 5 2 2 3 3 2 2 3" xfId="46243" xr:uid="{00000000-0005-0000-0000-0000ECB30000}"/>
    <cellStyle name="20% - Accent1 5 2 2 3 3 2 3" xfId="46244" xr:uid="{00000000-0005-0000-0000-0000EDB30000}"/>
    <cellStyle name="20% - Accent1 5 2 2 3 3 2 3 2" xfId="46245" xr:uid="{00000000-0005-0000-0000-0000EEB30000}"/>
    <cellStyle name="20% - Accent1 5 2 2 3 3 2 4" xfId="46246" xr:uid="{00000000-0005-0000-0000-0000EFB30000}"/>
    <cellStyle name="20% - Accent1 5 2 2 3 3 3" xfId="46247" xr:uid="{00000000-0005-0000-0000-0000F0B30000}"/>
    <cellStyle name="20% - Accent1 5 2 2 3 3 3 2" xfId="46248" xr:uid="{00000000-0005-0000-0000-0000F1B30000}"/>
    <cellStyle name="20% - Accent1 5 2 2 3 3 3 2 2" xfId="46249" xr:uid="{00000000-0005-0000-0000-0000F2B30000}"/>
    <cellStyle name="20% - Accent1 5 2 2 3 3 3 2 2 2" xfId="46250" xr:uid="{00000000-0005-0000-0000-0000F3B30000}"/>
    <cellStyle name="20% - Accent1 5 2 2 3 3 3 2 3" xfId="46251" xr:uid="{00000000-0005-0000-0000-0000F4B30000}"/>
    <cellStyle name="20% - Accent1 5 2 2 3 3 3 3" xfId="46252" xr:uid="{00000000-0005-0000-0000-0000F5B30000}"/>
    <cellStyle name="20% - Accent1 5 2 2 3 3 3 3 2" xfId="46253" xr:uid="{00000000-0005-0000-0000-0000F6B30000}"/>
    <cellStyle name="20% - Accent1 5 2 2 3 3 3 4" xfId="46254" xr:uid="{00000000-0005-0000-0000-0000F7B30000}"/>
    <cellStyle name="20% - Accent1 5 2 2 3 3 4" xfId="46255" xr:uid="{00000000-0005-0000-0000-0000F8B30000}"/>
    <cellStyle name="20% - Accent1 5 2 2 3 3 4 2" xfId="46256" xr:uid="{00000000-0005-0000-0000-0000F9B30000}"/>
    <cellStyle name="20% - Accent1 5 2 2 3 3 4 2 2" xfId="46257" xr:uid="{00000000-0005-0000-0000-0000FAB30000}"/>
    <cellStyle name="20% - Accent1 5 2 2 3 3 4 2 2 2" xfId="46258" xr:uid="{00000000-0005-0000-0000-0000FBB30000}"/>
    <cellStyle name="20% - Accent1 5 2 2 3 3 4 2 3" xfId="46259" xr:uid="{00000000-0005-0000-0000-0000FCB30000}"/>
    <cellStyle name="20% - Accent1 5 2 2 3 3 4 3" xfId="46260" xr:uid="{00000000-0005-0000-0000-0000FDB30000}"/>
    <cellStyle name="20% - Accent1 5 2 2 3 3 4 3 2" xfId="46261" xr:uid="{00000000-0005-0000-0000-0000FEB30000}"/>
    <cellStyle name="20% - Accent1 5 2 2 3 3 4 4" xfId="46262" xr:uid="{00000000-0005-0000-0000-0000FFB30000}"/>
    <cellStyle name="20% - Accent1 5 2 2 3 3 5" xfId="46263" xr:uid="{00000000-0005-0000-0000-000000B40000}"/>
    <cellStyle name="20% - Accent1 5 2 2 3 3 5 2" xfId="46264" xr:uid="{00000000-0005-0000-0000-000001B40000}"/>
    <cellStyle name="20% - Accent1 5 2 2 3 3 5 2 2" xfId="46265" xr:uid="{00000000-0005-0000-0000-000002B40000}"/>
    <cellStyle name="20% - Accent1 5 2 2 3 3 5 3" xfId="46266" xr:uid="{00000000-0005-0000-0000-000003B40000}"/>
    <cellStyle name="20% - Accent1 5 2 2 3 3 6" xfId="46267" xr:uid="{00000000-0005-0000-0000-000004B40000}"/>
    <cellStyle name="20% - Accent1 5 2 2 3 3 6 2" xfId="46268" xr:uid="{00000000-0005-0000-0000-000005B40000}"/>
    <cellStyle name="20% - Accent1 5 2 2 3 3 6 2 2" xfId="46269" xr:uid="{00000000-0005-0000-0000-000006B40000}"/>
    <cellStyle name="20% - Accent1 5 2 2 3 3 6 3" xfId="46270" xr:uid="{00000000-0005-0000-0000-000007B40000}"/>
    <cellStyle name="20% - Accent1 5 2 2 3 3 7" xfId="46271" xr:uid="{00000000-0005-0000-0000-000008B40000}"/>
    <cellStyle name="20% - Accent1 5 2 2 3 3 7 2" xfId="46272" xr:uid="{00000000-0005-0000-0000-000009B40000}"/>
    <cellStyle name="20% - Accent1 5 2 2 3 3 8" xfId="46273" xr:uid="{00000000-0005-0000-0000-00000AB40000}"/>
    <cellStyle name="20% - Accent1 5 2 2 3 3 8 2" xfId="46274" xr:uid="{00000000-0005-0000-0000-00000BB40000}"/>
    <cellStyle name="20% - Accent1 5 2 2 3 3 9" xfId="46275" xr:uid="{00000000-0005-0000-0000-00000CB40000}"/>
    <cellStyle name="20% - Accent1 5 2 2 3 4" xfId="46276" xr:uid="{00000000-0005-0000-0000-00000DB40000}"/>
    <cellStyle name="20% - Accent1 5 2 2 3 4 2" xfId="46277" xr:uid="{00000000-0005-0000-0000-00000EB40000}"/>
    <cellStyle name="20% - Accent1 5 2 2 3 4 2 2" xfId="46278" xr:uid="{00000000-0005-0000-0000-00000FB40000}"/>
    <cellStyle name="20% - Accent1 5 2 2 3 4 2 2 2" xfId="46279" xr:uid="{00000000-0005-0000-0000-000010B40000}"/>
    <cellStyle name="20% - Accent1 5 2 2 3 4 2 3" xfId="46280" xr:uid="{00000000-0005-0000-0000-000011B40000}"/>
    <cellStyle name="20% - Accent1 5 2 2 3 4 3" xfId="46281" xr:uid="{00000000-0005-0000-0000-000012B40000}"/>
    <cellStyle name="20% - Accent1 5 2 2 3 4 3 2" xfId="46282" xr:uid="{00000000-0005-0000-0000-000013B40000}"/>
    <cellStyle name="20% - Accent1 5 2 2 3 4 4" xfId="46283" xr:uid="{00000000-0005-0000-0000-000014B40000}"/>
    <cellStyle name="20% - Accent1 5 2 2 3 5" xfId="46284" xr:uid="{00000000-0005-0000-0000-000015B40000}"/>
    <cellStyle name="20% - Accent1 5 2 2 3 5 2" xfId="46285" xr:uid="{00000000-0005-0000-0000-000016B40000}"/>
    <cellStyle name="20% - Accent1 5 2 2 3 5 2 2" xfId="46286" xr:uid="{00000000-0005-0000-0000-000017B40000}"/>
    <cellStyle name="20% - Accent1 5 2 2 3 5 2 2 2" xfId="46287" xr:uid="{00000000-0005-0000-0000-000018B40000}"/>
    <cellStyle name="20% - Accent1 5 2 2 3 5 2 3" xfId="46288" xr:uid="{00000000-0005-0000-0000-000019B40000}"/>
    <cellStyle name="20% - Accent1 5 2 2 3 5 3" xfId="46289" xr:uid="{00000000-0005-0000-0000-00001AB40000}"/>
    <cellStyle name="20% - Accent1 5 2 2 3 5 3 2" xfId="46290" xr:uid="{00000000-0005-0000-0000-00001BB40000}"/>
    <cellStyle name="20% - Accent1 5 2 2 3 5 4" xfId="46291" xr:uid="{00000000-0005-0000-0000-00001CB40000}"/>
    <cellStyle name="20% - Accent1 5 2 2 3 6" xfId="46292" xr:uid="{00000000-0005-0000-0000-00001DB40000}"/>
    <cellStyle name="20% - Accent1 5 2 2 3 6 2" xfId="46293" xr:uid="{00000000-0005-0000-0000-00001EB40000}"/>
    <cellStyle name="20% - Accent1 5 2 2 3 6 2 2" xfId="46294" xr:uid="{00000000-0005-0000-0000-00001FB40000}"/>
    <cellStyle name="20% - Accent1 5 2 2 3 6 2 2 2" xfId="46295" xr:uid="{00000000-0005-0000-0000-000020B40000}"/>
    <cellStyle name="20% - Accent1 5 2 2 3 6 2 3" xfId="46296" xr:uid="{00000000-0005-0000-0000-000021B40000}"/>
    <cellStyle name="20% - Accent1 5 2 2 3 6 3" xfId="46297" xr:uid="{00000000-0005-0000-0000-000022B40000}"/>
    <cellStyle name="20% - Accent1 5 2 2 3 6 3 2" xfId="46298" xr:uid="{00000000-0005-0000-0000-000023B40000}"/>
    <cellStyle name="20% - Accent1 5 2 2 3 6 4" xfId="46299" xr:uid="{00000000-0005-0000-0000-000024B40000}"/>
    <cellStyle name="20% - Accent1 5 2 2 3 7" xfId="46300" xr:uid="{00000000-0005-0000-0000-000025B40000}"/>
    <cellStyle name="20% - Accent1 5 2 2 3 7 2" xfId="46301" xr:uid="{00000000-0005-0000-0000-000026B40000}"/>
    <cellStyle name="20% - Accent1 5 2 2 3 7 2 2" xfId="46302" xr:uid="{00000000-0005-0000-0000-000027B40000}"/>
    <cellStyle name="20% - Accent1 5 2 2 3 7 3" xfId="46303" xr:uid="{00000000-0005-0000-0000-000028B40000}"/>
    <cellStyle name="20% - Accent1 5 2 2 3 8" xfId="46304" xr:uid="{00000000-0005-0000-0000-000029B40000}"/>
    <cellStyle name="20% - Accent1 5 2 2 3 8 2" xfId="46305" xr:uid="{00000000-0005-0000-0000-00002AB40000}"/>
    <cellStyle name="20% - Accent1 5 2 2 3 8 2 2" xfId="46306" xr:uid="{00000000-0005-0000-0000-00002BB40000}"/>
    <cellStyle name="20% - Accent1 5 2 2 3 8 3" xfId="46307" xr:uid="{00000000-0005-0000-0000-00002CB40000}"/>
    <cellStyle name="20% - Accent1 5 2 2 3 9" xfId="46308" xr:uid="{00000000-0005-0000-0000-00002DB40000}"/>
    <cellStyle name="20% - Accent1 5 2 2 3 9 2" xfId="46309" xr:uid="{00000000-0005-0000-0000-00002EB40000}"/>
    <cellStyle name="20% - Accent1 5 2 2 4" xfId="46310" xr:uid="{00000000-0005-0000-0000-00002FB40000}"/>
    <cellStyle name="20% - Accent1 5 2 2 4 10" xfId="46311" xr:uid="{00000000-0005-0000-0000-000030B40000}"/>
    <cellStyle name="20% - Accent1 5 2 2 4 10 2" xfId="46312" xr:uid="{00000000-0005-0000-0000-000031B40000}"/>
    <cellStyle name="20% - Accent1 5 2 2 4 11" xfId="46313" xr:uid="{00000000-0005-0000-0000-000032B40000}"/>
    <cellStyle name="20% - Accent1 5 2 2 4 2" xfId="46314" xr:uid="{00000000-0005-0000-0000-000033B40000}"/>
    <cellStyle name="20% - Accent1 5 2 2 4 2 2" xfId="46315" xr:uid="{00000000-0005-0000-0000-000034B40000}"/>
    <cellStyle name="20% - Accent1 5 2 2 4 2 2 2" xfId="46316" xr:uid="{00000000-0005-0000-0000-000035B40000}"/>
    <cellStyle name="20% - Accent1 5 2 2 4 2 2 2 2" xfId="46317" xr:uid="{00000000-0005-0000-0000-000036B40000}"/>
    <cellStyle name="20% - Accent1 5 2 2 4 2 2 2 2 2" xfId="46318" xr:uid="{00000000-0005-0000-0000-000037B40000}"/>
    <cellStyle name="20% - Accent1 5 2 2 4 2 2 2 3" xfId="46319" xr:uid="{00000000-0005-0000-0000-000038B40000}"/>
    <cellStyle name="20% - Accent1 5 2 2 4 2 2 3" xfId="46320" xr:uid="{00000000-0005-0000-0000-000039B40000}"/>
    <cellStyle name="20% - Accent1 5 2 2 4 2 2 3 2" xfId="46321" xr:uid="{00000000-0005-0000-0000-00003AB40000}"/>
    <cellStyle name="20% - Accent1 5 2 2 4 2 2 4" xfId="46322" xr:uid="{00000000-0005-0000-0000-00003BB40000}"/>
    <cellStyle name="20% - Accent1 5 2 2 4 2 3" xfId="46323" xr:uid="{00000000-0005-0000-0000-00003CB40000}"/>
    <cellStyle name="20% - Accent1 5 2 2 4 2 3 2" xfId="46324" xr:uid="{00000000-0005-0000-0000-00003DB40000}"/>
    <cellStyle name="20% - Accent1 5 2 2 4 2 3 2 2" xfId="46325" xr:uid="{00000000-0005-0000-0000-00003EB40000}"/>
    <cellStyle name="20% - Accent1 5 2 2 4 2 3 2 2 2" xfId="46326" xr:uid="{00000000-0005-0000-0000-00003FB40000}"/>
    <cellStyle name="20% - Accent1 5 2 2 4 2 3 2 3" xfId="46327" xr:uid="{00000000-0005-0000-0000-000040B40000}"/>
    <cellStyle name="20% - Accent1 5 2 2 4 2 3 3" xfId="46328" xr:uid="{00000000-0005-0000-0000-000041B40000}"/>
    <cellStyle name="20% - Accent1 5 2 2 4 2 3 3 2" xfId="46329" xr:uid="{00000000-0005-0000-0000-000042B40000}"/>
    <cellStyle name="20% - Accent1 5 2 2 4 2 3 4" xfId="46330" xr:uid="{00000000-0005-0000-0000-000043B40000}"/>
    <cellStyle name="20% - Accent1 5 2 2 4 2 4" xfId="46331" xr:uid="{00000000-0005-0000-0000-000044B40000}"/>
    <cellStyle name="20% - Accent1 5 2 2 4 2 4 2" xfId="46332" xr:uid="{00000000-0005-0000-0000-000045B40000}"/>
    <cellStyle name="20% - Accent1 5 2 2 4 2 4 2 2" xfId="46333" xr:uid="{00000000-0005-0000-0000-000046B40000}"/>
    <cellStyle name="20% - Accent1 5 2 2 4 2 4 2 2 2" xfId="46334" xr:uid="{00000000-0005-0000-0000-000047B40000}"/>
    <cellStyle name="20% - Accent1 5 2 2 4 2 4 2 3" xfId="46335" xr:uid="{00000000-0005-0000-0000-000048B40000}"/>
    <cellStyle name="20% - Accent1 5 2 2 4 2 4 3" xfId="46336" xr:uid="{00000000-0005-0000-0000-000049B40000}"/>
    <cellStyle name="20% - Accent1 5 2 2 4 2 4 3 2" xfId="46337" xr:uid="{00000000-0005-0000-0000-00004AB40000}"/>
    <cellStyle name="20% - Accent1 5 2 2 4 2 4 4" xfId="46338" xr:uid="{00000000-0005-0000-0000-00004BB40000}"/>
    <cellStyle name="20% - Accent1 5 2 2 4 2 5" xfId="46339" xr:uid="{00000000-0005-0000-0000-00004CB40000}"/>
    <cellStyle name="20% - Accent1 5 2 2 4 2 5 2" xfId="46340" xr:uid="{00000000-0005-0000-0000-00004DB40000}"/>
    <cellStyle name="20% - Accent1 5 2 2 4 2 5 2 2" xfId="46341" xr:uid="{00000000-0005-0000-0000-00004EB40000}"/>
    <cellStyle name="20% - Accent1 5 2 2 4 2 5 3" xfId="46342" xr:uid="{00000000-0005-0000-0000-00004FB40000}"/>
    <cellStyle name="20% - Accent1 5 2 2 4 2 6" xfId="46343" xr:uid="{00000000-0005-0000-0000-000050B40000}"/>
    <cellStyle name="20% - Accent1 5 2 2 4 2 6 2" xfId="46344" xr:uid="{00000000-0005-0000-0000-000051B40000}"/>
    <cellStyle name="20% - Accent1 5 2 2 4 2 6 2 2" xfId="46345" xr:uid="{00000000-0005-0000-0000-000052B40000}"/>
    <cellStyle name="20% - Accent1 5 2 2 4 2 6 3" xfId="46346" xr:uid="{00000000-0005-0000-0000-000053B40000}"/>
    <cellStyle name="20% - Accent1 5 2 2 4 2 7" xfId="46347" xr:uid="{00000000-0005-0000-0000-000054B40000}"/>
    <cellStyle name="20% - Accent1 5 2 2 4 2 7 2" xfId="46348" xr:uid="{00000000-0005-0000-0000-000055B40000}"/>
    <cellStyle name="20% - Accent1 5 2 2 4 2 8" xfId="46349" xr:uid="{00000000-0005-0000-0000-000056B40000}"/>
    <cellStyle name="20% - Accent1 5 2 2 4 2 8 2" xfId="46350" xr:uid="{00000000-0005-0000-0000-000057B40000}"/>
    <cellStyle name="20% - Accent1 5 2 2 4 2 9" xfId="46351" xr:uid="{00000000-0005-0000-0000-000058B40000}"/>
    <cellStyle name="20% - Accent1 5 2 2 4 3" xfId="46352" xr:uid="{00000000-0005-0000-0000-000059B40000}"/>
    <cellStyle name="20% - Accent1 5 2 2 4 3 2" xfId="46353" xr:uid="{00000000-0005-0000-0000-00005AB40000}"/>
    <cellStyle name="20% - Accent1 5 2 2 4 3 2 2" xfId="46354" xr:uid="{00000000-0005-0000-0000-00005BB40000}"/>
    <cellStyle name="20% - Accent1 5 2 2 4 3 2 2 2" xfId="46355" xr:uid="{00000000-0005-0000-0000-00005CB40000}"/>
    <cellStyle name="20% - Accent1 5 2 2 4 3 2 2 2 2" xfId="46356" xr:uid="{00000000-0005-0000-0000-00005DB40000}"/>
    <cellStyle name="20% - Accent1 5 2 2 4 3 2 2 3" xfId="46357" xr:uid="{00000000-0005-0000-0000-00005EB40000}"/>
    <cellStyle name="20% - Accent1 5 2 2 4 3 2 3" xfId="46358" xr:uid="{00000000-0005-0000-0000-00005FB40000}"/>
    <cellStyle name="20% - Accent1 5 2 2 4 3 2 3 2" xfId="46359" xr:uid="{00000000-0005-0000-0000-000060B40000}"/>
    <cellStyle name="20% - Accent1 5 2 2 4 3 2 4" xfId="46360" xr:uid="{00000000-0005-0000-0000-000061B40000}"/>
    <cellStyle name="20% - Accent1 5 2 2 4 3 3" xfId="46361" xr:uid="{00000000-0005-0000-0000-000062B40000}"/>
    <cellStyle name="20% - Accent1 5 2 2 4 3 3 2" xfId="46362" xr:uid="{00000000-0005-0000-0000-000063B40000}"/>
    <cellStyle name="20% - Accent1 5 2 2 4 3 3 2 2" xfId="46363" xr:uid="{00000000-0005-0000-0000-000064B40000}"/>
    <cellStyle name="20% - Accent1 5 2 2 4 3 3 2 2 2" xfId="46364" xr:uid="{00000000-0005-0000-0000-000065B40000}"/>
    <cellStyle name="20% - Accent1 5 2 2 4 3 3 2 3" xfId="46365" xr:uid="{00000000-0005-0000-0000-000066B40000}"/>
    <cellStyle name="20% - Accent1 5 2 2 4 3 3 3" xfId="46366" xr:uid="{00000000-0005-0000-0000-000067B40000}"/>
    <cellStyle name="20% - Accent1 5 2 2 4 3 3 3 2" xfId="46367" xr:uid="{00000000-0005-0000-0000-000068B40000}"/>
    <cellStyle name="20% - Accent1 5 2 2 4 3 3 4" xfId="46368" xr:uid="{00000000-0005-0000-0000-000069B40000}"/>
    <cellStyle name="20% - Accent1 5 2 2 4 3 4" xfId="46369" xr:uid="{00000000-0005-0000-0000-00006AB40000}"/>
    <cellStyle name="20% - Accent1 5 2 2 4 3 4 2" xfId="46370" xr:uid="{00000000-0005-0000-0000-00006BB40000}"/>
    <cellStyle name="20% - Accent1 5 2 2 4 3 4 2 2" xfId="46371" xr:uid="{00000000-0005-0000-0000-00006CB40000}"/>
    <cellStyle name="20% - Accent1 5 2 2 4 3 4 2 2 2" xfId="46372" xr:uid="{00000000-0005-0000-0000-00006DB40000}"/>
    <cellStyle name="20% - Accent1 5 2 2 4 3 4 2 3" xfId="46373" xr:uid="{00000000-0005-0000-0000-00006EB40000}"/>
    <cellStyle name="20% - Accent1 5 2 2 4 3 4 3" xfId="46374" xr:uid="{00000000-0005-0000-0000-00006FB40000}"/>
    <cellStyle name="20% - Accent1 5 2 2 4 3 4 3 2" xfId="46375" xr:uid="{00000000-0005-0000-0000-000070B40000}"/>
    <cellStyle name="20% - Accent1 5 2 2 4 3 4 4" xfId="46376" xr:uid="{00000000-0005-0000-0000-000071B40000}"/>
    <cellStyle name="20% - Accent1 5 2 2 4 3 5" xfId="46377" xr:uid="{00000000-0005-0000-0000-000072B40000}"/>
    <cellStyle name="20% - Accent1 5 2 2 4 3 5 2" xfId="46378" xr:uid="{00000000-0005-0000-0000-000073B40000}"/>
    <cellStyle name="20% - Accent1 5 2 2 4 3 5 2 2" xfId="46379" xr:uid="{00000000-0005-0000-0000-000074B40000}"/>
    <cellStyle name="20% - Accent1 5 2 2 4 3 5 3" xfId="46380" xr:uid="{00000000-0005-0000-0000-000075B40000}"/>
    <cellStyle name="20% - Accent1 5 2 2 4 3 6" xfId="46381" xr:uid="{00000000-0005-0000-0000-000076B40000}"/>
    <cellStyle name="20% - Accent1 5 2 2 4 3 6 2" xfId="46382" xr:uid="{00000000-0005-0000-0000-000077B40000}"/>
    <cellStyle name="20% - Accent1 5 2 2 4 3 6 2 2" xfId="46383" xr:uid="{00000000-0005-0000-0000-000078B40000}"/>
    <cellStyle name="20% - Accent1 5 2 2 4 3 6 3" xfId="46384" xr:uid="{00000000-0005-0000-0000-000079B40000}"/>
    <cellStyle name="20% - Accent1 5 2 2 4 3 7" xfId="46385" xr:uid="{00000000-0005-0000-0000-00007AB40000}"/>
    <cellStyle name="20% - Accent1 5 2 2 4 3 7 2" xfId="46386" xr:uid="{00000000-0005-0000-0000-00007BB40000}"/>
    <cellStyle name="20% - Accent1 5 2 2 4 3 8" xfId="46387" xr:uid="{00000000-0005-0000-0000-00007CB40000}"/>
    <cellStyle name="20% - Accent1 5 2 2 4 3 8 2" xfId="46388" xr:uid="{00000000-0005-0000-0000-00007DB40000}"/>
    <cellStyle name="20% - Accent1 5 2 2 4 3 9" xfId="46389" xr:uid="{00000000-0005-0000-0000-00007EB40000}"/>
    <cellStyle name="20% - Accent1 5 2 2 4 4" xfId="46390" xr:uid="{00000000-0005-0000-0000-00007FB40000}"/>
    <cellStyle name="20% - Accent1 5 2 2 4 4 2" xfId="46391" xr:uid="{00000000-0005-0000-0000-000080B40000}"/>
    <cellStyle name="20% - Accent1 5 2 2 4 4 2 2" xfId="46392" xr:uid="{00000000-0005-0000-0000-000081B40000}"/>
    <cellStyle name="20% - Accent1 5 2 2 4 4 2 2 2" xfId="46393" xr:uid="{00000000-0005-0000-0000-000082B40000}"/>
    <cellStyle name="20% - Accent1 5 2 2 4 4 2 3" xfId="46394" xr:uid="{00000000-0005-0000-0000-000083B40000}"/>
    <cellStyle name="20% - Accent1 5 2 2 4 4 3" xfId="46395" xr:uid="{00000000-0005-0000-0000-000084B40000}"/>
    <cellStyle name="20% - Accent1 5 2 2 4 4 3 2" xfId="46396" xr:uid="{00000000-0005-0000-0000-000085B40000}"/>
    <cellStyle name="20% - Accent1 5 2 2 4 4 4" xfId="46397" xr:uid="{00000000-0005-0000-0000-000086B40000}"/>
    <cellStyle name="20% - Accent1 5 2 2 4 5" xfId="46398" xr:uid="{00000000-0005-0000-0000-000087B40000}"/>
    <cellStyle name="20% - Accent1 5 2 2 4 5 2" xfId="46399" xr:uid="{00000000-0005-0000-0000-000088B40000}"/>
    <cellStyle name="20% - Accent1 5 2 2 4 5 2 2" xfId="46400" xr:uid="{00000000-0005-0000-0000-000089B40000}"/>
    <cellStyle name="20% - Accent1 5 2 2 4 5 2 2 2" xfId="46401" xr:uid="{00000000-0005-0000-0000-00008AB40000}"/>
    <cellStyle name="20% - Accent1 5 2 2 4 5 2 3" xfId="46402" xr:uid="{00000000-0005-0000-0000-00008BB40000}"/>
    <cellStyle name="20% - Accent1 5 2 2 4 5 3" xfId="46403" xr:uid="{00000000-0005-0000-0000-00008CB40000}"/>
    <cellStyle name="20% - Accent1 5 2 2 4 5 3 2" xfId="46404" xr:uid="{00000000-0005-0000-0000-00008DB40000}"/>
    <cellStyle name="20% - Accent1 5 2 2 4 5 4" xfId="46405" xr:uid="{00000000-0005-0000-0000-00008EB40000}"/>
    <cellStyle name="20% - Accent1 5 2 2 4 6" xfId="46406" xr:uid="{00000000-0005-0000-0000-00008FB40000}"/>
    <cellStyle name="20% - Accent1 5 2 2 4 6 2" xfId="46407" xr:uid="{00000000-0005-0000-0000-000090B40000}"/>
    <cellStyle name="20% - Accent1 5 2 2 4 6 2 2" xfId="46408" xr:uid="{00000000-0005-0000-0000-000091B40000}"/>
    <cellStyle name="20% - Accent1 5 2 2 4 6 2 2 2" xfId="46409" xr:uid="{00000000-0005-0000-0000-000092B40000}"/>
    <cellStyle name="20% - Accent1 5 2 2 4 6 2 3" xfId="46410" xr:uid="{00000000-0005-0000-0000-000093B40000}"/>
    <cellStyle name="20% - Accent1 5 2 2 4 6 3" xfId="46411" xr:uid="{00000000-0005-0000-0000-000094B40000}"/>
    <cellStyle name="20% - Accent1 5 2 2 4 6 3 2" xfId="46412" xr:uid="{00000000-0005-0000-0000-000095B40000}"/>
    <cellStyle name="20% - Accent1 5 2 2 4 6 4" xfId="46413" xr:uid="{00000000-0005-0000-0000-000096B40000}"/>
    <cellStyle name="20% - Accent1 5 2 2 4 7" xfId="46414" xr:uid="{00000000-0005-0000-0000-000097B40000}"/>
    <cellStyle name="20% - Accent1 5 2 2 4 7 2" xfId="46415" xr:uid="{00000000-0005-0000-0000-000098B40000}"/>
    <cellStyle name="20% - Accent1 5 2 2 4 7 2 2" xfId="46416" xr:uid="{00000000-0005-0000-0000-000099B40000}"/>
    <cellStyle name="20% - Accent1 5 2 2 4 7 3" xfId="46417" xr:uid="{00000000-0005-0000-0000-00009AB40000}"/>
    <cellStyle name="20% - Accent1 5 2 2 4 8" xfId="46418" xr:uid="{00000000-0005-0000-0000-00009BB40000}"/>
    <cellStyle name="20% - Accent1 5 2 2 4 8 2" xfId="46419" xr:uid="{00000000-0005-0000-0000-00009CB40000}"/>
    <cellStyle name="20% - Accent1 5 2 2 4 8 2 2" xfId="46420" xr:uid="{00000000-0005-0000-0000-00009DB40000}"/>
    <cellStyle name="20% - Accent1 5 2 2 4 8 3" xfId="46421" xr:uid="{00000000-0005-0000-0000-00009EB40000}"/>
    <cellStyle name="20% - Accent1 5 2 2 4 9" xfId="46422" xr:uid="{00000000-0005-0000-0000-00009FB40000}"/>
    <cellStyle name="20% - Accent1 5 2 2 4 9 2" xfId="46423" xr:uid="{00000000-0005-0000-0000-0000A0B40000}"/>
    <cellStyle name="20% - Accent1 5 2 2 5" xfId="46424" xr:uid="{00000000-0005-0000-0000-0000A1B40000}"/>
    <cellStyle name="20% - Accent1 5 2 2 5 2" xfId="46425" xr:uid="{00000000-0005-0000-0000-0000A2B40000}"/>
    <cellStyle name="20% - Accent1 5 2 2 5 2 2" xfId="46426" xr:uid="{00000000-0005-0000-0000-0000A3B40000}"/>
    <cellStyle name="20% - Accent1 5 2 2 5 2 2 2" xfId="46427" xr:uid="{00000000-0005-0000-0000-0000A4B40000}"/>
    <cellStyle name="20% - Accent1 5 2 2 5 2 2 2 2" xfId="46428" xr:uid="{00000000-0005-0000-0000-0000A5B40000}"/>
    <cellStyle name="20% - Accent1 5 2 2 5 2 2 3" xfId="46429" xr:uid="{00000000-0005-0000-0000-0000A6B40000}"/>
    <cellStyle name="20% - Accent1 5 2 2 5 2 3" xfId="46430" xr:uid="{00000000-0005-0000-0000-0000A7B40000}"/>
    <cellStyle name="20% - Accent1 5 2 2 5 2 3 2" xfId="46431" xr:uid="{00000000-0005-0000-0000-0000A8B40000}"/>
    <cellStyle name="20% - Accent1 5 2 2 5 2 4" xfId="46432" xr:uid="{00000000-0005-0000-0000-0000A9B40000}"/>
    <cellStyle name="20% - Accent1 5 2 2 5 3" xfId="46433" xr:uid="{00000000-0005-0000-0000-0000AAB40000}"/>
    <cellStyle name="20% - Accent1 5 2 2 5 3 2" xfId="46434" xr:uid="{00000000-0005-0000-0000-0000ABB40000}"/>
    <cellStyle name="20% - Accent1 5 2 2 5 3 2 2" xfId="46435" xr:uid="{00000000-0005-0000-0000-0000ACB40000}"/>
    <cellStyle name="20% - Accent1 5 2 2 5 3 2 2 2" xfId="46436" xr:uid="{00000000-0005-0000-0000-0000ADB40000}"/>
    <cellStyle name="20% - Accent1 5 2 2 5 3 2 3" xfId="46437" xr:uid="{00000000-0005-0000-0000-0000AEB40000}"/>
    <cellStyle name="20% - Accent1 5 2 2 5 3 3" xfId="46438" xr:uid="{00000000-0005-0000-0000-0000AFB40000}"/>
    <cellStyle name="20% - Accent1 5 2 2 5 3 3 2" xfId="46439" xr:uid="{00000000-0005-0000-0000-0000B0B40000}"/>
    <cellStyle name="20% - Accent1 5 2 2 5 3 4" xfId="46440" xr:uid="{00000000-0005-0000-0000-0000B1B40000}"/>
    <cellStyle name="20% - Accent1 5 2 2 5 4" xfId="46441" xr:uid="{00000000-0005-0000-0000-0000B2B40000}"/>
    <cellStyle name="20% - Accent1 5 2 2 5 4 2" xfId="46442" xr:uid="{00000000-0005-0000-0000-0000B3B40000}"/>
    <cellStyle name="20% - Accent1 5 2 2 5 4 2 2" xfId="46443" xr:uid="{00000000-0005-0000-0000-0000B4B40000}"/>
    <cellStyle name="20% - Accent1 5 2 2 5 4 2 2 2" xfId="46444" xr:uid="{00000000-0005-0000-0000-0000B5B40000}"/>
    <cellStyle name="20% - Accent1 5 2 2 5 4 2 3" xfId="46445" xr:uid="{00000000-0005-0000-0000-0000B6B40000}"/>
    <cellStyle name="20% - Accent1 5 2 2 5 4 3" xfId="46446" xr:uid="{00000000-0005-0000-0000-0000B7B40000}"/>
    <cellStyle name="20% - Accent1 5 2 2 5 4 3 2" xfId="46447" xr:uid="{00000000-0005-0000-0000-0000B8B40000}"/>
    <cellStyle name="20% - Accent1 5 2 2 5 4 4" xfId="46448" xr:uid="{00000000-0005-0000-0000-0000B9B40000}"/>
    <cellStyle name="20% - Accent1 5 2 2 5 5" xfId="46449" xr:uid="{00000000-0005-0000-0000-0000BAB40000}"/>
    <cellStyle name="20% - Accent1 5 2 2 5 5 2" xfId="46450" xr:uid="{00000000-0005-0000-0000-0000BBB40000}"/>
    <cellStyle name="20% - Accent1 5 2 2 5 5 2 2" xfId="46451" xr:uid="{00000000-0005-0000-0000-0000BCB40000}"/>
    <cellStyle name="20% - Accent1 5 2 2 5 5 3" xfId="46452" xr:uid="{00000000-0005-0000-0000-0000BDB40000}"/>
    <cellStyle name="20% - Accent1 5 2 2 5 6" xfId="46453" xr:uid="{00000000-0005-0000-0000-0000BEB40000}"/>
    <cellStyle name="20% - Accent1 5 2 2 5 6 2" xfId="46454" xr:uid="{00000000-0005-0000-0000-0000BFB40000}"/>
    <cellStyle name="20% - Accent1 5 2 2 5 6 2 2" xfId="46455" xr:uid="{00000000-0005-0000-0000-0000C0B40000}"/>
    <cellStyle name="20% - Accent1 5 2 2 5 6 3" xfId="46456" xr:uid="{00000000-0005-0000-0000-0000C1B40000}"/>
    <cellStyle name="20% - Accent1 5 2 2 5 7" xfId="46457" xr:uid="{00000000-0005-0000-0000-0000C2B40000}"/>
    <cellStyle name="20% - Accent1 5 2 2 5 7 2" xfId="46458" xr:uid="{00000000-0005-0000-0000-0000C3B40000}"/>
    <cellStyle name="20% - Accent1 5 2 2 5 8" xfId="46459" xr:uid="{00000000-0005-0000-0000-0000C4B40000}"/>
    <cellStyle name="20% - Accent1 5 2 2 5 8 2" xfId="46460" xr:uid="{00000000-0005-0000-0000-0000C5B40000}"/>
    <cellStyle name="20% - Accent1 5 2 2 5 9" xfId="46461" xr:uid="{00000000-0005-0000-0000-0000C6B40000}"/>
    <cellStyle name="20% - Accent1 5 2 2 6" xfId="46462" xr:uid="{00000000-0005-0000-0000-0000C7B40000}"/>
    <cellStyle name="20% - Accent1 5 2 2 6 2" xfId="46463" xr:uid="{00000000-0005-0000-0000-0000C8B40000}"/>
    <cellStyle name="20% - Accent1 5 2 2 6 2 2" xfId="46464" xr:uid="{00000000-0005-0000-0000-0000C9B40000}"/>
    <cellStyle name="20% - Accent1 5 2 2 6 2 2 2" xfId="46465" xr:uid="{00000000-0005-0000-0000-0000CAB40000}"/>
    <cellStyle name="20% - Accent1 5 2 2 6 2 2 2 2" xfId="46466" xr:uid="{00000000-0005-0000-0000-0000CBB40000}"/>
    <cellStyle name="20% - Accent1 5 2 2 6 2 2 3" xfId="46467" xr:uid="{00000000-0005-0000-0000-0000CCB40000}"/>
    <cellStyle name="20% - Accent1 5 2 2 6 2 3" xfId="46468" xr:uid="{00000000-0005-0000-0000-0000CDB40000}"/>
    <cellStyle name="20% - Accent1 5 2 2 6 2 3 2" xfId="46469" xr:uid="{00000000-0005-0000-0000-0000CEB40000}"/>
    <cellStyle name="20% - Accent1 5 2 2 6 2 4" xfId="46470" xr:uid="{00000000-0005-0000-0000-0000CFB40000}"/>
    <cellStyle name="20% - Accent1 5 2 2 6 3" xfId="46471" xr:uid="{00000000-0005-0000-0000-0000D0B40000}"/>
    <cellStyle name="20% - Accent1 5 2 2 6 3 2" xfId="46472" xr:uid="{00000000-0005-0000-0000-0000D1B40000}"/>
    <cellStyle name="20% - Accent1 5 2 2 6 3 2 2" xfId="46473" xr:uid="{00000000-0005-0000-0000-0000D2B40000}"/>
    <cellStyle name="20% - Accent1 5 2 2 6 3 2 2 2" xfId="46474" xr:uid="{00000000-0005-0000-0000-0000D3B40000}"/>
    <cellStyle name="20% - Accent1 5 2 2 6 3 2 3" xfId="46475" xr:uid="{00000000-0005-0000-0000-0000D4B40000}"/>
    <cellStyle name="20% - Accent1 5 2 2 6 3 3" xfId="46476" xr:uid="{00000000-0005-0000-0000-0000D5B40000}"/>
    <cellStyle name="20% - Accent1 5 2 2 6 3 3 2" xfId="46477" xr:uid="{00000000-0005-0000-0000-0000D6B40000}"/>
    <cellStyle name="20% - Accent1 5 2 2 6 3 4" xfId="46478" xr:uid="{00000000-0005-0000-0000-0000D7B40000}"/>
    <cellStyle name="20% - Accent1 5 2 2 6 4" xfId="46479" xr:uid="{00000000-0005-0000-0000-0000D8B40000}"/>
    <cellStyle name="20% - Accent1 5 2 2 6 4 2" xfId="46480" xr:uid="{00000000-0005-0000-0000-0000D9B40000}"/>
    <cellStyle name="20% - Accent1 5 2 2 6 4 2 2" xfId="46481" xr:uid="{00000000-0005-0000-0000-0000DAB40000}"/>
    <cellStyle name="20% - Accent1 5 2 2 6 4 2 2 2" xfId="46482" xr:uid="{00000000-0005-0000-0000-0000DBB40000}"/>
    <cellStyle name="20% - Accent1 5 2 2 6 4 2 3" xfId="46483" xr:uid="{00000000-0005-0000-0000-0000DCB40000}"/>
    <cellStyle name="20% - Accent1 5 2 2 6 4 3" xfId="46484" xr:uid="{00000000-0005-0000-0000-0000DDB40000}"/>
    <cellStyle name="20% - Accent1 5 2 2 6 4 3 2" xfId="46485" xr:uid="{00000000-0005-0000-0000-0000DEB40000}"/>
    <cellStyle name="20% - Accent1 5 2 2 6 4 4" xfId="46486" xr:uid="{00000000-0005-0000-0000-0000DFB40000}"/>
    <cellStyle name="20% - Accent1 5 2 2 6 5" xfId="46487" xr:uid="{00000000-0005-0000-0000-0000E0B40000}"/>
    <cellStyle name="20% - Accent1 5 2 2 6 5 2" xfId="46488" xr:uid="{00000000-0005-0000-0000-0000E1B40000}"/>
    <cellStyle name="20% - Accent1 5 2 2 6 5 2 2" xfId="46489" xr:uid="{00000000-0005-0000-0000-0000E2B40000}"/>
    <cellStyle name="20% - Accent1 5 2 2 6 5 3" xfId="46490" xr:uid="{00000000-0005-0000-0000-0000E3B40000}"/>
    <cellStyle name="20% - Accent1 5 2 2 6 6" xfId="46491" xr:uid="{00000000-0005-0000-0000-0000E4B40000}"/>
    <cellStyle name="20% - Accent1 5 2 2 6 6 2" xfId="46492" xr:uid="{00000000-0005-0000-0000-0000E5B40000}"/>
    <cellStyle name="20% - Accent1 5 2 2 6 6 2 2" xfId="46493" xr:uid="{00000000-0005-0000-0000-0000E6B40000}"/>
    <cellStyle name="20% - Accent1 5 2 2 6 6 3" xfId="46494" xr:uid="{00000000-0005-0000-0000-0000E7B40000}"/>
    <cellStyle name="20% - Accent1 5 2 2 6 7" xfId="46495" xr:uid="{00000000-0005-0000-0000-0000E8B40000}"/>
    <cellStyle name="20% - Accent1 5 2 2 6 7 2" xfId="46496" xr:uid="{00000000-0005-0000-0000-0000E9B40000}"/>
    <cellStyle name="20% - Accent1 5 2 2 6 8" xfId="46497" xr:uid="{00000000-0005-0000-0000-0000EAB40000}"/>
    <cellStyle name="20% - Accent1 5 2 2 6 8 2" xfId="46498" xr:uid="{00000000-0005-0000-0000-0000EBB40000}"/>
    <cellStyle name="20% - Accent1 5 2 2 6 9" xfId="46499" xr:uid="{00000000-0005-0000-0000-0000ECB40000}"/>
    <cellStyle name="20% - Accent1 5 2 2 7" xfId="46500" xr:uid="{00000000-0005-0000-0000-0000EDB40000}"/>
    <cellStyle name="20% - Accent1 5 2 2 7 2" xfId="46501" xr:uid="{00000000-0005-0000-0000-0000EEB40000}"/>
    <cellStyle name="20% - Accent1 5 2 2 7 2 2" xfId="46502" xr:uid="{00000000-0005-0000-0000-0000EFB40000}"/>
    <cellStyle name="20% - Accent1 5 2 2 7 2 2 2" xfId="46503" xr:uid="{00000000-0005-0000-0000-0000F0B40000}"/>
    <cellStyle name="20% - Accent1 5 2 2 7 2 3" xfId="46504" xr:uid="{00000000-0005-0000-0000-0000F1B40000}"/>
    <cellStyle name="20% - Accent1 5 2 2 7 3" xfId="46505" xr:uid="{00000000-0005-0000-0000-0000F2B40000}"/>
    <cellStyle name="20% - Accent1 5 2 2 7 3 2" xfId="46506" xr:uid="{00000000-0005-0000-0000-0000F3B40000}"/>
    <cellStyle name="20% - Accent1 5 2 2 7 4" xfId="46507" xr:uid="{00000000-0005-0000-0000-0000F4B40000}"/>
    <cellStyle name="20% - Accent1 5 2 2 8" xfId="46508" xr:uid="{00000000-0005-0000-0000-0000F5B40000}"/>
    <cellStyle name="20% - Accent1 5 2 2 8 2" xfId="46509" xr:uid="{00000000-0005-0000-0000-0000F6B40000}"/>
    <cellStyle name="20% - Accent1 5 2 2 8 2 2" xfId="46510" xr:uid="{00000000-0005-0000-0000-0000F7B40000}"/>
    <cellStyle name="20% - Accent1 5 2 2 8 2 2 2" xfId="46511" xr:uid="{00000000-0005-0000-0000-0000F8B40000}"/>
    <cellStyle name="20% - Accent1 5 2 2 8 2 3" xfId="46512" xr:uid="{00000000-0005-0000-0000-0000F9B40000}"/>
    <cellStyle name="20% - Accent1 5 2 2 8 3" xfId="46513" xr:uid="{00000000-0005-0000-0000-0000FAB40000}"/>
    <cellStyle name="20% - Accent1 5 2 2 8 3 2" xfId="46514" xr:uid="{00000000-0005-0000-0000-0000FBB40000}"/>
    <cellStyle name="20% - Accent1 5 2 2 8 4" xfId="46515" xr:uid="{00000000-0005-0000-0000-0000FCB40000}"/>
    <cellStyle name="20% - Accent1 5 2 2 9" xfId="46516" xr:uid="{00000000-0005-0000-0000-0000FDB40000}"/>
    <cellStyle name="20% - Accent1 5 2 2 9 2" xfId="46517" xr:uid="{00000000-0005-0000-0000-0000FEB40000}"/>
    <cellStyle name="20% - Accent1 5 2 2 9 2 2" xfId="46518" xr:uid="{00000000-0005-0000-0000-0000FFB40000}"/>
    <cellStyle name="20% - Accent1 5 2 2 9 2 2 2" xfId="46519" xr:uid="{00000000-0005-0000-0000-000000B50000}"/>
    <cellStyle name="20% - Accent1 5 2 2 9 2 3" xfId="46520" xr:uid="{00000000-0005-0000-0000-000001B50000}"/>
    <cellStyle name="20% - Accent1 5 2 2 9 3" xfId="46521" xr:uid="{00000000-0005-0000-0000-000002B50000}"/>
    <cellStyle name="20% - Accent1 5 2 2 9 3 2" xfId="46522" xr:uid="{00000000-0005-0000-0000-000003B50000}"/>
    <cellStyle name="20% - Accent1 5 2 2 9 4" xfId="46523" xr:uid="{00000000-0005-0000-0000-000004B50000}"/>
    <cellStyle name="20% - Accent1 5 2 3" xfId="46524" xr:uid="{00000000-0005-0000-0000-000005B50000}"/>
    <cellStyle name="20% - Accent1 5 2 3 10" xfId="46525" xr:uid="{00000000-0005-0000-0000-000006B50000}"/>
    <cellStyle name="20% - Accent1 5 2 3 10 2" xfId="46526" xr:uid="{00000000-0005-0000-0000-000007B50000}"/>
    <cellStyle name="20% - Accent1 5 2 3 11" xfId="46527" xr:uid="{00000000-0005-0000-0000-000008B50000}"/>
    <cellStyle name="20% - Accent1 5 2 3 2" xfId="46528" xr:uid="{00000000-0005-0000-0000-000009B50000}"/>
    <cellStyle name="20% - Accent1 5 2 3 2 2" xfId="46529" xr:uid="{00000000-0005-0000-0000-00000AB50000}"/>
    <cellStyle name="20% - Accent1 5 2 3 2 2 2" xfId="46530" xr:uid="{00000000-0005-0000-0000-00000BB50000}"/>
    <cellStyle name="20% - Accent1 5 2 3 2 2 2 2" xfId="46531" xr:uid="{00000000-0005-0000-0000-00000CB50000}"/>
    <cellStyle name="20% - Accent1 5 2 3 2 2 2 2 2" xfId="46532" xr:uid="{00000000-0005-0000-0000-00000DB50000}"/>
    <cellStyle name="20% - Accent1 5 2 3 2 2 2 3" xfId="46533" xr:uid="{00000000-0005-0000-0000-00000EB50000}"/>
    <cellStyle name="20% - Accent1 5 2 3 2 2 3" xfId="46534" xr:uid="{00000000-0005-0000-0000-00000FB50000}"/>
    <cellStyle name="20% - Accent1 5 2 3 2 2 3 2" xfId="46535" xr:uid="{00000000-0005-0000-0000-000010B50000}"/>
    <cellStyle name="20% - Accent1 5 2 3 2 2 4" xfId="46536" xr:uid="{00000000-0005-0000-0000-000011B50000}"/>
    <cellStyle name="20% - Accent1 5 2 3 2 3" xfId="46537" xr:uid="{00000000-0005-0000-0000-000012B50000}"/>
    <cellStyle name="20% - Accent1 5 2 3 2 3 2" xfId="46538" xr:uid="{00000000-0005-0000-0000-000013B50000}"/>
    <cellStyle name="20% - Accent1 5 2 3 2 3 2 2" xfId="46539" xr:uid="{00000000-0005-0000-0000-000014B50000}"/>
    <cellStyle name="20% - Accent1 5 2 3 2 3 2 2 2" xfId="46540" xr:uid="{00000000-0005-0000-0000-000015B50000}"/>
    <cellStyle name="20% - Accent1 5 2 3 2 3 2 3" xfId="46541" xr:uid="{00000000-0005-0000-0000-000016B50000}"/>
    <cellStyle name="20% - Accent1 5 2 3 2 3 3" xfId="46542" xr:uid="{00000000-0005-0000-0000-000017B50000}"/>
    <cellStyle name="20% - Accent1 5 2 3 2 3 3 2" xfId="46543" xr:uid="{00000000-0005-0000-0000-000018B50000}"/>
    <cellStyle name="20% - Accent1 5 2 3 2 3 4" xfId="46544" xr:uid="{00000000-0005-0000-0000-000019B50000}"/>
    <cellStyle name="20% - Accent1 5 2 3 2 4" xfId="46545" xr:uid="{00000000-0005-0000-0000-00001AB50000}"/>
    <cellStyle name="20% - Accent1 5 2 3 2 4 2" xfId="46546" xr:uid="{00000000-0005-0000-0000-00001BB50000}"/>
    <cellStyle name="20% - Accent1 5 2 3 2 4 2 2" xfId="46547" xr:uid="{00000000-0005-0000-0000-00001CB50000}"/>
    <cellStyle name="20% - Accent1 5 2 3 2 4 2 2 2" xfId="46548" xr:uid="{00000000-0005-0000-0000-00001DB50000}"/>
    <cellStyle name="20% - Accent1 5 2 3 2 4 2 3" xfId="46549" xr:uid="{00000000-0005-0000-0000-00001EB50000}"/>
    <cellStyle name="20% - Accent1 5 2 3 2 4 3" xfId="46550" xr:uid="{00000000-0005-0000-0000-00001FB50000}"/>
    <cellStyle name="20% - Accent1 5 2 3 2 4 3 2" xfId="46551" xr:uid="{00000000-0005-0000-0000-000020B50000}"/>
    <cellStyle name="20% - Accent1 5 2 3 2 4 4" xfId="46552" xr:uid="{00000000-0005-0000-0000-000021B50000}"/>
    <cellStyle name="20% - Accent1 5 2 3 2 5" xfId="46553" xr:uid="{00000000-0005-0000-0000-000022B50000}"/>
    <cellStyle name="20% - Accent1 5 2 3 2 5 2" xfId="46554" xr:uid="{00000000-0005-0000-0000-000023B50000}"/>
    <cellStyle name="20% - Accent1 5 2 3 2 5 2 2" xfId="46555" xr:uid="{00000000-0005-0000-0000-000024B50000}"/>
    <cellStyle name="20% - Accent1 5 2 3 2 5 3" xfId="46556" xr:uid="{00000000-0005-0000-0000-000025B50000}"/>
    <cellStyle name="20% - Accent1 5 2 3 2 6" xfId="46557" xr:uid="{00000000-0005-0000-0000-000026B50000}"/>
    <cellStyle name="20% - Accent1 5 2 3 2 6 2" xfId="46558" xr:uid="{00000000-0005-0000-0000-000027B50000}"/>
    <cellStyle name="20% - Accent1 5 2 3 2 6 2 2" xfId="46559" xr:uid="{00000000-0005-0000-0000-000028B50000}"/>
    <cellStyle name="20% - Accent1 5 2 3 2 6 3" xfId="46560" xr:uid="{00000000-0005-0000-0000-000029B50000}"/>
    <cellStyle name="20% - Accent1 5 2 3 2 7" xfId="46561" xr:uid="{00000000-0005-0000-0000-00002AB50000}"/>
    <cellStyle name="20% - Accent1 5 2 3 2 7 2" xfId="46562" xr:uid="{00000000-0005-0000-0000-00002BB50000}"/>
    <cellStyle name="20% - Accent1 5 2 3 2 8" xfId="46563" xr:uid="{00000000-0005-0000-0000-00002CB50000}"/>
    <cellStyle name="20% - Accent1 5 2 3 2 8 2" xfId="46564" xr:uid="{00000000-0005-0000-0000-00002DB50000}"/>
    <cellStyle name="20% - Accent1 5 2 3 2 9" xfId="46565" xr:uid="{00000000-0005-0000-0000-00002EB50000}"/>
    <cellStyle name="20% - Accent1 5 2 3 3" xfId="46566" xr:uid="{00000000-0005-0000-0000-00002FB50000}"/>
    <cellStyle name="20% - Accent1 5 2 3 3 2" xfId="46567" xr:uid="{00000000-0005-0000-0000-000030B50000}"/>
    <cellStyle name="20% - Accent1 5 2 3 3 2 2" xfId="46568" xr:uid="{00000000-0005-0000-0000-000031B50000}"/>
    <cellStyle name="20% - Accent1 5 2 3 3 2 2 2" xfId="46569" xr:uid="{00000000-0005-0000-0000-000032B50000}"/>
    <cellStyle name="20% - Accent1 5 2 3 3 2 2 2 2" xfId="46570" xr:uid="{00000000-0005-0000-0000-000033B50000}"/>
    <cellStyle name="20% - Accent1 5 2 3 3 2 2 3" xfId="46571" xr:uid="{00000000-0005-0000-0000-000034B50000}"/>
    <cellStyle name="20% - Accent1 5 2 3 3 2 3" xfId="46572" xr:uid="{00000000-0005-0000-0000-000035B50000}"/>
    <cellStyle name="20% - Accent1 5 2 3 3 2 3 2" xfId="46573" xr:uid="{00000000-0005-0000-0000-000036B50000}"/>
    <cellStyle name="20% - Accent1 5 2 3 3 2 4" xfId="46574" xr:uid="{00000000-0005-0000-0000-000037B50000}"/>
    <cellStyle name="20% - Accent1 5 2 3 3 3" xfId="46575" xr:uid="{00000000-0005-0000-0000-000038B50000}"/>
    <cellStyle name="20% - Accent1 5 2 3 3 3 2" xfId="46576" xr:uid="{00000000-0005-0000-0000-000039B50000}"/>
    <cellStyle name="20% - Accent1 5 2 3 3 3 2 2" xfId="46577" xr:uid="{00000000-0005-0000-0000-00003AB50000}"/>
    <cellStyle name="20% - Accent1 5 2 3 3 3 2 2 2" xfId="46578" xr:uid="{00000000-0005-0000-0000-00003BB50000}"/>
    <cellStyle name="20% - Accent1 5 2 3 3 3 2 3" xfId="46579" xr:uid="{00000000-0005-0000-0000-00003CB50000}"/>
    <cellStyle name="20% - Accent1 5 2 3 3 3 3" xfId="46580" xr:uid="{00000000-0005-0000-0000-00003DB50000}"/>
    <cellStyle name="20% - Accent1 5 2 3 3 3 3 2" xfId="46581" xr:uid="{00000000-0005-0000-0000-00003EB50000}"/>
    <cellStyle name="20% - Accent1 5 2 3 3 3 4" xfId="46582" xr:uid="{00000000-0005-0000-0000-00003FB50000}"/>
    <cellStyle name="20% - Accent1 5 2 3 3 4" xfId="46583" xr:uid="{00000000-0005-0000-0000-000040B50000}"/>
    <cellStyle name="20% - Accent1 5 2 3 3 4 2" xfId="46584" xr:uid="{00000000-0005-0000-0000-000041B50000}"/>
    <cellStyle name="20% - Accent1 5 2 3 3 4 2 2" xfId="46585" xr:uid="{00000000-0005-0000-0000-000042B50000}"/>
    <cellStyle name="20% - Accent1 5 2 3 3 4 2 2 2" xfId="46586" xr:uid="{00000000-0005-0000-0000-000043B50000}"/>
    <cellStyle name="20% - Accent1 5 2 3 3 4 2 3" xfId="46587" xr:uid="{00000000-0005-0000-0000-000044B50000}"/>
    <cellStyle name="20% - Accent1 5 2 3 3 4 3" xfId="46588" xr:uid="{00000000-0005-0000-0000-000045B50000}"/>
    <cellStyle name="20% - Accent1 5 2 3 3 4 3 2" xfId="46589" xr:uid="{00000000-0005-0000-0000-000046B50000}"/>
    <cellStyle name="20% - Accent1 5 2 3 3 4 4" xfId="46590" xr:uid="{00000000-0005-0000-0000-000047B50000}"/>
    <cellStyle name="20% - Accent1 5 2 3 3 5" xfId="46591" xr:uid="{00000000-0005-0000-0000-000048B50000}"/>
    <cellStyle name="20% - Accent1 5 2 3 3 5 2" xfId="46592" xr:uid="{00000000-0005-0000-0000-000049B50000}"/>
    <cellStyle name="20% - Accent1 5 2 3 3 5 2 2" xfId="46593" xr:uid="{00000000-0005-0000-0000-00004AB50000}"/>
    <cellStyle name="20% - Accent1 5 2 3 3 5 3" xfId="46594" xr:uid="{00000000-0005-0000-0000-00004BB50000}"/>
    <cellStyle name="20% - Accent1 5 2 3 3 6" xfId="46595" xr:uid="{00000000-0005-0000-0000-00004CB50000}"/>
    <cellStyle name="20% - Accent1 5 2 3 3 6 2" xfId="46596" xr:uid="{00000000-0005-0000-0000-00004DB50000}"/>
    <cellStyle name="20% - Accent1 5 2 3 3 6 2 2" xfId="46597" xr:uid="{00000000-0005-0000-0000-00004EB50000}"/>
    <cellStyle name="20% - Accent1 5 2 3 3 6 3" xfId="46598" xr:uid="{00000000-0005-0000-0000-00004FB50000}"/>
    <cellStyle name="20% - Accent1 5 2 3 3 7" xfId="46599" xr:uid="{00000000-0005-0000-0000-000050B50000}"/>
    <cellStyle name="20% - Accent1 5 2 3 3 7 2" xfId="46600" xr:uid="{00000000-0005-0000-0000-000051B50000}"/>
    <cellStyle name="20% - Accent1 5 2 3 3 8" xfId="46601" xr:uid="{00000000-0005-0000-0000-000052B50000}"/>
    <cellStyle name="20% - Accent1 5 2 3 3 8 2" xfId="46602" xr:uid="{00000000-0005-0000-0000-000053B50000}"/>
    <cellStyle name="20% - Accent1 5 2 3 3 9" xfId="46603" xr:uid="{00000000-0005-0000-0000-000054B50000}"/>
    <cellStyle name="20% - Accent1 5 2 3 4" xfId="46604" xr:uid="{00000000-0005-0000-0000-000055B50000}"/>
    <cellStyle name="20% - Accent1 5 2 3 4 2" xfId="46605" xr:uid="{00000000-0005-0000-0000-000056B50000}"/>
    <cellStyle name="20% - Accent1 5 2 3 4 2 2" xfId="46606" xr:uid="{00000000-0005-0000-0000-000057B50000}"/>
    <cellStyle name="20% - Accent1 5 2 3 4 2 2 2" xfId="46607" xr:uid="{00000000-0005-0000-0000-000058B50000}"/>
    <cellStyle name="20% - Accent1 5 2 3 4 2 3" xfId="46608" xr:uid="{00000000-0005-0000-0000-000059B50000}"/>
    <cellStyle name="20% - Accent1 5 2 3 4 3" xfId="46609" xr:uid="{00000000-0005-0000-0000-00005AB50000}"/>
    <cellStyle name="20% - Accent1 5 2 3 4 3 2" xfId="46610" xr:uid="{00000000-0005-0000-0000-00005BB50000}"/>
    <cellStyle name="20% - Accent1 5 2 3 4 4" xfId="46611" xr:uid="{00000000-0005-0000-0000-00005CB50000}"/>
    <cellStyle name="20% - Accent1 5 2 3 5" xfId="46612" xr:uid="{00000000-0005-0000-0000-00005DB50000}"/>
    <cellStyle name="20% - Accent1 5 2 3 5 2" xfId="46613" xr:uid="{00000000-0005-0000-0000-00005EB50000}"/>
    <cellStyle name="20% - Accent1 5 2 3 5 2 2" xfId="46614" xr:uid="{00000000-0005-0000-0000-00005FB50000}"/>
    <cellStyle name="20% - Accent1 5 2 3 5 2 2 2" xfId="46615" xr:uid="{00000000-0005-0000-0000-000060B50000}"/>
    <cellStyle name="20% - Accent1 5 2 3 5 2 3" xfId="46616" xr:uid="{00000000-0005-0000-0000-000061B50000}"/>
    <cellStyle name="20% - Accent1 5 2 3 5 3" xfId="46617" xr:uid="{00000000-0005-0000-0000-000062B50000}"/>
    <cellStyle name="20% - Accent1 5 2 3 5 3 2" xfId="46618" xr:uid="{00000000-0005-0000-0000-000063B50000}"/>
    <cellStyle name="20% - Accent1 5 2 3 5 4" xfId="46619" xr:uid="{00000000-0005-0000-0000-000064B50000}"/>
    <cellStyle name="20% - Accent1 5 2 3 6" xfId="46620" xr:uid="{00000000-0005-0000-0000-000065B50000}"/>
    <cellStyle name="20% - Accent1 5 2 3 6 2" xfId="46621" xr:uid="{00000000-0005-0000-0000-000066B50000}"/>
    <cellStyle name="20% - Accent1 5 2 3 6 2 2" xfId="46622" xr:uid="{00000000-0005-0000-0000-000067B50000}"/>
    <cellStyle name="20% - Accent1 5 2 3 6 2 2 2" xfId="46623" xr:uid="{00000000-0005-0000-0000-000068B50000}"/>
    <cellStyle name="20% - Accent1 5 2 3 6 2 3" xfId="46624" xr:uid="{00000000-0005-0000-0000-000069B50000}"/>
    <cellStyle name="20% - Accent1 5 2 3 6 3" xfId="46625" xr:uid="{00000000-0005-0000-0000-00006AB50000}"/>
    <cellStyle name="20% - Accent1 5 2 3 6 3 2" xfId="46626" xr:uid="{00000000-0005-0000-0000-00006BB50000}"/>
    <cellStyle name="20% - Accent1 5 2 3 6 4" xfId="46627" xr:uid="{00000000-0005-0000-0000-00006CB50000}"/>
    <cellStyle name="20% - Accent1 5 2 3 7" xfId="46628" xr:uid="{00000000-0005-0000-0000-00006DB50000}"/>
    <cellStyle name="20% - Accent1 5 2 3 7 2" xfId="46629" xr:uid="{00000000-0005-0000-0000-00006EB50000}"/>
    <cellStyle name="20% - Accent1 5 2 3 7 2 2" xfId="46630" xr:uid="{00000000-0005-0000-0000-00006FB50000}"/>
    <cellStyle name="20% - Accent1 5 2 3 7 3" xfId="46631" xr:uid="{00000000-0005-0000-0000-000070B50000}"/>
    <cellStyle name="20% - Accent1 5 2 3 8" xfId="46632" xr:uid="{00000000-0005-0000-0000-000071B50000}"/>
    <cellStyle name="20% - Accent1 5 2 3 8 2" xfId="46633" xr:uid="{00000000-0005-0000-0000-000072B50000}"/>
    <cellStyle name="20% - Accent1 5 2 3 8 2 2" xfId="46634" xr:uid="{00000000-0005-0000-0000-000073B50000}"/>
    <cellStyle name="20% - Accent1 5 2 3 8 3" xfId="46635" xr:uid="{00000000-0005-0000-0000-000074B50000}"/>
    <cellStyle name="20% - Accent1 5 2 3 9" xfId="46636" xr:uid="{00000000-0005-0000-0000-000075B50000}"/>
    <cellStyle name="20% - Accent1 5 2 3 9 2" xfId="46637" xr:uid="{00000000-0005-0000-0000-000076B50000}"/>
    <cellStyle name="20% - Accent1 5 2 4" xfId="46638" xr:uid="{00000000-0005-0000-0000-000077B50000}"/>
    <cellStyle name="20% - Accent1 5 2 4 10" xfId="46639" xr:uid="{00000000-0005-0000-0000-000078B50000}"/>
    <cellStyle name="20% - Accent1 5 2 4 10 2" xfId="46640" xr:uid="{00000000-0005-0000-0000-000079B50000}"/>
    <cellStyle name="20% - Accent1 5 2 4 11" xfId="46641" xr:uid="{00000000-0005-0000-0000-00007AB50000}"/>
    <cellStyle name="20% - Accent1 5 2 4 2" xfId="46642" xr:uid="{00000000-0005-0000-0000-00007BB50000}"/>
    <cellStyle name="20% - Accent1 5 2 4 2 2" xfId="46643" xr:uid="{00000000-0005-0000-0000-00007CB50000}"/>
    <cellStyle name="20% - Accent1 5 2 4 2 2 2" xfId="46644" xr:uid="{00000000-0005-0000-0000-00007DB50000}"/>
    <cellStyle name="20% - Accent1 5 2 4 2 2 2 2" xfId="46645" xr:uid="{00000000-0005-0000-0000-00007EB50000}"/>
    <cellStyle name="20% - Accent1 5 2 4 2 2 2 2 2" xfId="46646" xr:uid="{00000000-0005-0000-0000-00007FB50000}"/>
    <cellStyle name="20% - Accent1 5 2 4 2 2 2 3" xfId="46647" xr:uid="{00000000-0005-0000-0000-000080B50000}"/>
    <cellStyle name="20% - Accent1 5 2 4 2 2 3" xfId="46648" xr:uid="{00000000-0005-0000-0000-000081B50000}"/>
    <cellStyle name="20% - Accent1 5 2 4 2 2 3 2" xfId="46649" xr:uid="{00000000-0005-0000-0000-000082B50000}"/>
    <cellStyle name="20% - Accent1 5 2 4 2 2 4" xfId="46650" xr:uid="{00000000-0005-0000-0000-000083B50000}"/>
    <cellStyle name="20% - Accent1 5 2 4 2 3" xfId="46651" xr:uid="{00000000-0005-0000-0000-000084B50000}"/>
    <cellStyle name="20% - Accent1 5 2 4 2 3 2" xfId="46652" xr:uid="{00000000-0005-0000-0000-000085B50000}"/>
    <cellStyle name="20% - Accent1 5 2 4 2 3 2 2" xfId="46653" xr:uid="{00000000-0005-0000-0000-000086B50000}"/>
    <cellStyle name="20% - Accent1 5 2 4 2 3 2 2 2" xfId="46654" xr:uid="{00000000-0005-0000-0000-000087B50000}"/>
    <cellStyle name="20% - Accent1 5 2 4 2 3 2 3" xfId="46655" xr:uid="{00000000-0005-0000-0000-000088B50000}"/>
    <cellStyle name="20% - Accent1 5 2 4 2 3 3" xfId="46656" xr:uid="{00000000-0005-0000-0000-000089B50000}"/>
    <cellStyle name="20% - Accent1 5 2 4 2 3 3 2" xfId="46657" xr:uid="{00000000-0005-0000-0000-00008AB50000}"/>
    <cellStyle name="20% - Accent1 5 2 4 2 3 4" xfId="46658" xr:uid="{00000000-0005-0000-0000-00008BB50000}"/>
    <cellStyle name="20% - Accent1 5 2 4 2 4" xfId="46659" xr:uid="{00000000-0005-0000-0000-00008CB50000}"/>
    <cellStyle name="20% - Accent1 5 2 4 2 4 2" xfId="46660" xr:uid="{00000000-0005-0000-0000-00008DB50000}"/>
    <cellStyle name="20% - Accent1 5 2 4 2 4 2 2" xfId="46661" xr:uid="{00000000-0005-0000-0000-00008EB50000}"/>
    <cellStyle name="20% - Accent1 5 2 4 2 4 2 2 2" xfId="46662" xr:uid="{00000000-0005-0000-0000-00008FB50000}"/>
    <cellStyle name="20% - Accent1 5 2 4 2 4 2 3" xfId="46663" xr:uid="{00000000-0005-0000-0000-000090B50000}"/>
    <cellStyle name="20% - Accent1 5 2 4 2 4 3" xfId="46664" xr:uid="{00000000-0005-0000-0000-000091B50000}"/>
    <cellStyle name="20% - Accent1 5 2 4 2 4 3 2" xfId="46665" xr:uid="{00000000-0005-0000-0000-000092B50000}"/>
    <cellStyle name="20% - Accent1 5 2 4 2 4 4" xfId="46666" xr:uid="{00000000-0005-0000-0000-000093B50000}"/>
    <cellStyle name="20% - Accent1 5 2 4 2 5" xfId="46667" xr:uid="{00000000-0005-0000-0000-000094B50000}"/>
    <cellStyle name="20% - Accent1 5 2 4 2 5 2" xfId="46668" xr:uid="{00000000-0005-0000-0000-000095B50000}"/>
    <cellStyle name="20% - Accent1 5 2 4 2 5 2 2" xfId="46669" xr:uid="{00000000-0005-0000-0000-000096B50000}"/>
    <cellStyle name="20% - Accent1 5 2 4 2 5 3" xfId="46670" xr:uid="{00000000-0005-0000-0000-000097B50000}"/>
    <cellStyle name="20% - Accent1 5 2 4 2 6" xfId="46671" xr:uid="{00000000-0005-0000-0000-000098B50000}"/>
    <cellStyle name="20% - Accent1 5 2 4 2 6 2" xfId="46672" xr:uid="{00000000-0005-0000-0000-000099B50000}"/>
    <cellStyle name="20% - Accent1 5 2 4 2 6 2 2" xfId="46673" xr:uid="{00000000-0005-0000-0000-00009AB50000}"/>
    <cellStyle name="20% - Accent1 5 2 4 2 6 3" xfId="46674" xr:uid="{00000000-0005-0000-0000-00009BB50000}"/>
    <cellStyle name="20% - Accent1 5 2 4 2 7" xfId="46675" xr:uid="{00000000-0005-0000-0000-00009CB50000}"/>
    <cellStyle name="20% - Accent1 5 2 4 2 7 2" xfId="46676" xr:uid="{00000000-0005-0000-0000-00009DB50000}"/>
    <cellStyle name="20% - Accent1 5 2 4 2 8" xfId="46677" xr:uid="{00000000-0005-0000-0000-00009EB50000}"/>
    <cellStyle name="20% - Accent1 5 2 4 2 8 2" xfId="46678" xr:uid="{00000000-0005-0000-0000-00009FB50000}"/>
    <cellStyle name="20% - Accent1 5 2 4 2 9" xfId="46679" xr:uid="{00000000-0005-0000-0000-0000A0B50000}"/>
    <cellStyle name="20% - Accent1 5 2 4 3" xfId="46680" xr:uid="{00000000-0005-0000-0000-0000A1B50000}"/>
    <cellStyle name="20% - Accent1 5 2 4 3 2" xfId="46681" xr:uid="{00000000-0005-0000-0000-0000A2B50000}"/>
    <cellStyle name="20% - Accent1 5 2 4 3 2 2" xfId="46682" xr:uid="{00000000-0005-0000-0000-0000A3B50000}"/>
    <cellStyle name="20% - Accent1 5 2 4 3 2 2 2" xfId="46683" xr:uid="{00000000-0005-0000-0000-0000A4B50000}"/>
    <cellStyle name="20% - Accent1 5 2 4 3 2 2 2 2" xfId="46684" xr:uid="{00000000-0005-0000-0000-0000A5B50000}"/>
    <cellStyle name="20% - Accent1 5 2 4 3 2 2 3" xfId="46685" xr:uid="{00000000-0005-0000-0000-0000A6B50000}"/>
    <cellStyle name="20% - Accent1 5 2 4 3 2 3" xfId="46686" xr:uid="{00000000-0005-0000-0000-0000A7B50000}"/>
    <cellStyle name="20% - Accent1 5 2 4 3 2 3 2" xfId="46687" xr:uid="{00000000-0005-0000-0000-0000A8B50000}"/>
    <cellStyle name="20% - Accent1 5 2 4 3 2 4" xfId="46688" xr:uid="{00000000-0005-0000-0000-0000A9B50000}"/>
    <cellStyle name="20% - Accent1 5 2 4 3 3" xfId="46689" xr:uid="{00000000-0005-0000-0000-0000AAB50000}"/>
    <cellStyle name="20% - Accent1 5 2 4 3 3 2" xfId="46690" xr:uid="{00000000-0005-0000-0000-0000ABB50000}"/>
    <cellStyle name="20% - Accent1 5 2 4 3 3 2 2" xfId="46691" xr:uid="{00000000-0005-0000-0000-0000ACB50000}"/>
    <cellStyle name="20% - Accent1 5 2 4 3 3 2 2 2" xfId="46692" xr:uid="{00000000-0005-0000-0000-0000ADB50000}"/>
    <cellStyle name="20% - Accent1 5 2 4 3 3 2 3" xfId="46693" xr:uid="{00000000-0005-0000-0000-0000AEB50000}"/>
    <cellStyle name="20% - Accent1 5 2 4 3 3 3" xfId="46694" xr:uid="{00000000-0005-0000-0000-0000AFB50000}"/>
    <cellStyle name="20% - Accent1 5 2 4 3 3 3 2" xfId="46695" xr:uid="{00000000-0005-0000-0000-0000B0B50000}"/>
    <cellStyle name="20% - Accent1 5 2 4 3 3 4" xfId="46696" xr:uid="{00000000-0005-0000-0000-0000B1B50000}"/>
    <cellStyle name="20% - Accent1 5 2 4 3 4" xfId="46697" xr:uid="{00000000-0005-0000-0000-0000B2B50000}"/>
    <cellStyle name="20% - Accent1 5 2 4 3 4 2" xfId="46698" xr:uid="{00000000-0005-0000-0000-0000B3B50000}"/>
    <cellStyle name="20% - Accent1 5 2 4 3 4 2 2" xfId="46699" xr:uid="{00000000-0005-0000-0000-0000B4B50000}"/>
    <cellStyle name="20% - Accent1 5 2 4 3 4 2 2 2" xfId="46700" xr:uid="{00000000-0005-0000-0000-0000B5B50000}"/>
    <cellStyle name="20% - Accent1 5 2 4 3 4 2 3" xfId="46701" xr:uid="{00000000-0005-0000-0000-0000B6B50000}"/>
    <cellStyle name="20% - Accent1 5 2 4 3 4 3" xfId="46702" xr:uid="{00000000-0005-0000-0000-0000B7B50000}"/>
    <cellStyle name="20% - Accent1 5 2 4 3 4 3 2" xfId="46703" xr:uid="{00000000-0005-0000-0000-0000B8B50000}"/>
    <cellStyle name="20% - Accent1 5 2 4 3 4 4" xfId="46704" xr:uid="{00000000-0005-0000-0000-0000B9B50000}"/>
    <cellStyle name="20% - Accent1 5 2 4 3 5" xfId="46705" xr:uid="{00000000-0005-0000-0000-0000BAB50000}"/>
    <cellStyle name="20% - Accent1 5 2 4 3 5 2" xfId="46706" xr:uid="{00000000-0005-0000-0000-0000BBB50000}"/>
    <cellStyle name="20% - Accent1 5 2 4 3 5 2 2" xfId="46707" xr:uid="{00000000-0005-0000-0000-0000BCB50000}"/>
    <cellStyle name="20% - Accent1 5 2 4 3 5 3" xfId="46708" xr:uid="{00000000-0005-0000-0000-0000BDB50000}"/>
    <cellStyle name="20% - Accent1 5 2 4 3 6" xfId="46709" xr:uid="{00000000-0005-0000-0000-0000BEB50000}"/>
    <cellStyle name="20% - Accent1 5 2 4 3 6 2" xfId="46710" xr:uid="{00000000-0005-0000-0000-0000BFB50000}"/>
    <cellStyle name="20% - Accent1 5 2 4 3 6 2 2" xfId="46711" xr:uid="{00000000-0005-0000-0000-0000C0B50000}"/>
    <cellStyle name="20% - Accent1 5 2 4 3 6 3" xfId="46712" xr:uid="{00000000-0005-0000-0000-0000C1B50000}"/>
    <cellStyle name="20% - Accent1 5 2 4 3 7" xfId="46713" xr:uid="{00000000-0005-0000-0000-0000C2B50000}"/>
    <cellStyle name="20% - Accent1 5 2 4 3 7 2" xfId="46714" xr:uid="{00000000-0005-0000-0000-0000C3B50000}"/>
    <cellStyle name="20% - Accent1 5 2 4 3 8" xfId="46715" xr:uid="{00000000-0005-0000-0000-0000C4B50000}"/>
    <cellStyle name="20% - Accent1 5 2 4 3 8 2" xfId="46716" xr:uid="{00000000-0005-0000-0000-0000C5B50000}"/>
    <cellStyle name="20% - Accent1 5 2 4 3 9" xfId="46717" xr:uid="{00000000-0005-0000-0000-0000C6B50000}"/>
    <cellStyle name="20% - Accent1 5 2 4 4" xfId="46718" xr:uid="{00000000-0005-0000-0000-0000C7B50000}"/>
    <cellStyle name="20% - Accent1 5 2 4 4 2" xfId="46719" xr:uid="{00000000-0005-0000-0000-0000C8B50000}"/>
    <cellStyle name="20% - Accent1 5 2 4 4 2 2" xfId="46720" xr:uid="{00000000-0005-0000-0000-0000C9B50000}"/>
    <cellStyle name="20% - Accent1 5 2 4 4 2 2 2" xfId="46721" xr:uid="{00000000-0005-0000-0000-0000CAB50000}"/>
    <cellStyle name="20% - Accent1 5 2 4 4 2 3" xfId="46722" xr:uid="{00000000-0005-0000-0000-0000CBB50000}"/>
    <cellStyle name="20% - Accent1 5 2 4 4 3" xfId="46723" xr:uid="{00000000-0005-0000-0000-0000CCB50000}"/>
    <cellStyle name="20% - Accent1 5 2 4 4 3 2" xfId="46724" xr:uid="{00000000-0005-0000-0000-0000CDB50000}"/>
    <cellStyle name="20% - Accent1 5 2 4 4 4" xfId="46725" xr:uid="{00000000-0005-0000-0000-0000CEB50000}"/>
    <cellStyle name="20% - Accent1 5 2 4 5" xfId="46726" xr:uid="{00000000-0005-0000-0000-0000CFB50000}"/>
    <cellStyle name="20% - Accent1 5 2 4 5 2" xfId="46727" xr:uid="{00000000-0005-0000-0000-0000D0B50000}"/>
    <cellStyle name="20% - Accent1 5 2 4 5 2 2" xfId="46728" xr:uid="{00000000-0005-0000-0000-0000D1B50000}"/>
    <cellStyle name="20% - Accent1 5 2 4 5 2 2 2" xfId="46729" xr:uid="{00000000-0005-0000-0000-0000D2B50000}"/>
    <cellStyle name="20% - Accent1 5 2 4 5 2 3" xfId="46730" xr:uid="{00000000-0005-0000-0000-0000D3B50000}"/>
    <cellStyle name="20% - Accent1 5 2 4 5 3" xfId="46731" xr:uid="{00000000-0005-0000-0000-0000D4B50000}"/>
    <cellStyle name="20% - Accent1 5 2 4 5 3 2" xfId="46732" xr:uid="{00000000-0005-0000-0000-0000D5B50000}"/>
    <cellStyle name="20% - Accent1 5 2 4 5 4" xfId="46733" xr:uid="{00000000-0005-0000-0000-0000D6B50000}"/>
    <cellStyle name="20% - Accent1 5 2 4 6" xfId="46734" xr:uid="{00000000-0005-0000-0000-0000D7B50000}"/>
    <cellStyle name="20% - Accent1 5 2 4 6 2" xfId="46735" xr:uid="{00000000-0005-0000-0000-0000D8B50000}"/>
    <cellStyle name="20% - Accent1 5 2 4 6 2 2" xfId="46736" xr:uid="{00000000-0005-0000-0000-0000D9B50000}"/>
    <cellStyle name="20% - Accent1 5 2 4 6 2 2 2" xfId="46737" xr:uid="{00000000-0005-0000-0000-0000DAB50000}"/>
    <cellStyle name="20% - Accent1 5 2 4 6 2 3" xfId="46738" xr:uid="{00000000-0005-0000-0000-0000DBB50000}"/>
    <cellStyle name="20% - Accent1 5 2 4 6 3" xfId="46739" xr:uid="{00000000-0005-0000-0000-0000DCB50000}"/>
    <cellStyle name="20% - Accent1 5 2 4 6 3 2" xfId="46740" xr:uid="{00000000-0005-0000-0000-0000DDB50000}"/>
    <cellStyle name="20% - Accent1 5 2 4 6 4" xfId="46741" xr:uid="{00000000-0005-0000-0000-0000DEB50000}"/>
    <cellStyle name="20% - Accent1 5 2 4 7" xfId="46742" xr:uid="{00000000-0005-0000-0000-0000DFB50000}"/>
    <cellStyle name="20% - Accent1 5 2 4 7 2" xfId="46743" xr:uid="{00000000-0005-0000-0000-0000E0B50000}"/>
    <cellStyle name="20% - Accent1 5 2 4 7 2 2" xfId="46744" xr:uid="{00000000-0005-0000-0000-0000E1B50000}"/>
    <cellStyle name="20% - Accent1 5 2 4 7 3" xfId="46745" xr:uid="{00000000-0005-0000-0000-0000E2B50000}"/>
    <cellStyle name="20% - Accent1 5 2 4 8" xfId="46746" xr:uid="{00000000-0005-0000-0000-0000E3B50000}"/>
    <cellStyle name="20% - Accent1 5 2 4 8 2" xfId="46747" xr:uid="{00000000-0005-0000-0000-0000E4B50000}"/>
    <cellStyle name="20% - Accent1 5 2 4 8 2 2" xfId="46748" xr:uid="{00000000-0005-0000-0000-0000E5B50000}"/>
    <cellStyle name="20% - Accent1 5 2 4 8 3" xfId="46749" xr:uid="{00000000-0005-0000-0000-0000E6B50000}"/>
    <cellStyle name="20% - Accent1 5 2 4 9" xfId="46750" xr:uid="{00000000-0005-0000-0000-0000E7B50000}"/>
    <cellStyle name="20% - Accent1 5 2 4 9 2" xfId="46751" xr:uid="{00000000-0005-0000-0000-0000E8B50000}"/>
    <cellStyle name="20% - Accent1 5 2 5" xfId="46752" xr:uid="{00000000-0005-0000-0000-0000E9B50000}"/>
    <cellStyle name="20% - Accent1 5 2 5 10" xfId="46753" xr:uid="{00000000-0005-0000-0000-0000EAB50000}"/>
    <cellStyle name="20% - Accent1 5 2 5 10 2" xfId="46754" xr:uid="{00000000-0005-0000-0000-0000EBB50000}"/>
    <cellStyle name="20% - Accent1 5 2 5 11" xfId="46755" xr:uid="{00000000-0005-0000-0000-0000ECB50000}"/>
    <cellStyle name="20% - Accent1 5 2 5 2" xfId="46756" xr:uid="{00000000-0005-0000-0000-0000EDB50000}"/>
    <cellStyle name="20% - Accent1 5 2 5 2 2" xfId="46757" xr:uid="{00000000-0005-0000-0000-0000EEB50000}"/>
    <cellStyle name="20% - Accent1 5 2 5 2 2 2" xfId="46758" xr:uid="{00000000-0005-0000-0000-0000EFB50000}"/>
    <cellStyle name="20% - Accent1 5 2 5 2 2 2 2" xfId="46759" xr:uid="{00000000-0005-0000-0000-0000F0B50000}"/>
    <cellStyle name="20% - Accent1 5 2 5 2 2 2 2 2" xfId="46760" xr:uid="{00000000-0005-0000-0000-0000F1B50000}"/>
    <cellStyle name="20% - Accent1 5 2 5 2 2 2 3" xfId="46761" xr:uid="{00000000-0005-0000-0000-0000F2B50000}"/>
    <cellStyle name="20% - Accent1 5 2 5 2 2 3" xfId="46762" xr:uid="{00000000-0005-0000-0000-0000F3B50000}"/>
    <cellStyle name="20% - Accent1 5 2 5 2 2 3 2" xfId="46763" xr:uid="{00000000-0005-0000-0000-0000F4B50000}"/>
    <cellStyle name="20% - Accent1 5 2 5 2 2 4" xfId="46764" xr:uid="{00000000-0005-0000-0000-0000F5B50000}"/>
    <cellStyle name="20% - Accent1 5 2 5 2 3" xfId="46765" xr:uid="{00000000-0005-0000-0000-0000F6B50000}"/>
    <cellStyle name="20% - Accent1 5 2 5 2 3 2" xfId="46766" xr:uid="{00000000-0005-0000-0000-0000F7B50000}"/>
    <cellStyle name="20% - Accent1 5 2 5 2 3 2 2" xfId="46767" xr:uid="{00000000-0005-0000-0000-0000F8B50000}"/>
    <cellStyle name="20% - Accent1 5 2 5 2 3 2 2 2" xfId="46768" xr:uid="{00000000-0005-0000-0000-0000F9B50000}"/>
    <cellStyle name="20% - Accent1 5 2 5 2 3 2 3" xfId="46769" xr:uid="{00000000-0005-0000-0000-0000FAB50000}"/>
    <cellStyle name="20% - Accent1 5 2 5 2 3 3" xfId="46770" xr:uid="{00000000-0005-0000-0000-0000FBB50000}"/>
    <cellStyle name="20% - Accent1 5 2 5 2 3 3 2" xfId="46771" xr:uid="{00000000-0005-0000-0000-0000FCB50000}"/>
    <cellStyle name="20% - Accent1 5 2 5 2 3 4" xfId="46772" xr:uid="{00000000-0005-0000-0000-0000FDB50000}"/>
    <cellStyle name="20% - Accent1 5 2 5 2 4" xfId="46773" xr:uid="{00000000-0005-0000-0000-0000FEB50000}"/>
    <cellStyle name="20% - Accent1 5 2 5 2 4 2" xfId="46774" xr:uid="{00000000-0005-0000-0000-0000FFB50000}"/>
    <cellStyle name="20% - Accent1 5 2 5 2 4 2 2" xfId="46775" xr:uid="{00000000-0005-0000-0000-000000B60000}"/>
    <cellStyle name="20% - Accent1 5 2 5 2 4 2 2 2" xfId="46776" xr:uid="{00000000-0005-0000-0000-000001B60000}"/>
    <cellStyle name="20% - Accent1 5 2 5 2 4 2 3" xfId="46777" xr:uid="{00000000-0005-0000-0000-000002B60000}"/>
    <cellStyle name="20% - Accent1 5 2 5 2 4 3" xfId="46778" xr:uid="{00000000-0005-0000-0000-000003B60000}"/>
    <cellStyle name="20% - Accent1 5 2 5 2 4 3 2" xfId="46779" xr:uid="{00000000-0005-0000-0000-000004B60000}"/>
    <cellStyle name="20% - Accent1 5 2 5 2 4 4" xfId="46780" xr:uid="{00000000-0005-0000-0000-000005B60000}"/>
    <cellStyle name="20% - Accent1 5 2 5 2 5" xfId="46781" xr:uid="{00000000-0005-0000-0000-000006B60000}"/>
    <cellStyle name="20% - Accent1 5 2 5 2 5 2" xfId="46782" xr:uid="{00000000-0005-0000-0000-000007B60000}"/>
    <cellStyle name="20% - Accent1 5 2 5 2 5 2 2" xfId="46783" xr:uid="{00000000-0005-0000-0000-000008B60000}"/>
    <cellStyle name="20% - Accent1 5 2 5 2 5 3" xfId="46784" xr:uid="{00000000-0005-0000-0000-000009B60000}"/>
    <cellStyle name="20% - Accent1 5 2 5 2 6" xfId="46785" xr:uid="{00000000-0005-0000-0000-00000AB60000}"/>
    <cellStyle name="20% - Accent1 5 2 5 2 6 2" xfId="46786" xr:uid="{00000000-0005-0000-0000-00000BB60000}"/>
    <cellStyle name="20% - Accent1 5 2 5 2 6 2 2" xfId="46787" xr:uid="{00000000-0005-0000-0000-00000CB60000}"/>
    <cellStyle name="20% - Accent1 5 2 5 2 6 3" xfId="46788" xr:uid="{00000000-0005-0000-0000-00000DB60000}"/>
    <cellStyle name="20% - Accent1 5 2 5 2 7" xfId="46789" xr:uid="{00000000-0005-0000-0000-00000EB60000}"/>
    <cellStyle name="20% - Accent1 5 2 5 2 7 2" xfId="46790" xr:uid="{00000000-0005-0000-0000-00000FB60000}"/>
    <cellStyle name="20% - Accent1 5 2 5 2 8" xfId="46791" xr:uid="{00000000-0005-0000-0000-000010B60000}"/>
    <cellStyle name="20% - Accent1 5 2 5 2 8 2" xfId="46792" xr:uid="{00000000-0005-0000-0000-000011B60000}"/>
    <cellStyle name="20% - Accent1 5 2 5 2 9" xfId="46793" xr:uid="{00000000-0005-0000-0000-000012B60000}"/>
    <cellStyle name="20% - Accent1 5 2 5 3" xfId="46794" xr:uid="{00000000-0005-0000-0000-000013B60000}"/>
    <cellStyle name="20% - Accent1 5 2 5 3 2" xfId="46795" xr:uid="{00000000-0005-0000-0000-000014B60000}"/>
    <cellStyle name="20% - Accent1 5 2 5 3 2 2" xfId="46796" xr:uid="{00000000-0005-0000-0000-000015B60000}"/>
    <cellStyle name="20% - Accent1 5 2 5 3 2 2 2" xfId="46797" xr:uid="{00000000-0005-0000-0000-000016B60000}"/>
    <cellStyle name="20% - Accent1 5 2 5 3 2 2 2 2" xfId="46798" xr:uid="{00000000-0005-0000-0000-000017B60000}"/>
    <cellStyle name="20% - Accent1 5 2 5 3 2 2 3" xfId="46799" xr:uid="{00000000-0005-0000-0000-000018B60000}"/>
    <cellStyle name="20% - Accent1 5 2 5 3 2 3" xfId="46800" xr:uid="{00000000-0005-0000-0000-000019B60000}"/>
    <cellStyle name="20% - Accent1 5 2 5 3 2 3 2" xfId="46801" xr:uid="{00000000-0005-0000-0000-00001AB60000}"/>
    <cellStyle name="20% - Accent1 5 2 5 3 2 4" xfId="46802" xr:uid="{00000000-0005-0000-0000-00001BB60000}"/>
    <cellStyle name="20% - Accent1 5 2 5 3 3" xfId="46803" xr:uid="{00000000-0005-0000-0000-00001CB60000}"/>
    <cellStyle name="20% - Accent1 5 2 5 3 3 2" xfId="46804" xr:uid="{00000000-0005-0000-0000-00001DB60000}"/>
    <cellStyle name="20% - Accent1 5 2 5 3 3 2 2" xfId="46805" xr:uid="{00000000-0005-0000-0000-00001EB60000}"/>
    <cellStyle name="20% - Accent1 5 2 5 3 3 2 2 2" xfId="46806" xr:uid="{00000000-0005-0000-0000-00001FB60000}"/>
    <cellStyle name="20% - Accent1 5 2 5 3 3 2 3" xfId="46807" xr:uid="{00000000-0005-0000-0000-000020B60000}"/>
    <cellStyle name="20% - Accent1 5 2 5 3 3 3" xfId="46808" xr:uid="{00000000-0005-0000-0000-000021B60000}"/>
    <cellStyle name="20% - Accent1 5 2 5 3 3 3 2" xfId="46809" xr:uid="{00000000-0005-0000-0000-000022B60000}"/>
    <cellStyle name="20% - Accent1 5 2 5 3 3 4" xfId="46810" xr:uid="{00000000-0005-0000-0000-000023B60000}"/>
    <cellStyle name="20% - Accent1 5 2 5 3 4" xfId="46811" xr:uid="{00000000-0005-0000-0000-000024B60000}"/>
    <cellStyle name="20% - Accent1 5 2 5 3 4 2" xfId="46812" xr:uid="{00000000-0005-0000-0000-000025B60000}"/>
    <cellStyle name="20% - Accent1 5 2 5 3 4 2 2" xfId="46813" xr:uid="{00000000-0005-0000-0000-000026B60000}"/>
    <cellStyle name="20% - Accent1 5 2 5 3 4 2 2 2" xfId="46814" xr:uid="{00000000-0005-0000-0000-000027B60000}"/>
    <cellStyle name="20% - Accent1 5 2 5 3 4 2 3" xfId="46815" xr:uid="{00000000-0005-0000-0000-000028B60000}"/>
    <cellStyle name="20% - Accent1 5 2 5 3 4 3" xfId="46816" xr:uid="{00000000-0005-0000-0000-000029B60000}"/>
    <cellStyle name="20% - Accent1 5 2 5 3 4 3 2" xfId="46817" xr:uid="{00000000-0005-0000-0000-00002AB60000}"/>
    <cellStyle name="20% - Accent1 5 2 5 3 4 4" xfId="46818" xr:uid="{00000000-0005-0000-0000-00002BB60000}"/>
    <cellStyle name="20% - Accent1 5 2 5 3 5" xfId="46819" xr:uid="{00000000-0005-0000-0000-00002CB60000}"/>
    <cellStyle name="20% - Accent1 5 2 5 3 5 2" xfId="46820" xr:uid="{00000000-0005-0000-0000-00002DB60000}"/>
    <cellStyle name="20% - Accent1 5 2 5 3 5 2 2" xfId="46821" xr:uid="{00000000-0005-0000-0000-00002EB60000}"/>
    <cellStyle name="20% - Accent1 5 2 5 3 5 3" xfId="46822" xr:uid="{00000000-0005-0000-0000-00002FB60000}"/>
    <cellStyle name="20% - Accent1 5 2 5 3 6" xfId="46823" xr:uid="{00000000-0005-0000-0000-000030B60000}"/>
    <cellStyle name="20% - Accent1 5 2 5 3 6 2" xfId="46824" xr:uid="{00000000-0005-0000-0000-000031B60000}"/>
    <cellStyle name="20% - Accent1 5 2 5 3 6 2 2" xfId="46825" xr:uid="{00000000-0005-0000-0000-000032B60000}"/>
    <cellStyle name="20% - Accent1 5 2 5 3 6 3" xfId="46826" xr:uid="{00000000-0005-0000-0000-000033B60000}"/>
    <cellStyle name="20% - Accent1 5 2 5 3 7" xfId="46827" xr:uid="{00000000-0005-0000-0000-000034B60000}"/>
    <cellStyle name="20% - Accent1 5 2 5 3 7 2" xfId="46828" xr:uid="{00000000-0005-0000-0000-000035B60000}"/>
    <cellStyle name="20% - Accent1 5 2 5 3 8" xfId="46829" xr:uid="{00000000-0005-0000-0000-000036B60000}"/>
    <cellStyle name="20% - Accent1 5 2 5 3 8 2" xfId="46830" xr:uid="{00000000-0005-0000-0000-000037B60000}"/>
    <cellStyle name="20% - Accent1 5 2 5 3 9" xfId="46831" xr:uid="{00000000-0005-0000-0000-000038B60000}"/>
    <cellStyle name="20% - Accent1 5 2 5 4" xfId="46832" xr:uid="{00000000-0005-0000-0000-000039B60000}"/>
    <cellStyle name="20% - Accent1 5 2 5 4 2" xfId="46833" xr:uid="{00000000-0005-0000-0000-00003AB60000}"/>
    <cellStyle name="20% - Accent1 5 2 5 4 2 2" xfId="46834" xr:uid="{00000000-0005-0000-0000-00003BB60000}"/>
    <cellStyle name="20% - Accent1 5 2 5 4 2 2 2" xfId="46835" xr:uid="{00000000-0005-0000-0000-00003CB60000}"/>
    <cellStyle name="20% - Accent1 5 2 5 4 2 3" xfId="46836" xr:uid="{00000000-0005-0000-0000-00003DB60000}"/>
    <cellStyle name="20% - Accent1 5 2 5 4 3" xfId="46837" xr:uid="{00000000-0005-0000-0000-00003EB60000}"/>
    <cellStyle name="20% - Accent1 5 2 5 4 3 2" xfId="46838" xr:uid="{00000000-0005-0000-0000-00003FB60000}"/>
    <cellStyle name="20% - Accent1 5 2 5 4 4" xfId="46839" xr:uid="{00000000-0005-0000-0000-000040B60000}"/>
    <cellStyle name="20% - Accent1 5 2 5 5" xfId="46840" xr:uid="{00000000-0005-0000-0000-000041B60000}"/>
    <cellStyle name="20% - Accent1 5 2 5 5 2" xfId="46841" xr:uid="{00000000-0005-0000-0000-000042B60000}"/>
    <cellStyle name="20% - Accent1 5 2 5 5 2 2" xfId="46842" xr:uid="{00000000-0005-0000-0000-000043B60000}"/>
    <cellStyle name="20% - Accent1 5 2 5 5 2 2 2" xfId="46843" xr:uid="{00000000-0005-0000-0000-000044B60000}"/>
    <cellStyle name="20% - Accent1 5 2 5 5 2 3" xfId="46844" xr:uid="{00000000-0005-0000-0000-000045B60000}"/>
    <cellStyle name="20% - Accent1 5 2 5 5 3" xfId="46845" xr:uid="{00000000-0005-0000-0000-000046B60000}"/>
    <cellStyle name="20% - Accent1 5 2 5 5 3 2" xfId="46846" xr:uid="{00000000-0005-0000-0000-000047B60000}"/>
    <cellStyle name="20% - Accent1 5 2 5 5 4" xfId="46847" xr:uid="{00000000-0005-0000-0000-000048B60000}"/>
    <cellStyle name="20% - Accent1 5 2 5 6" xfId="46848" xr:uid="{00000000-0005-0000-0000-000049B60000}"/>
    <cellStyle name="20% - Accent1 5 2 5 6 2" xfId="46849" xr:uid="{00000000-0005-0000-0000-00004AB60000}"/>
    <cellStyle name="20% - Accent1 5 2 5 6 2 2" xfId="46850" xr:uid="{00000000-0005-0000-0000-00004BB60000}"/>
    <cellStyle name="20% - Accent1 5 2 5 6 2 2 2" xfId="46851" xr:uid="{00000000-0005-0000-0000-00004CB60000}"/>
    <cellStyle name="20% - Accent1 5 2 5 6 2 3" xfId="46852" xr:uid="{00000000-0005-0000-0000-00004DB60000}"/>
    <cellStyle name="20% - Accent1 5 2 5 6 3" xfId="46853" xr:uid="{00000000-0005-0000-0000-00004EB60000}"/>
    <cellStyle name="20% - Accent1 5 2 5 6 3 2" xfId="46854" xr:uid="{00000000-0005-0000-0000-00004FB60000}"/>
    <cellStyle name="20% - Accent1 5 2 5 6 4" xfId="46855" xr:uid="{00000000-0005-0000-0000-000050B60000}"/>
    <cellStyle name="20% - Accent1 5 2 5 7" xfId="46856" xr:uid="{00000000-0005-0000-0000-000051B60000}"/>
    <cellStyle name="20% - Accent1 5 2 5 7 2" xfId="46857" xr:uid="{00000000-0005-0000-0000-000052B60000}"/>
    <cellStyle name="20% - Accent1 5 2 5 7 2 2" xfId="46858" xr:uid="{00000000-0005-0000-0000-000053B60000}"/>
    <cellStyle name="20% - Accent1 5 2 5 7 3" xfId="46859" xr:uid="{00000000-0005-0000-0000-000054B60000}"/>
    <cellStyle name="20% - Accent1 5 2 5 8" xfId="46860" xr:uid="{00000000-0005-0000-0000-000055B60000}"/>
    <cellStyle name="20% - Accent1 5 2 5 8 2" xfId="46861" xr:uid="{00000000-0005-0000-0000-000056B60000}"/>
    <cellStyle name="20% - Accent1 5 2 5 8 2 2" xfId="46862" xr:uid="{00000000-0005-0000-0000-000057B60000}"/>
    <cellStyle name="20% - Accent1 5 2 5 8 3" xfId="46863" xr:uid="{00000000-0005-0000-0000-000058B60000}"/>
    <cellStyle name="20% - Accent1 5 2 5 9" xfId="46864" xr:uid="{00000000-0005-0000-0000-000059B60000}"/>
    <cellStyle name="20% - Accent1 5 2 5 9 2" xfId="46865" xr:uid="{00000000-0005-0000-0000-00005AB60000}"/>
    <cellStyle name="20% - Accent1 5 2 6" xfId="46866" xr:uid="{00000000-0005-0000-0000-00005BB60000}"/>
    <cellStyle name="20% - Accent1 5 2 6 2" xfId="46867" xr:uid="{00000000-0005-0000-0000-00005CB60000}"/>
    <cellStyle name="20% - Accent1 5 2 6 2 2" xfId="46868" xr:uid="{00000000-0005-0000-0000-00005DB60000}"/>
    <cellStyle name="20% - Accent1 5 2 6 2 2 2" xfId="46869" xr:uid="{00000000-0005-0000-0000-00005EB60000}"/>
    <cellStyle name="20% - Accent1 5 2 6 2 2 2 2" xfId="46870" xr:uid="{00000000-0005-0000-0000-00005FB60000}"/>
    <cellStyle name="20% - Accent1 5 2 6 2 2 3" xfId="46871" xr:uid="{00000000-0005-0000-0000-000060B60000}"/>
    <cellStyle name="20% - Accent1 5 2 6 2 3" xfId="46872" xr:uid="{00000000-0005-0000-0000-000061B60000}"/>
    <cellStyle name="20% - Accent1 5 2 6 2 3 2" xfId="46873" xr:uid="{00000000-0005-0000-0000-000062B60000}"/>
    <cellStyle name="20% - Accent1 5 2 6 2 4" xfId="46874" xr:uid="{00000000-0005-0000-0000-000063B60000}"/>
    <cellStyle name="20% - Accent1 5 2 6 3" xfId="46875" xr:uid="{00000000-0005-0000-0000-000064B60000}"/>
    <cellStyle name="20% - Accent1 5 2 6 3 2" xfId="46876" xr:uid="{00000000-0005-0000-0000-000065B60000}"/>
    <cellStyle name="20% - Accent1 5 2 6 3 2 2" xfId="46877" xr:uid="{00000000-0005-0000-0000-000066B60000}"/>
    <cellStyle name="20% - Accent1 5 2 6 3 2 2 2" xfId="46878" xr:uid="{00000000-0005-0000-0000-000067B60000}"/>
    <cellStyle name="20% - Accent1 5 2 6 3 2 3" xfId="46879" xr:uid="{00000000-0005-0000-0000-000068B60000}"/>
    <cellStyle name="20% - Accent1 5 2 6 3 3" xfId="46880" xr:uid="{00000000-0005-0000-0000-000069B60000}"/>
    <cellStyle name="20% - Accent1 5 2 6 3 3 2" xfId="46881" xr:uid="{00000000-0005-0000-0000-00006AB60000}"/>
    <cellStyle name="20% - Accent1 5 2 6 3 4" xfId="46882" xr:uid="{00000000-0005-0000-0000-00006BB60000}"/>
    <cellStyle name="20% - Accent1 5 2 6 4" xfId="46883" xr:uid="{00000000-0005-0000-0000-00006CB60000}"/>
    <cellStyle name="20% - Accent1 5 2 6 4 2" xfId="46884" xr:uid="{00000000-0005-0000-0000-00006DB60000}"/>
    <cellStyle name="20% - Accent1 5 2 6 4 2 2" xfId="46885" xr:uid="{00000000-0005-0000-0000-00006EB60000}"/>
    <cellStyle name="20% - Accent1 5 2 6 4 2 2 2" xfId="46886" xr:uid="{00000000-0005-0000-0000-00006FB60000}"/>
    <cellStyle name="20% - Accent1 5 2 6 4 2 3" xfId="46887" xr:uid="{00000000-0005-0000-0000-000070B60000}"/>
    <cellStyle name="20% - Accent1 5 2 6 4 3" xfId="46888" xr:uid="{00000000-0005-0000-0000-000071B60000}"/>
    <cellStyle name="20% - Accent1 5 2 6 4 3 2" xfId="46889" xr:uid="{00000000-0005-0000-0000-000072B60000}"/>
    <cellStyle name="20% - Accent1 5 2 6 4 4" xfId="46890" xr:uid="{00000000-0005-0000-0000-000073B60000}"/>
    <cellStyle name="20% - Accent1 5 2 6 5" xfId="46891" xr:uid="{00000000-0005-0000-0000-000074B60000}"/>
    <cellStyle name="20% - Accent1 5 2 6 5 2" xfId="46892" xr:uid="{00000000-0005-0000-0000-000075B60000}"/>
    <cellStyle name="20% - Accent1 5 2 6 5 2 2" xfId="46893" xr:uid="{00000000-0005-0000-0000-000076B60000}"/>
    <cellStyle name="20% - Accent1 5 2 6 5 3" xfId="46894" xr:uid="{00000000-0005-0000-0000-000077B60000}"/>
    <cellStyle name="20% - Accent1 5 2 6 6" xfId="46895" xr:uid="{00000000-0005-0000-0000-000078B60000}"/>
    <cellStyle name="20% - Accent1 5 2 6 6 2" xfId="46896" xr:uid="{00000000-0005-0000-0000-000079B60000}"/>
    <cellStyle name="20% - Accent1 5 2 6 6 2 2" xfId="46897" xr:uid="{00000000-0005-0000-0000-00007AB60000}"/>
    <cellStyle name="20% - Accent1 5 2 6 6 3" xfId="46898" xr:uid="{00000000-0005-0000-0000-00007BB60000}"/>
    <cellStyle name="20% - Accent1 5 2 6 7" xfId="46899" xr:uid="{00000000-0005-0000-0000-00007CB60000}"/>
    <cellStyle name="20% - Accent1 5 2 6 7 2" xfId="46900" xr:uid="{00000000-0005-0000-0000-00007DB60000}"/>
    <cellStyle name="20% - Accent1 5 2 6 8" xfId="46901" xr:uid="{00000000-0005-0000-0000-00007EB60000}"/>
    <cellStyle name="20% - Accent1 5 2 6 8 2" xfId="46902" xr:uid="{00000000-0005-0000-0000-00007FB60000}"/>
    <cellStyle name="20% - Accent1 5 2 6 9" xfId="46903" xr:uid="{00000000-0005-0000-0000-000080B60000}"/>
    <cellStyle name="20% - Accent1 5 2 7" xfId="46904" xr:uid="{00000000-0005-0000-0000-000081B60000}"/>
    <cellStyle name="20% - Accent1 5 2 7 2" xfId="46905" xr:uid="{00000000-0005-0000-0000-000082B60000}"/>
    <cellStyle name="20% - Accent1 5 2 7 2 2" xfId="46906" xr:uid="{00000000-0005-0000-0000-000083B60000}"/>
    <cellStyle name="20% - Accent1 5 2 7 2 2 2" xfId="46907" xr:uid="{00000000-0005-0000-0000-000084B60000}"/>
    <cellStyle name="20% - Accent1 5 2 7 2 2 2 2" xfId="46908" xr:uid="{00000000-0005-0000-0000-000085B60000}"/>
    <cellStyle name="20% - Accent1 5 2 7 2 2 3" xfId="46909" xr:uid="{00000000-0005-0000-0000-000086B60000}"/>
    <cellStyle name="20% - Accent1 5 2 7 2 3" xfId="46910" xr:uid="{00000000-0005-0000-0000-000087B60000}"/>
    <cellStyle name="20% - Accent1 5 2 7 2 3 2" xfId="46911" xr:uid="{00000000-0005-0000-0000-000088B60000}"/>
    <cellStyle name="20% - Accent1 5 2 7 2 4" xfId="46912" xr:uid="{00000000-0005-0000-0000-000089B60000}"/>
    <cellStyle name="20% - Accent1 5 2 7 3" xfId="46913" xr:uid="{00000000-0005-0000-0000-00008AB60000}"/>
    <cellStyle name="20% - Accent1 5 2 7 3 2" xfId="46914" xr:uid="{00000000-0005-0000-0000-00008BB60000}"/>
    <cellStyle name="20% - Accent1 5 2 7 3 2 2" xfId="46915" xr:uid="{00000000-0005-0000-0000-00008CB60000}"/>
    <cellStyle name="20% - Accent1 5 2 7 3 2 2 2" xfId="46916" xr:uid="{00000000-0005-0000-0000-00008DB60000}"/>
    <cellStyle name="20% - Accent1 5 2 7 3 2 3" xfId="46917" xr:uid="{00000000-0005-0000-0000-00008EB60000}"/>
    <cellStyle name="20% - Accent1 5 2 7 3 3" xfId="46918" xr:uid="{00000000-0005-0000-0000-00008FB60000}"/>
    <cellStyle name="20% - Accent1 5 2 7 3 3 2" xfId="46919" xr:uid="{00000000-0005-0000-0000-000090B60000}"/>
    <cellStyle name="20% - Accent1 5 2 7 3 4" xfId="46920" xr:uid="{00000000-0005-0000-0000-000091B60000}"/>
    <cellStyle name="20% - Accent1 5 2 7 4" xfId="46921" xr:uid="{00000000-0005-0000-0000-000092B60000}"/>
    <cellStyle name="20% - Accent1 5 2 7 4 2" xfId="46922" xr:uid="{00000000-0005-0000-0000-000093B60000}"/>
    <cellStyle name="20% - Accent1 5 2 7 4 2 2" xfId="46923" xr:uid="{00000000-0005-0000-0000-000094B60000}"/>
    <cellStyle name="20% - Accent1 5 2 7 4 2 2 2" xfId="46924" xr:uid="{00000000-0005-0000-0000-000095B60000}"/>
    <cellStyle name="20% - Accent1 5 2 7 4 2 3" xfId="46925" xr:uid="{00000000-0005-0000-0000-000096B60000}"/>
    <cellStyle name="20% - Accent1 5 2 7 4 3" xfId="46926" xr:uid="{00000000-0005-0000-0000-000097B60000}"/>
    <cellStyle name="20% - Accent1 5 2 7 4 3 2" xfId="46927" xr:uid="{00000000-0005-0000-0000-000098B60000}"/>
    <cellStyle name="20% - Accent1 5 2 7 4 4" xfId="46928" xr:uid="{00000000-0005-0000-0000-000099B60000}"/>
    <cellStyle name="20% - Accent1 5 2 7 5" xfId="46929" xr:uid="{00000000-0005-0000-0000-00009AB60000}"/>
    <cellStyle name="20% - Accent1 5 2 7 5 2" xfId="46930" xr:uid="{00000000-0005-0000-0000-00009BB60000}"/>
    <cellStyle name="20% - Accent1 5 2 7 5 2 2" xfId="46931" xr:uid="{00000000-0005-0000-0000-00009CB60000}"/>
    <cellStyle name="20% - Accent1 5 2 7 5 3" xfId="46932" xr:uid="{00000000-0005-0000-0000-00009DB60000}"/>
    <cellStyle name="20% - Accent1 5 2 7 6" xfId="46933" xr:uid="{00000000-0005-0000-0000-00009EB60000}"/>
    <cellStyle name="20% - Accent1 5 2 7 6 2" xfId="46934" xr:uid="{00000000-0005-0000-0000-00009FB60000}"/>
    <cellStyle name="20% - Accent1 5 2 7 6 2 2" xfId="46935" xr:uid="{00000000-0005-0000-0000-0000A0B60000}"/>
    <cellStyle name="20% - Accent1 5 2 7 6 3" xfId="46936" xr:uid="{00000000-0005-0000-0000-0000A1B60000}"/>
    <cellStyle name="20% - Accent1 5 2 7 7" xfId="46937" xr:uid="{00000000-0005-0000-0000-0000A2B60000}"/>
    <cellStyle name="20% - Accent1 5 2 7 7 2" xfId="46938" xr:uid="{00000000-0005-0000-0000-0000A3B60000}"/>
    <cellStyle name="20% - Accent1 5 2 7 8" xfId="46939" xr:uid="{00000000-0005-0000-0000-0000A4B60000}"/>
    <cellStyle name="20% - Accent1 5 2 7 8 2" xfId="46940" xr:uid="{00000000-0005-0000-0000-0000A5B60000}"/>
    <cellStyle name="20% - Accent1 5 2 7 9" xfId="46941" xr:uid="{00000000-0005-0000-0000-0000A6B60000}"/>
    <cellStyle name="20% - Accent1 5 2 8" xfId="46942" xr:uid="{00000000-0005-0000-0000-0000A7B60000}"/>
    <cellStyle name="20% - Accent1 5 2 8 2" xfId="46943" xr:uid="{00000000-0005-0000-0000-0000A8B60000}"/>
    <cellStyle name="20% - Accent1 5 2 8 2 2" xfId="46944" xr:uid="{00000000-0005-0000-0000-0000A9B60000}"/>
    <cellStyle name="20% - Accent1 5 2 8 2 2 2" xfId="46945" xr:uid="{00000000-0005-0000-0000-0000AAB60000}"/>
    <cellStyle name="20% - Accent1 5 2 8 2 3" xfId="46946" xr:uid="{00000000-0005-0000-0000-0000ABB60000}"/>
    <cellStyle name="20% - Accent1 5 2 8 3" xfId="46947" xr:uid="{00000000-0005-0000-0000-0000ACB60000}"/>
    <cellStyle name="20% - Accent1 5 2 8 3 2" xfId="46948" xr:uid="{00000000-0005-0000-0000-0000ADB60000}"/>
    <cellStyle name="20% - Accent1 5 2 8 4" xfId="46949" xr:uid="{00000000-0005-0000-0000-0000AEB60000}"/>
    <cellStyle name="20% - Accent1 5 2 9" xfId="46950" xr:uid="{00000000-0005-0000-0000-0000AFB60000}"/>
    <cellStyle name="20% - Accent1 5 2 9 2" xfId="46951" xr:uid="{00000000-0005-0000-0000-0000B0B60000}"/>
    <cellStyle name="20% - Accent1 5 2 9 2 2" xfId="46952" xr:uid="{00000000-0005-0000-0000-0000B1B60000}"/>
    <cellStyle name="20% - Accent1 5 2 9 2 2 2" xfId="46953" xr:uid="{00000000-0005-0000-0000-0000B2B60000}"/>
    <cellStyle name="20% - Accent1 5 2 9 2 3" xfId="46954" xr:uid="{00000000-0005-0000-0000-0000B3B60000}"/>
    <cellStyle name="20% - Accent1 5 2 9 3" xfId="46955" xr:uid="{00000000-0005-0000-0000-0000B4B60000}"/>
    <cellStyle name="20% - Accent1 5 2 9 3 2" xfId="46956" xr:uid="{00000000-0005-0000-0000-0000B5B60000}"/>
    <cellStyle name="20% - Accent1 5 2 9 4" xfId="46957" xr:uid="{00000000-0005-0000-0000-0000B6B60000}"/>
    <cellStyle name="20% - Accent1 5 3" xfId="46958" xr:uid="{00000000-0005-0000-0000-0000B7B60000}"/>
    <cellStyle name="20% - Accent1 5 3 10" xfId="46959" xr:uid="{00000000-0005-0000-0000-0000B8B60000}"/>
    <cellStyle name="20% - Accent1 5 3 10 2" xfId="46960" xr:uid="{00000000-0005-0000-0000-0000B9B60000}"/>
    <cellStyle name="20% - Accent1 5 3 10 2 2" xfId="46961" xr:uid="{00000000-0005-0000-0000-0000BAB60000}"/>
    <cellStyle name="20% - Accent1 5 3 10 3" xfId="46962" xr:uid="{00000000-0005-0000-0000-0000BBB60000}"/>
    <cellStyle name="20% - Accent1 5 3 11" xfId="46963" xr:uid="{00000000-0005-0000-0000-0000BCB60000}"/>
    <cellStyle name="20% - Accent1 5 3 11 2" xfId="46964" xr:uid="{00000000-0005-0000-0000-0000BDB60000}"/>
    <cellStyle name="20% - Accent1 5 3 11 2 2" xfId="46965" xr:uid="{00000000-0005-0000-0000-0000BEB60000}"/>
    <cellStyle name="20% - Accent1 5 3 11 3" xfId="46966" xr:uid="{00000000-0005-0000-0000-0000BFB60000}"/>
    <cellStyle name="20% - Accent1 5 3 12" xfId="46967" xr:uid="{00000000-0005-0000-0000-0000C0B60000}"/>
    <cellStyle name="20% - Accent1 5 3 12 2" xfId="46968" xr:uid="{00000000-0005-0000-0000-0000C1B60000}"/>
    <cellStyle name="20% - Accent1 5 3 13" xfId="46969" xr:uid="{00000000-0005-0000-0000-0000C2B60000}"/>
    <cellStyle name="20% - Accent1 5 3 13 2" xfId="46970" xr:uid="{00000000-0005-0000-0000-0000C3B60000}"/>
    <cellStyle name="20% - Accent1 5 3 14" xfId="46971" xr:uid="{00000000-0005-0000-0000-0000C4B60000}"/>
    <cellStyle name="20% - Accent1 5 3 2" xfId="46972" xr:uid="{00000000-0005-0000-0000-0000C5B60000}"/>
    <cellStyle name="20% - Accent1 5 3 2 10" xfId="46973" xr:uid="{00000000-0005-0000-0000-0000C6B60000}"/>
    <cellStyle name="20% - Accent1 5 3 2 10 2" xfId="46974" xr:uid="{00000000-0005-0000-0000-0000C7B60000}"/>
    <cellStyle name="20% - Accent1 5 3 2 11" xfId="46975" xr:uid="{00000000-0005-0000-0000-0000C8B60000}"/>
    <cellStyle name="20% - Accent1 5 3 2 2" xfId="46976" xr:uid="{00000000-0005-0000-0000-0000C9B60000}"/>
    <cellStyle name="20% - Accent1 5 3 2 2 2" xfId="46977" xr:uid="{00000000-0005-0000-0000-0000CAB60000}"/>
    <cellStyle name="20% - Accent1 5 3 2 2 2 2" xfId="46978" xr:uid="{00000000-0005-0000-0000-0000CBB60000}"/>
    <cellStyle name="20% - Accent1 5 3 2 2 2 2 2" xfId="46979" xr:uid="{00000000-0005-0000-0000-0000CCB60000}"/>
    <cellStyle name="20% - Accent1 5 3 2 2 2 2 2 2" xfId="46980" xr:uid="{00000000-0005-0000-0000-0000CDB60000}"/>
    <cellStyle name="20% - Accent1 5 3 2 2 2 2 3" xfId="46981" xr:uid="{00000000-0005-0000-0000-0000CEB60000}"/>
    <cellStyle name="20% - Accent1 5 3 2 2 2 3" xfId="46982" xr:uid="{00000000-0005-0000-0000-0000CFB60000}"/>
    <cellStyle name="20% - Accent1 5 3 2 2 2 3 2" xfId="46983" xr:uid="{00000000-0005-0000-0000-0000D0B60000}"/>
    <cellStyle name="20% - Accent1 5 3 2 2 2 4" xfId="46984" xr:uid="{00000000-0005-0000-0000-0000D1B60000}"/>
    <cellStyle name="20% - Accent1 5 3 2 2 3" xfId="46985" xr:uid="{00000000-0005-0000-0000-0000D2B60000}"/>
    <cellStyle name="20% - Accent1 5 3 2 2 3 2" xfId="46986" xr:uid="{00000000-0005-0000-0000-0000D3B60000}"/>
    <cellStyle name="20% - Accent1 5 3 2 2 3 2 2" xfId="46987" xr:uid="{00000000-0005-0000-0000-0000D4B60000}"/>
    <cellStyle name="20% - Accent1 5 3 2 2 3 2 2 2" xfId="46988" xr:uid="{00000000-0005-0000-0000-0000D5B60000}"/>
    <cellStyle name="20% - Accent1 5 3 2 2 3 2 3" xfId="46989" xr:uid="{00000000-0005-0000-0000-0000D6B60000}"/>
    <cellStyle name="20% - Accent1 5 3 2 2 3 3" xfId="46990" xr:uid="{00000000-0005-0000-0000-0000D7B60000}"/>
    <cellStyle name="20% - Accent1 5 3 2 2 3 3 2" xfId="46991" xr:uid="{00000000-0005-0000-0000-0000D8B60000}"/>
    <cellStyle name="20% - Accent1 5 3 2 2 3 4" xfId="46992" xr:uid="{00000000-0005-0000-0000-0000D9B60000}"/>
    <cellStyle name="20% - Accent1 5 3 2 2 4" xfId="46993" xr:uid="{00000000-0005-0000-0000-0000DAB60000}"/>
    <cellStyle name="20% - Accent1 5 3 2 2 4 2" xfId="46994" xr:uid="{00000000-0005-0000-0000-0000DBB60000}"/>
    <cellStyle name="20% - Accent1 5 3 2 2 4 2 2" xfId="46995" xr:uid="{00000000-0005-0000-0000-0000DCB60000}"/>
    <cellStyle name="20% - Accent1 5 3 2 2 4 2 2 2" xfId="46996" xr:uid="{00000000-0005-0000-0000-0000DDB60000}"/>
    <cellStyle name="20% - Accent1 5 3 2 2 4 2 3" xfId="46997" xr:uid="{00000000-0005-0000-0000-0000DEB60000}"/>
    <cellStyle name="20% - Accent1 5 3 2 2 4 3" xfId="46998" xr:uid="{00000000-0005-0000-0000-0000DFB60000}"/>
    <cellStyle name="20% - Accent1 5 3 2 2 4 3 2" xfId="46999" xr:uid="{00000000-0005-0000-0000-0000E0B60000}"/>
    <cellStyle name="20% - Accent1 5 3 2 2 4 4" xfId="47000" xr:uid="{00000000-0005-0000-0000-0000E1B60000}"/>
    <cellStyle name="20% - Accent1 5 3 2 2 5" xfId="47001" xr:uid="{00000000-0005-0000-0000-0000E2B60000}"/>
    <cellStyle name="20% - Accent1 5 3 2 2 5 2" xfId="47002" xr:uid="{00000000-0005-0000-0000-0000E3B60000}"/>
    <cellStyle name="20% - Accent1 5 3 2 2 5 2 2" xfId="47003" xr:uid="{00000000-0005-0000-0000-0000E4B60000}"/>
    <cellStyle name="20% - Accent1 5 3 2 2 5 3" xfId="47004" xr:uid="{00000000-0005-0000-0000-0000E5B60000}"/>
    <cellStyle name="20% - Accent1 5 3 2 2 6" xfId="47005" xr:uid="{00000000-0005-0000-0000-0000E6B60000}"/>
    <cellStyle name="20% - Accent1 5 3 2 2 6 2" xfId="47006" xr:uid="{00000000-0005-0000-0000-0000E7B60000}"/>
    <cellStyle name="20% - Accent1 5 3 2 2 6 2 2" xfId="47007" xr:uid="{00000000-0005-0000-0000-0000E8B60000}"/>
    <cellStyle name="20% - Accent1 5 3 2 2 6 3" xfId="47008" xr:uid="{00000000-0005-0000-0000-0000E9B60000}"/>
    <cellStyle name="20% - Accent1 5 3 2 2 7" xfId="47009" xr:uid="{00000000-0005-0000-0000-0000EAB60000}"/>
    <cellStyle name="20% - Accent1 5 3 2 2 7 2" xfId="47010" xr:uid="{00000000-0005-0000-0000-0000EBB60000}"/>
    <cellStyle name="20% - Accent1 5 3 2 2 8" xfId="47011" xr:uid="{00000000-0005-0000-0000-0000ECB60000}"/>
    <cellStyle name="20% - Accent1 5 3 2 2 8 2" xfId="47012" xr:uid="{00000000-0005-0000-0000-0000EDB60000}"/>
    <cellStyle name="20% - Accent1 5 3 2 2 9" xfId="47013" xr:uid="{00000000-0005-0000-0000-0000EEB60000}"/>
    <cellStyle name="20% - Accent1 5 3 2 3" xfId="47014" xr:uid="{00000000-0005-0000-0000-0000EFB60000}"/>
    <cellStyle name="20% - Accent1 5 3 2 3 2" xfId="47015" xr:uid="{00000000-0005-0000-0000-0000F0B60000}"/>
    <cellStyle name="20% - Accent1 5 3 2 3 2 2" xfId="47016" xr:uid="{00000000-0005-0000-0000-0000F1B60000}"/>
    <cellStyle name="20% - Accent1 5 3 2 3 2 2 2" xfId="47017" xr:uid="{00000000-0005-0000-0000-0000F2B60000}"/>
    <cellStyle name="20% - Accent1 5 3 2 3 2 2 2 2" xfId="47018" xr:uid="{00000000-0005-0000-0000-0000F3B60000}"/>
    <cellStyle name="20% - Accent1 5 3 2 3 2 2 3" xfId="47019" xr:uid="{00000000-0005-0000-0000-0000F4B60000}"/>
    <cellStyle name="20% - Accent1 5 3 2 3 2 3" xfId="47020" xr:uid="{00000000-0005-0000-0000-0000F5B60000}"/>
    <cellStyle name="20% - Accent1 5 3 2 3 2 3 2" xfId="47021" xr:uid="{00000000-0005-0000-0000-0000F6B60000}"/>
    <cellStyle name="20% - Accent1 5 3 2 3 2 4" xfId="47022" xr:uid="{00000000-0005-0000-0000-0000F7B60000}"/>
    <cellStyle name="20% - Accent1 5 3 2 3 3" xfId="47023" xr:uid="{00000000-0005-0000-0000-0000F8B60000}"/>
    <cellStyle name="20% - Accent1 5 3 2 3 3 2" xfId="47024" xr:uid="{00000000-0005-0000-0000-0000F9B60000}"/>
    <cellStyle name="20% - Accent1 5 3 2 3 3 2 2" xfId="47025" xr:uid="{00000000-0005-0000-0000-0000FAB60000}"/>
    <cellStyle name="20% - Accent1 5 3 2 3 3 2 2 2" xfId="47026" xr:uid="{00000000-0005-0000-0000-0000FBB60000}"/>
    <cellStyle name="20% - Accent1 5 3 2 3 3 2 3" xfId="47027" xr:uid="{00000000-0005-0000-0000-0000FCB60000}"/>
    <cellStyle name="20% - Accent1 5 3 2 3 3 3" xfId="47028" xr:uid="{00000000-0005-0000-0000-0000FDB60000}"/>
    <cellStyle name="20% - Accent1 5 3 2 3 3 3 2" xfId="47029" xr:uid="{00000000-0005-0000-0000-0000FEB60000}"/>
    <cellStyle name="20% - Accent1 5 3 2 3 3 4" xfId="47030" xr:uid="{00000000-0005-0000-0000-0000FFB60000}"/>
    <cellStyle name="20% - Accent1 5 3 2 3 4" xfId="47031" xr:uid="{00000000-0005-0000-0000-000000B70000}"/>
    <cellStyle name="20% - Accent1 5 3 2 3 4 2" xfId="47032" xr:uid="{00000000-0005-0000-0000-000001B70000}"/>
    <cellStyle name="20% - Accent1 5 3 2 3 4 2 2" xfId="47033" xr:uid="{00000000-0005-0000-0000-000002B70000}"/>
    <cellStyle name="20% - Accent1 5 3 2 3 4 2 2 2" xfId="47034" xr:uid="{00000000-0005-0000-0000-000003B70000}"/>
    <cellStyle name="20% - Accent1 5 3 2 3 4 2 3" xfId="47035" xr:uid="{00000000-0005-0000-0000-000004B70000}"/>
    <cellStyle name="20% - Accent1 5 3 2 3 4 3" xfId="47036" xr:uid="{00000000-0005-0000-0000-000005B70000}"/>
    <cellStyle name="20% - Accent1 5 3 2 3 4 3 2" xfId="47037" xr:uid="{00000000-0005-0000-0000-000006B70000}"/>
    <cellStyle name="20% - Accent1 5 3 2 3 4 4" xfId="47038" xr:uid="{00000000-0005-0000-0000-000007B70000}"/>
    <cellStyle name="20% - Accent1 5 3 2 3 5" xfId="47039" xr:uid="{00000000-0005-0000-0000-000008B70000}"/>
    <cellStyle name="20% - Accent1 5 3 2 3 5 2" xfId="47040" xr:uid="{00000000-0005-0000-0000-000009B70000}"/>
    <cellStyle name="20% - Accent1 5 3 2 3 5 2 2" xfId="47041" xr:uid="{00000000-0005-0000-0000-00000AB70000}"/>
    <cellStyle name="20% - Accent1 5 3 2 3 5 3" xfId="47042" xr:uid="{00000000-0005-0000-0000-00000BB70000}"/>
    <cellStyle name="20% - Accent1 5 3 2 3 6" xfId="47043" xr:uid="{00000000-0005-0000-0000-00000CB70000}"/>
    <cellStyle name="20% - Accent1 5 3 2 3 6 2" xfId="47044" xr:uid="{00000000-0005-0000-0000-00000DB70000}"/>
    <cellStyle name="20% - Accent1 5 3 2 3 6 2 2" xfId="47045" xr:uid="{00000000-0005-0000-0000-00000EB70000}"/>
    <cellStyle name="20% - Accent1 5 3 2 3 6 3" xfId="47046" xr:uid="{00000000-0005-0000-0000-00000FB70000}"/>
    <cellStyle name="20% - Accent1 5 3 2 3 7" xfId="47047" xr:uid="{00000000-0005-0000-0000-000010B70000}"/>
    <cellStyle name="20% - Accent1 5 3 2 3 7 2" xfId="47048" xr:uid="{00000000-0005-0000-0000-000011B70000}"/>
    <cellStyle name="20% - Accent1 5 3 2 3 8" xfId="47049" xr:uid="{00000000-0005-0000-0000-000012B70000}"/>
    <cellStyle name="20% - Accent1 5 3 2 3 8 2" xfId="47050" xr:uid="{00000000-0005-0000-0000-000013B70000}"/>
    <cellStyle name="20% - Accent1 5 3 2 3 9" xfId="47051" xr:uid="{00000000-0005-0000-0000-000014B70000}"/>
    <cellStyle name="20% - Accent1 5 3 2 4" xfId="47052" xr:uid="{00000000-0005-0000-0000-000015B70000}"/>
    <cellStyle name="20% - Accent1 5 3 2 4 2" xfId="47053" xr:uid="{00000000-0005-0000-0000-000016B70000}"/>
    <cellStyle name="20% - Accent1 5 3 2 4 2 2" xfId="47054" xr:uid="{00000000-0005-0000-0000-000017B70000}"/>
    <cellStyle name="20% - Accent1 5 3 2 4 2 2 2" xfId="47055" xr:uid="{00000000-0005-0000-0000-000018B70000}"/>
    <cellStyle name="20% - Accent1 5 3 2 4 2 3" xfId="47056" xr:uid="{00000000-0005-0000-0000-000019B70000}"/>
    <cellStyle name="20% - Accent1 5 3 2 4 3" xfId="47057" xr:uid="{00000000-0005-0000-0000-00001AB70000}"/>
    <cellStyle name="20% - Accent1 5 3 2 4 3 2" xfId="47058" xr:uid="{00000000-0005-0000-0000-00001BB70000}"/>
    <cellStyle name="20% - Accent1 5 3 2 4 4" xfId="47059" xr:uid="{00000000-0005-0000-0000-00001CB70000}"/>
    <cellStyle name="20% - Accent1 5 3 2 5" xfId="47060" xr:uid="{00000000-0005-0000-0000-00001DB70000}"/>
    <cellStyle name="20% - Accent1 5 3 2 5 2" xfId="47061" xr:uid="{00000000-0005-0000-0000-00001EB70000}"/>
    <cellStyle name="20% - Accent1 5 3 2 5 2 2" xfId="47062" xr:uid="{00000000-0005-0000-0000-00001FB70000}"/>
    <cellStyle name="20% - Accent1 5 3 2 5 2 2 2" xfId="47063" xr:uid="{00000000-0005-0000-0000-000020B70000}"/>
    <cellStyle name="20% - Accent1 5 3 2 5 2 3" xfId="47064" xr:uid="{00000000-0005-0000-0000-000021B70000}"/>
    <cellStyle name="20% - Accent1 5 3 2 5 3" xfId="47065" xr:uid="{00000000-0005-0000-0000-000022B70000}"/>
    <cellStyle name="20% - Accent1 5 3 2 5 3 2" xfId="47066" xr:uid="{00000000-0005-0000-0000-000023B70000}"/>
    <cellStyle name="20% - Accent1 5 3 2 5 4" xfId="47067" xr:uid="{00000000-0005-0000-0000-000024B70000}"/>
    <cellStyle name="20% - Accent1 5 3 2 6" xfId="47068" xr:uid="{00000000-0005-0000-0000-000025B70000}"/>
    <cellStyle name="20% - Accent1 5 3 2 6 2" xfId="47069" xr:uid="{00000000-0005-0000-0000-000026B70000}"/>
    <cellStyle name="20% - Accent1 5 3 2 6 2 2" xfId="47070" xr:uid="{00000000-0005-0000-0000-000027B70000}"/>
    <cellStyle name="20% - Accent1 5 3 2 6 2 2 2" xfId="47071" xr:uid="{00000000-0005-0000-0000-000028B70000}"/>
    <cellStyle name="20% - Accent1 5 3 2 6 2 3" xfId="47072" xr:uid="{00000000-0005-0000-0000-000029B70000}"/>
    <cellStyle name="20% - Accent1 5 3 2 6 3" xfId="47073" xr:uid="{00000000-0005-0000-0000-00002AB70000}"/>
    <cellStyle name="20% - Accent1 5 3 2 6 3 2" xfId="47074" xr:uid="{00000000-0005-0000-0000-00002BB70000}"/>
    <cellStyle name="20% - Accent1 5 3 2 6 4" xfId="47075" xr:uid="{00000000-0005-0000-0000-00002CB70000}"/>
    <cellStyle name="20% - Accent1 5 3 2 7" xfId="47076" xr:uid="{00000000-0005-0000-0000-00002DB70000}"/>
    <cellStyle name="20% - Accent1 5 3 2 7 2" xfId="47077" xr:uid="{00000000-0005-0000-0000-00002EB70000}"/>
    <cellStyle name="20% - Accent1 5 3 2 7 2 2" xfId="47078" xr:uid="{00000000-0005-0000-0000-00002FB70000}"/>
    <cellStyle name="20% - Accent1 5 3 2 7 3" xfId="47079" xr:uid="{00000000-0005-0000-0000-000030B70000}"/>
    <cellStyle name="20% - Accent1 5 3 2 8" xfId="47080" xr:uid="{00000000-0005-0000-0000-000031B70000}"/>
    <cellStyle name="20% - Accent1 5 3 2 8 2" xfId="47081" xr:uid="{00000000-0005-0000-0000-000032B70000}"/>
    <cellStyle name="20% - Accent1 5 3 2 8 2 2" xfId="47082" xr:uid="{00000000-0005-0000-0000-000033B70000}"/>
    <cellStyle name="20% - Accent1 5 3 2 8 3" xfId="47083" xr:uid="{00000000-0005-0000-0000-000034B70000}"/>
    <cellStyle name="20% - Accent1 5 3 2 9" xfId="47084" xr:uid="{00000000-0005-0000-0000-000035B70000}"/>
    <cellStyle name="20% - Accent1 5 3 2 9 2" xfId="47085" xr:uid="{00000000-0005-0000-0000-000036B70000}"/>
    <cellStyle name="20% - Accent1 5 3 3" xfId="47086" xr:uid="{00000000-0005-0000-0000-000037B70000}"/>
    <cellStyle name="20% - Accent1 5 3 3 10" xfId="47087" xr:uid="{00000000-0005-0000-0000-000038B70000}"/>
    <cellStyle name="20% - Accent1 5 3 3 10 2" xfId="47088" xr:uid="{00000000-0005-0000-0000-000039B70000}"/>
    <cellStyle name="20% - Accent1 5 3 3 11" xfId="47089" xr:uid="{00000000-0005-0000-0000-00003AB70000}"/>
    <cellStyle name="20% - Accent1 5 3 3 2" xfId="47090" xr:uid="{00000000-0005-0000-0000-00003BB70000}"/>
    <cellStyle name="20% - Accent1 5 3 3 2 2" xfId="47091" xr:uid="{00000000-0005-0000-0000-00003CB70000}"/>
    <cellStyle name="20% - Accent1 5 3 3 2 2 2" xfId="47092" xr:uid="{00000000-0005-0000-0000-00003DB70000}"/>
    <cellStyle name="20% - Accent1 5 3 3 2 2 2 2" xfId="47093" xr:uid="{00000000-0005-0000-0000-00003EB70000}"/>
    <cellStyle name="20% - Accent1 5 3 3 2 2 2 2 2" xfId="47094" xr:uid="{00000000-0005-0000-0000-00003FB70000}"/>
    <cellStyle name="20% - Accent1 5 3 3 2 2 2 3" xfId="47095" xr:uid="{00000000-0005-0000-0000-000040B70000}"/>
    <cellStyle name="20% - Accent1 5 3 3 2 2 3" xfId="47096" xr:uid="{00000000-0005-0000-0000-000041B70000}"/>
    <cellStyle name="20% - Accent1 5 3 3 2 2 3 2" xfId="47097" xr:uid="{00000000-0005-0000-0000-000042B70000}"/>
    <cellStyle name="20% - Accent1 5 3 3 2 2 4" xfId="47098" xr:uid="{00000000-0005-0000-0000-000043B70000}"/>
    <cellStyle name="20% - Accent1 5 3 3 2 3" xfId="47099" xr:uid="{00000000-0005-0000-0000-000044B70000}"/>
    <cellStyle name="20% - Accent1 5 3 3 2 3 2" xfId="47100" xr:uid="{00000000-0005-0000-0000-000045B70000}"/>
    <cellStyle name="20% - Accent1 5 3 3 2 3 2 2" xfId="47101" xr:uid="{00000000-0005-0000-0000-000046B70000}"/>
    <cellStyle name="20% - Accent1 5 3 3 2 3 2 2 2" xfId="47102" xr:uid="{00000000-0005-0000-0000-000047B70000}"/>
    <cellStyle name="20% - Accent1 5 3 3 2 3 2 3" xfId="47103" xr:uid="{00000000-0005-0000-0000-000048B70000}"/>
    <cellStyle name="20% - Accent1 5 3 3 2 3 3" xfId="47104" xr:uid="{00000000-0005-0000-0000-000049B70000}"/>
    <cellStyle name="20% - Accent1 5 3 3 2 3 3 2" xfId="47105" xr:uid="{00000000-0005-0000-0000-00004AB70000}"/>
    <cellStyle name="20% - Accent1 5 3 3 2 3 4" xfId="47106" xr:uid="{00000000-0005-0000-0000-00004BB70000}"/>
    <cellStyle name="20% - Accent1 5 3 3 2 4" xfId="47107" xr:uid="{00000000-0005-0000-0000-00004CB70000}"/>
    <cellStyle name="20% - Accent1 5 3 3 2 4 2" xfId="47108" xr:uid="{00000000-0005-0000-0000-00004DB70000}"/>
    <cellStyle name="20% - Accent1 5 3 3 2 4 2 2" xfId="47109" xr:uid="{00000000-0005-0000-0000-00004EB70000}"/>
    <cellStyle name="20% - Accent1 5 3 3 2 4 2 2 2" xfId="47110" xr:uid="{00000000-0005-0000-0000-00004FB70000}"/>
    <cellStyle name="20% - Accent1 5 3 3 2 4 2 3" xfId="47111" xr:uid="{00000000-0005-0000-0000-000050B70000}"/>
    <cellStyle name="20% - Accent1 5 3 3 2 4 3" xfId="47112" xr:uid="{00000000-0005-0000-0000-000051B70000}"/>
    <cellStyle name="20% - Accent1 5 3 3 2 4 3 2" xfId="47113" xr:uid="{00000000-0005-0000-0000-000052B70000}"/>
    <cellStyle name="20% - Accent1 5 3 3 2 4 4" xfId="47114" xr:uid="{00000000-0005-0000-0000-000053B70000}"/>
    <cellStyle name="20% - Accent1 5 3 3 2 5" xfId="47115" xr:uid="{00000000-0005-0000-0000-000054B70000}"/>
    <cellStyle name="20% - Accent1 5 3 3 2 5 2" xfId="47116" xr:uid="{00000000-0005-0000-0000-000055B70000}"/>
    <cellStyle name="20% - Accent1 5 3 3 2 5 2 2" xfId="47117" xr:uid="{00000000-0005-0000-0000-000056B70000}"/>
    <cellStyle name="20% - Accent1 5 3 3 2 5 3" xfId="47118" xr:uid="{00000000-0005-0000-0000-000057B70000}"/>
    <cellStyle name="20% - Accent1 5 3 3 2 6" xfId="47119" xr:uid="{00000000-0005-0000-0000-000058B70000}"/>
    <cellStyle name="20% - Accent1 5 3 3 2 6 2" xfId="47120" xr:uid="{00000000-0005-0000-0000-000059B70000}"/>
    <cellStyle name="20% - Accent1 5 3 3 2 6 2 2" xfId="47121" xr:uid="{00000000-0005-0000-0000-00005AB70000}"/>
    <cellStyle name="20% - Accent1 5 3 3 2 6 3" xfId="47122" xr:uid="{00000000-0005-0000-0000-00005BB70000}"/>
    <cellStyle name="20% - Accent1 5 3 3 2 7" xfId="47123" xr:uid="{00000000-0005-0000-0000-00005CB70000}"/>
    <cellStyle name="20% - Accent1 5 3 3 2 7 2" xfId="47124" xr:uid="{00000000-0005-0000-0000-00005DB70000}"/>
    <cellStyle name="20% - Accent1 5 3 3 2 8" xfId="47125" xr:uid="{00000000-0005-0000-0000-00005EB70000}"/>
    <cellStyle name="20% - Accent1 5 3 3 2 8 2" xfId="47126" xr:uid="{00000000-0005-0000-0000-00005FB70000}"/>
    <cellStyle name="20% - Accent1 5 3 3 2 9" xfId="47127" xr:uid="{00000000-0005-0000-0000-000060B70000}"/>
    <cellStyle name="20% - Accent1 5 3 3 3" xfId="47128" xr:uid="{00000000-0005-0000-0000-000061B70000}"/>
    <cellStyle name="20% - Accent1 5 3 3 3 2" xfId="47129" xr:uid="{00000000-0005-0000-0000-000062B70000}"/>
    <cellStyle name="20% - Accent1 5 3 3 3 2 2" xfId="47130" xr:uid="{00000000-0005-0000-0000-000063B70000}"/>
    <cellStyle name="20% - Accent1 5 3 3 3 2 2 2" xfId="47131" xr:uid="{00000000-0005-0000-0000-000064B70000}"/>
    <cellStyle name="20% - Accent1 5 3 3 3 2 2 2 2" xfId="47132" xr:uid="{00000000-0005-0000-0000-000065B70000}"/>
    <cellStyle name="20% - Accent1 5 3 3 3 2 2 3" xfId="47133" xr:uid="{00000000-0005-0000-0000-000066B70000}"/>
    <cellStyle name="20% - Accent1 5 3 3 3 2 3" xfId="47134" xr:uid="{00000000-0005-0000-0000-000067B70000}"/>
    <cellStyle name="20% - Accent1 5 3 3 3 2 3 2" xfId="47135" xr:uid="{00000000-0005-0000-0000-000068B70000}"/>
    <cellStyle name="20% - Accent1 5 3 3 3 2 4" xfId="47136" xr:uid="{00000000-0005-0000-0000-000069B70000}"/>
    <cellStyle name="20% - Accent1 5 3 3 3 3" xfId="47137" xr:uid="{00000000-0005-0000-0000-00006AB70000}"/>
    <cellStyle name="20% - Accent1 5 3 3 3 3 2" xfId="47138" xr:uid="{00000000-0005-0000-0000-00006BB70000}"/>
    <cellStyle name="20% - Accent1 5 3 3 3 3 2 2" xfId="47139" xr:uid="{00000000-0005-0000-0000-00006CB70000}"/>
    <cellStyle name="20% - Accent1 5 3 3 3 3 2 2 2" xfId="47140" xr:uid="{00000000-0005-0000-0000-00006DB70000}"/>
    <cellStyle name="20% - Accent1 5 3 3 3 3 2 3" xfId="47141" xr:uid="{00000000-0005-0000-0000-00006EB70000}"/>
    <cellStyle name="20% - Accent1 5 3 3 3 3 3" xfId="47142" xr:uid="{00000000-0005-0000-0000-00006FB70000}"/>
    <cellStyle name="20% - Accent1 5 3 3 3 3 3 2" xfId="47143" xr:uid="{00000000-0005-0000-0000-000070B70000}"/>
    <cellStyle name="20% - Accent1 5 3 3 3 3 4" xfId="47144" xr:uid="{00000000-0005-0000-0000-000071B70000}"/>
    <cellStyle name="20% - Accent1 5 3 3 3 4" xfId="47145" xr:uid="{00000000-0005-0000-0000-000072B70000}"/>
    <cellStyle name="20% - Accent1 5 3 3 3 4 2" xfId="47146" xr:uid="{00000000-0005-0000-0000-000073B70000}"/>
    <cellStyle name="20% - Accent1 5 3 3 3 4 2 2" xfId="47147" xr:uid="{00000000-0005-0000-0000-000074B70000}"/>
    <cellStyle name="20% - Accent1 5 3 3 3 4 2 2 2" xfId="47148" xr:uid="{00000000-0005-0000-0000-000075B70000}"/>
    <cellStyle name="20% - Accent1 5 3 3 3 4 2 3" xfId="47149" xr:uid="{00000000-0005-0000-0000-000076B70000}"/>
    <cellStyle name="20% - Accent1 5 3 3 3 4 3" xfId="47150" xr:uid="{00000000-0005-0000-0000-000077B70000}"/>
    <cellStyle name="20% - Accent1 5 3 3 3 4 3 2" xfId="47151" xr:uid="{00000000-0005-0000-0000-000078B70000}"/>
    <cellStyle name="20% - Accent1 5 3 3 3 4 4" xfId="47152" xr:uid="{00000000-0005-0000-0000-000079B70000}"/>
    <cellStyle name="20% - Accent1 5 3 3 3 5" xfId="47153" xr:uid="{00000000-0005-0000-0000-00007AB70000}"/>
    <cellStyle name="20% - Accent1 5 3 3 3 5 2" xfId="47154" xr:uid="{00000000-0005-0000-0000-00007BB70000}"/>
    <cellStyle name="20% - Accent1 5 3 3 3 5 2 2" xfId="47155" xr:uid="{00000000-0005-0000-0000-00007CB70000}"/>
    <cellStyle name="20% - Accent1 5 3 3 3 5 3" xfId="47156" xr:uid="{00000000-0005-0000-0000-00007DB70000}"/>
    <cellStyle name="20% - Accent1 5 3 3 3 6" xfId="47157" xr:uid="{00000000-0005-0000-0000-00007EB70000}"/>
    <cellStyle name="20% - Accent1 5 3 3 3 6 2" xfId="47158" xr:uid="{00000000-0005-0000-0000-00007FB70000}"/>
    <cellStyle name="20% - Accent1 5 3 3 3 6 2 2" xfId="47159" xr:uid="{00000000-0005-0000-0000-000080B70000}"/>
    <cellStyle name="20% - Accent1 5 3 3 3 6 3" xfId="47160" xr:uid="{00000000-0005-0000-0000-000081B70000}"/>
    <cellStyle name="20% - Accent1 5 3 3 3 7" xfId="47161" xr:uid="{00000000-0005-0000-0000-000082B70000}"/>
    <cellStyle name="20% - Accent1 5 3 3 3 7 2" xfId="47162" xr:uid="{00000000-0005-0000-0000-000083B70000}"/>
    <cellStyle name="20% - Accent1 5 3 3 3 8" xfId="47163" xr:uid="{00000000-0005-0000-0000-000084B70000}"/>
    <cellStyle name="20% - Accent1 5 3 3 3 8 2" xfId="47164" xr:uid="{00000000-0005-0000-0000-000085B70000}"/>
    <cellStyle name="20% - Accent1 5 3 3 3 9" xfId="47165" xr:uid="{00000000-0005-0000-0000-000086B70000}"/>
    <cellStyle name="20% - Accent1 5 3 3 4" xfId="47166" xr:uid="{00000000-0005-0000-0000-000087B70000}"/>
    <cellStyle name="20% - Accent1 5 3 3 4 2" xfId="47167" xr:uid="{00000000-0005-0000-0000-000088B70000}"/>
    <cellStyle name="20% - Accent1 5 3 3 4 2 2" xfId="47168" xr:uid="{00000000-0005-0000-0000-000089B70000}"/>
    <cellStyle name="20% - Accent1 5 3 3 4 2 2 2" xfId="47169" xr:uid="{00000000-0005-0000-0000-00008AB70000}"/>
    <cellStyle name="20% - Accent1 5 3 3 4 2 3" xfId="47170" xr:uid="{00000000-0005-0000-0000-00008BB70000}"/>
    <cellStyle name="20% - Accent1 5 3 3 4 3" xfId="47171" xr:uid="{00000000-0005-0000-0000-00008CB70000}"/>
    <cellStyle name="20% - Accent1 5 3 3 4 3 2" xfId="47172" xr:uid="{00000000-0005-0000-0000-00008DB70000}"/>
    <cellStyle name="20% - Accent1 5 3 3 4 4" xfId="47173" xr:uid="{00000000-0005-0000-0000-00008EB70000}"/>
    <cellStyle name="20% - Accent1 5 3 3 5" xfId="47174" xr:uid="{00000000-0005-0000-0000-00008FB70000}"/>
    <cellStyle name="20% - Accent1 5 3 3 5 2" xfId="47175" xr:uid="{00000000-0005-0000-0000-000090B70000}"/>
    <cellStyle name="20% - Accent1 5 3 3 5 2 2" xfId="47176" xr:uid="{00000000-0005-0000-0000-000091B70000}"/>
    <cellStyle name="20% - Accent1 5 3 3 5 2 2 2" xfId="47177" xr:uid="{00000000-0005-0000-0000-000092B70000}"/>
    <cellStyle name="20% - Accent1 5 3 3 5 2 3" xfId="47178" xr:uid="{00000000-0005-0000-0000-000093B70000}"/>
    <cellStyle name="20% - Accent1 5 3 3 5 3" xfId="47179" xr:uid="{00000000-0005-0000-0000-000094B70000}"/>
    <cellStyle name="20% - Accent1 5 3 3 5 3 2" xfId="47180" xr:uid="{00000000-0005-0000-0000-000095B70000}"/>
    <cellStyle name="20% - Accent1 5 3 3 5 4" xfId="47181" xr:uid="{00000000-0005-0000-0000-000096B70000}"/>
    <cellStyle name="20% - Accent1 5 3 3 6" xfId="47182" xr:uid="{00000000-0005-0000-0000-000097B70000}"/>
    <cellStyle name="20% - Accent1 5 3 3 6 2" xfId="47183" xr:uid="{00000000-0005-0000-0000-000098B70000}"/>
    <cellStyle name="20% - Accent1 5 3 3 6 2 2" xfId="47184" xr:uid="{00000000-0005-0000-0000-000099B70000}"/>
    <cellStyle name="20% - Accent1 5 3 3 6 2 2 2" xfId="47185" xr:uid="{00000000-0005-0000-0000-00009AB70000}"/>
    <cellStyle name="20% - Accent1 5 3 3 6 2 3" xfId="47186" xr:uid="{00000000-0005-0000-0000-00009BB70000}"/>
    <cellStyle name="20% - Accent1 5 3 3 6 3" xfId="47187" xr:uid="{00000000-0005-0000-0000-00009CB70000}"/>
    <cellStyle name="20% - Accent1 5 3 3 6 3 2" xfId="47188" xr:uid="{00000000-0005-0000-0000-00009DB70000}"/>
    <cellStyle name="20% - Accent1 5 3 3 6 4" xfId="47189" xr:uid="{00000000-0005-0000-0000-00009EB70000}"/>
    <cellStyle name="20% - Accent1 5 3 3 7" xfId="47190" xr:uid="{00000000-0005-0000-0000-00009FB70000}"/>
    <cellStyle name="20% - Accent1 5 3 3 7 2" xfId="47191" xr:uid="{00000000-0005-0000-0000-0000A0B70000}"/>
    <cellStyle name="20% - Accent1 5 3 3 7 2 2" xfId="47192" xr:uid="{00000000-0005-0000-0000-0000A1B70000}"/>
    <cellStyle name="20% - Accent1 5 3 3 7 3" xfId="47193" xr:uid="{00000000-0005-0000-0000-0000A2B70000}"/>
    <cellStyle name="20% - Accent1 5 3 3 8" xfId="47194" xr:uid="{00000000-0005-0000-0000-0000A3B70000}"/>
    <cellStyle name="20% - Accent1 5 3 3 8 2" xfId="47195" xr:uid="{00000000-0005-0000-0000-0000A4B70000}"/>
    <cellStyle name="20% - Accent1 5 3 3 8 2 2" xfId="47196" xr:uid="{00000000-0005-0000-0000-0000A5B70000}"/>
    <cellStyle name="20% - Accent1 5 3 3 8 3" xfId="47197" xr:uid="{00000000-0005-0000-0000-0000A6B70000}"/>
    <cellStyle name="20% - Accent1 5 3 3 9" xfId="47198" xr:uid="{00000000-0005-0000-0000-0000A7B70000}"/>
    <cellStyle name="20% - Accent1 5 3 3 9 2" xfId="47199" xr:uid="{00000000-0005-0000-0000-0000A8B70000}"/>
    <cellStyle name="20% - Accent1 5 3 4" xfId="47200" xr:uid="{00000000-0005-0000-0000-0000A9B70000}"/>
    <cellStyle name="20% - Accent1 5 3 4 10" xfId="47201" xr:uid="{00000000-0005-0000-0000-0000AAB70000}"/>
    <cellStyle name="20% - Accent1 5 3 4 10 2" xfId="47202" xr:uid="{00000000-0005-0000-0000-0000ABB70000}"/>
    <cellStyle name="20% - Accent1 5 3 4 11" xfId="47203" xr:uid="{00000000-0005-0000-0000-0000ACB70000}"/>
    <cellStyle name="20% - Accent1 5 3 4 2" xfId="47204" xr:uid="{00000000-0005-0000-0000-0000ADB70000}"/>
    <cellStyle name="20% - Accent1 5 3 4 2 2" xfId="47205" xr:uid="{00000000-0005-0000-0000-0000AEB70000}"/>
    <cellStyle name="20% - Accent1 5 3 4 2 2 2" xfId="47206" xr:uid="{00000000-0005-0000-0000-0000AFB70000}"/>
    <cellStyle name="20% - Accent1 5 3 4 2 2 2 2" xfId="47207" xr:uid="{00000000-0005-0000-0000-0000B0B70000}"/>
    <cellStyle name="20% - Accent1 5 3 4 2 2 2 2 2" xfId="47208" xr:uid="{00000000-0005-0000-0000-0000B1B70000}"/>
    <cellStyle name="20% - Accent1 5 3 4 2 2 2 3" xfId="47209" xr:uid="{00000000-0005-0000-0000-0000B2B70000}"/>
    <cellStyle name="20% - Accent1 5 3 4 2 2 3" xfId="47210" xr:uid="{00000000-0005-0000-0000-0000B3B70000}"/>
    <cellStyle name="20% - Accent1 5 3 4 2 2 3 2" xfId="47211" xr:uid="{00000000-0005-0000-0000-0000B4B70000}"/>
    <cellStyle name="20% - Accent1 5 3 4 2 2 4" xfId="47212" xr:uid="{00000000-0005-0000-0000-0000B5B70000}"/>
    <cellStyle name="20% - Accent1 5 3 4 2 3" xfId="47213" xr:uid="{00000000-0005-0000-0000-0000B6B70000}"/>
    <cellStyle name="20% - Accent1 5 3 4 2 3 2" xfId="47214" xr:uid="{00000000-0005-0000-0000-0000B7B70000}"/>
    <cellStyle name="20% - Accent1 5 3 4 2 3 2 2" xfId="47215" xr:uid="{00000000-0005-0000-0000-0000B8B70000}"/>
    <cellStyle name="20% - Accent1 5 3 4 2 3 2 2 2" xfId="47216" xr:uid="{00000000-0005-0000-0000-0000B9B70000}"/>
    <cellStyle name="20% - Accent1 5 3 4 2 3 2 3" xfId="47217" xr:uid="{00000000-0005-0000-0000-0000BAB70000}"/>
    <cellStyle name="20% - Accent1 5 3 4 2 3 3" xfId="47218" xr:uid="{00000000-0005-0000-0000-0000BBB70000}"/>
    <cellStyle name="20% - Accent1 5 3 4 2 3 3 2" xfId="47219" xr:uid="{00000000-0005-0000-0000-0000BCB70000}"/>
    <cellStyle name="20% - Accent1 5 3 4 2 3 4" xfId="47220" xr:uid="{00000000-0005-0000-0000-0000BDB70000}"/>
    <cellStyle name="20% - Accent1 5 3 4 2 4" xfId="47221" xr:uid="{00000000-0005-0000-0000-0000BEB70000}"/>
    <cellStyle name="20% - Accent1 5 3 4 2 4 2" xfId="47222" xr:uid="{00000000-0005-0000-0000-0000BFB70000}"/>
    <cellStyle name="20% - Accent1 5 3 4 2 4 2 2" xfId="47223" xr:uid="{00000000-0005-0000-0000-0000C0B70000}"/>
    <cellStyle name="20% - Accent1 5 3 4 2 4 2 2 2" xfId="47224" xr:uid="{00000000-0005-0000-0000-0000C1B70000}"/>
    <cellStyle name="20% - Accent1 5 3 4 2 4 2 3" xfId="47225" xr:uid="{00000000-0005-0000-0000-0000C2B70000}"/>
    <cellStyle name="20% - Accent1 5 3 4 2 4 3" xfId="47226" xr:uid="{00000000-0005-0000-0000-0000C3B70000}"/>
    <cellStyle name="20% - Accent1 5 3 4 2 4 3 2" xfId="47227" xr:uid="{00000000-0005-0000-0000-0000C4B70000}"/>
    <cellStyle name="20% - Accent1 5 3 4 2 4 4" xfId="47228" xr:uid="{00000000-0005-0000-0000-0000C5B70000}"/>
    <cellStyle name="20% - Accent1 5 3 4 2 5" xfId="47229" xr:uid="{00000000-0005-0000-0000-0000C6B70000}"/>
    <cellStyle name="20% - Accent1 5 3 4 2 5 2" xfId="47230" xr:uid="{00000000-0005-0000-0000-0000C7B70000}"/>
    <cellStyle name="20% - Accent1 5 3 4 2 5 2 2" xfId="47231" xr:uid="{00000000-0005-0000-0000-0000C8B70000}"/>
    <cellStyle name="20% - Accent1 5 3 4 2 5 3" xfId="47232" xr:uid="{00000000-0005-0000-0000-0000C9B70000}"/>
    <cellStyle name="20% - Accent1 5 3 4 2 6" xfId="47233" xr:uid="{00000000-0005-0000-0000-0000CAB70000}"/>
    <cellStyle name="20% - Accent1 5 3 4 2 6 2" xfId="47234" xr:uid="{00000000-0005-0000-0000-0000CBB70000}"/>
    <cellStyle name="20% - Accent1 5 3 4 2 6 2 2" xfId="47235" xr:uid="{00000000-0005-0000-0000-0000CCB70000}"/>
    <cellStyle name="20% - Accent1 5 3 4 2 6 3" xfId="47236" xr:uid="{00000000-0005-0000-0000-0000CDB70000}"/>
    <cellStyle name="20% - Accent1 5 3 4 2 7" xfId="47237" xr:uid="{00000000-0005-0000-0000-0000CEB70000}"/>
    <cellStyle name="20% - Accent1 5 3 4 2 7 2" xfId="47238" xr:uid="{00000000-0005-0000-0000-0000CFB70000}"/>
    <cellStyle name="20% - Accent1 5 3 4 2 8" xfId="47239" xr:uid="{00000000-0005-0000-0000-0000D0B70000}"/>
    <cellStyle name="20% - Accent1 5 3 4 2 8 2" xfId="47240" xr:uid="{00000000-0005-0000-0000-0000D1B70000}"/>
    <cellStyle name="20% - Accent1 5 3 4 2 9" xfId="47241" xr:uid="{00000000-0005-0000-0000-0000D2B70000}"/>
    <cellStyle name="20% - Accent1 5 3 4 3" xfId="47242" xr:uid="{00000000-0005-0000-0000-0000D3B70000}"/>
    <cellStyle name="20% - Accent1 5 3 4 3 2" xfId="47243" xr:uid="{00000000-0005-0000-0000-0000D4B70000}"/>
    <cellStyle name="20% - Accent1 5 3 4 3 2 2" xfId="47244" xr:uid="{00000000-0005-0000-0000-0000D5B70000}"/>
    <cellStyle name="20% - Accent1 5 3 4 3 2 2 2" xfId="47245" xr:uid="{00000000-0005-0000-0000-0000D6B70000}"/>
    <cellStyle name="20% - Accent1 5 3 4 3 2 2 2 2" xfId="47246" xr:uid="{00000000-0005-0000-0000-0000D7B70000}"/>
    <cellStyle name="20% - Accent1 5 3 4 3 2 2 3" xfId="47247" xr:uid="{00000000-0005-0000-0000-0000D8B70000}"/>
    <cellStyle name="20% - Accent1 5 3 4 3 2 3" xfId="47248" xr:uid="{00000000-0005-0000-0000-0000D9B70000}"/>
    <cellStyle name="20% - Accent1 5 3 4 3 2 3 2" xfId="47249" xr:uid="{00000000-0005-0000-0000-0000DAB70000}"/>
    <cellStyle name="20% - Accent1 5 3 4 3 2 4" xfId="47250" xr:uid="{00000000-0005-0000-0000-0000DBB70000}"/>
    <cellStyle name="20% - Accent1 5 3 4 3 3" xfId="47251" xr:uid="{00000000-0005-0000-0000-0000DCB70000}"/>
    <cellStyle name="20% - Accent1 5 3 4 3 3 2" xfId="47252" xr:uid="{00000000-0005-0000-0000-0000DDB70000}"/>
    <cellStyle name="20% - Accent1 5 3 4 3 3 2 2" xfId="47253" xr:uid="{00000000-0005-0000-0000-0000DEB70000}"/>
    <cellStyle name="20% - Accent1 5 3 4 3 3 2 2 2" xfId="47254" xr:uid="{00000000-0005-0000-0000-0000DFB70000}"/>
    <cellStyle name="20% - Accent1 5 3 4 3 3 2 3" xfId="47255" xr:uid="{00000000-0005-0000-0000-0000E0B70000}"/>
    <cellStyle name="20% - Accent1 5 3 4 3 3 3" xfId="47256" xr:uid="{00000000-0005-0000-0000-0000E1B70000}"/>
    <cellStyle name="20% - Accent1 5 3 4 3 3 3 2" xfId="47257" xr:uid="{00000000-0005-0000-0000-0000E2B70000}"/>
    <cellStyle name="20% - Accent1 5 3 4 3 3 4" xfId="47258" xr:uid="{00000000-0005-0000-0000-0000E3B70000}"/>
    <cellStyle name="20% - Accent1 5 3 4 3 4" xfId="47259" xr:uid="{00000000-0005-0000-0000-0000E4B70000}"/>
    <cellStyle name="20% - Accent1 5 3 4 3 4 2" xfId="47260" xr:uid="{00000000-0005-0000-0000-0000E5B70000}"/>
    <cellStyle name="20% - Accent1 5 3 4 3 4 2 2" xfId="47261" xr:uid="{00000000-0005-0000-0000-0000E6B70000}"/>
    <cellStyle name="20% - Accent1 5 3 4 3 4 2 2 2" xfId="47262" xr:uid="{00000000-0005-0000-0000-0000E7B70000}"/>
    <cellStyle name="20% - Accent1 5 3 4 3 4 2 3" xfId="47263" xr:uid="{00000000-0005-0000-0000-0000E8B70000}"/>
    <cellStyle name="20% - Accent1 5 3 4 3 4 3" xfId="47264" xr:uid="{00000000-0005-0000-0000-0000E9B70000}"/>
    <cellStyle name="20% - Accent1 5 3 4 3 4 3 2" xfId="47265" xr:uid="{00000000-0005-0000-0000-0000EAB70000}"/>
    <cellStyle name="20% - Accent1 5 3 4 3 4 4" xfId="47266" xr:uid="{00000000-0005-0000-0000-0000EBB70000}"/>
    <cellStyle name="20% - Accent1 5 3 4 3 5" xfId="47267" xr:uid="{00000000-0005-0000-0000-0000ECB70000}"/>
    <cellStyle name="20% - Accent1 5 3 4 3 5 2" xfId="47268" xr:uid="{00000000-0005-0000-0000-0000EDB70000}"/>
    <cellStyle name="20% - Accent1 5 3 4 3 5 2 2" xfId="47269" xr:uid="{00000000-0005-0000-0000-0000EEB70000}"/>
    <cellStyle name="20% - Accent1 5 3 4 3 5 3" xfId="47270" xr:uid="{00000000-0005-0000-0000-0000EFB70000}"/>
    <cellStyle name="20% - Accent1 5 3 4 3 6" xfId="47271" xr:uid="{00000000-0005-0000-0000-0000F0B70000}"/>
    <cellStyle name="20% - Accent1 5 3 4 3 6 2" xfId="47272" xr:uid="{00000000-0005-0000-0000-0000F1B70000}"/>
    <cellStyle name="20% - Accent1 5 3 4 3 6 2 2" xfId="47273" xr:uid="{00000000-0005-0000-0000-0000F2B70000}"/>
    <cellStyle name="20% - Accent1 5 3 4 3 6 3" xfId="47274" xr:uid="{00000000-0005-0000-0000-0000F3B70000}"/>
    <cellStyle name="20% - Accent1 5 3 4 3 7" xfId="47275" xr:uid="{00000000-0005-0000-0000-0000F4B70000}"/>
    <cellStyle name="20% - Accent1 5 3 4 3 7 2" xfId="47276" xr:uid="{00000000-0005-0000-0000-0000F5B70000}"/>
    <cellStyle name="20% - Accent1 5 3 4 3 8" xfId="47277" xr:uid="{00000000-0005-0000-0000-0000F6B70000}"/>
    <cellStyle name="20% - Accent1 5 3 4 3 8 2" xfId="47278" xr:uid="{00000000-0005-0000-0000-0000F7B70000}"/>
    <cellStyle name="20% - Accent1 5 3 4 3 9" xfId="47279" xr:uid="{00000000-0005-0000-0000-0000F8B70000}"/>
    <cellStyle name="20% - Accent1 5 3 4 4" xfId="47280" xr:uid="{00000000-0005-0000-0000-0000F9B70000}"/>
    <cellStyle name="20% - Accent1 5 3 4 4 2" xfId="47281" xr:uid="{00000000-0005-0000-0000-0000FAB70000}"/>
    <cellStyle name="20% - Accent1 5 3 4 4 2 2" xfId="47282" xr:uid="{00000000-0005-0000-0000-0000FBB70000}"/>
    <cellStyle name="20% - Accent1 5 3 4 4 2 2 2" xfId="47283" xr:uid="{00000000-0005-0000-0000-0000FCB70000}"/>
    <cellStyle name="20% - Accent1 5 3 4 4 2 3" xfId="47284" xr:uid="{00000000-0005-0000-0000-0000FDB70000}"/>
    <cellStyle name="20% - Accent1 5 3 4 4 3" xfId="47285" xr:uid="{00000000-0005-0000-0000-0000FEB70000}"/>
    <cellStyle name="20% - Accent1 5 3 4 4 3 2" xfId="47286" xr:uid="{00000000-0005-0000-0000-0000FFB70000}"/>
    <cellStyle name="20% - Accent1 5 3 4 4 4" xfId="47287" xr:uid="{00000000-0005-0000-0000-000000B80000}"/>
    <cellStyle name="20% - Accent1 5 3 4 5" xfId="47288" xr:uid="{00000000-0005-0000-0000-000001B80000}"/>
    <cellStyle name="20% - Accent1 5 3 4 5 2" xfId="47289" xr:uid="{00000000-0005-0000-0000-000002B80000}"/>
    <cellStyle name="20% - Accent1 5 3 4 5 2 2" xfId="47290" xr:uid="{00000000-0005-0000-0000-000003B80000}"/>
    <cellStyle name="20% - Accent1 5 3 4 5 2 2 2" xfId="47291" xr:uid="{00000000-0005-0000-0000-000004B80000}"/>
    <cellStyle name="20% - Accent1 5 3 4 5 2 3" xfId="47292" xr:uid="{00000000-0005-0000-0000-000005B80000}"/>
    <cellStyle name="20% - Accent1 5 3 4 5 3" xfId="47293" xr:uid="{00000000-0005-0000-0000-000006B80000}"/>
    <cellStyle name="20% - Accent1 5 3 4 5 3 2" xfId="47294" xr:uid="{00000000-0005-0000-0000-000007B80000}"/>
    <cellStyle name="20% - Accent1 5 3 4 5 4" xfId="47295" xr:uid="{00000000-0005-0000-0000-000008B80000}"/>
    <cellStyle name="20% - Accent1 5 3 4 6" xfId="47296" xr:uid="{00000000-0005-0000-0000-000009B80000}"/>
    <cellStyle name="20% - Accent1 5 3 4 6 2" xfId="47297" xr:uid="{00000000-0005-0000-0000-00000AB80000}"/>
    <cellStyle name="20% - Accent1 5 3 4 6 2 2" xfId="47298" xr:uid="{00000000-0005-0000-0000-00000BB80000}"/>
    <cellStyle name="20% - Accent1 5 3 4 6 2 2 2" xfId="47299" xr:uid="{00000000-0005-0000-0000-00000CB80000}"/>
    <cellStyle name="20% - Accent1 5 3 4 6 2 3" xfId="47300" xr:uid="{00000000-0005-0000-0000-00000DB80000}"/>
    <cellStyle name="20% - Accent1 5 3 4 6 3" xfId="47301" xr:uid="{00000000-0005-0000-0000-00000EB80000}"/>
    <cellStyle name="20% - Accent1 5 3 4 6 3 2" xfId="47302" xr:uid="{00000000-0005-0000-0000-00000FB80000}"/>
    <cellStyle name="20% - Accent1 5 3 4 6 4" xfId="47303" xr:uid="{00000000-0005-0000-0000-000010B80000}"/>
    <cellStyle name="20% - Accent1 5 3 4 7" xfId="47304" xr:uid="{00000000-0005-0000-0000-000011B80000}"/>
    <cellStyle name="20% - Accent1 5 3 4 7 2" xfId="47305" xr:uid="{00000000-0005-0000-0000-000012B80000}"/>
    <cellStyle name="20% - Accent1 5 3 4 7 2 2" xfId="47306" xr:uid="{00000000-0005-0000-0000-000013B80000}"/>
    <cellStyle name="20% - Accent1 5 3 4 7 3" xfId="47307" xr:uid="{00000000-0005-0000-0000-000014B80000}"/>
    <cellStyle name="20% - Accent1 5 3 4 8" xfId="47308" xr:uid="{00000000-0005-0000-0000-000015B80000}"/>
    <cellStyle name="20% - Accent1 5 3 4 8 2" xfId="47309" xr:uid="{00000000-0005-0000-0000-000016B80000}"/>
    <cellStyle name="20% - Accent1 5 3 4 8 2 2" xfId="47310" xr:uid="{00000000-0005-0000-0000-000017B80000}"/>
    <cellStyle name="20% - Accent1 5 3 4 8 3" xfId="47311" xr:uid="{00000000-0005-0000-0000-000018B80000}"/>
    <cellStyle name="20% - Accent1 5 3 4 9" xfId="47312" xr:uid="{00000000-0005-0000-0000-000019B80000}"/>
    <cellStyle name="20% - Accent1 5 3 4 9 2" xfId="47313" xr:uid="{00000000-0005-0000-0000-00001AB80000}"/>
    <cellStyle name="20% - Accent1 5 3 5" xfId="47314" xr:uid="{00000000-0005-0000-0000-00001BB80000}"/>
    <cellStyle name="20% - Accent1 5 3 5 2" xfId="47315" xr:uid="{00000000-0005-0000-0000-00001CB80000}"/>
    <cellStyle name="20% - Accent1 5 3 5 2 2" xfId="47316" xr:uid="{00000000-0005-0000-0000-00001DB80000}"/>
    <cellStyle name="20% - Accent1 5 3 5 2 2 2" xfId="47317" xr:uid="{00000000-0005-0000-0000-00001EB80000}"/>
    <cellStyle name="20% - Accent1 5 3 5 2 2 2 2" xfId="47318" xr:uid="{00000000-0005-0000-0000-00001FB80000}"/>
    <cellStyle name="20% - Accent1 5 3 5 2 2 3" xfId="47319" xr:uid="{00000000-0005-0000-0000-000020B80000}"/>
    <cellStyle name="20% - Accent1 5 3 5 2 3" xfId="47320" xr:uid="{00000000-0005-0000-0000-000021B80000}"/>
    <cellStyle name="20% - Accent1 5 3 5 2 3 2" xfId="47321" xr:uid="{00000000-0005-0000-0000-000022B80000}"/>
    <cellStyle name="20% - Accent1 5 3 5 2 4" xfId="47322" xr:uid="{00000000-0005-0000-0000-000023B80000}"/>
    <cellStyle name="20% - Accent1 5 3 5 3" xfId="47323" xr:uid="{00000000-0005-0000-0000-000024B80000}"/>
    <cellStyle name="20% - Accent1 5 3 5 3 2" xfId="47324" xr:uid="{00000000-0005-0000-0000-000025B80000}"/>
    <cellStyle name="20% - Accent1 5 3 5 3 2 2" xfId="47325" xr:uid="{00000000-0005-0000-0000-000026B80000}"/>
    <cellStyle name="20% - Accent1 5 3 5 3 2 2 2" xfId="47326" xr:uid="{00000000-0005-0000-0000-000027B80000}"/>
    <cellStyle name="20% - Accent1 5 3 5 3 2 3" xfId="47327" xr:uid="{00000000-0005-0000-0000-000028B80000}"/>
    <cellStyle name="20% - Accent1 5 3 5 3 3" xfId="47328" xr:uid="{00000000-0005-0000-0000-000029B80000}"/>
    <cellStyle name="20% - Accent1 5 3 5 3 3 2" xfId="47329" xr:uid="{00000000-0005-0000-0000-00002AB80000}"/>
    <cellStyle name="20% - Accent1 5 3 5 3 4" xfId="47330" xr:uid="{00000000-0005-0000-0000-00002BB80000}"/>
    <cellStyle name="20% - Accent1 5 3 5 4" xfId="47331" xr:uid="{00000000-0005-0000-0000-00002CB80000}"/>
    <cellStyle name="20% - Accent1 5 3 5 4 2" xfId="47332" xr:uid="{00000000-0005-0000-0000-00002DB80000}"/>
    <cellStyle name="20% - Accent1 5 3 5 4 2 2" xfId="47333" xr:uid="{00000000-0005-0000-0000-00002EB80000}"/>
    <cellStyle name="20% - Accent1 5 3 5 4 2 2 2" xfId="47334" xr:uid="{00000000-0005-0000-0000-00002FB80000}"/>
    <cellStyle name="20% - Accent1 5 3 5 4 2 3" xfId="47335" xr:uid="{00000000-0005-0000-0000-000030B80000}"/>
    <cellStyle name="20% - Accent1 5 3 5 4 3" xfId="47336" xr:uid="{00000000-0005-0000-0000-000031B80000}"/>
    <cellStyle name="20% - Accent1 5 3 5 4 3 2" xfId="47337" xr:uid="{00000000-0005-0000-0000-000032B80000}"/>
    <cellStyle name="20% - Accent1 5 3 5 4 4" xfId="47338" xr:uid="{00000000-0005-0000-0000-000033B80000}"/>
    <cellStyle name="20% - Accent1 5 3 5 5" xfId="47339" xr:uid="{00000000-0005-0000-0000-000034B80000}"/>
    <cellStyle name="20% - Accent1 5 3 5 5 2" xfId="47340" xr:uid="{00000000-0005-0000-0000-000035B80000}"/>
    <cellStyle name="20% - Accent1 5 3 5 5 2 2" xfId="47341" xr:uid="{00000000-0005-0000-0000-000036B80000}"/>
    <cellStyle name="20% - Accent1 5 3 5 5 3" xfId="47342" xr:uid="{00000000-0005-0000-0000-000037B80000}"/>
    <cellStyle name="20% - Accent1 5 3 5 6" xfId="47343" xr:uid="{00000000-0005-0000-0000-000038B80000}"/>
    <cellStyle name="20% - Accent1 5 3 5 6 2" xfId="47344" xr:uid="{00000000-0005-0000-0000-000039B80000}"/>
    <cellStyle name="20% - Accent1 5 3 5 6 2 2" xfId="47345" xr:uid="{00000000-0005-0000-0000-00003AB80000}"/>
    <cellStyle name="20% - Accent1 5 3 5 6 3" xfId="47346" xr:uid="{00000000-0005-0000-0000-00003BB80000}"/>
    <cellStyle name="20% - Accent1 5 3 5 7" xfId="47347" xr:uid="{00000000-0005-0000-0000-00003CB80000}"/>
    <cellStyle name="20% - Accent1 5 3 5 7 2" xfId="47348" xr:uid="{00000000-0005-0000-0000-00003DB80000}"/>
    <cellStyle name="20% - Accent1 5 3 5 8" xfId="47349" xr:uid="{00000000-0005-0000-0000-00003EB80000}"/>
    <cellStyle name="20% - Accent1 5 3 5 8 2" xfId="47350" xr:uid="{00000000-0005-0000-0000-00003FB80000}"/>
    <cellStyle name="20% - Accent1 5 3 5 9" xfId="47351" xr:uid="{00000000-0005-0000-0000-000040B80000}"/>
    <cellStyle name="20% - Accent1 5 3 6" xfId="47352" xr:uid="{00000000-0005-0000-0000-000041B80000}"/>
    <cellStyle name="20% - Accent1 5 3 6 2" xfId="47353" xr:uid="{00000000-0005-0000-0000-000042B80000}"/>
    <cellStyle name="20% - Accent1 5 3 6 2 2" xfId="47354" xr:uid="{00000000-0005-0000-0000-000043B80000}"/>
    <cellStyle name="20% - Accent1 5 3 6 2 2 2" xfId="47355" xr:uid="{00000000-0005-0000-0000-000044B80000}"/>
    <cellStyle name="20% - Accent1 5 3 6 2 2 2 2" xfId="47356" xr:uid="{00000000-0005-0000-0000-000045B80000}"/>
    <cellStyle name="20% - Accent1 5 3 6 2 2 3" xfId="47357" xr:uid="{00000000-0005-0000-0000-000046B80000}"/>
    <cellStyle name="20% - Accent1 5 3 6 2 3" xfId="47358" xr:uid="{00000000-0005-0000-0000-000047B80000}"/>
    <cellStyle name="20% - Accent1 5 3 6 2 3 2" xfId="47359" xr:uid="{00000000-0005-0000-0000-000048B80000}"/>
    <cellStyle name="20% - Accent1 5 3 6 2 4" xfId="47360" xr:uid="{00000000-0005-0000-0000-000049B80000}"/>
    <cellStyle name="20% - Accent1 5 3 6 3" xfId="47361" xr:uid="{00000000-0005-0000-0000-00004AB80000}"/>
    <cellStyle name="20% - Accent1 5 3 6 3 2" xfId="47362" xr:uid="{00000000-0005-0000-0000-00004BB80000}"/>
    <cellStyle name="20% - Accent1 5 3 6 3 2 2" xfId="47363" xr:uid="{00000000-0005-0000-0000-00004CB80000}"/>
    <cellStyle name="20% - Accent1 5 3 6 3 2 2 2" xfId="47364" xr:uid="{00000000-0005-0000-0000-00004DB80000}"/>
    <cellStyle name="20% - Accent1 5 3 6 3 2 3" xfId="47365" xr:uid="{00000000-0005-0000-0000-00004EB80000}"/>
    <cellStyle name="20% - Accent1 5 3 6 3 3" xfId="47366" xr:uid="{00000000-0005-0000-0000-00004FB80000}"/>
    <cellStyle name="20% - Accent1 5 3 6 3 3 2" xfId="47367" xr:uid="{00000000-0005-0000-0000-000050B80000}"/>
    <cellStyle name="20% - Accent1 5 3 6 3 4" xfId="47368" xr:uid="{00000000-0005-0000-0000-000051B80000}"/>
    <cellStyle name="20% - Accent1 5 3 6 4" xfId="47369" xr:uid="{00000000-0005-0000-0000-000052B80000}"/>
    <cellStyle name="20% - Accent1 5 3 6 4 2" xfId="47370" xr:uid="{00000000-0005-0000-0000-000053B80000}"/>
    <cellStyle name="20% - Accent1 5 3 6 4 2 2" xfId="47371" xr:uid="{00000000-0005-0000-0000-000054B80000}"/>
    <cellStyle name="20% - Accent1 5 3 6 4 2 2 2" xfId="47372" xr:uid="{00000000-0005-0000-0000-000055B80000}"/>
    <cellStyle name="20% - Accent1 5 3 6 4 2 3" xfId="47373" xr:uid="{00000000-0005-0000-0000-000056B80000}"/>
    <cellStyle name="20% - Accent1 5 3 6 4 3" xfId="47374" xr:uid="{00000000-0005-0000-0000-000057B80000}"/>
    <cellStyle name="20% - Accent1 5 3 6 4 3 2" xfId="47375" xr:uid="{00000000-0005-0000-0000-000058B80000}"/>
    <cellStyle name="20% - Accent1 5 3 6 4 4" xfId="47376" xr:uid="{00000000-0005-0000-0000-000059B80000}"/>
    <cellStyle name="20% - Accent1 5 3 6 5" xfId="47377" xr:uid="{00000000-0005-0000-0000-00005AB80000}"/>
    <cellStyle name="20% - Accent1 5 3 6 5 2" xfId="47378" xr:uid="{00000000-0005-0000-0000-00005BB80000}"/>
    <cellStyle name="20% - Accent1 5 3 6 5 2 2" xfId="47379" xr:uid="{00000000-0005-0000-0000-00005CB80000}"/>
    <cellStyle name="20% - Accent1 5 3 6 5 3" xfId="47380" xr:uid="{00000000-0005-0000-0000-00005DB80000}"/>
    <cellStyle name="20% - Accent1 5 3 6 6" xfId="47381" xr:uid="{00000000-0005-0000-0000-00005EB80000}"/>
    <cellStyle name="20% - Accent1 5 3 6 6 2" xfId="47382" xr:uid="{00000000-0005-0000-0000-00005FB80000}"/>
    <cellStyle name="20% - Accent1 5 3 6 6 2 2" xfId="47383" xr:uid="{00000000-0005-0000-0000-000060B80000}"/>
    <cellStyle name="20% - Accent1 5 3 6 6 3" xfId="47384" xr:uid="{00000000-0005-0000-0000-000061B80000}"/>
    <cellStyle name="20% - Accent1 5 3 6 7" xfId="47385" xr:uid="{00000000-0005-0000-0000-000062B80000}"/>
    <cellStyle name="20% - Accent1 5 3 6 7 2" xfId="47386" xr:uid="{00000000-0005-0000-0000-000063B80000}"/>
    <cellStyle name="20% - Accent1 5 3 6 8" xfId="47387" xr:uid="{00000000-0005-0000-0000-000064B80000}"/>
    <cellStyle name="20% - Accent1 5 3 6 8 2" xfId="47388" xr:uid="{00000000-0005-0000-0000-000065B80000}"/>
    <cellStyle name="20% - Accent1 5 3 6 9" xfId="47389" xr:uid="{00000000-0005-0000-0000-000066B80000}"/>
    <cellStyle name="20% - Accent1 5 3 7" xfId="47390" xr:uid="{00000000-0005-0000-0000-000067B80000}"/>
    <cellStyle name="20% - Accent1 5 3 7 2" xfId="47391" xr:uid="{00000000-0005-0000-0000-000068B80000}"/>
    <cellStyle name="20% - Accent1 5 3 7 2 2" xfId="47392" xr:uid="{00000000-0005-0000-0000-000069B80000}"/>
    <cellStyle name="20% - Accent1 5 3 7 2 2 2" xfId="47393" xr:uid="{00000000-0005-0000-0000-00006AB80000}"/>
    <cellStyle name="20% - Accent1 5 3 7 2 3" xfId="47394" xr:uid="{00000000-0005-0000-0000-00006BB80000}"/>
    <cellStyle name="20% - Accent1 5 3 7 3" xfId="47395" xr:uid="{00000000-0005-0000-0000-00006CB80000}"/>
    <cellStyle name="20% - Accent1 5 3 7 3 2" xfId="47396" xr:uid="{00000000-0005-0000-0000-00006DB80000}"/>
    <cellStyle name="20% - Accent1 5 3 7 4" xfId="47397" xr:uid="{00000000-0005-0000-0000-00006EB80000}"/>
    <cellStyle name="20% - Accent1 5 3 8" xfId="47398" xr:uid="{00000000-0005-0000-0000-00006FB80000}"/>
    <cellStyle name="20% - Accent1 5 3 8 2" xfId="47399" xr:uid="{00000000-0005-0000-0000-000070B80000}"/>
    <cellStyle name="20% - Accent1 5 3 8 2 2" xfId="47400" xr:uid="{00000000-0005-0000-0000-000071B80000}"/>
    <cellStyle name="20% - Accent1 5 3 8 2 2 2" xfId="47401" xr:uid="{00000000-0005-0000-0000-000072B80000}"/>
    <cellStyle name="20% - Accent1 5 3 8 2 3" xfId="47402" xr:uid="{00000000-0005-0000-0000-000073B80000}"/>
    <cellStyle name="20% - Accent1 5 3 8 3" xfId="47403" xr:uid="{00000000-0005-0000-0000-000074B80000}"/>
    <cellStyle name="20% - Accent1 5 3 8 3 2" xfId="47404" xr:uid="{00000000-0005-0000-0000-000075B80000}"/>
    <cellStyle name="20% - Accent1 5 3 8 4" xfId="47405" xr:uid="{00000000-0005-0000-0000-000076B80000}"/>
    <cellStyle name="20% - Accent1 5 3 9" xfId="47406" xr:uid="{00000000-0005-0000-0000-000077B80000}"/>
    <cellStyle name="20% - Accent1 5 3 9 2" xfId="47407" xr:uid="{00000000-0005-0000-0000-000078B80000}"/>
    <cellStyle name="20% - Accent1 5 3 9 2 2" xfId="47408" xr:uid="{00000000-0005-0000-0000-000079B80000}"/>
    <cellStyle name="20% - Accent1 5 3 9 2 2 2" xfId="47409" xr:uid="{00000000-0005-0000-0000-00007AB80000}"/>
    <cellStyle name="20% - Accent1 5 3 9 2 3" xfId="47410" xr:uid="{00000000-0005-0000-0000-00007BB80000}"/>
    <cellStyle name="20% - Accent1 5 3 9 3" xfId="47411" xr:uid="{00000000-0005-0000-0000-00007CB80000}"/>
    <cellStyle name="20% - Accent1 5 3 9 3 2" xfId="47412" xr:uid="{00000000-0005-0000-0000-00007DB80000}"/>
    <cellStyle name="20% - Accent1 5 3 9 4" xfId="47413" xr:uid="{00000000-0005-0000-0000-00007EB80000}"/>
    <cellStyle name="20% - Accent1 5 4" xfId="47414" xr:uid="{00000000-0005-0000-0000-00007FB80000}"/>
    <cellStyle name="20% - Accent1 5 4 10" xfId="47415" xr:uid="{00000000-0005-0000-0000-000080B80000}"/>
    <cellStyle name="20% - Accent1 5 4 10 2" xfId="47416" xr:uid="{00000000-0005-0000-0000-000081B80000}"/>
    <cellStyle name="20% - Accent1 5 4 11" xfId="47417" xr:uid="{00000000-0005-0000-0000-000082B80000}"/>
    <cellStyle name="20% - Accent1 5 4 2" xfId="47418" xr:uid="{00000000-0005-0000-0000-000083B80000}"/>
    <cellStyle name="20% - Accent1 5 4 2 2" xfId="47419" xr:uid="{00000000-0005-0000-0000-000084B80000}"/>
    <cellStyle name="20% - Accent1 5 4 2 2 2" xfId="47420" xr:uid="{00000000-0005-0000-0000-000085B80000}"/>
    <cellStyle name="20% - Accent1 5 4 2 2 2 2" xfId="47421" xr:uid="{00000000-0005-0000-0000-000086B80000}"/>
    <cellStyle name="20% - Accent1 5 4 2 2 2 2 2" xfId="47422" xr:uid="{00000000-0005-0000-0000-000087B80000}"/>
    <cellStyle name="20% - Accent1 5 4 2 2 2 3" xfId="47423" xr:uid="{00000000-0005-0000-0000-000088B80000}"/>
    <cellStyle name="20% - Accent1 5 4 2 2 3" xfId="47424" xr:uid="{00000000-0005-0000-0000-000089B80000}"/>
    <cellStyle name="20% - Accent1 5 4 2 2 3 2" xfId="47425" xr:uid="{00000000-0005-0000-0000-00008AB80000}"/>
    <cellStyle name="20% - Accent1 5 4 2 2 4" xfId="47426" xr:uid="{00000000-0005-0000-0000-00008BB80000}"/>
    <cellStyle name="20% - Accent1 5 4 2 3" xfId="47427" xr:uid="{00000000-0005-0000-0000-00008CB80000}"/>
    <cellStyle name="20% - Accent1 5 4 2 3 2" xfId="47428" xr:uid="{00000000-0005-0000-0000-00008DB80000}"/>
    <cellStyle name="20% - Accent1 5 4 2 3 2 2" xfId="47429" xr:uid="{00000000-0005-0000-0000-00008EB80000}"/>
    <cellStyle name="20% - Accent1 5 4 2 3 2 2 2" xfId="47430" xr:uid="{00000000-0005-0000-0000-00008FB80000}"/>
    <cellStyle name="20% - Accent1 5 4 2 3 2 3" xfId="47431" xr:uid="{00000000-0005-0000-0000-000090B80000}"/>
    <cellStyle name="20% - Accent1 5 4 2 3 3" xfId="47432" xr:uid="{00000000-0005-0000-0000-000091B80000}"/>
    <cellStyle name="20% - Accent1 5 4 2 3 3 2" xfId="47433" xr:uid="{00000000-0005-0000-0000-000092B80000}"/>
    <cellStyle name="20% - Accent1 5 4 2 3 4" xfId="47434" xr:uid="{00000000-0005-0000-0000-000093B80000}"/>
    <cellStyle name="20% - Accent1 5 4 2 4" xfId="47435" xr:uid="{00000000-0005-0000-0000-000094B80000}"/>
    <cellStyle name="20% - Accent1 5 4 2 4 2" xfId="47436" xr:uid="{00000000-0005-0000-0000-000095B80000}"/>
    <cellStyle name="20% - Accent1 5 4 2 4 2 2" xfId="47437" xr:uid="{00000000-0005-0000-0000-000096B80000}"/>
    <cellStyle name="20% - Accent1 5 4 2 4 2 2 2" xfId="47438" xr:uid="{00000000-0005-0000-0000-000097B80000}"/>
    <cellStyle name="20% - Accent1 5 4 2 4 2 3" xfId="47439" xr:uid="{00000000-0005-0000-0000-000098B80000}"/>
    <cellStyle name="20% - Accent1 5 4 2 4 3" xfId="47440" xr:uid="{00000000-0005-0000-0000-000099B80000}"/>
    <cellStyle name="20% - Accent1 5 4 2 4 3 2" xfId="47441" xr:uid="{00000000-0005-0000-0000-00009AB80000}"/>
    <cellStyle name="20% - Accent1 5 4 2 4 4" xfId="47442" xr:uid="{00000000-0005-0000-0000-00009BB80000}"/>
    <cellStyle name="20% - Accent1 5 4 2 5" xfId="47443" xr:uid="{00000000-0005-0000-0000-00009CB80000}"/>
    <cellStyle name="20% - Accent1 5 4 2 5 2" xfId="47444" xr:uid="{00000000-0005-0000-0000-00009DB80000}"/>
    <cellStyle name="20% - Accent1 5 4 2 5 2 2" xfId="47445" xr:uid="{00000000-0005-0000-0000-00009EB80000}"/>
    <cellStyle name="20% - Accent1 5 4 2 5 3" xfId="47446" xr:uid="{00000000-0005-0000-0000-00009FB80000}"/>
    <cellStyle name="20% - Accent1 5 4 2 6" xfId="47447" xr:uid="{00000000-0005-0000-0000-0000A0B80000}"/>
    <cellStyle name="20% - Accent1 5 4 2 6 2" xfId="47448" xr:uid="{00000000-0005-0000-0000-0000A1B80000}"/>
    <cellStyle name="20% - Accent1 5 4 2 6 2 2" xfId="47449" xr:uid="{00000000-0005-0000-0000-0000A2B80000}"/>
    <cellStyle name="20% - Accent1 5 4 2 6 3" xfId="47450" xr:uid="{00000000-0005-0000-0000-0000A3B80000}"/>
    <cellStyle name="20% - Accent1 5 4 2 7" xfId="47451" xr:uid="{00000000-0005-0000-0000-0000A4B80000}"/>
    <cellStyle name="20% - Accent1 5 4 2 7 2" xfId="47452" xr:uid="{00000000-0005-0000-0000-0000A5B80000}"/>
    <cellStyle name="20% - Accent1 5 4 2 8" xfId="47453" xr:uid="{00000000-0005-0000-0000-0000A6B80000}"/>
    <cellStyle name="20% - Accent1 5 4 2 8 2" xfId="47454" xr:uid="{00000000-0005-0000-0000-0000A7B80000}"/>
    <cellStyle name="20% - Accent1 5 4 2 9" xfId="47455" xr:uid="{00000000-0005-0000-0000-0000A8B80000}"/>
    <cellStyle name="20% - Accent1 5 4 3" xfId="47456" xr:uid="{00000000-0005-0000-0000-0000A9B80000}"/>
    <cellStyle name="20% - Accent1 5 4 3 2" xfId="47457" xr:uid="{00000000-0005-0000-0000-0000AAB80000}"/>
    <cellStyle name="20% - Accent1 5 4 3 2 2" xfId="47458" xr:uid="{00000000-0005-0000-0000-0000ABB80000}"/>
    <cellStyle name="20% - Accent1 5 4 3 2 2 2" xfId="47459" xr:uid="{00000000-0005-0000-0000-0000ACB80000}"/>
    <cellStyle name="20% - Accent1 5 4 3 2 2 2 2" xfId="47460" xr:uid="{00000000-0005-0000-0000-0000ADB80000}"/>
    <cellStyle name="20% - Accent1 5 4 3 2 2 3" xfId="47461" xr:uid="{00000000-0005-0000-0000-0000AEB80000}"/>
    <cellStyle name="20% - Accent1 5 4 3 2 3" xfId="47462" xr:uid="{00000000-0005-0000-0000-0000AFB80000}"/>
    <cellStyle name="20% - Accent1 5 4 3 2 3 2" xfId="47463" xr:uid="{00000000-0005-0000-0000-0000B0B80000}"/>
    <cellStyle name="20% - Accent1 5 4 3 2 4" xfId="47464" xr:uid="{00000000-0005-0000-0000-0000B1B80000}"/>
    <cellStyle name="20% - Accent1 5 4 3 3" xfId="47465" xr:uid="{00000000-0005-0000-0000-0000B2B80000}"/>
    <cellStyle name="20% - Accent1 5 4 3 3 2" xfId="47466" xr:uid="{00000000-0005-0000-0000-0000B3B80000}"/>
    <cellStyle name="20% - Accent1 5 4 3 3 2 2" xfId="47467" xr:uid="{00000000-0005-0000-0000-0000B4B80000}"/>
    <cellStyle name="20% - Accent1 5 4 3 3 2 2 2" xfId="47468" xr:uid="{00000000-0005-0000-0000-0000B5B80000}"/>
    <cellStyle name="20% - Accent1 5 4 3 3 2 3" xfId="47469" xr:uid="{00000000-0005-0000-0000-0000B6B80000}"/>
    <cellStyle name="20% - Accent1 5 4 3 3 3" xfId="47470" xr:uid="{00000000-0005-0000-0000-0000B7B80000}"/>
    <cellStyle name="20% - Accent1 5 4 3 3 3 2" xfId="47471" xr:uid="{00000000-0005-0000-0000-0000B8B80000}"/>
    <cellStyle name="20% - Accent1 5 4 3 3 4" xfId="47472" xr:uid="{00000000-0005-0000-0000-0000B9B80000}"/>
    <cellStyle name="20% - Accent1 5 4 3 4" xfId="47473" xr:uid="{00000000-0005-0000-0000-0000BAB80000}"/>
    <cellStyle name="20% - Accent1 5 4 3 4 2" xfId="47474" xr:uid="{00000000-0005-0000-0000-0000BBB80000}"/>
    <cellStyle name="20% - Accent1 5 4 3 4 2 2" xfId="47475" xr:uid="{00000000-0005-0000-0000-0000BCB80000}"/>
    <cellStyle name="20% - Accent1 5 4 3 4 2 2 2" xfId="47476" xr:uid="{00000000-0005-0000-0000-0000BDB80000}"/>
    <cellStyle name="20% - Accent1 5 4 3 4 2 3" xfId="47477" xr:uid="{00000000-0005-0000-0000-0000BEB80000}"/>
    <cellStyle name="20% - Accent1 5 4 3 4 3" xfId="47478" xr:uid="{00000000-0005-0000-0000-0000BFB80000}"/>
    <cellStyle name="20% - Accent1 5 4 3 4 3 2" xfId="47479" xr:uid="{00000000-0005-0000-0000-0000C0B80000}"/>
    <cellStyle name="20% - Accent1 5 4 3 4 4" xfId="47480" xr:uid="{00000000-0005-0000-0000-0000C1B80000}"/>
    <cellStyle name="20% - Accent1 5 4 3 5" xfId="47481" xr:uid="{00000000-0005-0000-0000-0000C2B80000}"/>
    <cellStyle name="20% - Accent1 5 4 3 5 2" xfId="47482" xr:uid="{00000000-0005-0000-0000-0000C3B80000}"/>
    <cellStyle name="20% - Accent1 5 4 3 5 2 2" xfId="47483" xr:uid="{00000000-0005-0000-0000-0000C4B80000}"/>
    <cellStyle name="20% - Accent1 5 4 3 5 3" xfId="47484" xr:uid="{00000000-0005-0000-0000-0000C5B80000}"/>
    <cellStyle name="20% - Accent1 5 4 3 6" xfId="47485" xr:uid="{00000000-0005-0000-0000-0000C6B80000}"/>
    <cellStyle name="20% - Accent1 5 4 3 6 2" xfId="47486" xr:uid="{00000000-0005-0000-0000-0000C7B80000}"/>
    <cellStyle name="20% - Accent1 5 4 3 6 2 2" xfId="47487" xr:uid="{00000000-0005-0000-0000-0000C8B80000}"/>
    <cellStyle name="20% - Accent1 5 4 3 6 3" xfId="47488" xr:uid="{00000000-0005-0000-0000-0000C9B80000}"/>
    <cellStyle name="20% - Accent1 5 4 3 7" xfId="47489" xr:uid="{00000000-0005-0000-0000-0000CAB80000}"/>
    <cellStyle name="20% - Accent1 5 4 3 7 2" xfId="47490" xr:uid="{00000000-0005-0000-0000-0000CBB80000}"/>
    <cellStyle name="20% - Accent1 5 4 3 8" xfId="47491" xr:uid="{00000000-0005-0000-0000-0000CCB80000}"/>
    <cellStyle name="20% - Accent1 5 4 3 8 2" xfId="47492" xr:uid="{00000000-0005-0000-0000-0000CDB80000}"/>
    <cellStyle name="20% - Accent1 5 4 3 9" xfId="47493" xr:uid="{00000000-0005-0000-0000-0000CEB80000}"/>
    <cellStyle name="20% - Accent1 5 4 4" xfId="47494" xr:uid="{00000000-0005-0000-0000-0000CFB80000}"/>
    <cellStyle name="20% - Accent1 5 4 4 2" xfId="47495" xr:uid="{00000000-0005-0000-0000-0000D0B80000}"/>
    <cellStyle name="20% - Accent1 5 4 4 2 2" xfId="47496" xr:uid="{00000000-0005-0000-0000-0000D1B80000}"/>
    <cellStyle name="20% - Accent1 5 4 4 2 2 2" xfId="47497" xr:uid="{00000000-0005-0000-0000-0000D2B80000}"/>
    <cellStyle name="20% - Accent1 5 4 4 2 3" xfId="47498" xr:uid="{00000000-0005-0000-0000-0000D3B80000}"/>
    <cellStyle name="20% - Accent1 5 4 4 3" xfId="47499" xr:uid="{00000000-0005-0000-0000-0000D4B80000}"/>
    <cellStyle name="20% - Accent1 5 4 4 3 2" xfId="47500" xr:uid="{00000000-0005-0000-0000-0000D5B80000}"/>
    <cellStyle name="20% - Accent1 5 4 4 4" xfId="47501" xr:uid="{00000000-0005-0000-0000-0000D6B80000}"/>
    <cellStyle name="20% - Accent1 5 4 5" xfId="47502" xr:uid="{00000000-0005-0000-0000-0000D7B80000}"/>
    <cellStyle name="20% - Accent1 5 4 5 2" xfId="47503" xr:uid="{00000000-0005-0000-0000-0000D8B80000}"/>
    <cellStyle name="20% - Accent1 5 4 5 2 2" xfId="47504" xr:uid="{00000000-0005-0000-0000-0000D9B80000}"/>
    <cellStyle name="20% - Accent1 5 4 5 2 2 2" xfId="47505" xr:uid="{00000000-0005-0000-0000-0000DAB80000}"/>
    <cellStyle name="20% - Accent1 5 4 5 2 3" xfId="47506" xr:uid="{00000000-0005-0000-0000-0000DBB80000}"/>
    <cellStyle name="20% - Accent1 5 4 5 3" xfId="47507" xr:uid="{00000000-0005-0000-0000-0000DCB80000}"/>
    <cellStyle name="20% - Accent1 5 4 5 3 2" xfId="47508" xr:uid="{00000000-0005-0000-0000-0000DDB80000}"/>
    <cellStyle name="20% - Accent1 5 4 5 4" xfId="47509" xr:uid="{00000000-0005-0000-0000-0000DEB80000}"/>
    <cellStyle name="20% - Accent1 5 4 6" xfId="47510" xr:uid="{00000000-0005-0000-0000-0000DFB80000}"/>
    <cellStyle name="20% - Accent1 5 4 6 2" xfId="47511" xr:uid="{00000000-0005-0000-0000-0000E0B80000}"/>
    <cellStyle name="20% - Accent1 5 4 6 2 2" xfId="47512" xr:uid="{00000000-0005-0000-0000-0000E1B80000}"/>
    <cellStyle name="20% - Accent1 5 4 6 2 2 2" xfId="47513" xr:uid="{00000000-0005-0000-0000-0000E2B80000}"/>
    <cellStyle name="20% - Accent1 5 4 6 2 3" xfId="47514" xr:uid="{00000000-0005-0000-0000-0000E3B80000}"/>
    <cellStyle name="20% - Accent1 5 4 6 3" xfId="47515" xr:uid="{00000000-0005-0000-0000-0000E4B80000}"/>
    <cellStyle name="20% - Accent1 5 4 6 3 2" xfId="47516" xr:uid="{00000000-0005-0000-0000-0000E5B80000}"/>
    <cellStyle name="20% - Accent1 5 4 6 4" xfId="47517" xr:uid="{00000000-0005-0000-0000-0000E6B80000}"/>
    <cellStyle name="20% - Accent1 5 4 7" xfId="47518" xr:uid="{00000000-0005-0000-0000-0000E7B80000}"/>
    <cellStyle name="20% - Accent1 5 4 7 2" xfId="47519" xr:uid="{00000000-0005-0000-0000-0000E8B80000}"/>
    <cellStyle name="20% - Accent1 5 4 7 2 2" xfId="47520" xr:uid="{00000000-0005-0000-0000-0000E9B80000}"/>
    <cellStyle name="20% - Accent1 5 4 7 3" xfId="47521" xr:uid="{00000000-0005-0000-0000-0000EAB80000}"/>
    <cellStyle name="20% - Accent1 5 4 8" xfId="47522" xr:uid="{00000000-0005-0000-0000-0000EBB80000}"/>
    <cellStyle name="20% - Accent1 5 4 8 2" xfId="47523" xr:uid="{00000000-0005-0000-0000-0000ECB80000}"/>
    <cellStyle name="20% - Accent1 5 4 8 2 2" xfId="47524" xr:uid="{00000000-0005-0000-0000-0000EDB80000}"/>
    <cellStyle name="20% - Accent1 5 4 8 3" xfId="47525" xr:uid="{00000000-0005-0000-0000-0000EEB80000}"/>
    <cellStyle name="20% - Accent1 5 4 9" xfId="47526" xr:uid="{00000000-0005-0000-0000-0000EFB80000}"/>
    <cellStyle name="20% - Accent1 5 4 9 2" xfId="47527" xr:uid="{00000000-0005-0000-0000-0000F0B80000}"/>
    <cellStyle name="20% - Accent1 5 5" xfId="47528" xr:uid="{00000000-0005-0000-0000-0000F1B80000}"/>
    <cellStyle name="20% - Accent1 5 5 10" xfId="47529" xr:uid="{00000000-0005-0000-0000-0000F2B80000}"/>
    <cellStyle name="20% - Accent1 5 5 10 2" xfId="47530" xr:uid="{00000000-0005-0000-0000-0000F3B80000}"/>
    <cellStyle name="20% - Accent1 5 5 11" xfId="47531" xr:uid="{00000000-0005-0000-0000-0000F4B80000}"/>
    <cellStyle name="20% - Accent1 5 5 2" xfId="47532" xr:uid="{00000000-0005-0000-0000-0000F5B80000}"/>
    <cellStyle name="20% - Accent1 5 5 2 2" xfId="47533" xr:uid="{00000000-0005-0000-0000-0000F6B80000}"/>
    <cellStyle name="20% - Accent1 5 5 2 2 2" xfId="47534" xr:uid="{00000000-0005-0000-0000-0000F7B80000}"/>
    <cellStyle name="20% - Accent1 5 5 2 2 2 2" xfId="47535" xr:uid="{00000000-0005-0000-0000-0000F8B80000}"/>
    <cellStyle name="20% - Accent1 5 5 2 2 2 2 2" xfId="47536" xr:uid="{00000000-0005-0000-0000-0000F9B80000}"/>
    <cellStyle name="20% - Accent1 5 5 2 2 2 3" xfId="47537" xr:uid="{00000000-0005-0000-0000-0000FAB80000}"/>
    <cellStyle name="20% - Accent1 5 5 2 2 3" xfId="47538" xr:uid="{00000000-0005-0000-0000-0000FBB80000}"/>
    <cellStyle name="20% - Accent1 5 5 2 2 3 2" xfId="47539" xr:uid="{00000000-0005-0000-0000-0000FCB80000}"/>
    <cellStyle name="20% - Accent1 5 5 2 2 4" xfId="47540" xr:uid="{00000000-0005-0000-0000-0000FDB80000}"/>
    <cellStyle name="20% - Accent1 5 5 2 3" xfId="47541" xr:uid="{00000000-0005-0000-0000-0000FEB80000}"/>
    <cellStyle name="20% - Accent1 5 5 2 3 2" xfId="47542" xr:uid="{00000000-0005-0000-0000-0000FFB80000}"/>
    <cellStyle name="20% - Accent1 5 5 2 3 2 2" xfId="47543" xr:uid="{00000000-0005-0000-0000-000000B90000}"/>
    <cellStyle name="20% - Accent1 5 5 2 3 2 2 2" xfId="47544" xr:uid="{00000000-0005-0000-0000-000001B90000}"/>
    <cellStyle name="20% - Accent1 5 5 2 3 2 3" xfId="47545" xr:uid="{00000000-0005-0000-0000-000002B90000}"/>
    <cellStyle name="20% - Accent1 5 5 2 3 3" xfId="47546" xr:uid="{00000000-0005-0000-0000-000003B90000}"/>
    <cellStyle name="20% - Accent1 5 5 2 3 3 2" xfId="47547" xr:uid="{00000000-0005-0000-0000-000004B90000}"/>
    <cellStyle name="20% - Accent1 5 5 2 3 4" xfId="47548" xr:uid="{00000000-0005-0000-0000-000005B90000}"/>
    <cellStyle name="20% - Accent1 5 5 2 4" xfId="47549" xr:uid="{00000000-0005-0000-0000-000006B90000}"/>
    <cellStyle name="20% - Accent1 5 5 2 4 2" xfId="47550" xr:uid="{00000000-0005-0000-0000-000007B90000}"/>
    <cellStyle name="20% - Accent1 5 5 2 4 2 2" xfId="47551" xr:uid="{00000000-0005-0000-0000-000008B90000}"/>
    <cellStyle name="20% - Accent1 5 5 2 4 2 2 2" xfId="47552" xr:uid="{00000000-0005-0000-0000-000009B90000}"/>
    <cellStyle name="20% - Accent1 5 5 2 4 2 3" xfId="47553" xr:uid="{00000000-0005-0000-0000-00000AB90000}"/>
    <cellStyle name="20% - Accent1 5 5 2 4 3" xfId="47554" xr:uid="{00000000-0005-0000-0000-00000BB90000}"/>
    <cellStyle name="20% - Accent1 5 5 2 4 3 2" xfId="47555" xr:uid="{00000000-0005-0000-0000-00000CB90000}"/>
    <cellStyle name="20% - Accent1 5 5 2 4 4" xfId="47556" xr:uid="{00000000-0005-0000-0000-00000DB90000}"/>
    <cellStyle name="20% - Accent1 5 5 2 5" xfId="47557" xr:uid="{00000000-0005-0000-0000-00000EB90000}"/>
    <cellStyle name="20% - Accent1 5 5 2 5 2" xfId="47558" xr:uid="{00000000-0005-0000-0000-00000FB90000}"/>
    <cellStyle name="20% - Accent1 5 5 2 5 2 2" xfId="47559" xr:uid="{00000000-0005-0000-0000-000010B90000}"/>
    <cellStyle name="20% - Accent1 5 5 2 5 3" xfId="47560" xr:uid="{00000000-0005-0000-0000-000011B90000}"/>
    <cellStyle name="20% - Accent1 5 5 2 6" xfId="47561" xr:uid="{00000000-0005-0000-0000-000012B90000}"/>
    <cellStyle name="20% - Accent1 5 5 2 6 2" xfId="47562" xr:uid="{00000000-0005-0000-0000-000013B90000}"/>
    <cellStyle name="20% - Accent1 5 5 2 6 2 2" xfId="47563" xr:uid="{00000000-0005-0000-0000-000014B90000}"/>
    <cellStyle name="20% - Accent1 5 5 2 6 3" xfId="47564" xr:uid="{00000000-0005-0000-0000-000015B90000}"/>
    <cellStyle name="20% - Accent1 5 5 2 7" xfId="47565" xr:uid="{00000000-0005-0000-0000-000016B90000}"/>
    <cellStyle name="20% - Accent1 5 5 2 7 2" xfId="47566" xr:uid="{00000000-0005-0000-0000-000017B90000}"/>
    <cellStyle name="20% - Accent1 5 5 2 8" xfId="47567" xr:uid="{00000000-0005-0000-0000-000018B90000}"/>
    <cellStyle name="20% - Accent1 5 5 2 8 2" xfId="47568" xr:uid="{00000000-0005-0000-0000-000019B90000}"/>
    <cellStyle name="20% - Accent1 5 5 2 9" xfId="47569" xr:uid="{00000000-0005-0000-0000-00001AB90000}"/>
    <cellStyle name="20% - Accent1 5 5 3" xfId="47570" xr:uid="{00000000-0005-0000-0000-00001BB90000}"/>
    <cellStyle name="20% - Accent1 5 5 3 2" xfId="47571" xr:uid="{00000000-0005-0000-0000-00001CB90000}"/>
    <cellStyle name="20% - Accent1 5 5 3 2 2" xfId="47572" xr:uid="{00000000-0005-0000-0000-00001DB90000}"/>
    <cellStyle name="20% - Accent1 5 5 3 2 2 2" xfId="47573" xr:uid="{00000000-0005-0000-0000-00001EB90000}"/>
    <cellStyle name="20% - Accent1 5 5 3 2 2 2 2" xfId="47574" xr:uid="{00000000-0005-0000-0000-00001FB90000}"/>
    <cellStyle name="20% - Accent1 5 5 3 2 2 3" xfId="47575" xr:uid="{00000000-0005-0000-0000-000020B90000}"/>
    <cellStyle name="20% - Accent1 5 5 3 2 3" xfId="47576" xr:uid="{00000000-0005-0000-0000-000021B90000}"/>
    <cellStyle name="20% - Accent1 5 5 3 2 3 2" xfId="47577" xr:uid="{00000000-0005-0000-0000-000022B90000}"/>
    <cellStyle name="20% - Accent1 5 5 3 2 4" xfId="47578" xr:uid="{00000000-0005-0000-0000-000023B90000}"/>
    <cellStyle name="20% - Accent1 5 5 3 3" xfId="47579" xr:uid="{00000000-0005-0000-0000-000024B90000}"/>
    <cellStyle name="20% - Accent1 5 5 3 3 2" xfId="47580" xr:uid="{00000000-0005-0000-0000-000025B90000}"/>
    <cellStyle name="20% - Accent1 5 5 3 3 2 2" xfId="47581" xr:uid="{00000000-0005-0000-0000-000026B90000}"/>
    <cellStyle name="20% - Accent1 5 5 3 3 2 2 2" xfId="47582" xr:uid="{00000000-0005-0000-0000-000027B90000}"/>
    <cellStyle name="20% - Accent1 5 5 3 3 2 3" xfId="47583" xr:uid="{00000000-0005-0000-0000-000028B90000}"/>
    <cellStyle name="20% - Accent1 5 5 3 3 3" xfId="47584" xr:uid="{00000000-0005-0000-0000-000029B90000}"/>
    <cellStyle name="20% - Accent1 5 5 3 3 3 2" xfId="47585" xr:uid="{00000000-0005-0000-0000-00002AB90000}"/>
    <cellStyle name="20% - Accent1 5 5 3 3 4" xfId="47586" xr:uid="{00000000-0005-0000-0000-00002BB90000}"/>
    <cellStyle name="20% - Accent1 5 5 3 4" xfId="47587" xr:uid="{00000000-0005-0000-0000-00002CB90000}"/>
    <cellStyle name="20% - Accent1 5 5 3 4 2" xfId="47588" xr:uid="{00000000-0005-0000-0000-00002DB90000}"/>
    <cellStyle name="20% - Accent1 5 5 3 4 2 2" xfId="47589" xr:uid="{00000000-0005-0000-0000-00002EB90000}"/>
    <cellStyle name="20% - Accent1 5 5 3 4 2 2 2" xfId="47590" xr:uid="{00000000-0005-0000-0000-00002FB90000}"/>
    <cellStyle name="20% - Accent1 5 5 3 4 2 3" xfId="47591" xr:uid="{00000000-0005-0000-0000-000030B90000}"/>
    <cellStyle name="20% - Accent1 5 5 3 4 3" xfId="47592" xr:uid="{00000000-0005-0000-0000-000031B90000}"/>
    <cellStyle name="20% - Accent1 5 5 3 4 3 2" xfId="47593" xr:uid="{00000000-0005-0000-0000-000032B90000}"/>
    <cellStyle name="20% - Accent1 5 5 3 4 4" xfId="47594" xr:uid="{00000000-0005-0000-0000-000033B90000}"/>
    <cellStyle name="20% - Accent1 5 5 3 5" xfId="47595" xr:uid="{00000000-0005-0000-0000-000034B90000}"/>
    <cellStyle name="20% - Accent1 5 5 3 5 2" xfId="47596" xr:uid="{00000000-0005-0000-0000-000035B90000}"/>
    <cellStyle name="20% - Accent1 5 5 3 5 2 2" xfId="47597" xr:uid="{00000000-0005-0000-0000-000036B90000}"/>
    <cellStyle name="20% - Accent1 5 5 3 5 3" xfId="47598" xr:uid="{00000000-0005-0000-0000-000037B90000}"/>
    <cellStyle name="20% - Accent1 5 5 3 6" xfId="47599" xr:uid="{00000000-0005-0000-0000-000038B90000}"/>
    <cellStyle name="20% - Accent1 5 5 3 6 2" xfId="47600" xr:uid="{00000000-0005-0000-0000-000039B90000}"/>
    <cellStyle name="20% - Accent1 5 5 3 6 2 2" xfId="47601" xr:uid="{00000000-0005-0000-0000-00003AB90000}"/>
    <cellStyle name="20% - Accent1 5 5 3 6 3" xfId="47602" xr:uid="{00000000-0005-0000-0000-00003BB90000}"/>
    <cellStyle name="20% - Accent1 5 5 3 7" xfId="47603" xr:uid="{00000000-0005-0000-0000-00003CB90000}"/>
    <cellStyle name="20% - Accent1 5 5 3 7 2" xfId="47604" xr:uid="{00000000-0005-0000-0000-00003DB90000}"/>
    <cellStyle name="20% - Accent1 5 5 3 8" xfId="47605" xr:uid="{00000000-0005-0000-0000-00003EB90000}"/>
    <cellStyle name="20% - Accent1 5 5 3 8 2" xfId="47606" xr:uid="{00000000-0005-0000-0000-00003FB90000}"/>
    <cellStyle name="20% - Accent1 5 5 3 9" xfId="47607" xr:uid="{00000000-0005-0000-0000-000040B90000}"/>
    <cellStyle name="20% - Accent1 5 5 4" xfId="47608" xr:uid="{00000000-0005-0000-0000-000041B90000}"/>
    <cellStyle name="20% - Accent1 5 5 4 2" xfId="47609" xr:uid="{00000000-0005-0000-0000-000042B90000}"/>
    <cellStyle name="20% - Accent1 5 5 4 2 2" xfId="47610" xr:uid="{00000000-0005-0000-0000-000043B90000}"/>
    <cellStyle name="20% - Accent1 5 5 4 2 2 2" xfId="47611" xr:uid="{00000000-0005-0000-0000-000044B90000}"/>
    <cellStyle name="20% - Accent1 5 5 4 2 3" xfId="47612" xr:uid="{00000000-0005-0000-0000-000045B90000}"/>
    <cellStyle name="20% - Accent1 5 5 4 3" xfId="47613" xr:uid="{00000000-0005-0000-0000-000046B90000}"/>
    <cellStyle name="20% - Accent1 5 5 4 3 2" xfId="47614" xr:uid="{00000000-0005-0000-0000-000047B90000}"/>
    <cellStyle name="20% - Accent1 5 5 4 4" xfId="47615" xr:uid="{00000000-0005-0000-0000-000048B90000}"/>
    <cellStyle name="20% - Accent1 5 5 5" xfId="47616" xr:uid="{00000000-0005-0000-0000-000049B90000}"/>
    <cellStyle name="20% - Accent1 5 5 5 2" xfId="47617" xr:uid="{00000000-0005-0000-0000-00004AB90000}"/>
    <cellStyle name="20% - Accent1 5 5 5 2 2" xfId="47618" xr:uid="{00000000-0005-0000-0000-00004BB90000}"/>
    <cellStyle name="20% - Accent1 5 5 5 2 2 2" xfId="47619" xr:uid="{00000000-0005-0000-0000-00004CB90000}"/>
    <cellStyle name="20% - Accent1 5 5 5 2 3" xfId="47620" xr:uid="{00000000-0005-0000-0000-00004DB90000}"/>
    <cellStyle name="20% - Accent1 5 5 5 3" xfId="47621" xr:uid="{00000000-0005-0000-0000-00004EB90000}"/>
    <cellStyle name="20% - Accent1 5 5 5 3 2" xfId="47622" xr:uid="{00000000-0005-0000-0000-00004FB90000}"/>
    <cellStyle name="20% - Accent1 5 5 5 4" xfId="47623" xr:uid="{00000000-0005-0000-0000-000050B90000}"/>
    <cellStyle name="20% - Accent1 5 5 6" xfId="47624" xr:uid="{00000000-0005-0000-0000-000051B90000}"/>
    <cellStyle name="20% - Accent1 5 5 6 2" xfId="47625" xr:uid="{00000000-0005-0000-0000-000052B90000}"/>
    <cellStyle name="20% - Accent1 5 5 6 2 2" xfId="47626" xr:uid="{00000000-0005-0000-0000-000053B90000}"/>
    <cellStyle name="20% - Accent1 5 5 6 2 2 2" xfId="47627" xr:uid="{00000000-0005-0000-0000-000054B90000}"/>
    <cellStyle name="20% - Accent1 5 5 6 2 3" xfId="47628" xr:uid="{00000000-0005-0000-0000-000055B90000}"/>
    <cellStyle name="20% - Accent1 5 5 6 3" xfId="47629" xr:uid="{00000000-0005-0000-0000-000056B90000}"/>
    <cellStyle name="20% - Accent1 5 5 6 3 2" xfId="47630" xr:uid="{00000000-0005-0000-0000-000057B90000}"/>
    <cellStyle name="20% - Accent1 5 5 6 4" xfId="47631" xr:uid="{00000000-0005-0000-0000-000058B90000}"/>
    <cellStyle name="20% - Accent1 5 5 7" xfId="47632" xr:uid="{00000000-0005-0000-0000-000059B90000}"/>
    <cellStyle name="20% - Accent1 5 5 7 2" xfId="47633" xr:uid="{00000000-0005-0000-0000-00005AB90000}"/>
    <cellStyle name="20% - Accent1 5 5 7 2 2" xfId="47634" xr:uid="{00000000-0005-0000-0000-00005BB90000}"/>
    <cellStyle name="20% - Accent1 5 5 7 3" xfId="47635" xr:uid="{00000000-0005-0000-0000-00005CB90000}"/>
    <cellStyle name="20% - Accent1 5 5 8" xfId="47636" xr:uid="{00000000-0005-0000-0000-00005DB90000}"/>
    <cellStyle name="20% - Accent1 5 5 8 2" xfId="47637" xr:uid="{00000000-0005-0000-0000-00005EB90000}"/>
    <cellStyle name="20% - Accent1 5 5 8 2 2" xfId="47638" xr:uid="{00000000-0005-0000-0000-00005FB90000}"/>
    <cellStyle name="20% - Accent1 5 5 8 3" xfId="47639" xr:uid="{00000000-0005-0000-0000-000060B90000}"/>
    <cellStyle name="20% - Accent1 5 5 9" xfId="47640" xr:uid="{00000000-0005-0000-0000-000061B90000}"/>
    <cellStyle name="20% - Accent1 5 5 9 2" xfId="47641" xr:uid="{00000000-0005-0000-0000-000062B90000}"/>
    <cellStyle name="20% - Accent1 5 6" xfId="47642" xr:uid="{00000000-0005-0000-0000-000063B90000}"/>
    <cellStyle name="20% - Accent1 5 6 10" xfId="47643" xr:uid="{00000000-0005-0000-0000-000064B90000}"/>
    <cellStyle name="20% - Accent1 5 6 10 2" xfId="47644" xr:uid="{00000000-0005-0000-0000-000065B90000}"/>
    <cellStyle name="20% - Accent1 5 6 11" xfId="47645" xr:uid="{00000000-0005-0000-0000-000066B90000}"/>
    <cellStyle name="20% - Accent1 5 6 2" xfId="47646" xr:uid="{00000000-0005-0000-0000-000067B90000}"/>
    <cellStyle name="20% - Accent1 5 6 2 2" xfId="47647" xr:uid="{00000000-0005-0000-0000-000068B90000}"/>
    <cellStyle name="20% - Accent1 5 6 2 2 2" xfId="47648" xr:uid="{00000000-0005-0000-0000-000069B90000}"/>
    <cellStyle name="20% - Accent1 5 6 2 2 2 2" xfId="47649" xr:uid="{00000000-0005-0000-0000-00006AB90000}"/>
    <cellStyle name="20% - Accent1 5 6 2 2 2 2 2" xfId="47650" xr:uid="{00000000-0005-0000-0000-00006BB90000}"/>
    <cellStyle name="20% - Accent1 5 6 2 2 2 3" xfId="47651" xr:uid="{00000000-0005-0000-0000-00006CB90000}"/>
    <cellStyle name="20% - Accent1 5 6 2 2 3" xfId="47652" xr:uid="{00000000-0005-0000-0000-00006DB90000}"/>
    <cellStyle name="20% - Accent1 5 6 2 2 3 2" xfId="47653" xr:uid="{00000000-0005-0000-0000-00006EB90000}"/>
    <cellStyle name="20% - Accent1 5 6 2 2 4" xfId="47654" xr:uid="{00000000-0005-0000-0000-00006FB90000}"/>
    <cellStyle name="20% - Accent1 5 6 2 3" xfId="47655" xr:uid="{00000000-0005-0000-0000-000070B90000}"/>
    <cellStyle name="20% - Accent1 5 6 2 3 2" xfId="47656" xr:uid="{00000000-0005-0000-0000-000071B90000}"/>
    <cellStyle name="20% - Accent1 5 6 2 3 2 2" xfId="47657" xr:uid="{00000000-0005-0000-0000-000072B90000}"/>
    <cellStyle name="20% - Accent1 5 6 2 3 2 2 2" xfId="47658" xr:uid="{00000000-0005-0000-0000-000073B90000}"/>
    <cellStyle name="20% - Accent1 5 6 2 3 2 3" xfId="47659" xr:uid="{00000000-0005-0000-0000-000074B90000}"/>
    <cellStyle name="20% - Accent1 5 6 2 3 3" xfId="47660" xr:uid="{00000000-0005-0000-0000-000075B90000}"/>
    <cellStyle name="20% - Accent1 5 6 2 3 3 2" xfId="47661" xr:uid="{00000000-0005-0000-0000-000076B90000}"/>
    <cellStyle name="20% - Accent1 5 6 2 3 4" xfId="47662" xr:uid="{00000000-0005-0000-0000-000077B90000}"/>
    <cellStyle name="20% - Accent1 5 6 2 4" xfId="47663" xr:uid="{00000000-0005-0000-0000-000078B90000}"/>
    <cellStyle name="20% - Accent1 5 6 2 4 2" xfId="47664" xr:uid="{00000000-0005-0000-0000-000079B90000}"/>
    <cellStyle name="20% - Accent1 5 6 2 4 2 2" xfId="47665" xr:uid="{00000000-0005-0000-0000-00007AB90000}"/>
    <cellStyle name="20% - Accent1 5 6 2 4 2 2 2" xfId="47666" xr:uid="{00000000-0005-0000-0000-00007BB90000}"/>
    <cellStyle name="20% - Accent1 5 6 2 4 2 3" xfId="47667" xr:uid="{00000000-0005-0000-0000-00007CB90000}"/>
    <cellStyle name="20% - Accent1 5 6 2 4 3" xfId="47668" xr:uid="{00000000-0005-0000-0000-00007DB90000}"/>
    <cellStyle name="20% - Accent1 5 6 2 4 3 2" xfId="47669" xr:uid="{00000000-0005-0000-0000-00007EB90000}"/>
    <cellStyle name="20% - Accent1 5 6 2 4 4" xfId="47670" xr:uid="{00000000-0005-0000-0000-00007FB90000}"/>
    <cellStyle name="20% - Accent1 5 6 2 5" xfId="47671" xr:uid="{00000000-0005-0000-0000-000080B90000}"/>
    <cellStyle name="20% - Accent1 5 6 2 5 2" xfId="47672" xr:uid="{00000000-0005-0000-0000-000081B90000}"/>
    <cellStyle name="20% - Accent1 5 6 2 5 2 2" xfId="47673" xr:uid="{00000000-0005-0000-0000-000082B90000}"/>
    <cellStyle name="20% - Accent1 5 6 2 5 3" xfId="47674" xr:uid="{00000000-0005-0000-0000-000083B90000}"/>
    <cellStyle name="20% - Accent1 5 6 2 6" xfId="47675" xr:uid="{00000000-0005-0000-0000-000084B90000}"/>
    <cellStyle name="20% - Accent1 5 6 2 6 2" xfId="47676" xr:uid="{00000000-0005-0000-0000-000085B90000}"/>
    <cellStyle name="20% - Accent1 5 6 2 6 2 2" xfId="47677" xr:uid="{00000000-0005-0000-0000-000086B90000}"/>
    <cellStyle name="20% - Accent1 5 6 2 6 3" xfId="47678" xr:uid="{00000000-0005-0000-0000-000087B90000}"/>
    <cellStyle name="20% - Accent1 5 6 2 7" xfId="47679" xr:uid="{00000000-0005-0000-0000-000088B90000}"/>
    <cellStyle name="20% - Accent1 5 6 2 7 2" xfId="47680" xr:uid="{00000000-0005-0000-0000-000089B90000}"/>
    <cellStyle name="20% - Accent1 5 6 2 8" xfId="47681" xr:uid="{00000000-0005-0000-0000-00008AB90000}"/>
    <cellStyle name="20% - Accent1 5 6 2 8 2" xfId="47682" xr:uid="{00000000-0005-0000-0000-00008BB90000}"/>
    <cellStyle name="20% - Accent1 5 6 2 9" xfId="47683" xr:uid="{00000000-0005-0000-0000-00008CB90000}"/>
    <cellStyle name="20% - Accent1 5 6 3" xfId="47684" xr:uid="{00000000-0005-0000-0000-00008DB90000}"/>
    <cellStyle name="20% - Accent1 5 6 3 2" xfId="47685" xr:uid="{00000000-0005-0000-0000-00008EB90000}"/>
    <cellStyle name="20% - Accent1 5 6 3 2 2" xfId="47686" xr:uid="{00000000-0005-0000-0000-00008FB90000}"/>
    <cellStyle name="20% - Accent1 5 6 3 2 2 2" xfId="47687" xr:uid="{00000000-0005-0000-0000-000090B90000}"/>
    <cellStyle name="20% - Accent1 5 6 3 2 2 2 2" xfId="47688" xr:uid="{00000000-0005-0000-0000-000091B90000}"/>
    <cellStyle name="20% - Accent1 5 6 3 2 2 3" xfId="47689" xr:uid="{00000000-0005-0000-0000-000092B90000}"/>
    <cellStyle name="20% - Accent1 5 6 3 2 3" xfId="47690" xr:uid="{00000000-0005-0000-0000-000093B90000}"/>
    <cellStyle name="20% - Accent1 5 6 3 2 3 2" xfId="47691" xr:uid="{00000000-0005-0000-0000-000094B90000}"/>
    <cellStyle name="20% - Accent1 5 6 3 2 4" xfId="47692" xr:uid="{00000000-0005-0000-0000-000095B90000}"/>
    <cellStyle name="20% - Accent1 5 6 3 3" xfId="47693" xr:uid="{00000000-0005-0000-0000-000096B90000}"/>
    <cellStyle name="20% - Accent1 5 6 3 3 2" xfId="47694" xr:uid="{00000000-0005-0000-0000-000097B90000}"/>
    <cellStyle name="20% - Accent1 5 6 3 3 2 2" xfId="47695" xr:uid="{00000000-0005-0000-0000-000098B90000}"/>
    <cellStyle name="20% - Accent1 5 6 3 3 2 2 2" xfId="47696" xr:uid="{00000000-0005-0000-0000-000099B90000}"/>
    <cellStyle name="20% - Accent1 5 6 3 3 2 3" xfId="47697" xr:uid="{00000000-0005-0000-0000-00009AB90000}"/>
    <cellStyle name="20% - Accent1 5 6 3 3 3" xfId="47698" xr:uid="{00000000-0005-0000-0000-00009BB90000}"/>
    <cellStyle name="20% - Accent1 5 6 3 3 3 2" xfId="47699" xr:uid="{00000000-0005-0000-0000-00009CB90000}"/>
    <cellStyle name="20% - Accent1 5 6 3 3 4" xfId="47700" xr:uid="{00000000-0005-0000-0000-00009DB90000}"/>
    <cellStyle name="20% - Accent1 5 6 3 4" xfId="47701" xr:uid="{00000000-0005-0000-0000-00009EB90000}"/>
    <cellStyle name="20% - Accent1 5 6 3 4 2" xfId="47702" xr:uid="{00000000-0005-0000-0000-00009FB90000}"/>
    <cellStyle name="20% - Accent1 5 6 3 4 2 2" xfId="47703" xr:uid="{00000000-0005-0000-0000-0000A0B90000}"/>
    <cellStyle name="20% - Accent1 5 6 3 4 2 2 2" xfId="47704" xr:uid="{00000000-0005-0000-0000-0000A1B90000}"/>
    <cellStyle name="20% - Accent1 5 6 3 4 2 3" xfId="47705" xr:uid="{00000000-0005-0000-0000-0000A2B90000}"/>
    <cellStyle name="20% - Accent1 5 6 3 4 3" xfId="47706" xr:uid="{00000000-0005-0000-0000-0000A3B90000}"/>
    <cellStyle name="20% - Accent1 5 6 3 4 3 2" xfId="47707" xr:uid="{00000000-0005-0000-0000-0000A4B90000}"/>
    <cellStyle name="20% - Accent1 5 6 3 4 4" xfId="47708" xr:uid="{00000000-0005-0000-0000-0000A5B90000}"/>
    <cellStyle name="20% - Accent1 5 6 3 5" xfId="47709" xr:uid="{00000000-0005-0000-0000-0000A6B90000}"/>
    <cellStyle name="20% - Accent1 5 6 3 5 2" xfId="47710" xr:uid="{00000000-0005-0000-0000-0000A7B90000}"/>
    <cellStyle name="20% - Accent1 5 6 3 5 2 2" xfId="47711" xr:uid="{00000000-0005-0000-0000-0000A8B90000}"/>
    <cellStyle name="20% - Accent1 5 6 3 5 3" xfId="47712" xr:uid="{00000000-0005-0000-0000-0000A9B90000}"/>
    <cellStyle name="20% - Accent1 5 6 3 6" xfId="47713" xr:uid="{00000000-0005-0000-0000-0000AAB90000}"/>
    <cellStyle name="20% - Accent1 5 6 3 6 2" xfId="47714" xr:uid="{00000000-0005-0000-0000-0000ABB90000}"/>
    <cellStyle name="20% - Accent1 5 6 3 6 2 2" xfId="47715" xr:uid="{00000000-0005-0000-0000-0000ACB90000}"/>
    <cellStyle name="20% - Accent1 5 6 3 6 3" xfId="47716" xr:uid="{00000000-0005-0000-0000-0000ADB90000}"/>
    <cellStyle name="20% - Accent1 5 6 3 7" xfId="47717" xr:uid="{00000000-0005-0000-0000-0000AEB90000}"/>
    <cellStyle name="20% - Accent1 5 6 3 7 2" xfId="47718" xr:uid="{00000000-0005-0000-0000-0000AFB90000}"/>
    <cellStyle name="20% - Accent1 5 6 3 8" xfId="47719" xr:uid="{00000000-0005-0000-0000-0000B0B90000}"/>
    <cellStyle name="20% - Accent1 5 6 3 8 2" xfId="47720" xr:uid="{00000000-0005-0000-0000-0000B1B90000}"/>
    <cellStyle name="20% - Accent1 5 6 3 9" xfId="47721" xr:uid="{00000000-0005-0000-0000-0000B2B90000}"/>
    <cellStyle name="20% - Accent1 5 6 4" xfId="47722" xr:uid="{00000000-0005-0000-0000-0000B3B90000}"/>
    <cellStyle name="20% - Accent1 5 6 4 2" xfId="47723" xr:uid="{00000000-0005-0000-0000-0000B4B90000}"/>
    <cellStyle name="20% - Accent1 5 6 4 2 2" xfId="47724" xr:uid="{00000000-0005-0000-0000-0000B5B90000}"/>
    <cellStyle name="20% - Accent1 5 6 4 2 2 2" xfId="47725" xr:uid="{00000000-0005-0000-0000-0000B6B90000}"/>
    <cellStyle name="20% - Accent1 5 6 4 2 3" xfId="47726" xr:uid="{00000000-0005-0000-0000-0000B7B90000}"/>
    <cellStyle name="20% - Accent1 5 6 4 3" xfId="47727" xr:uid="{00000000-0005-0000-0000-0000B8B90000}"/>
    <cellStyle name="20% - Accent1 5 6 4 3 2" xfId="47728" xr:uid="{00000000-0005-0000-0000-0000B9B90000}"/>
    <cellStyle name="20% - Accent1 5 6 4 4" xfId="47729" xr:uid="{00000000-0005-0000-0000-0000BAB90000}"/>
    <cellStyle name="20% - Accent1 5 6 5" xfId="47730" xr:uid="{00000000-0005-0000-0000-0000BBB90000}"/>
    <cellStyle name="20% - Accent1 5 6 5 2" xfId="47731" xr:uid="{00000000-0005-0000-0000-0000BCB90000}"/>
    <cellStyle name="20% - Accent1 5 6 5 2 2" xfId="47732" xr:uid="{00000000-0005-0000-0000-0000BDB90000}"/>
    <cellStyle name="20% - Accent1 5 6 5 2 2 2" xfId="47733" xr:uid="{00000000-0005-0000-0000-0000BEB90000}"/>
    <cellStyle name="20% - Accent1 5 6 5 2 3" xfId="47734" xr:uid="{00000000-0005-0000-0000-0000BFB90000}"/>
    <cellStyle name="20% - Accent1 5 6 5 3" xfId="47735" xr:uid="{00000000-0005-0000-0000-0000C0B90000}"/>
    <cellStyle name="20% - Accent1 5 6 5 3 2" xfId="47736" xr:uid="{00000000-0005-0000-0000-0000C1B90000}"/>
    <cellStyle name="20% - Accent1 5 6 5 4" xfId="47737" xr:uid="{00000000-0005-0000-0000-0000C2B90000}"/>
    <cellStyle name="20% - Accent1 5 6 6" xfId="47738" xr:uid="{00000000-0005-0000-0000-0000C3B90000}"/>
    <cellStyle name="20% - Accent1 5 6 6 2" xfId="47739" xr:uid="{00000000-0005-0000-0000-0000C4B90000}"/>
    <cellStyle name="20% - Accent1 5 6 6 2 2" xfId="47740" xr:uid="{00000000-0005-0000-0000-0000C5B90000}"/>
    <cellStyle name="20% - Accent1 5 6 6 2 2 2" xfId="47741" xr:uid="{00000000-0005-0000-0000-0000C6B90000}"/>
    <cellStyle name="20% - Accent1 5 6 6 2 3" xfId="47742" xr:uid="{00000000-0005-0000-0000-0000C7B90000}"/>
    <cellStyle name="20% - Accent1 5 6 6 3" xfId="47743" xr:uid="{00000000-0005-0000-0000-0000C8B90000}"/>
    <cellStyle name="20% - Accent1 5 6 6 3 2" xfId="47744" xr:uid="{00000000-0005-0000-0000-0000C9B90000}"/>
    <cellStyle name="20% - Accent1 5 6 6 4" xfId="47745" xr:uid="{00000000-0005-0000-0000-0000CAB90000}"/>
    <cellStyle name="20% - Accent1 5 6 7" xfId="47746" xr:uid="{00000000-0005-0000-0000-0000CBB90000}"/>
    <cellStyle name="20% - Accent1 5 6 7 2" xfId="47747" xr:uid="{00000000-0005-0000-0000-0000CCB90000}"/>
    <cellStyle name="20% - Accent1 5 6 7 2 2" xfId="47748" xr:uid="{00000000-0005-0000-0000-0000CDB90000}"/>
    <cellStyle name="20% - Accent1 5 6 7 3" xfId="47749" xr:uid="{00000000-0005-0000-0000-0000CEB90000}"/>
    <cellStyle name="20% - Accent1 5 6 8" xfId="47750" xr:uid="{00000000-0005-0000-0000-0000CFB90000}"/>
    <cellStyle name="20% - Accent1 5 6 8 2" xfId="47751" xr:uid="{00000000-0005-0000-0000-0000D0B90000}"/>
    <cellStyle name="20% - Accent1 5 6 8 2 2" xfId="47752" xr:uid="{00000000-0005-0000-0000-0000D1B90000}"/>
    <cellStyle name="20% - Accent1 5 6 8 3" xfId="47753" xr:uid="{00000000-0005-0000-0000-0000D2B90000}"/>
    <cellStyle name="20% - Accent1 5 6 9" xfId="47754" xr:uid="{00000000-0005-0000-0000-0000D3B90000}"/>
    <cellStyle name="20% - Accent1 5 6 9 2" xfId="47755" xr:uid="{00000000-0005-0000-0000-0000D4B90000}"/>
    <cellStyle name="20% - Accent1 5 7" xfId="47756" xr:uid="{00000000-0005-0000-0000-0000D5B90000}"/>
    <cellStyle name="20% - Accent1 5 7 2" xfId="47757" xr:uid="{00000000-0005-0000-0000-0000D6B90000}"/>
    <cellStyle name="20% - Accent1 5 7 2 2" xfId="47758" xr:uid="{00000000-0005-0000-0000-0000D7B90000}"/>
    <cellStyle name="20% - Accent1 5 7 2 2 2" xfId="47759" xr:uid="{00000000-0005-0000-0000-0000D8B90000}"/>
    <cellStyle name="20% - Accent1 5 7 2 2 2 2" xfId="47760" xr:uid="{00000000-0005-0000-0000-0000D9B90000}"/>
    <cellStyle name="20% - Accent1 5 7 2 2 3" xfId="47761" xr:uid="{00000000-0005-0000-0000-0000DAB90000}"/>
    <cellStyle name="20% - Accent1 5 7 2 3" xfId="47762" xr:uid="{00000000-0005-0000-0000-0000DBB90000}"/>
    <cellStyle name="20% - Accent1 5 7 2 3 2" xfId="47763" xr:uid="{00000000-0005-0000-0000-0000DCB90000}"/>
    <cellStyle name="20% - Accent1 5 7 2 4" xfId="47764" xr:uid="{00000000-0005-0000-0000-0000DDB90000}"/>
    <cellStyle name="20% - Accent1 5 7 3" xfId="47765" xr:uid="{00000000-0005-0000-0000-0000DEB90000}"/>
    <cellStyle name="20% - Accent1 5 7 3 2" xfId="47766" xr:uid="{00000000-0005-0000-0000-0000DFB90000}"/>
    <cellStyle name="20% - Accent1 5 7 3 2 2" xfId="47767" xr:uid="{00000000-0005-0000-0000-0000E0B90000}"/>
    <cellStyle name="20% - Accent1 5 7 3 2 2 2" xfId="47768" xr:uid="{00000000-0005-0000-0000-0000E1B90000}"/>
    <cellStyle name="20% - Accent1 5 7 3 2 3" xfId="47769" xr:uid="{00000000-0005-0000-0000-0000E2B90000}"/>
    <cellStyle name="20% - Accent1 5 7 3 3" xfId="47770" xr:uid="{00000000-0005-0000-0000-0000E3B90000}"/>
    <cellStyle name="20% - Accent1 5 7 3 3 2" xfId="47771" xr:uid="{00000000-0005-0000-0000-0000E4B90000}"/>
    <cellStyle name="20% - Accent1 5 7 3 4" xfId="47772" xr:uid="{00000000-0005-0000-0000-0000E5B90000}"/>
    <cellStyle name="20% - Accent1 5 7 4" xfId="47773" xr:uid="{00000000-0005-0000-0000-0000E6B90000}"/>
    <cellStyle name="20% - Accent1 5 7 4 2" xfId="47774" xr:uid="{00000000-0005-0000-0000-0000E7B90000}"/>
    <cellStyle name="20% - Accent1 5 7 4 2 2" xfId="47775" xr:uid="{00000000-0005-0000-0000-0000E8B90000}"/>
    <cellStyle name="20% - Accent1 5 7 4 2 2 2" xfId="47776" xr:uid="{00000000-0005-0000-0000-0000E9B90000}"/>
    <cellStyle name="20% - Accent1 5 7 4 2 3" xfId="47777" xr:uid="{00000000-0005-0000-0000-0000EAB90000}"/>
    <cellStyle name="20% - Accent1 5 7 4 3" xfId="47778" xr:uid="{00000000-0005-0000-0000-0000EBB90000}"/>
    <cellStyle name="20% - Accent1 5 7 4 3 2" xfId="47779" xr:uid="{00000000-0005-0000-0000-0000ECB90000}"/>
    <cellStyle name="20% - Accent1 5 7 4 4" xfId="47780" xr:uid="{00000000-0005-0000-0000-0000EDB90000}"/>
    <cellStyle name="20% - Accent1 5 7 5" xfId="47781" xr:uid="{00000000-0005-0000-0000-0000EEB90000}"/>
    <cellStyle name="20% - Accent1 5 7 5 2" xfId="47782" xr:uid="{00000000-0005-0000-0000-0000EFB90000}"/>
    <cellStyle name="20% - Accent1 5 7 5 2 2" xfId="47783" xr:uid="{00000000-0005-0000-0000-0000F0B90000}"/>
    <cellStyle name="20% - Accent1 5 7 5 3" xfId="47784" xr:uid="{00000000-0005-0000-0000-0000F1B90000}"/>
    <cellStyle name="20% - Accent1 5 7 6" xfId="47785" xr:uid="{00000000-0005-0000-0000-0000F2B90000}"/>
    <cellStyle name="20% - Accent1 5 7 6 2" xfId="47786" xr:uid="{00000000-0005-0000-0000-0000F3B90000}"/>
    <cellStyle name="20% - Accent1 5 7 6 2 2" xfId="47787" xr:uid="{00000000-0005-0000-0000-0000F4B90000}"/>
    <cellStyle name="20% - Accent1 5 7 6 3" xfId="47788" xr:uid="{00000000-0005-0000-0000-0000F5B90000}"/>
    <cellStyle name="20% - Accent1 5 7 7" xfId="47789" xr:uid="{00000000-0005-0000-0000-0000F6B90000}"/>
    <cellStyle name="20% - Accent1 5 7 7 2" xfId="47790" xr:uid="{00000000-0005-0000-0000-0000F7B90000}"/>
    <cellStyle name="20% - Accent1 5 7 8" xfId="47791" xr:uid="{00000000-0005-0000-0000-0000F8B90000}"/>
    <cellStyle name="20% - Accent1 5 7 8 2" xfId="47792" xr:uid="{00000000-0005-0000-0000-0000F9B90000}"/>
    <cellStyle name="20% - Accent1 5 7 9" xfId="47793" xr:uid="{00000000-0005-0000-0000-0000FAB90000}"/>
    <cellStyle name="20% - Accent1 5 8" xfId="47794" xr:uid="{00000000-0005-0000-0000-0000FBB90000}"/>
    <cellStyle name="20% - Accent1 5 8 2" xfId="47795" xr:uid="{00000000-0005-0000-0000-0000FCB90000}"/>
    <cellStyle name="20% - Accent1 5 8 2 2" xfId="47796" xr:uid="{00000000-0005-0000-0000-0000FDB90000}"/>
    <cellStyle name="20% - Accent1 5 8 2 2 2" xfId="47797" xr:uid="{00000000-0005-0000-0000-0000FEB90000}"/>
    <cellStyle name="20% - Accent1 5 8 2 2 2 2" xfId="47798" xr:uid="{00000000-0005-0000-0000-0000FFB90000}"/>
    <cellStyle name="20% - Accent1 5 8 2 2 3" xfId="47799" xr:uid="{00000000-0005-0000-0000-000000BA0000}"/>
    <cellStyle name="20% - Accent1 5 8 2 3" xfId="47800" xr:uid="{00000000-0005-0000-0000-000001BA0000}"/>
    <cellStyle name="20% - Accent1 5 8 2 3 2" xfId="47801" xr:uid="{00000000-0005-0000-0000-000002BA0000}"/>
    <cellStyle name="20% - Accent1 5 8 2 4" xfId="47802" xr:uid="{00000000-0005-0000-0000-000003BA0000}"/>
    <cellStyle name="20% - Accent1 5 8 3" xfId="47803" xr:uid="{00000000-0005-0000-0000-000004BA0000}"/>
    <cellStyle name="20% - Accent1 5 8 3 2" xfId="47804" xr:uid="{00000000-0005-0000-0000-000005BA0000}"/>
    <cellStyle name="20% - Accent1 5 8 3 2 2" xfId="47805" xr:uid="{00000000-0005-0000-0000-000006BA0000}"/>
    <cellStyle name="20% - Accent1 5 8 3 2 2 2" xfId="47806" xr:uid="{00000000-0005-0000-0000-000007BA0000}"/>
    <cellStyle name="20% - Accent1 5 8 3 2 3" xfId="47807" xr:uid="{00000000-0005-0000-0000-000008BA0000}"/>
    <cellStyle name="20% - Accent1 5 8 3 3" xfId="47808" xr:uid="{00000000-0005-0000-0000-000009BA0000}"/>
    <cellStyle name="20% - Accent1 5 8 3 3 2" xfId="47809" xr:uid="{00000000-0005-0000-0000-00000ABA0000}"/>
    <cellStyle name="20% - Accent1 5 8 3 4" xfId="47810" xr:uid="{00000000-0005-0000-0000-00000BBA0000}"/>
    <cellStyle name="20% - Accent1 5 8 4" xfId="47811" xr:uid="{00000000-0005-0000-0000-00000CBA0000}"/>
    <cellStyle name="20% - Accent1 5 8 4 2" xfId="47812" xr:uid="{00000000-0005-0000-0000-00000DBA0000}"/>
    <cellStyle name="20% - Accent1 5 8 4 2 2" xfId="47813" xr:uid="{00000000-0005-0000-0000-00000EBA0000}"/>
    <cellStyle name="20% - Accent1 5 8 4 2 2 2" xfId="47814" xr:uid="{00000000-0005-0000-0000-00000FBA0000}"/>
    <cellStyle name="20% - Accent1 5 8 4 2 3" xfId="47815" xr:uid="{00000000-0005-0000-0000-000010BA0000}"/>
    <cellStyle name="20% - Accent1 5 8 4 3" xfId="47816" xr:uid="{00000000-0005-0000-0000-000011BA0000}"/>
    <cellStyle name="20% - Accent1 5 8 4 3 2" xfId="47817" xr:uid="{00000000-0005-0000-0000-000012BA0000}"/>
    <cellStyle name="20% - Accent1 5 8 4 4" xfId="47818" xr:uid="{00000000-0005-0000-0000-000013BA0000}"/>
    <cellStyle name="20% - Accent1 5 8 5" xfId="47819" xr:uid="{00000000-0005-0000-0000-000014BA0000}"/>
    <cellStyle name="20% - Accent1 5 8 5 2" xfId="47820" xr:uid="{00000000-0005-0000-0000-000015BA0000}"/>
    <cellStyle name="20% - Accent1 5 8 5 2 2" xfId="47821" xr:uid="{00000000-0005-0000-0000-000016BA0000}"/>
    <cellStyle name="20% - Accent1 5 8 5 3" xfId="47822" xr:uid="{00000000-0005-0000-0000-000017BA0000}"/>
    <cellStyle name="20% - Accent1 5 8 6" xfId="47823" xr:uid="{00000000-0005-0000-0000-000018BA0000}"/>
    <cellStyle name="20% - Accent1 5 8 6 2" xfId="47824" xr:uid="{00000000-0005-0000-0000-000019BA0000}"/>
    <cellStyle name="20% - Accent1 5 8 6 2 2" xfId="47825" xr:uid="{00000000-0005-0000-0000-00001ABA0000}"/>
    <cellStyle name="20% - Accent1 5 8 6 3" xfId="47826" xr:uid="{00000000-0005-0000-0000-00001BBA0000}"/>
    <cellStyle name="20% - Accent1 5 8 7" xfId="47827" xr:uid="{00000000-0005-0000-0000-00001CBA0000}"/>
    <cellStyle name="20% - Accent1 5 8 7 2" xfId="47828" xr:uid="{00000000-0005-0000-0000-00001DBA0000}"/>
    <cellStyle name="20% - Accent1 5 8 8" xfId="47829" xr:uid="{00000000-0005-0000-0000-00001EBA0000}"/>
    <cellStyle name="20% - Accent1 5 8 8 2" xfId="47830" xr:uid="{00000000-0005-0000-0000-00001FBA0000}"/>
    <cellStyle name="20% - Accent1 5 8 9" xfId="47831" xr:uid="{00000000-0005-0000-0000-000020BA0000}"/>
    <cellStyle name="20% - Accent1 5 9" xfId="47832" xr:uid="{00000000-0005-0000-0000-000021BA0000}"/>
    <cellStyle name="20% - Accent1 5 9 2" xfId="47833" xr:uid="{00000000-0005-0000-0000-000022BA0000}"/>
    <cellStyle name="20% - Accent1 5 9 2 2" xfId="47834" xr:uid="{00000000-0005-0000-0000-000023BA0000}"/>
    <cellStyle name="20% - Accent1 5 9 2 2 2" xfId="47835" xr:uid="{00000000-0005-0000-0000-000024BA0000}"/>
    <cellStyle name="20% - Accent1 5 9 2 3" xfId="47836" xr:uid="{00000000-0005-0000-0000-000025BA0000}"/>
    <cellStyle name="20% - Accent1 5 9 3" xfId="47837" xr:uid="{00000000-0005-0000-0000-000026BA0000}"/>
    <cellStyle name="20% - Accent1 5 9 3 2" xfId="47838" xr:uid="{00000000-0005-0000-0000-000027BA0000}"/>
    <cellStyle name="20% - Accent1 5 9 4" xfId="47839" xr:uid="{00000000-0005-0000-0000-000028BA0000}"/>
    <cellStyle name="20% - Accent1 6" xfId="47840" xr:uid="{00000000-0005-0000-0000-000029BA0000}"/>
    <cellStyle name="20% - Accent1 6 10" xfId="47841" xr:uid="{00000000-0005-0000-0000-00002ABA0000}"/>
    <cellStyle name="20% - Accent1 6 10 2" xfId="47842" xr:uid="{00000000-0005-0000-0000-00002BBA0000}"/>
    <cellStyle name="20% - Accent1 6 10 2 2" xfId="47843" xr:uid="{00000000-0005-0000-0000-00002CBA0000}"/>
    <cellStyle name="20% - Accent1 6 10 2 2 2" xfId="47844" xr:uid="{00000000-0005-0000-0000-00002DBA0000}"/>
    <cellStyle name="20% - Accent1 6 10 2 3" xfId="47845" xr:uid="{00000000-0005-0000-0000-00002EBA0000}"/>
    <cellStyle name="20% - Accent1 6 10 3" xfId="47846" xr:uid="{00000000-0005-0000-0000-00002FBA0000}"/>
    <cellStyle name="20% - Accent1 6 10 3 2" xfId="47847" xr:uid="{00000000-0005-0000-0000-000030BA0000}"/>
    <cellStyle name="20% - Accent1 6 10 4" xfId="47848" xr:uid="{00000000-0005-0000-0000-000031BA0000}"/>
    <cellStyle name="20% - Accent1 6 11" xfId="47849" xr:uid="{00000000-0005-0000-0000-000032BA0000}"/>
    <cellStyle name="20% - Accent1 6 11 2" xfId="47850" xr:uid="{00000000-0005-0000-0000-000033BA0000}"/>
    <cellStyle name="20% - Accent1 6 11 2 2" xfId="47851" xr:uid="{00000000-0005-0000-0000-000034BA0000}"/>
    <cellStyle name="20% - Accent1 6 11 2 2 2" xfId="47852" xr:uid="{00000000-0005-0000-0000-000035BA0000}"/>
    <cellStyle name="20% - Accent1 6 11 2 3" xfId="47853" xr:uid="{00000000-0005-0000-0000-000036BA0000}"/>
    <cellStyle name="20% - Accent1 6 11 3" xfId="47854" xr:uid="{00000000-0005-0000-0000-000037BA0000}"/>
    <cellStyle name="20% - Accent1 6 11 3 2" xfId="47855" xr:uid="{00000000-0005-0000-0000-000038BA0000}"/>
    <cellStyle name="20% - Accent1 6 11 4" xfId="47856" xr:uid="{00000000-0005-0000-0000-000039BA0000}"/>
    <cellStyle name="20% - Accent1 6 12" xfId="47857" xr:uid="{00000000-0005-0000-0000-00003ABA0000}"/>
    <cellStyle name="20% - Accent1 6 12 2" xfId="47858" xr:uid="{00000000-0005-0000-0000-00003BBA0000}"/>
    <cellStyle name="20% - Accent1 6 12 2 2" xfId="47859" xr:uid="{00000000-0005-0000-0000-00003CBA0000}"/>
    <cellStyle name="20% - Accent1 6 12 3" xfId="47860" xr:uid="{00000000-0005-0000-0000-00003DBA0000}"/>
    <cellStyle name="20% - Accent1 6 13" xfId="47861" xr:uid="{00000000-0005-0000-0000-00003EBA0000}"/>
    <cellStyle name="20% - Accent1 6 13 2" xfId="47862" xr:uid="{00000000-0005-0000-0000-00003FBA0000}"/>
    <cellStyle name="20% - Accent1 6 13 2 2" xfId="47863" xr:uid="{00000000-0005-0000-0000-000040BA0000}"/>
    <cellStyle name="20% - Accent1 6 13 3" xfId="47864" xr:uid="{00000000-0005-0000-0000-000041BA0000}"/>
    <cellStyle name="20% - Accent1 6 14" xfId="47865" xr:uid="{00000000-0005-0000-0000-000042BA0000}"/>
    <cellStyle name="20% - Accent1 6 14 2" xfId="47866" xr:uid="{00000000-0005-0000-0000-000043BA0000}"/>
    <cellStyle name="20% - Accent1 6 15" xfId="47867" xr:uid="{00000000-0005-0000-0000-000044BA0000}"/>
    <cellStyle name="20% - Accent1 6 15 2" xfId="47868" xr:uid="{00000000-0005-0000-0000-000045BA0000}"/>
    <cellStyle name="20% - Accent1 6 16" xfId="47869" xr:uid="{00000000-0005-0000-0000-000046BA0000}"/>
    <cellStyle name="20% - Accent1 6 2" xfId="47870" xr:uid="{00000000-0005-0000-0000-000047BA0000}"/>
    <cellStyle name="20% - Accent1 6 2 10" xfId="47871" xr:uid="{00000000-0005-0000-0000-000048BA0000}"/>
    <cellStyle name="20% - Accent1 6 2 10 2" xfId="47872" xr:uid="{00000000-0005-0000-0000-000049BA0000}"/>
    <cellStyle name="20% - Accent1 6 2 10 2 2" xfId="47873" xr:uid="{00000000-0005-0000-0000-00004ABA0000}"/>
    <cellStyle name="20% - Accent1 6 2 10 2 2 2" xfId="47874" xr:uid="{00000000-0005-0000-0000-00004BBA0000}"/>
    <cellStyle name="20% - Accent1 6 2 10 2 3" xfId="47875" xr:uid="{00000000-0005-0000-0000-00004CBA0000}"/>
    <cellStyle name="20% - Accent1 6 2 10 3" xfId="47876" xr:uid="{00000000-0005-0000-0000-00004DBA0000}"/>
    <cellStyle name="20% - Accent1 6 2 10 3 2" xfId="47877" xr:uid="{00000000-0005-0000-0000-00004EBA0000}"/>
    <cellStyle name="20% - Accent1 6 2 10 4" xfId="47878" xr:uid="{00000000-0005-0000-0000-00004FBA0000}"/>
    <cellStyle name="20% - Accent1 6 2 11" xfId="47879" xr:uid="{00000000-0005-0000-0000-000050BA0000}"/>
    <cellStyle name="20% - Accent1 6 2 11 2" xfId="47880" xr:uid="{00000000-0005-0000-0000-000051BA0000}"/>
    <cellStyle name="20% - Accent1 6 2 11 2 2" xfId="47881" xr:uid="{00000000-0005-0000-0000-000052BA0000}"/>
    <cellStyle name="20% - Accent1 6 2 11 3" xfId="47882" xr:uid="{00000000-0005-0000-0000-000053BA0000}"/>
    <cellStyle name="20% - Accent1 6 2 12" xfId="47883" xr:uid="{00000000-0005-0000-0000-000054BA0000}"/>
    <cellStyle name="20% - Accent1 6 2 12 2" xfId="47884" xr:uid="{00000000-0005-0000-0000-000055BA0000}"/>
    <cellStyle name="20% - Accent1 6 2 12 2 2" xfId="47885" xr:uid="{00000000-0005-0000-0000-000056BA0000}"/>
    <cellStyle name="20% - Accent1 6 2 12 3" xfId="47886" xr:uid="{00000000-0005-0000-0000-000057BA0000}"/>
    <cellStyle name="20% - Accent1 6 2 13" xfId="47887" xr:uid="{00000000-0005-0000-0000-000058BA0000}"/>
    <cellStyle name="20% - Accent1 6 2 13 2" xfId="47888" xr:uid="{00000000-0005-0000-0000-000059BA0000}"/>
    <cellStyle name="20% - Accent1 6 2 14" xfId="47889" xr:uid="{00000000-0005-0000-0000-00005ABA0000}"/>
    <cellStyle name="20% - Accent1 6 2 14 2" xfId="47890" xr:uid="{00000000-0005-0000-0000-00005BBA0000}"/>
    <cellStyle name="20% - Accent1 6 2 15" xfId="47891" xr:uid="{00000000-0005-0000-0000-00005CBA0000}"/>
    <cellStyle name="20% - Accent1 6 2 2" xfId="47892" xr:uid="{00000000-0005-0000-0000-00005DBA0000}"/>
    <cellStyle name="20% - Accent1 6 2 2 10" xfId="47893" xr:uid="{00000000-0005-0000-0000-00005EBA0000}"/>
    <cellStyle name="20% - Accent1 6 2 2 10 2" xfId="47894" xr:uid="{00000000-0005-0000-0000-00005FBA0000}"/>
    <cellStyle name="20% - Accent1 6 2 2 10 2 2" xfId="47895" xr:uid="{00000000-0005-0000-0000-000060BA0000}"/>
    <cellStyle name="20% - Accent1 6 2 2 10 3" xfId="47896" xr:uid="{00000000-0005-0000-0000-000061BA0000}"/>
    <cellStyle name="20% - Accent1 6 2 2 11" xfId="47897" xr:uid="{00000000-0005-0000-0000-000062BA0000}"/>
    <cellStyle name="20% - Accent1 6 2 2 11 2" xfId="47898" xr:uid="{00000000-0005-0000-0000-000063BA0000}"/>
    <cellStyle name="20% - Accent1 6 2 2 11 2 2" xfId="47899" xr:uid="{00000000-0005-0000-0000-000064BA0000}"/>
    <cellStyle name="20% - Accent1 6 2 2 11 3" xfId="47900" xr:uid="{00000000-0005-0000-0000-000065BA0000}"/>
    <cellStyle name="20% - Accent1 6 2 2 12" xfId="47901" xr:uid="{00000000-0005-0000-0000-000066BA0000}"/>
    <cellStyle name="20% - Accent1 6 2 2 12 2" xfId="47902" xr:uid="{00000000-0005-0000-0000-000067BA0000}"/>
    <cellStyle name="20% - Accent1 6 2 2 13" xfId="47903" xr:uid="{00000000-0005-0000-0000-000068BA0000}"/>
    <cellStyle name="20% - Accent1 6 2 2 13 2" xfId="47904" xr:uid="{00000000-0005-0000-0000-000069BA0000}"/>
    <cellStyle name="20% - Accent1 6 2 2 14" xfId="47905" xr:uid="{00000000-0005-0000-0000-00006ABA0000}"/>
    <cellStyle name="20% - Accent1 6 2 2 2" xfId="47906" xr:uid="{00000000-0005-0000-0000-00006BBA0000}"/>
    <cellStyle name="20% - Accent1 6 2 2 2 10" xfId="47907" xr:uid="{00000000-0005-0000-0000-00006CBA0000}"/>
    <cellStyle name="20% - Accent1 6 2 2 2 10 2" xfId="47908" xr:uid="{00000000-0005-0000-0000-00006DBA0000}"/>
    <cellStyle name="20% - Accent1 6 2 2 2 11" xfId="47909" xr:uid="{00000000-0005-0000-0000-00006EBA0000}"/>
    <cellStyle name="20% - Accent1 6 2 2 2 2" xfId="47910" xr:uid="{00000000-0005-0000-0000-00006FBA0000}"/>
    <cellStyle name="20% - Accent1 6 2 2 2 2 2" xfId="47911" xr:uid="{00000000-0005-0000-0000-000070BA0000}"/>
    <cellStyle name="20% - Accent1 6 2 2 2 2 2 2" xfId="47912" xr:uid="{00000000-0005-0000-0000-000071BA0000}"/>
    <cellStyle name="20% - Accent1 6 2 2 2 2 2 2 2" xfId="47913" xr:uid="{00000000-0005-0000-0000-000072BA0000}"/>
    <cellStyle name="20% - Accent1 6 2 2 2 2 2 2 2 2" xfId="47914" xr:uid="{00000000-0005-0000-0000-000073BA0000}"/>
    <cellStyle name="20% - Accent1 6 2 2 2 2 2 2 3" xfId="47915" xr:uid="{00000000-0005-0000-0000-000074BA0000}"/>
    <cellStyle name="20% - Accent1 6 2 2 2 2 2 3" xfId="47916" xr:uid="{00000000-0005-0000-0000-000075BA0000}"/>
    <cellStyle name="20% - Accent1 6 2 2 2 2 2 3 2" xfId="47917" xr:uid="{00000000-0005-0000-0000-000076BA0000}"/>
    <cellStyle name="20% - Accent1 6 2 2 2 2 2 4" xfId="47918" xr:uid="{00000000-0005-0000-0000-000077BA0000}"/>
    <cellStyle name="20% - Accent1 6 2 2 2 2 3" xfId="47919" xr:uid="{00000000-0005-0000-0000-000078BA0000}"/>
    <cellStyle name="20% - Accent1 6 2 2 2 2 3 2" xfId="47920" xr:uid="{00000000-0005-0000-0000-000079BA0000}"/>
    <cellStyle name="20% - Accent1 6 2 2 2 2 3 2 2" xfId="47921" xr:uid="{00000000-0005-0000-0000-00007ABA0000}"/>
    <cellStyle name="20% - Accent1 6 2 2 2 2 3 2 2 2" xfId="47922" xr:uid="{00000000-0005-0000-0000-00007BBA0000}"/>
    <cellStyle name="20% - Accent1 6 2 2 2 2 3 2 3" xfId="47923" xr:uid="{00000000-0005-0000-0000-00007CBA0000}"/>
    <cellStyle name="20% - Accent1 6 2 2 2 2 3 3" xfId="47924" xr:uid="{00000000-0005-0000-0000-00007DBA0000}"/>
    <cellStyle name="20% - Accent1 6 2 2 2 2 3 3 2" xfId="47925" xr:uid="{00000000-0005-0000-0000-00007EBA0000}"/>
    <cellStyle name="20% - Accent1 6 2 2 2 2 3 4" xfId="47926" xr:uid="{00000000-0005-0000-0000-00007FBA0000}"/>
    <cellStyle name="20% - Accent1 6 2 2 2 2 4" xfId="47927" xr:uid="{00000000-0005-0000-0000-000080BA0000}"/>
    <cellStyle name="20% - Accent1 6 2 2 2 2 4 2" xfId="47928" xr:uid="{00000000-0005-0000-0000-000081BA0000}"/>
    <cellStyle name="20% - Accent1 6 2 2 2 2 4 2 2" xfId="47929" xr:uid="{00000000-0005-0000-0000-000082BA0000}"/>
    <cellStyle name="20% - Accent1 6 2 2 2 2 4 2 2 2" xfId="47930" xr:uid="{00000000-0005-0000-0000-000083BA0000}"/>
    <cellStyle name="20% - Accent1 6 2 2 2 2 4 2 3" xfId="47931" xr:uid="{00000000-0005-0000-0000-000084BA0000}"/>
    <cellStyle name="20% - Accent1 6 2 2 2 2 4 3" xfId="47932" xr:uid="{00000000-0005-0000-0000-000085BA0000}"/>
    <cellStyle name="20% - Accent1 6 2 2 2 2 4 3 2" xfId="47933" xr:uid="{00000000-0005-0000-0000-000086BA0000}"/>
    <cellStyle name="20% - Accent1 6 2 2 2 2 4 4" xfId="47934" xr:uid="{00000000-0005-0000-0000-000087BA0000}"/>
    <cellStyle name="20% - Accent1 6 2 2 2 2 5" xfId="47935" xr:uid="{00000000-0005-0000-0000-000088BA0000}"/>
    <cellStyle name="20% - Accent1 6 2 2 2 2 5 2" xfId="47936" xr:uid="{00000000-0005-0000-0000-000089BA0000}"/>
    <cellStyle name="20% - Accent1 6 2 2 2 2 5 2 2" xfId="47937" xr:uid="{00000000-0005-0000-0000-00008ABA0000}"/>
    <cellStyle name="20% - Accent1 6 2 2 2 2 5 3" xfId="47938" xr:uid="{00000000-0005-0000-0000-00008BBA0000}"/>
    <cellStyle name="20% - Accent1 6 2 2 2 2 6" xfId="47939" xr:uid="{00000000-0005-0000-0000-00008CBA0000}"/>
    <cellStyle name="20% - Accent1 6 2 2 2 2 6 2" xfId="47940" xr:uid="{00000000-0005-0000-0000-00008DBA0000}"/>
    <cellStyle name="20% - Accent1 6 2 2 2 2 6 2 2" xfId="47941" xr:uid="{00000000-0005-0000-0000-00008EBA0000}"/>
    <cellStyle name="20% - Accent1 6 2 2 2 2 6 3" xfId="47942" xr:uid="{00000000-0005-0000-0000-00008FBA0000}"/>
    <cellStyle name="20% - Accent1 6 2 2 2 2 7" xfId="47943" xr:uid="{00000000-0005-0000-0000-000090BA0000}"/>
    <cellStyle name="20% - Accent1 6 2 2 2 2 7 2" xfId="47944" xr:uid="{00000000-0005-0000-0000-000091BA0000}"/>
    <cellStyle name="20% - Accent1 6 2 2 2 2 8" xfId="47945" xr:uid="{00000000-0005-0000-0000-000092BA0000}"/>
    <cellStyle name="20% - Accent1 6 2 2 2 2 8 2" xfId="47946" xr:uid="{00000000-0005-0000-0000-000093BA0000}"/>
    <cellStyle name="20% - Accent1 6 2 2 2 2 9" xfId="47947" xr:uid="{00000000-0005-0000-0000-000094BA0000}"/>
    <cellStyle name="20% - Accent1 6 2 2 2 3" xfId="47948" xr:uid="{00000000-0005-0000-0000-000095BA0000}"/>
    <cellStyle name="20% - Accent1 6 2 2 2 3 2" xfId="47949" xr:uid="{00000000-0005-0000-0000-000096BA0000}"/>
    <cellStyle name="20% - Accent1 6 2 2 2 3 2 2" xfId="47950" xr:uid="{00000000-0005-0000-0000-000097BA0000}"/>
    <cellStyle name="20% - Accent1 6 2 2 2 3 2 2 2" xfId="47951" xr:uid="{00000000-0005-0000-0000-000098BA0000}"/>
    <cellStyle name="20% - Accent1 6 2 2 2 3 2 2 2 2" xfId="47952" xr:uid="{00000000-0005-0000-0000-000099BA0000}"/>
    <cellStyle name="20% - Accent1 6 2 2 2 3 2 2 3" xfId="47953" xr:uid="{00000000-0005-0000-0000-00009ABA0000}"/>
    <cellStyle name="20% - Accent1 6 2 2 2 3 2 3" xfId="47954" xr:uid="{00000000-0005-0000-0000-00009BBA0000}"/>
    <cellStyle name="20% - Accent1 6 2 2 2 3 2 3 2" xfId="47955" xr:uid="{00000000-0005-0000-0000-00009CBA0000}"/>
    <cellStyle name="20% - Accent1 6 2 2 2 3 2 4" xfId="47956" xr:uid="{00000000-0005-0000-0000-00009DBA0000}"/>
    <cellStyle name="20% - Accent1 6 2 2 2 3 3" xfId="47957" xr:uid="{00000000-0005-0000-0000-00009EBA0000}"/>
    <cellStyle name="20% - Accent1 6 2 2 2 3 3 2" xfId="47958" xr:uid="{00000000-0005-0000-0000-00009FBA0000}"/>
    <cellStyle name="20% - Accent1 6 2 2 2 3 3 2 2" xfId="47959" xr:uid="{00000000-0005-0000-0000-0000A0BA0000}"/>
    <cellStyle name="20% - Accent1 6 2 2 2 3 3 2 2 2" xfId="47960" xr:uid="{00000000-0005-0000-0000-0000A1BA0000}"/>
    <cellStyle name="20% - Accent1 6 2 2 2 3 3 2 3" xfId="47961" xr:uid="{00000000-0005-0000-0000-0000A2BA0000}"/>
    <cellStyle name="20% - Accent1 6 2 2 2 3 3 3" xfId="47962" xr:uid="{00000000-0005-0000-0000-0000A3BA0000}"/>
    <cellStyle name="20% - Accent1 6 2 2 2 3 3 3 2" xfId="47963" xr:uid="{00000000-0005-0000-0000-0000A4BA0000}"/>
    <cellStyle name="20% - Accent1 6 2 2 2 3 3 4" xfId="47964" xr:uid="{00000000-0005-0000-0000-0000A5BA0000}"/>
    <cellStyle name="20% - Accent1 6 2 2 2 3 4" xfId="47965" xr:uid="{00000000-0005-0000-0000-0000A6BA0000}"/>
    <cellStyle name="20% - Accent1 6 2 2 2 3 4 2" xfId="47966" xr:uid="{00000000-0005-0000-0000-0000A7BA0000}"/>
    <cellStyle name="20% - Accent1 6 2 2 2 3 4 2 2" xfId="47967" xr:uid="{00000000-0005-0000-0000-0000A8BA0000}"/>
    <cellStyle name="20% - Accent1 6 2 2 2 3 4 2 2 2" xfId="47968" xr:uid="{00000000-0005-0000-0000-0000A9BA0000}"/>
    <cellStyle name="20% - Accent1 6 2 2 2 3 4 2 3" xfId="47969" xr:uid="{00000000-0005-0000-0000-0000AABA0000}"/>
    <cellStyle name="20% - Accent1 6 2 2 2 3 4 3" xfId="47970" xr:uid="{00000000-0005-0000-0000-0000ABBA0000}"/>
    <cellStyle name="20% - Accent1 6 2 2 2 3 4 3 2" xfId="47971" xr:uid="{00000000-0005-0000-0000-0000ACBA0000}"/>
    <cellStyle name="20% - Accent1 6 2 2 2 3 4 4" xfId="47972" xr:uid="{00000000-0005-0000-0000-0000ADBA0000}"/>
    <cellStyle name="20% - Accent1 6 2 2 2 3 5" xfId="47973" xr:uid="{00000000-0005-0000-0000-0000AEBA0000}"/>
    <cellStyle name="20% - Accent1 6 2 2 2 3 5 2" xfId="47974" xr:uid="{00000000-0005-0000-0000-0000AFBA0000}"/>
    <cellStyle name="20% - Accent1 6 2 2 2 3 5 2 2" xfId="47975" xr:uid="{00000000-0005-0000-0000-0000B0BA0000}"/>
    <cellStyle name="20% - Accent1 6 2 2 2 3 5 3" xfId="47976" xr:uid="{00000000-0005-0000-0000-0000B1BA0000}"/>
    <cellStyle name="20% - Accent1 6 2 2 2 3 6" xfId="47977" xr:uid="{00000000-0005-0000-0000-0000B2BA0000}"/>
    <cellStyle name="20% - Accent1 6 2 2 2 3 6 2" xfId="47978" xr:uid="{00000000-0005-0000-0000-0000B3BA0000}"/>
    <cellStyle name="20% - Accent1 6 2 2 2 3 6 2 2" xfId="47979" xr:uid="{00000000-0005-0000-0000-0000B4BA0000}"/>
    <cellStyle name="20% - Accent1 6 2 2 2 3 6 3" xfId="47980" xr:uid="{00000000-0005-0000-0000-0000B5BA0000}"/>
    <cellStyle name="20% - Accent1 6 2 2 2 3 7" xfId="47981" xr:uid="{00000000-0005-0000-0000-0000B6BA0000}"/>
    <cellStyle name="20% - Accent1 6 2 2 2 3 7 2" xfId="47982" xr:uid="{00000000-0005-0000-0000-0000B7BA0000}"/>
    <cellStyle name="20% - Accent1 6 2 2 2 3 8" xfId="47983" xr:uid="{00000000-0005-0000-0000-0000B8BA0000}"/>
    <cellStyle name="20% - Accent1 6 2 2 2 3 8 2" xfId="47984" xr:uid="{00000000-0005-0000-0000-0000B9BA0000}"/>
    <cellStyle name="20% - Accent1 6 2 2 2 3 9" xfId="47985" xr:uid="{00000000-0005-0000-0000-0000BABA0000}"/>
    <cellStyle name="20% - Accent1 6 2 2 2 4" xfId="47986" xr:uid="{00000000-0005-0000-0000-0000BBBA0000}"/>
    <cellStyle name="20% - Accent1 6 2 2 2 4 2" xfId="47987" xr:uid="{00000000-0005-0000-0000-0000BCBA0000}"/>
    <cellStyle name="20% - Accent1 6 2 2 2 4 2 2" xfId="47988" xr:uid="{00000000-0005-0000-0000-0000BDBA0000}"/>
    <cellStyle name="20% - Accent1 6 2 2 2 4 2 2 2" xfId="47989" xr:uid="{00000000-0005-0000-0000-0000BEBA0000}"/>
    <cellStyle name="20% - Accent1 6 2 2 2 4 2 3" xfId="47990" xr:uid="{00000000-0005-0000-0000-0000BFBA0000}"/>
    <cellStyle name="20% - Accent1 6 2 2 2 4 3" xfId="47991" xr:uid="{00000000-0005-0000-0000-0000C0BA0000}"/>
    <cellStyle name="20% - Accent1 6 2 2 2 4 3 2" xfId="47992" xr:uid="{00000000-0005-0000-0000-0000C1BA0000}"/>
    <cellStyle name="20% - Accent1 6 2 2 2 4 4" xfId="47993" xr:uid="{00000000-0005-0000-0000-0000C2BA0000}"/>
    <cellStyle name="20% - Accent1 6 2 2 2 5" xfId="47994" xr:uid="{00000000-0005-0000-0000-0000C3BA0000}"/>
    <cellStyle name="20% - Accent1 6 2 2 2 5 2" xfId="47995" xr:uid="{00000000-0005-0000-0000-0000C4BA0000}"/>
    <cellStyle name="20% - Accent1 6 2 2 2 5 2 2" xfId="47996" xr:uid="{00000000-0005-0000-0000-0000C5BA0000}"/>
    <cellStyle name="20% - Accent1 6 2 2 2 5 2 2 2" xfId="47997" xr:uid="{00000000-0005-0000-0000-0000C6BA0000}"/>
    <cellStyle name="20% - Accent1 6 2 2 2 5 2 3" xfId="47998" xr:uid="{00000000-0005-0000-0000-0000C7BA0000}"/>
    <cellStyle name="20% - Accent1 6 2 2 2 5 3" xfId="47999" xr:uid="{00000000-0005-0000-0000-0000C8BA0000}"/>
    <cellStyle name="20% - Accent1 6 2 2 2 5 3 2" xfId="48000" xr:uid="{00000000-0005-0000-0000-0000C9BA0000}"/>
    <cellStyle name="20% - Accent1 6 2 2 2 5 4" xfId="48001" xr:uid="{00000000-0005-0000-0000-0000CABA0000}"/>
    <cellStyle name="20% - Accent1 6 2 2 2 6" xfId="48002" xr:uid="{00000000-0005-0000-0000-0000CBBA0000}"/>
    <cellStyle name="20% - Accent1 6 2 2 2 6 2" xfId="48003" xr:uid="{00000000-0005-0000-0000-0000CCBA0000}"/>
    <cellStyle name="20% - Accent1 6 2 2 2 6 2 2" xfId="48004" xr:uid="{00000000-0005-0000-0000-0000CDBA0000}"/>
    <cellStyle name="20% - Accent1 6 2 2 2 6 2 2 2" xfId="48005" xr:uid="{00000000-0005-0000-0000-0000CEBA0000}"/>
    <cellStyle name="20% - Accent1 6 2 2 2 6 2 3" xfId="48006" xr:uid="{00000000-0005-0000-0000-0000CFBA0000}"/>
    <cellStyle name="20% - Accent1 6 2 2 2 6 3" xfId="48007" xr:uid="{00000000-0005-0000-0000-0000D0BA0000}"/>
    <cellStyle name="20% - Accent1 6 2 2 2 6 3 2" xfId="48008" xr:uid="{00000000-0005-0000-0000-0000D1BA0000}"/>
    <cellStyle name="20% - Accent1 6 2 2 2 6 4" xfId="48009" xr:uid="{00000000-0005-0000-0000-0000D2BA0000}"/>
    <cellStyle name="20% - Accent1 6 2 2 2 7" xfId="48010" xr:uid="{00000000-0005-0000-0000-0000D3BA0000}"/>
    <cellStyle name="20% - Accent1 6 2 2 2 7 2" xfId="48011" xr:uid="{00000000-0005-0000-0000-0000D4BA0000}"/>
    <cellStyle name="20% - Accent1 6 2 2 2 7 2 2" xfId="48012" xr:uid="{00000000-0005-0000-0000-0000D5BA0000}"/>
    <cellStyle name="20% - Accent1 6 2 2 2 7 3" xfId="48013" xr:uid="{00000000-0005-0000-0000-0000D6BA0000}"/>
    <cellStyle name="20% - Accent1 6 2 2 2 8" xfId="48014" xr:uid="{00000000-0005-0000-0000-0000D7BA0000}"/>
    <cellStyle name="20% - Accent1 6 2 2 2 8 2" xfId="48015" xr:uid="{00000000-0005-0000-0000-0000D8BA0000}"/>
    <cellStyle name="20% - Accent1 6 2 2 2 8 2 2" xfId="48016" xr:uid="{00000000-0005-0000-0000-0000D9BA0000}"/>
    <cellStyle name="20% - Accent1 6 2 2 2 8 3" xfId="48017" xr:uid="{00000000-0005-0000-0000-0000DABA0000}"/>
    <cellStyle name="20% - Accent1 6 2 2 2 9" xfId="48018" xr:uid="{00000000-0005-0000-0000-0000DBBA0000}"/>
    <cellStyle name="20% - Accent1 6 2 2 2 9 2" xfId="48019" xr:uid="{00000000-0005-0000-0000-0000DCBA0000}"/>
    <cellStyle name="20% - Accent1 6 2 2 3" xfId="48020" xr:uid="{00000000-0005-0000-0000-0000DDBA0000}"/>
    <cellStyle name="20% - Accent1 6 2 2 3 10" xfId="48021" xr:uid="{00000000-0005-0000-0000-0000DEBA0000}"/>
    <cellStyle name="20% - Accent1 6 2 2 3 10 2" xfId="48022" xr:uid="{00000000-0005-0000-0000-0000DFBA0000}"/>
    <cellStyle name="20% - Accent1 6 2 2 3 11" xfId="48023" xr:uid="{00000000-0005-0000-0000-0000E0BA0000}"/>
    <cellStyle name="20% - Accent1 6 2 2 3 2" xfId="48024" xr:uid="{00000000-0005-0000-0000-0000E1BA0000}"/>
    <cellStyle name="20% - Accent1 6 2 2 3 2 2" xfId="48025" xr:uid="{00000000-0005-0000-0000-0000E2BA0000}"/>
    <cellStyle name="20% - Accent1 6 2 2 3 2 2 2" xfId="48026" xr:uid="{00000000-0005-0000-0000-0000E3BA0000}"/>
    <cellStyle name="20% - Accent1 6 2 2 3 2 2 2 2" xfId="48027" xr:uid="{00000000-0005-0000-0000-0000E4BA0000}"/>
    <cellStyle name="20% - Accent1 6 2 2 3 2 2 2 2 2" xfId="48028" xr:uid="{00000000-0005-0000-0000-0000E5BA0000}"/>
    <cellStyle name="20% - Accent1 6 2 2 3 2 2 2 3" xfId="48029" xr:uid="{00000000-0005-0000-0000-0000E6BA0000}"/>
    <cellStyle name="20% - Accent1 6 2 2 3 2 2 3" xfId="48030" xr:uid="{00000000-0005-0000-0000-0000E7BA0000}"/>
    <cellStyle name="20% - Accent1 6 2 2 3 2 2 3 2" xfId="48031" xr:uid="{00000000-0005-0000-0000-0000E8BA0000}"/>
    <cellStyle name="20% - Accent1 6 2 2 3 2 2 4" xfId="48032" xr:uid="{00000000-0005-0000-0000-0000E9BA0000}"/>
    <cellStyle name="20% - Accent1 6 2 2 3 2 3" xfId="48033" xr:uid="{00000000-0005-0000-0000-0000EABA0000}"/>
    <cellStyle name="20% - Accent1 6 2 2 3 2 3 2" xfId="48034" xr:uid="{00000000-0005-0000-0000-0000EBBA0000}"/>
    <cellStyle name="20% - Accent1 6 2 2 3 2 3 2 2" xfId="48035" xr:uid="{00000000-0005-0000-0000-0000ECBA0000}"/>
    <cellStyle name="20% - Accent1 6 2 2 3 2 3 2 2 2" xfId="48036" xr:uid="{00000000-0005-0000-0000-0000EDBA0000}"/>
    <cellStyle name="20% - Accent1 6 2 2 3 2 3 2 3" xfId="48037" xr:uid="{00000000-0005-0000-0000-0000EEBA0000}"/>
    <cellStyle name="20% - Accent1 6 2 2 3 2 3 3" xfId="48038" xr:uid="{00000000-0005-0000-0000-0000EFBA0000}"/>
    <cellStyle name="20% - Accent1 6 2 2 3 2 3 3 2" xfId="48039" xr:uid="{00000000-0005-0000-0000-0000F0BA0000}"/>
    <cellStyle name="20% - Accent1 6 2 2 3 2 3 4" xfId="48040" xr:uid="{00000000-0005-0000-0000-0000F1BA0000}"/>
    <cellStyle name="20% - Accent1 6 2 2 3 2 4" xfId="48041" xr:uid="{00000000-0005-0000-0000-0000F2BA0000}"/>
    <cellStyle name="20% - Accent1 6 2 2 3 2 4 2" xfId="48042" xr:uid="{00000000-0005-0000-0000-0000F3BA0000}"/>
    <cellStyle name="20% - Accent1 6 2 2 3 2 4 2 2" xfId="48043" xr:uid="{00000000-0005-0000-0000-0000F4BA0000}"/>
    <cellStyle name="20% - Accent1 6 2 2 3 2 4 2 2 2" xfId="48044" xr:uid="{00000000-0005-0000-0000-0000F5BA0000}"/>
    <cellStyle name="20% - Accent1 6 2 2 3 2 4 2 3" xfId="48045" xr:uid="{00000000-0005-0000-0000-0000F6BA0000}"/>
    <cellStyle name="20% - Accent1 6 2 2 3 2 4 3" xfId="48046" xr:uid="{00000000-0005-0000-0000-0000F7BA0000}"/>
    <cellStyle name="20% - Accent1 6 2 2 3 2 4 3 2" xfId="48047" xr:uid="{00000000-0005-0000-0000-0000F8BA0000}"/>
    <cellStyle name="20% - Accent1 6 2 2 3 2 4 4" xfId="48048" xr:uid="{00000000-0005-0000-0000-0000F9BA0000}"/>
    <cellStyle name="20% - Accent1 6 2 2 3 2 5" xfId="48049" xr:uid="{00000000-0005-0000-0000-0000FABA0000}"/>
    <cellStyle name="20% - Accent1 6 2 2 3 2 5 2" xfId="48050" xr:uid="{00000000-0005-0000-0000-0000FBBA0000}"/>
    <cellStyle name="20% - Accent1 6 2 2 3 2 5 2 2" xfId="48051" xr:uid="{00000000-0005-0000-0000-0000FCBA0000}"/>
    <cellStyle name="20% - Accent1 6 2 2 3 2 5 3" xfId="48052" xr:uid="{00000000-0005-0000-0000-0000FDBA0000}"/>
    <cellStyle name="20% - Accent1 6 2 2 3 2 6" xfId="48053" xr:uid="{00000000-0005-0000-0000-0000FEBA0000}"/>
    <cellStyle name="20% - Accent1 6 2 2 3 2 6 2" xfId="48054" xr:uid="{00000000-0005-0000-0000-0000FFBA0000}"/>
    <cellStyle name="20% - Accent1 6 2 2 3 2 6 2 2" xfId="48055" xr:uid="{00000000-0005-0000-0000-000000BB0000}"/>
    <cellStyle name="20% - Accent1 6 2 2 3 2 6 3" xfId="48056" xr:uid="{00000000-0005-0000-0000-000001BB0000}"/>
    <cellStyle name="20% - Accent1 6 2 2 3 2 7" xfId="48057" xr:uid="{00000000-0005-0000-0000-000002BB0000}"/>
    <cellStyle name="20% - Accent1 6 2 2 3 2 7 2" xfId="48058" xr:uid="{00000000-0005-0000-0000-000003BB0000}"/>
    <cellStyle name="20% - Accent1 6 2 2 3 2 8" xfId="48059" xr:uid="{00000000-0005-0000-0000-000004BB0000}"/>
    <cellStyle name="20% - Accent1 6 2 2 3 2 8 2" xfId="48060" xr:uid="{00000000-0005-0000-0000-000005BB0000}"/>
    <cellStyle name="20% - Accent1 6 2 2 3 2 9" xfId="48061" xr:uid="{00000000-0005-0000-0000-000006BB0000}"/>
    <cellStyle name="20% - Accent1 6 2 2 3 3" xfId="48062" xr:uid="{00000000-0005-0000-0000-000007BB0000}"/>
    <cellStyle name="20% - Accent1 6 2 2 3 3 2" xfId="48063" xr:uid="{00000000-0005-0000-0000-000008BB0000}"/>
    <cellStyle name="20% - Accent1 6 2 2 3 3 2 2" xfId="48064" xr:uid="{00000000-0005-0000-0000-000009BB0000}"/>
    <cellStyle name="20% - Accent1 6 2 2 3 3 2 2 2" xfId="48065" xr:uid="{00000000-0005-0000-0000-00000ABB0000}"/>
    <cellStyle name="20% - Accent1 6 2 2 3 3 2 2 2 2" xfId="48066" xr:uid="{00000000-0005-0000-0000-00000BBB0000}"/>
    <cellStyle name="20% - Accent1 6 2 2 3 3 2 2 3" xfId="48067" xr:uid="{00000000-0005-0000-0000-00000CBB0000}"/>
    <cellStyle name="20% - Accent1 6 2 2 3 3 2 3" xfId="48068" xr:uid="{00000000-0005-0000-0000-00000DBB0000}"/>
    <cellStyle name="20% - Accent1 6 2 2 3 3 2 3 2" xfId="48069" xr:uid="{00000000-0005-0000-0000-00000EBB0000}"/>
    <cellStyle name="20% - Accent1 6 2 2 3 3 2 4" xfId="48070" xr:uid="{00000000-0005-0000-0000-00000FBB0000}"/>
    <cellStyle name="20% - Accent1 6 2 2 3 3 3" xfId="48071" xr:uid="{00000000-0005-0000-0000-000010BB0000}"/>
    <cellStyle name="20% - Accent1 6 2 2 3 3 3 2" xfId="48072" xr:uid="{00000000-0005-0000-0000-000011BB0000}"/>
    <cellStyle name="20% - Accent1 6 2 2 3 3 3 2 2" xfId="48073" xr:uid="{00000000-0005-0000-0000-000012BB0000}"/>
    <cellStyle name="20% - Accent1 6 2 2 3 3 3 2 2 2" xfId="48074" xr:uid="{00000000-0005-0000-0000-000013BB0000}"/>
    <cellStyle name="20% - Accent1 6 2 2 3 3 3 2 3" xfId="48075" xr:uid="{00000000-0005-0000-0000-000014BB0000}"/>
    <cellStyle name="20% - Accent1 6 2 2 3 3 3 3" xfId="48076" xr:uid="{00000000-0005-0000-0000-000015BB0000}"/>
    <cellStyle name="20% - Accent1 6 2 2 3 3 3 3 2" xfId="48077" xr:uid="{00000000-0005-0000-0000-000016BB0000}"/>
    <cellStyle name="20% - Accent1 6 2 2 3 3 3 4" xfId="48078" xr:uid="{00000000-0005-0000-0000-000017BB0000}"/>
    <cellStyle name="20% - Accent1 6 2 2 3 3 4" xfId="48079" xr:uid="{00000000-0005-0000-0000-000018BB0000}"/>
    <cellStyle name="20% - Accent1 6 2 2 3 3 4 2" xfId="48080" xr:uid="{00000000-0005-0000-0000-000019BB0000}"/>
    <cellStyle name="20% - Accent1 6 2 2 3 3 4 2 2" xfId="48081" xr:uid="{00000000-0005-0000-0000-00001ABB0000}"/>
    <cellStyle name="20% - Accent1 6 2 2 3 3 4 2 2 2" xfId="48082" xr:uid="{00000000-0005-0000-0000-00001BBB0000}"/>
    <cellStyle name="20% - Accent1 6 2 2 3 3 4 2 3" xfId="48083" xr:uid="{00000000-0005-0000-0000-00001CBB0000}"/>
    <cellStyle name="20% - Accent1 6 2 2 3 3 4 3" xfId="48084" xr:uid="{00000000-0005-0000-0000-00001DBB0000}"/>
    <cellStyle name="20% - Accent1 6 2 2 3 3 4 3 2" xfId="48085" xr:uid="{00000000-0005-0000-0000-00001EBB0000}"/>
    <cellStyle name="20% - Accent1 6 2 2 3 3 4 4" xfId="48086" xr:uid="{00000000-0005-0000-0000-00001FBB0000}"/>
    <cellStyle name="20% - Accent1 6 2 2 3 3 5" xfId="48087" xr:uid="{00000000-0005-0000-0000-000020BB0000}"/>
    <cellStyle name="20% - Accent1 6 2 2 3 3 5 2" xfId="48088" xr:uid="{00000000-0005-0000-0000-000021BB0000}"/>
    <cellStyle name="20% - Accent1 6 2 2 3 3 5 2 2" xfId="48089" xr:uid="{00000000-0005-0000-0000-000022BB0000}"/>
    <cellStyle name="20% - Accent1 6 2 2 3 3 5 3" xfId="48090" xr:uid="{00000000-0005-0000-0000-000023BB0000}"/>
    <cellStyle name="20% - Accent1 6 2 2 3 3 6" xfId="48091" xr:uid="{00000000-0005-0000-0000-000024BB0000}"/>
    <cellStyle name="20% - Accent1 6 2 2 3 3 6 2" xfId="48092" xr:uid="{00000000-0005-0000-0000-000025BB0000}"/>
    <cellStyle name="20% - Accent1 6 2 2 3 3 6 2 2" xfId="48093" xr:uid="{00000000-0005-0000-0000-000026BB0000}"/>
    <cellStyle name="20% - Accent1 6 2 2 3 3 6 3" xfId="48094" xr:uid="{00000000-0005-0000-0000-000027BB0000}"/>
    <cellStyle name="20% - Accent1 6 2 2 3 3 7" xfId="48095" xr:uid="{00000000-0005-0000-0000-000028BB0000}"/>
    <cellStyle name="20% - Accent1 6 2 2 3 3 7 2" xfId="48096" xr:uid="{00000000-0005-0000-0000-000029BB0000}"/>
    <cellStyle name="20% - Accent1 6 2 2 3 3 8" xfId="48097" xr:uid="{00000000-0005-0000-0000-00002ABB0000}"/>
    <cellStyle name="20% - Accent1 6 2 2 3 3 8 2" xfId="48098" xr:uid="{00000000-0005-0000-0000-00002BBB0000}"/>
    <cellStyle name="20% - Accent1 6 2 2 3 3 9" xfId="48099" xr:uid="{00000000-0005-0000-0000-00002CBB0000}"/>
    <cellStyle name="20% - Accent1 6 2 2 3 4" xfId="48100" xr:uid="{00000000-0005-0000-0000-00002DBB0000}"/>
    <cellStyle name="20% - Accent1 6 2 2 3 4 2" xfId="48101" xr:uid="{00000000-0005-0000-0000-00002EBB0000}"/>
    <cellStyle name="20% - Accent1 6 2 2 3 4 2 2" xfId="48102" xr:uid="{00000000-0005-0000-0000-00002FBB0000}"/>
    <cellStyle name="20% - Accent1 6 2 2 3 4 2 2 2" xfId="48103" xr:uid="{00000000-0005-0000-0000-000030BB0000}"/>
    <cellStyle name="20% - Accent1 6 2 2 3 4 2 3" xfId="48104" xr:uid="{00000000-0005-0000-0000-000031BB0000}"/>
    <cellStyle name="20% - Accent1 6 2 2 3 4 3" xfId="48105" xr:uid="{00000000-0005-0000-0000-000032BB0000}"/>
    <cellStyle name="20% - Accent1 6 2 2 3 4 3 2" xfId="48106" xr:uid="{00000000-0005-0000-0000-000033BB0000}"/>
    <cellStyle name="20% - Accent1 6 2 2 3 4 4" xfId="48107" xr:uid="{00000000-0005-0000-0000-000034BB0000}"/>
    <cellStyle name="20% - Accent1 6 2 2 3 5" xfId="48108" xr:uid="{00000000-0005-0000-0000-000035BB0000}"/>
    <cellStyle name="20% - Accent1 6 2 2 3 5 2" xfId="48109" xr:uid="{00000000-0005-0000-0000-000036BB0000}"/>
    <cellStyle name="20% - Accent1 6 2 2 3 5 2 2" xfId="48110" xr:uid="{00000000-0005-0000-0000-000037BB0000}"/>
    <cellStyle name="20% - Accent1 6 2 2 3 5 2 2 2" xfId="48111" xr:uid="{00000000-0005-0000-0000-000038BB0000}"/>
    <cellStyle name="20% - Accent1 6 2 2 3 5 2 3" xfId="48112" xr:uid="{00000000-0005-0000-0000-000039BB0000}"/>
    <cellStyle name="20% - Accent1 6 2 2 3 5 3" xfId="48113" xr:uid="{00000000-0005-0000-0000-00003ABB0000}"/>
    <cellStyle name="20% - Accent1 6 2 2 3 5 3 2" xfId="48114" xr:uid="{00000000-0005-0000-0000-00003BBB0000}"/>
    <cellStyle name="20% - Accent1 6 2 2 3 5 4" xfId="48115" xr:uid="{00000000-0005-0000-0000-00003CBB0000}"/>
    <cellStyle name="20% - Accent1 6 2 2 3 6" xfId="48116" xr:uid="{00000000-0005-0000-0000-00003DBB0000}"/>
    <cellStyle name="20% - Accent1 6 2 2 3 6 2" xfId="48117" xr:uid="{00000000-0005-0000-0000-00003EBB0000}"/>
    <cellStyle name="20% - Accent1 6 2 2 3 6 2 2" xfId="48118" xr:uid="{00000000-0005-0000-0000-00003FBB0000}"/>
    <cellStyle name="20% - Accent1 6 2 2 3 6 2 2 2" xfId="48119" xr:uid="{00000000-0005-0000-0000-000040BB0000}"/>
    <cellStyle name="20% - Accent1 6 2 2 3 6 2 3" xfId="48120" xr:uid="{00000000-0005-0000-0000-000041BB0000}"/>
    <cellStyle name="20% - Accent1 6 2 2 3 6 3" xfId="48121" xr:uid="{00000000-0005-0000-0000-000042BB0000}"/>
    <cellStyle name="20% - Accent1 6 2 2 3 6 3 2" xfId="48122" xr:uid="{00000000-0005-0000-0000-000043BB0000}"/>
    <cellStyle name="20% - Accent1 6 2 2 3 6 4" xfId="48123" xr:uid="{00000000-0005-0000-0000-000044BB0000}"/>
    <cellStyle name="20% - Accent1 6 2 2 3 7" xfId="48124" xr:uid="{00000000-0005-0000-0000-000045BB0000}"/>
    <cellStyle name="20% - Accent1 6 2 2 3 7 2" xfId="48125" xr:uid="{00000000-0005-0000-0000-000046BB0000}"/>
    <cellStyle name="20% - Accent1 6 2 2 3 7 2 2" xfId="48126" xr:uid="{00000000-0005-0000-0000-000047BB0000}"/>
    <cellStyle name="20% - Accent1 6 2 2 3 7 3" xfId="48127" xr:uid="{00000000-0005-0000-0000-000048BB0000}"/>
    <cellStyle name="20% - Accent1 6 2 2 3 8" xfId="48128" xr:uid="{00000000-0005-0000-0000-000049BB0000}"/>
    <cellStyle name="20% - Accent1 6 2 2 3 8 2" xfId="48129" xr:uid="{00000000-0005-0000-0000-00004ABB0000}"/>
    <cellStyle name="20% - Accent1 6 2 2 3 8 2 2" xfId="48130" xr:uid="{00000000-0005-0000-0000-00004BBB0000}"/>
    <cellStyle name="20% - Accent1 6 2 2 3 8 3" xfId="48131" xr:uid="{00000000-0005-0000-0000-00004CBB0000}"/>
    <cellStyle name="20% - Accent1 6 2 2 3 9" xfId="48132" xr:uid="{00000000-0005-0000-0000-00004DBB0000}"/>
    <cellStyle name="20% - Accent1 6 2 2 3 9 2" xfId="48133" xr:uid="{00000000-0005-0000-0000-00004EBB0000}"/>
    <cellStyle name="20% - Accent1 6 2 2 4" xfId="48134" xr:uid="{00000000-0005-0000-0000-00004FBB0000}"/>
    <cellStyle name="20% - Accent1 6 2 2 4 10" xfId="48135" xr:uid="{00000000-0005-0000-0000-000050BB0000}"/>
    <cellStyle name="20% - Accent1 6 2 2 4 10 2" xfId="48136" xr:uid="{00000000-0005-0000-0000-000051BB0000}"/>
    <cellStyle name="20% - Accent1 6 2 2 4 11" xfId="48137" xr:uid="{00000000-0005-0000-0000-000052BB0000}"/>
    <cellStyle name="20% - Accent1 6 2 2 4 2" xfId="48138" xr:uid="{00000000-0005-0000-0000-000053BB0000}"/>
    <cellStyle name="20% - Accent1 6 2 2 4 2 2" xfId="48139" xr:uid="{00000000-0005-0000-0000-000054BB0000}"/>
    <cellStyle name="20% - Accent1 6 2 2 4 2 2 2" xfId="48140" xr:uid="{00000000-0005-0000-0000-000055BB0000}"/>
    <cellStyle name="20% - Accent1 6 2 2 4 2 2 2 2" xfId="48141" xr:uid="{00000000-0005-0000-0000-000056BB0000}"/>
    <cellStyle name="20% - Accent1 6 2 2 4 2 2 2 2 2" xfId="48142" xr:uid="{00000000-0005-0000-0000-000057BB0000}"/>
    <cellStyle name="20% - Accent1 6 2 2 4 2 2 2 3" xfId="48143" xr:uid="{00000000-0005-0000-0000-000058BB0000}"/>
    <cellStyle name="20% - Accent1 6 2 2 4 2 2 3" xfId="48144" xr:uid="{00000000-0005-0000-0000-000059BB0000}"/>
    <cellStyle name="20% - Accent1 6 2 2 4 2 2 3 2" xfId="48145" xr:uid="{00000000-0005-0000-0000-00005ABB0000}"/>
    <cellStyle name="20% - Accent1 6 2 2 4 2 2 4" xfId="48146" xr:uid="{00000000-0005-0000-0000-00005BBB0000}"/>
    <cellStyle name="20% - Accent1 6 2 2 4 2 3" xfId="48147" xr:uid="{00000000-0005-0000-0000-00005CBB0000}"/>
    <cellStyle name="20% - Accent1 6 2 2 4 2 3 2" xfId="48148" xr:uid="{00000000-0005-0000-0000-00005DBB0000}"/>
    <cellStyle name="20% - Accent1 6 2 2 4 2 3 2 2" xfId="48149" xr:uid="{00000000-0005-0000-0000-00005EBB0000}"/>
    <cellStyle name="20% - Accent1 6 2 2 4 2 3 2 2 2" xfId="48150" xr:uid="{00000000-0005-0000-0000-00005FBB0000}"/>
    <cellStyle name="20% - Accent1 6 2 2 4 2 3 2 3" xfId="48151" xr:uid="{00000000-0005-0000-0000-000060BB0000}"/>
    <cellStyle name="20% - Accent1 6 2 2 4 2 3 3" xfId="48152" xr:uid="{00000000-0005-0000-0000-000061BB0000}"/>
    <cellStyle name="20% - Accent1 6 2 2 4 2 3 3 2" xfId="48153" xr:uid="{00000000-0005-0000-0000-000062BB0000}"/>
    <cellStyle name="20% - Accent1 6 2 2 4 2 3 4" xfId="48154" xr:uid="{00000000-0005-0000-0000-000063BB0000}"/>
    <cellStyle name="20% - Accent1 6 2 2 4 2 4" xfId="48155" xr:uid="{00000000-0005-0000-0000-000064BB0000}"/>
    <cellStyle name="20% - Accent1 6 2 2 4 2 4 2" xfId="48156" xr:uid="{00000000-0005-0000-0000-000065BB0000}"/>
    <cellStyle name="20% - Accent1 6 2 2 4 2 4 2 2" xfId="48157" xr:uid="{00000000-0005-0000-0000-000066BB0000}"/>
    <cellStyle name="20% - Accent1 6 2 2 4 2 4 2 2 2" xfId="48158" xr:uid="{00000000-0005-0000-0000-000067BB0000}"/>
    <cellStyle name="20% - Accent1 6 2 2 4 2 4 2 3" xfId="48159" xr:uid="{00000000-0005-0000-0000-000068BB0000}"/>
    <cellStyle name="20% - Accent1 6 2 2 4 2 4 3" xfId="48160" xr:uid="{00000000-0005-0000-0000-000069BB0000}"/>
    <cellStyle name="20% - Accent1 6 2 2 4 2 4 3 2" xfId="48161" xr:uid="{00000000-0005-0000-0000-00006ABB0000}"/>
    <cellStyle name="20% - Accent1 6 2 2 4 2 4 4" xfId="48162" xr:uid="{00000000-0005-0000-0000-00006BBB0000}"/>
    <cellStyle name="20% - Accent1 6 2 2 4 2 5" xfId="48163" xr:uid="{00000000-0005-0000-0000-00006CBB0000}"/>
    <cellStyle name="20% - Accent1 6 2 2 4 2 5 2" xfId="48164" xr:uid="{00000000-0005-0000-0000-00006DBB0000}"/>
    <cellStyle name="20% - Accent1 6 2 2 4 2 5 2 2" xfId="48165" xr:uid="{00000000-0005-0000-0000-00006EBB0000}"/>
    <cellStyle name="20% - Accent1 6 2 2 4 2 5 3" xfId="48166" xr:uid="{00000000-0005-0000-0000-00006FBB0000}"/>
    <cellStyle name="20% - Accent1 6 2 2 4 2 6" xfId="48167" xr:uid="{00000000-0005-0000-0000-000070BB0000}"/>
    <cellStyle name="20% - Accent1 6 2 2 4 2 6 2" xfId="48168" xr:uid="{00000000-0005-0000-0000-000071BB0000}"/>
    <cellStyle name="20% - Accent1 6 2 2 4 2 6 2 2" xfId="48169" xr:uid="{00000000-0005-0000-0000-000072BB0000}"/>
    <cellStyle name="20% - Accent1 6 2 2 4 2 6 3" xfId="48170" xr:uid="{00000000-0005-0000-0000-000073BB0000}"/>
    <cellStyle name="20% - Accent1 6 2 2 4 2 7" xfId="48171" xr:uid="{00000000-0005-0000-0000-000074BB0000}"/>
    <cellStyle name="20% - Accent1 6 2 2 4 2 7 2" xfId="48172" xr:uid="{00000000-0005-0000-0000-000075BB0000}"/>
    <cellStyle name="20% - Accent1 6 2 2 4 2 8" xfId="48173" xr:uid="{00000000-0005-0000-0000-000076BB0000}"/>
    <cellStyle name="20% - Accent1 6 2 2 4 2 8 2" xfId="48174" xr:uid="{00000000-0005-0000-0000-000077BB0000}"/>
    <cellStyle name="20% - Accent1 6 2 2 4 2 9" xfId="48175" xr:uid="{00000000-0005-0000-0000-000078BB0000}"/>
    <cellStyle name="20% - Accent1 6 2 2 4 3" xfId="48176" xr:uid="{00000000-0005-0000-0000-000079BB0000}"/>
    <cellStyle name="20% - Accent1 6 2 2 4 3 2" xfId="48177" xr:uid="{00000000-0005-0000-0000-00007ABB0000}"/>
    <cellStyle name="20% - Accent1 6 2 2 4 3 2 2" xfId="48178" xr:uid="{00000000-0005-0000-0000-00007BBB0000}"/>
    <cellStyle name="20% - Accent1 6 2 2 4 3 2 2 2" xfId="48179" xr:uid="{00000000-0005-0000-0000-00007CBB0000}"/>
    <cellStyle name="20% - Accent1 6 2 2 4 3 2 2 2 2" xfId="48180" xr:uid="{00000000-0005-0000-0000-00007DBB0000}"/>
    <cellStyle name="20% - Accent1 6 2 2 4 3 2 2 3" xfId="48181" xr:uid="{00000000-0005-0000-0000-00007EBB0000}"/>
    <cellStyle name="20% - Accent1 6 2 2 4 3 2 3" xfId="48182" xr:uid="{00000000-0005-0000-0000-00007FBB0000}"/>
    <cellStyle name="20% - Accent1 6 2 2 4 3 2 3 2" xfId="48183" xr:uid="{00000000-0005-0000-0000-000080BB0000}"/>
    <cellStyle name="20% - Accent1 6 2 2 4 3 2 4" xfId="48184" xr:uid="{00000000-0005-0000-0000-000081BB0000}"/>
    <cellStyle name="20% - Accent1 6 2 2 4 3 3" xfId="48185" xr:uid="{00000000-0005-0000-0000-000082BB0000}"/>
    <cellStyle name="20% - Accent1 6 2 2 4 3 3 2" xfId="48186" xr:uid="{00000000-0005-0000-0000-000083BB0000}"/>
    <cellStyle name="20% - Accent1 6 2 2 4 3 3 2 2" xfId="48187" xr:uid="{00000000-0005-0000-0000-000084BB0000}"/>
    <cellStyle name="20% - Accent1 6 2 2 4 3 3 2 2 2" xfId="48188" xr:uid="{00000000-0005-0000-0000-000085BB0000}"/>
    <cellStyle name="20% - Accent1 6 2 2 4 3 3 2 3" xfId="48189" xr:uid="{00000000-0005-0000-0000-000086BB0000}"/>
    <cellStyle name="20% - Accent1 6 2 2 4 3 3 3" xfId="48190" xr:uid="{00000000-0005-0000-0000-000087BB0000}"/>
    <cellStyle name="20% - Accent1 6 2 2 4 3 3 3 2" xfId="48191" xr:uid="{00000000-0005-0000-0000-000088BB0000}"/>
    <cellStyle name="20% - Accent1 6 2 2 4 3 3 4" xfId="48192" xr:uid="{00000000-0005-0000-0000-000089BB0000}"/>
    <cellStyle name="20% - Accent1 6 2 2 4 3 4" xfId="48193" xr:uid="{00000000-0005-0000-0000-00008ABB0000}"/>
    <cellStyle name="20% - Accent1 6 2 2 4 3 4 2" xfId="48194" xr:uid="{00000000-0005-0000-0000-00008BBB0000}"/>
    <cellStyle name="20% - Accent1 6 2 2 4 3 4 2 2" xfId="48195" xr:uid="{00000000-0005-0000-0000-00008CBB0000}"/>
    <cellStyle name="20% - Accent1 6 2 2 4 3 4 2 2 2" xfId="48196" xr:uid="{00000000-0005-0000-0000-00008DBB0000}"/>
    <cellStyle name="20% - Accent1 6 2 2 4 3 4 2 3" xfId="48197" xr:uid="{00000000-0005-0000-0000-00008EBB0000}"/>
    <cellStyle name="20% - Accent1 6 2 2 4 3 4 3" xfId="48198" xr:uid="{00000000-0005-0000-0000-00008FBB0000}"/>
    <cellStyle name="20% - Accent1 6 2 2 4 3 4 3 2" xfId="48199" xr:uid="{00000000-0005-0000-0000-000090BB0000}"/>
    <cellStyle name="20% - Accent1 6 2 2 4 3 4 4" xfId="48200" xr:uid="{00000000-0005-0000-0000-000091BB0000}"/>
    <cellStyle name="20% - Accent1 6 2 2 4 3 5" xfId="48201" xr:uid="{00000000-0005-0000-0000-000092BB0000}"/>
    <cellStyle name="20% - Accent1 6 2 2 4 3 5 2" xfId="48202" xr:uid="{00000000-0005-0000-0000-000093BB0000}"/>
    <cellStyle name="20% - Accent1 6 2 2 4 3 5 2 2" xfId="48203" xr:uid="{00000000-0005-0000-0000-000094BB0000}"/>
    <cellStyle name="20% - Accent1 6 2 2 4 3 5 3" xfId="48204" xr:uid="{00000000-0005-0000-0000-000095BB0000}"/>
    <cellStyle name="20% - Accent1 6 2 2 4 3 6" xfId="48205" xr:uid="{00000000-0005-0000-0000-000096BB0000}"/>
    <cellStyle name="20% - Accent1 6 2 2 4 3 6 2" xfId="48206" xr:uid="{00000000-0005-0000-0000-000097BB0000}"/>
    <cellStyle name="20% - Accent1 6 2 2 4 3 6 2 2" xfId="48207" xr:uid="{00000000-0005-0000-0000-000098BB0000}"/>
    <cellStyle name="20% - Accent1 6 2 2 4 3 6 3" xfId="48208" xr:uid="{00000000-0005-0000-0000-000099BB0000}"/>
    <cellStyle name="20% - Accent1 6 2 2 4 3 7" xfId="48209" xr:uid="{00000000-0005-0000-0000-00009ABB0000}"/>
    <cellStyle name="20% - Accent1 6 2 2 4 3 7 2" xfId="48210" xr:uid="{00000000-0005-0000-0000-00009BBB0000}"/>
    <cellStyle name="20% - Accent1 6 2 2 4 3 8" xfId="48211" xr:uid="{00000000-0005-0000-0000-00009CBB0000}"/>
    <cellStyle name="20% - Accent1 6 2 2 4 3 8 2" xfId="48212" xr:uid="{00000000-0005-0000-0000-00009DBB0000}"/>
    <cellStyle name="20% - Accent1 6 2 2 4 3 9" xfId="48213" xr:uid="{00000000-0005-0000-0000-00009EBB0000}"/>
    <cellStyle name="20% - Accent1 6 2 2 4 4" xfId="48214" xr:uid="{00000000-0005-0000-0000-00009FBB0000}"/>
    <cellStyle name="20% - Accent1 6 2 2 4 4 2" xfId="48215" xr:uid="{00000000-0005-0000-0000-0000A0BB0000}"/>
    <cellStyle name="20% - Accent1 6 2 2 4 4 2 2" xfId="48216" xr:uid="{00000000-0005-0000-0000-0000A1BB0000}"/>
    <cellStyle name="20% - Accent1 6 2 2 4 4 2 2 2" xfId="48217" xr:uid="{00000000-0005-0000-0000-0000A2BB0000}"/>
    <cellStyle name="20% - Accent1 6 2 2 4 4 2 3" xfId="48218" xr:uid="{00000000-0005-0000-0000-0000A3BB0000}"/>
    <cellStyle name="20% - Accent1 6 2 2 4 4 3" xfId="48219" xr:uid="{00000000-0005-0000-0000-0000A4BB0000}"/>
    <cellStyle name="20% - Accent1 6 2 2 4 4 3 2" xfId="48220" xr:uid="{00000000-0005-0000-0000-0000A5BB0000}"/>
    <cellStyle name="20% - Accent1 6 2 2 4 4 4" xfId="48221" xr:uid="{00000000-0005-0000-0000-0000A6BB0000}"/>
    <cellStyle name="20% - Accent1 6 2 2 4 5" xfId="48222" xr:uid="{00000000-0005-0000-0000-0000A7BB0000}"/>
    <cellStyle name="20% - Accent1 6 2 2 4 5 2" xfId="48223" xr:uid="{00000000-0005-0000-0000-0000A8BB0000}"/>
    <cellStyle name="20% - Accent1 6 2 2 4 5 2 2" xfId="48224" xr:uid="{00000000-0005-0000-0000-0000A9BB0000}"/>
    <cellStyle name="20% - Accent1 6 2 2 4 5 2 2 2" xfId="48225" xr:uid="{00000000-0005-0000-0000-0000AABB0000}"/>
    <cellStyle name="20% - Accent1 6 2 2 4 5 2 3" xfId="48226" xr:uid="{00000000-0005-0000-0000-0000ABBB0000}"/>
    <cellStyle name="20% - Accent1 6 2 2 4 5 3" xfId="48227" xr:uid="{00000000-0005-0000-0000-0000ACBB0000}"/>
    <cellStyle name="20% - Accent1 6 2 2 4 5 3 2" xfId="48228" xr:uid="{00000000-0005-0000-0000-0000ADBB0000}"/>
    <cellStyle name="20% - Accent1 6 2 2 4 5 4" xfId="48229" xr:uid="{00000000-0005-0000-0000-0000AEBB0000}"/>
    <cellStyle name="20% - Accent1 6 2 2 4 6" xfId="48230" xr:uid="{00000000-0005-0000-0000-0000AFBB0000}"/>
    <cellStyle name="20% - Accent1 6 2 2 4 6 2" xfId="48231" xr:uid="{00000000-0005-0000-0000-0000B0BB0000}"/>
    <cellStyle name="20% - Accent1 6 2 2 4 6 2 2" xfId="48232" xr:uid="{00000000-0005-0000-0000-0000B1BB0000}"/>
    <cellStyle name="20% - Accent1 6 2 2 4 6 2 2 2" xfId="48233" xr:uid="{00000000-0005-0000-0000-0000B2BB0000}"/>
    <cellStyle name="20% - Accent1 6 2 2 4 6 2 3" xfId="48234" xr:uid="{00000000-0005-0000-0000-0000B3BB0000}"/>
    <cellStyle name="20% - Accent1 6 2 2 4 6 3" xfId="48235" xr:uid="{00000000-0005-0000-0000-0000B4BB0000}"/>
    <cellStyle name="20% - Accent1 6 2 2 4 6 3 2" xfId="48236" xr:uid="{00000000-0005-0000-0000-0000B5BB0000}"/>
    <cellStyle name="20% - Accent1 6 2 2 4 6 4" xfId="48237" xr:uid="{00000000-0005-0000-0000-0000B6BB0000}"/>
    <cellStyle name="20% - Accent1 6 2 2 4 7" xfId="48238" xr:uid="{00000000-0005-0000-0000-0000B7BB0000}"/>
    <cellStyle name="20% - Accent1 6 2 2 4 7 2" xfId="48239" xr:uid="{00000000-0005-0000-0000-0000B8BB0000}"/>
    <cellStyle name="20% - Accent1 6 2 2 4 7 2 2" xfId="48240" xr:uid="{00000000-0005-0000-0000-0000B9BB0000}"/>
    <cellStyle name="20% - Accent1 6 2 2 4 7 3" xfId="48241" xr:uid="{00000000-0005-0000-0000-0000BABB0000}"/>
    <cellStyle name="20% - Accent1 6 2 2 4 8" xfId="48242" xr:uid="{00000000-0005-0000-0000-0000BBBB0000}"/>
    <cellStyle name="20% - Accent1 6 2 2 4 8 2" xfId="48243" xr:uid="{00000000-0005-0000-0000-0000BCBB0000}"/>
    <cellStyle name="20% - Accent1 6 2 2 4 8 2 2" xfId="48244" xr:uid="{00000000-0005-0000-0000-0000BDBB0000}"/>
    <cellStyle name="20% - Accent1 6 2 2 4 8 3" xfId="48245" xr:uid="{00000000-0005-0000-0000-0000BEBB0000}"/>
    <cellStyle name="20% - Accent1 6 2 2 4 9" xfId="48246" xr:uid="{00000000-0005-0000-0000-0000BFBB0000}"/>
    <cellStyle name="20% - Accent1 6 2 2 4 9 2" xfId="48247" xr:uid="{00000000-0005-0000-0000-0000C0BB0000}"/>
    <cellStyle name="20% - Accent1 6 2 2 5" xfId="48248" xr:uid="{00000000-0005-0000-0000-0000C1BB0000}"/>
    <cellStyle name="20% - Accent1 6 2 2 5 2" xfId="48249" xr:uid="{00000000-0005-0000-0000-0000C2BB0000}"/>
    <cellStyle name="20% - Accent1 6 2 2 5 2 2" xfId="48250" xr:uid="{00000000-0005-0000-0000-0000C3BB0000}"/>
    <cellStyle name="20% - Accent1 6 2 2 5 2 2 2" xfId="48251" xr:uid="{00000000-0005-0000-0000-0000C4BB0000}"/>
    <cellStyle name="20% - Accent1 6 2 2 5 2 2 2 2" xfId="48252" xr:uid="{00000000-0005-0000-0000-0000C5BB0000}"/>
    <cellStyle name="20% - Accent1 6 2 2 5 2 2 3" xfId="48253" xr:uid="{00000000-0005-0000-0000-0000C6BB0000}"/>
    <cellStyle name="20% - Accent1 6 2 2 5 2 3" xfId="48254" xr:uid="{00000000-0005-0000-0000-0000C7BB0000}"/>
    <cellStyle name="20% - Accent1 6 2 2 5 2 3 2" xfId="48255" xr:uid="{00000000-0005-0000-0000-0000C8BB0000}"/>
    <cellStyle name="20% - Accent1 6 2 2 5 2 4" xfId="48256" xr:uid="{00000000-0005-0000-0000-0000C9BB0000}"/>
    <cellStyle name="20% - Accent1 6 2 2 5 3" xfId="48257" xr:uid="{00000000-0005-0000-0000-0000CABB0000}"/>
    <cellStyle name="20% - Accent1 6 2 2 5 3 2" xfId="48258" xr:uid="{00000000-0005-0000-0000-0000CBBB0000}"/>
    <cellStyle name="20% - Accent1 6 2 2 5 3 2 2" xfId="48259" xr:uid="{00000000-0005-0000-0000-0000CCBB0000}"/>
    <cellStyle name="20% - Accent1 6 2 2 5 3 2 2 2" xfId="48260" xr:uid="{00000000-0005-0000-0000-0000CDBB0000}"/>
    <cellStyle name="20% - Accent1 6 2 2 5 3 2 3" xfId="48261" xr:uid="{00000000-0005-0000-0000-0000CEBB0000}"/>
    <cellStyle name="20% - Accent1 6 2 2 5 3 3" xfId="48262" xr:uid="{00000000-0005-0000-0000-0000CFBB0000}"/>
    <cellStyle name="20% - Accent1 6 2 2 5 3 3 2" xfId="48263" xr:uid="{00000000-0005-0000-0000-0000D0BB0000}"/>
    <cellStyle name="20% - Accent1 6 2 2 5 3 4" xfId="48264" xr:uid="{00000000-0005-0000-0000-0000D1BB0000}"/>
    <cellStyle name="20% - Accent1 6 2 2 5 4" xfId="48265" xr:uid="{00000000-0005-0000-0000-0000D2BB0000}"/>
    <cellStyle name="20% - Accent1 6 2 2 5 4 2" xfId="48266" xr:uid="{00000000-0005-0000-0000-0000D3BB0000}"/>
    <cellStyle name="20% - Accent1 6 2 2 5 4 2 2" xfId="48267" xr:uid="{00000000-0005-0000-0000-0000D4BB0000}"/>
    <cellStyle name="20% - Accent1 6 2 2 5 4 2 2 2" xfId="48268" xr:uid="{00000000-0005-0000-0000-0000D5BB0000}"/>
    <cellStyle name="20% - Accent1 6 2 2 5 4 2 3" xfId="48269" xr:uid="{00000000-0005-0000-0000-0000D6BB0000}"/>
    <cellStyle name="20% - Accent1 6 2 2 5 4 3" xfId="48270" xr:uid="{00000000-0005-0000-0000-0000D7BB0000}"/>
    <cellStyle name="20% - Accent1 6 2 2 5 4 3 2" xfId="48271" xr:uid="{00000000-0005-0000-0000-0000D8BB0000}"/>
    <cellStyle name="20% - Accent1 6 2 2 5 4 4" xfId="48272" xr:uid="{00000000-0005-0000-0000-0000D9BB0000}"/>
    <cellStyle name="20% - Accent1 6 2 2 5 5" xfId="48273" xr:uid="{00000000-0005-0000-0000-0000DABB0000}"/>
    <cellStyle name="20% - Accent1 6 2 2 5 5 2" xfId="48274" xr:uid="{00000000-0005-0000-0000-0000DBBB0000}"/>
    <cellStyle name="20% - Accent1 6 2 2 5 5 2 2" xfId="48275" xr:uid="{00000000-0005-0000-0000-0000DCBB0000}"/>
    <cellStyle name="20% - Accent1 6 2 2 5 5 3" xfId="48276" xr:uid="{00000000-0005-0000-0000-0000DDBB0000}"/>
    <cellStyle name="20% - Accent1 6 2 2 5 6" xfId="48277" xr:uid="{00000000-0005-0000-0000-0000DEBB0000}"/>
    <cellStyle name="20% - Accent1 6 2 2 5 6 2" xfId="48278" xr:uid="{00000000-0005-0000-0000-0000DFBB0000}"/>
    <cellStyle name="20% - Accent1 6 2 2 5 6 2 2" xfId="48279" xr:uid="{00000000-0005-0000-0000-0000E0BB0000}"/>
    <cellStyle name="20% - Accent1 6 2 2 5 6 3" xfId="48280" xr:uid="{00000000-0005-0000-0000-0000E1BB0000}"/>
    <cellStyle name="20% - Accent1 6 2 2 5 7" xfId="48281" xr:uid="{00000000-0005-0000-0000-0000E2BB0000}"/>
    <cellStyle name="20% - Accent1 6 2 2 5 7 2" xfId="48282" xr:uid="{00000000-0005-0000-0000-0000E3BB0000}"/>
    <cellStyle name="20% - Accent1 6 2 2 5 8" xfId="48283" xr:uid="{00000000-0005-0000-0000-0000E4BB0000}"/>
    <cellStyle name="20% - Accent1 6 2 2 5 8 2" xfId="48284" xr:uid="{00000000-0005-0000-0000-0000E5BB0000}"/>
    <cellStyle name="20% - Accent1 6 2 2 5 9" xfId="48285" xr:uid="{00000000-0005-0000-0000-0000E6BB0000}"/>
    <cellStyle name="20% - Accent1 6 2 2 6" xfId="48286" xr:uid="{00000000-0005-0000-0000-0000E7BB0000}"/>
    <cellStyle name="20% - Accent1 6 2 2 6 2" xfId="48287" xr:uid="{00000000-0005-0000-0000-0000E8BB0000}"/>
    <cellStyle name="20% - Accent1 6 2 2 6 2 2" xfId="48288" xr:uid="{00000000-0005-0000-0000-0000E9BB0000}"/>
    <cellStyle name="20% - Accent1 6 2 2 6 2 2 2" xfId="48289" xr:uid="{00000000-0005-0000-0000-0000EABB0000}"/>
    <cellStyle name="20% - Accent1 6 2 2 6 2 2 2 2" xfId="48290" xr:uid="{00000000-0005-0000-0000-0000EBBB0000}"/>
    <cellStyle name="20% - Accent1 6 2 2 6 2 2 3" xfId="48291" xr:uid="{00000000-0005-0000-0000-0000ECBB0000}"/>
    <cellStyle name="20% - Accent1 6 2 2 6 2 3" xfId="48292" xr:uid="{00000000-0005-0000-0000-0000EDBB0000}"/>
    <cellStyle name="20% - Accent1 6 2 2 6 2 3 2" xfId="48293" xr:uid="{00000000-0005-0000-0000-0000EEBB0000}"/>
    <cellStyle name="20% - Accent1 6 2 2 6 2 4" xfId="48294" xr:uid="{00000000-0005-0000-0000-0000EFBB0000}"/>
    <cellStyle name="20% - Accent1 6 2 2 6 3" xfId="48295" xr:uid="{00000000-0005-0000-0000-0000F0BB0000}"/>
    <cellStyle name="20% - Accent1 6 2 2 6 3 2" xfId="48296" xr:uid="{00000000-0005-0000-0000-0000F1BB0000}"/>
    <cellStyle name="20% - Accent1 6 2 2 6 3 2 2" xfId="48297" xr:uid="{00000000-0005-0000-0000-0000F2BB0000}"/>
    <cellStyle name="20% - Accent1 6 2 2 6 3 2 2 2" xfId="48298" xr:uid="{00000000-0005-0000-0000-0000F3BB0000}"/>
    <cellStyle name="20% - Accent1 6 2 2 6 3 2 3" xfId="48299" xr:uid="{00000000-0005-0000-0000-0000F4BB0000}"/>
    <cellStyle name="20% - Accent1 6 2 2 6 3 3" xfId="48300" xr:uid="{00000000-0005-0000-0000-0000F5BB0000}"/>
    <cellStyle name="20% - Accent1 6 2 2 6 3 3 2" xfId="48301" xr:uid="{00000000-0005-0000-0000-0000F6BB0000}"/>
    <cellStyle name="20% - Accent1 6 2 2 6 3 4" xfId="48302" xr:uid="{00000000-0005-0000-0000-0000F7BB0000}"/>
    <cellStyle name="20% - Accent1 6 2 2 6 4" xfId="48303" xr:uid="{00000000-0005-0000-0000-0000F8BB0000}"/>
    <cellStyle name="20% - Accent1 6 2 2 6 4 2" xfId="48304" xr:uid="{00000000-0005-0000-0000-0000F9BB0000}"/>
    <cellStyle name="20% - Accent1 6 2 2 6 4 2 2" xfId="48305" xr:uid="{00000000-0005-0000-0000-0000FABB0000}"/>
    <cellStyle name="20% - Accent1 6 2 2 6 4 2 2 2" xfId="48306" xr:uid="{00000000-0005-0000-0000-0000FBBB0000}"/>
    <cellStyle name="20% - Accent1 6 2 2 6 4 2 3" xfId="48307" xr:uid="{00000000-0005-0000-0000-0000FCBB0000}"/>
    <cellStyle name="20% - Accent1 6 2 2 6 4 3" xfId="48308" xr:uid="{00000000-0005-0000-0000-0000FDBB0000}"/>
    <cellStyle name="20% - Accent1 6 2 2 6 4 3 2" xfId="48309" xr:uid="{00000000-0005-0000-0000-0000FEBB0000}"/>
    <cellStyle name="20% - Accent1 6 2 2 6 4 4" xfId="48310" xr:uid="{00000000-0005-0000-0000-0000FFBB0000}"/>
    <cellStyle name="20% - Accent1 6 2 2 6 5" xfId="48311" xr:uid="{00000000-0005-0000-0000-000000BC0000}"/>
    <cellStyle name="20% - Accent1 6 2 2 6 5 2" xfId="48312" xr:uid="{00000000-0005-0000-0000-000001BC0000}"/>
    <cellStyle name="20% - Accent1 6 2 2 6 5 2 2" xfId="48313" xr:uid="{00000000-0005-0000-0000-000002BC0000}"/>
    <cellStyle name="20% - Accent1 6 2 2 6 5 3" xfId="48314" xr:uid="{00000000-0005-0000-0000-000003BC0000}"/>
    <cellStyle name="20% - Accent1 6 2 2 6 6" xfId="48315" xr:uid="{00000000-0005-0000-0000-000004BC0000}"/>
    <cellStyle name="20% - Accent1 6 2 2 6 6 2" xfId="48316" xr:uid="{00000000-0005-0000-0000-000005BC0000}"/>
    <cellStyle name="20% - Accent1 6 2 2 6 6 2 2" xfId="48317" xr:uid="{00000000-0005-0000-0000-000006BC0000}"/>
    <cellStyle name="20% - Accent1 6 2 2 6 6 3" xfId="48318" xr:uid="{00000000-0005-0000-0000-000007BC0000}"/>
    <cellStyle name="20% - Accent1 6 2 2 6 7" xfId="48319" xr:uid="{00000000-0005-0000-0000-000008BC0000}"/>
    <cellStyle name="20% - Accent1 6 2 2 6 7 2" xfId="48320" xr:uid="{00000000-0005-0000-0000-000009BC0000}"/>
    <cellStyle name="20% - Accent1 6 2 2 6 8" xfId="48321" xr:uid="{00000000-0005-0000-0000-00000ABC0000}"/>
    <cellStyle name="20% - Accent1 6 2 2 6 8 2" xfId="48322" xr:uid="{00000000-0005-0000-0000-00000BBC0000}"/>
    <cellStyle name="20% - Accent1 6 2 2 6 9" xfId="48323" xr:uid="{00000000-0005-0000-0000-00000CBC0000}"/>
    <cellStyle name="20% - Accent1 6 2 2 7" xfId="48324" xr:uid="{00000000-0005-0000-0000-00000DBC0000}"/>
    <cellStyle name="20% - Accent1 6 2 2 7 2" xfId="48325" xr:uid="{00000000-0005-0000-0000-00000EBC0000}"/>
    <cellStyle name="20% - Accent1 6 2 2 7 2 2" xfId="48326" xr:uid="{00000000-0005-0000-0000-00000FBC0000}"/>
    <cellStyle name="20% - Accent1 6 2 2 7 2 2 2" xfId="48327" xr:uid="{00000000-0005-0000-0000-000010BC0000}"/>
    <cellStyle name="20% - Accent1 6 2 2 7 2 3" xfId="48328" xr:uid="{00000000-0005-0000-0000-000011BC0000}"/>
    <cellStyle name="20% - Accent1 6 2 2 7 3" xfId="48329" xr:uid="{00000000-0005-0000-0000-000012BC0000}"/>
    <cellStyle name="20% - Accent1 6 2 2 7 3 2" xfId="48330" xr:uid="{00000000-0005-0000-0000-000013BC0000}"/>
    <cellStyle name="20% - Accent1 6 2 2 7 4" xfId="48331" xr:uid="{00000000-0005-0000-0000-000014BC0000}"/>
    <cellStyle name="20% - Accent1 6 2 2 8" xfId="48332" xr:uid="{00000000-0005-0000-0000-000015BC0000}"/>
    <cellStyle name="20% - Accent1 6 2 2 8 2" xfId="48333" xr:uid="{00000000-0005-0000-0000-000016BC0000}"/>
    <cellStyle name="20% - Accent1 6 2 2 8 2 2" xfId="48334" xr:uid="{00000000-0005-0000-0000-000017BC0000}"/>
    <cellStyle name="20% - Accent1 6 2 2 8 2 2 2" xfId="48335" xr:uid="{00000000-0005-0000-0000-000018BC0000}"/>
    <cellStyle name="20% - Accent1 6 2 2 8 2 3" xfId="48336" xr:uid="{00000000-0005-0000-0000-000019BC0000}"/>
    <cellStyle name="20% - Accent1 6 2 2 8 3" xfId="48337" xr:uid="{00000000-0005-0000-0000-00001ABC0000}"/>
    <cellStyle name="20% - Accent1 6 2 2 8 3 2" xfId="48338" xr:uid="{00000000-0005-0000-0000-00001BBC0000}"/>
    <cellStyle name="20% - Accent1 6 2 2 8 4" xfId="48339" xr:uid="{00000000-0005-0000-0000-00001CBC0000}"/>
    <cellStyle name="20% - Accent1 6 2 2 9" xfId="48340" xr:uid="{00000000-0005-0000-0000-00001DBC0000}"/>
    <cellStyle name="20% - Accent1 6 2 2 9 2" xfId="48341" xr:uid="{00000000-0005-0000-0000-00001EBC0000}"/>
    <cellStyle name="20% - Accent1 6 2 2 9 2 2" xfId="48342" xr:uid="{00000000-0005-0000-0000-00001FBC0000}"/>
    <cellStyle name="20% - Accent1 6 2 2 9 2 2 2" xfId="48343" xr:uid="{00000000-0005-0000-0000-000020BC0000}"/>
    <cellStyle name="20% - Accent1 6 2 2 9 2 3" xfId="48344" xr:uid="{00000000-0005-0000-0000-000021BC0000}"/>
    <cellStyle name="20% - Accent1 6 2 2 9 3" xfId="48345" xr:uid="{00000000-0005-0000-0000-000022BC0000}"/>
    <cellStyle name="20% - Accent1 6 2 2 9 3 2" xfId="48346" xr:uid="{00000000-0005-0000-0000-000023BC0000}"/>
    <cellStyle name="20% - Accent1 6 2 2 9 4" xfId="48347" xr:uid="{00000000-0005-0000-0000-000024BC0000}"/>
    <cellStyle name="20% - Accent1 6 2 3" xfId="48348" xr:uid="{00000000-0005-0000-0000-000025BC0000}"/>
    <cellStyle name="20% - Accent1 6 2 3 10" xfId="48349" xr:uid="{00000000-0005-0000-0000-000026BC0000}"/>
    <cellStyle name="20% - Accent1 6 2 3 10 2" xfId="48350" xr:uid="{00000000-0005-0000-0000-000027BC0000}"/>
    <cellStyle name="20% - Accent1 6 2 3 11" xfId="48351" xr:uid="{00000000-0005-0000-0000-000028BC0000}"/>
    <cellStyle name="20% - Accent1 6 2 3 2" xfId="48352" xr:uid="{00000000-0005-0000-0000-000029BC0000}"/>
    <cellStyle name="20% - Accent1 6 2 3 2 2" xfId="48353" xr:uid="{00000000-0005-0000-0000-00002ABC0000}"/>
    <cellStyle name="20% - Accent1 6 2 3 2 2 2" xfId="48354" xr:uid="{00000000-0005-0000-0000-00002BBC0000}"/>
    <cellStyle name="20% - Accent1 6 2 3 2 2 2 2" xfId="48355" xr:uid="{00000000-0005-0000-0000-00002CBC0000}"/>
    <cellStyle name="20% - Accent1 6 2 3 2 2 2 2 2" xfId="48356" xr:uid="{00000000-0005-0000-0000-00002DBC0000}"/>
    <cellStyle name="20% - Accent1 6 2 3 2 2 2 3" xfId="48357" xr:uid="{00000000-0005-0000-0000-00002EBC0000}"/>
    <cellStyle name="20% - Accent1 6 2 3 2 2 3" xfId="48358" xr:uid="{00000000-0005-0000-0000-00002FBC0000}"/>
    <cellStyle name="20% - Accent1 6 2 3 2 2 3 2" xfId="48359" xr:uid="{00000000-0005-0000-0000-000030BC0000}"/>
    <cellStyle name="20% - Accent1 6 2 3 2 2 4" xfId="48360" xr:uid="{00000000-0005-0000-0000-000031BC0000}"/>
    <cellStyle name="20% - Accent1 6 2 3 2 3" xfId="48361" xr:uid="{00000000-0005-0000-0000-000032BC0000}"/>
    <cellStyle name="20% - Accent1 6 2 3 2 3 2" xfId="48362" xr:uid="{00000000-0005-0000-0000-000033BC0000}"/>
    <cellStyle name="20% - Accent1 6 2 3 2 3 2 2" xfId="48363" xr:uid="{00000000-0005-0000-0000-000034BC0000}"/>
    <cellStyle name="20% - Accent1 6 2 3 2 3 2 2 2" xfId="48364" xr:uid="{00000000-0005-0000-0000-000035BC0000}"/>
    <cellStyle name="20% - Accent1 6 2 3 2 3 2 3" xfId="48365" xr:uid="{00000000-0005-0000-0000-000036BC0000}"/>
    <cellStyle name="20% - Accent1 6 2 3 2 3 3" xfId="48366" xr:uid="{00000000-0005-0000-0000-000037BC0000}"/>
    <cellStyle name="20% - Accent1 6 2 3 2 3 3 2" xfId="48367" xr:uid="{00000000-0005-0000-0000-000038BC0000}"/>
    <cellStyle name="20% - Accent1 6 2 3 2 3 4" xfId="48368" xr:uid="{00000000-0005-0000-0000-000039BC0000}"/>
    <cellStyle name="20% - Accent1 6 2 3 2 4" xfId="48369" xr:uid="{00000000-0005-0000-0000-00003ABC0000}"/>
    <cellStyle name="20% - Accent1 6 2 3 2 4 2" xfId="48370" xr:uid="{00000000-0005-0000-0000-00003BBC0000}"/>
    <cellStyle name="20% - Accent1 6 2 3 2 4 2 2" xfId="48371" xr:uid="{00000000-0005-0000-0000-00003CBC0000}"/>
    <cellStyle name="20% - Accent1 6 2 3 2 4 2 2 2" xfId="48372" xr:uid="{00000000-0005-0000-0000-00003DBC0000}"/>
    <cellStyle name="20% - Accent1 6 2 3 2 4 2 3" xfId="48373" xr:uid="{00000000-0005-0000-0000-00003EBC0000}"/>
    <cellStyle name="20% - Accent1 6 2 3 2 4 3" xfId="48374" xr:uid="{00000000-0005-0000-0000-00003FBC0000}"/>
    <cellStyle name="20% - Accent1 6 2 3 2 4 3 2" xfId="48375" xr:uid="{00000000-0005-0000-0000-000040BC0000}"/>
    <cellStyle name="20% - Accent1 6 2 3 2 4 4" xfId="48376" xr:uid="{00000000-0005-0000-0000-000041BC0000}"/>
    <cellStyle name="20% - Accent1 6 2 3 2 5" xfId="48377" xr:uid="{00000000-0005-0000-0000-000042BC0000}"/>
    <cellStyle name="20% - Accent1 6 2 3 2 5 2" xfId="48378" xr:uid="{00000000-0005-0000-0000-000043BC0000}"/>
    <cellStyle name="20% - Accent1 6 2 3 2 5 2 2" xfId="48379" xr:uid="{00000000-0005-0000-0000-000044BC0000}"/>
    <cellStyle name="20% - Accent1 6 2 3 2 5 3" xfId="48380" xr:uid="{00000000-0005-0000-0000-000045BC0000}"/>
    <cellStyle name="20% - Accent1 6 2 3 2 6" xfId="48381" xr:uid="{00000000-0005-0000-0000-000046BC0000}"/>
    <cellStyle name="20% - Accent1 6 2 3 2 6 2" xfId="48382" xr:uid="{00000000-0005-0000-0000-000047BC0000}"/>
    <cellStyle name="20% - Accent1 6 2 3 2 6 2 2" xfId="48383" xr:uid="{00000000-0005-0000-0000-000048BC0000}"/>
    <cellStyle name="20% - Accent1 6 2 3 2 6 3" xfId="48384" xr:uid="{00000000-0005-0000-0000-000049BC0000}"/>
    <cellStyle name="20% - Accent1 6 2 3 2 7" xfId="48385" xr:uid="{00000000-0005-0000-0000-00004ABC0000}"/>
    <cellStyle name="20% - Accent1 6 2 3 2 7 2" xfId="48386" xr:uid="{00000000-0005-0000-0000-00004BBC0000}"/>
    <cellStyle name="20% - Accent1 6 2 3 2 8" xfId="48387" xr:uid="{00000000-0005-0000-0000-00004CBC0000}"/>
    <cellStyle name="20% - Accent1 6 2 3 2 8 2" xfId="48388" xr:uid="{00000000-0005-0000-0000-00004DBC0000}"/>
    <cellStyle name="20% - Accent1 6 2 3 2 9" xfId="48389" xr:uid="{00000000-0005-0000-0000-00004EBC0000}"/>
    <cellStyle name="20% - Accent1 6 2 3 3" xfId="48390" xr:uid="{00000000-0005-0000-0000-00004FBC0000}"/>
    <cellStyle name="20% - Accent1 6 2 3 3 2" xfId="48391" xr:uid="{00000000-0005-0000-0000-000050BC0000}"/>
    <cellStyle name="20% - Accent1 6 2 3 3 2 2" xfId="48392" xr:uid="{00000000-0005-0000-0000-000051BC0000}"/>
    <cellStyle name="20% - Accent1 6 2 3 3 2 2 2" xfId="48393" xr:uid="{00000000-0005-0000-0000-000052BC0000}"/>
    <cellStyle name="20% - Accent1 6 2 3 3 2 2 2 2" xfId="48394" xr:uid="{00000000-0005-0000-0000-000053BC0000}"/>
    <cellStyle name="20% - Accent1 6 2 3 3 2 2 3" xfId="48395" xr:uid="{00000000-0005-0000-0000-000054BC0000}"/>
    <cellStyle name="20% - Accent1 6 2 3 3 2 3" xfId="48396" xr:uid="{00000000-0005-0000-0000-000055BC0000}"/>
    <cellStyle name="20% - Accent1 6 2 3 3 2 3 2" xfId="48397" xr:uid="{00000000-0005-0000-0000-000056BC0000}"/>
    <cellStyle name="20% - Accent1 6 2 3 3 2 4" xfId="48398" xr:uid="{00000000-0005-0000-0000-000057BC0000}"/>
    <cellStyle name="20% - Accent1 6 2 3 3 3" xfId="48399" xr:uid="{00000000-0005-0000-0000-000058BC0000}"/>
    <cellStyle name="20% - Accent1 6 2 3 3 3 2" xfId="48400" xr:uid="{00000000-0005-0000-0000-000059BC0000}"/>
    <cellStyle name="20% - Accent1 6 2 3 3 3 2 2" xfId="48401" xr:uid="{00000000-0005-0000-0000-00005ABC0000}"/>
    <cellStyle name="20% - Accent1 6 2 3 3 3 2 2 2" xfId="48402" xr:uid="{00000000-0005-0000-0000-00005BBC0000}"/>
    <cellStyle name="20% - Accent1 6 2 3 3 3 2 3" xfId="48403" xr:uid="{00000000-0005-0000-0000-00005CBC0000}"/>
    <cellStyle name="20% - Accent1 6 2 3 3 3 3" xfId="48404" xr:uid="{00000000-0005-0000-0000-00005DBC0000}"/>
    <cellStyle name="20% - Accent1 6 2 3 3 3 3 2" xfId="48405" xr:uid="{00000000-0005-0000-0000-00005EBC0000}"/>
    <cellStyle name="20% - Accent1 6 2 3 3 3 4" xfId="48406" xr:uid="{00000000-0005-0000-0000-00005FBC0000}"/>
    <cellStyle name="20% - Accent1 6 2 3 3 4" xfId="48407" xr:uid="{00000000-0005-0000-0000-000060BC0000}"/>
    <cellStyle name="20% - Accent1 6 2 3 3 4 2" xfId="48408" xr:uid="{00000000-0005-0000-0000-000061BC0000}"/>
    <cellStyle name="20% - Accent1 6 2 3 3 4 2 2" xfId="48409" xr:uid="{00000000-0005-0000-0000-000062BC0000}"/>
    <cellStyle name="20% - Accent1 6 2 3 3 4 2 2 2" xfId="48410" xr:uid="{00000000-0005-0000-0000-000063BC0000}"/>
    <cellStyle name="20% - Accent1 6 2 3 3 4 2 3" xfId="48411" xr:uid="{00000000-0005-0000-0000-000064BC0000}"/>
    <cellStyle name="20% - Accent1 6 2 3 3 4 3" xfId="48412" xr:uid="{00000000-0005-0000-0000-000065BC0000}"/>
    <cellStyle name="20% - Accent1 6 2 3 3 4 3 2" xfId="48413" xr:uid="{00000000-0005-0000-0000-000066BC0000}"/>
    <cellStyle name="20% - Accent1 6 2 3 3 4 4" xfId="48414" xr:uid="{00000000-0005-0000-0000-000067BC0000}"/>
    <cellStyle name="20% - Accent1 6 2 3 3 5" xfId="48415" xr:uid="{00000000-0005-0000-0000-000068BC0000}"/>
    <cellStyle name="20% - Accent1 6 2 3 3 5 2" xfId="48416" xr:uid="{00000000-0005-0000-0000-000069BC0000}"/>
    <cellStyle name="20% - Accent1 6 2 3 3 5 2 2" xfId="48417" xr:uid="{00000000-0005-0000-0000-00006ABC0000}"/>
    <cellStyle name="20% - Accent1 6 2 3 3 5 3" xfId="48418" xr:uid="{00000000-0005-0000-0000-00006BBC0000}"/>
    <cellStyle name="20% - Accent1 6 2 3 3 6" xfId="48419" xr:uid="{00000000-0005-0000-0000-00006CBC0000}"/>
    <cellStyle name="20% - Accent1 6 2 3 3 6 2" xfId="48420" xr:uid="{00000000-0005-0000-0000-00006DBC0000}"/>
    <cellStyle name="20% - Accent1 6 2 3 3 6 2 2" xfId="48421" xr:uid="{00000000-0005-0000-0000-00006EBC0000}"/>
    <cellStyle name="20% - Accent1 6 2 3 3 6 3" xfId="48422" xr:uid="{00000000-0005-0000-0000-00006FBC0000}"/>
    <cellStyle name="20% - Accent1 6 2 3 3 7" xfId="48423" xr:uid="{00000000-0005-0000-0000-000070BC0000}"/>
    <cellStyle name="20% - Accent1 6 2 3 3 7 2" xfId="48424" xr:uid="{00000000-0005-0000-0000-000071BC0000}"/>
    <cellStyle name="20% - Accent1 6 2 3 3 8" xfId="48425" xr:uid="{00000000-0005-0000-0000-000072BC0000}"/>
    <cellStyle name="20% - Accent1 6 2 3 3 8 2" xfId="48426" xr:uid="{00000000-0005-0000-0000-000073BC0000}"/>
    <cellStyle name="20% - Accent1 6 2 3 3 9" xfId="48427" xr:uid="{00000000-0005-0000-0000-000074BC0000}"/>
    <cellStyle name="20% - Accent1 6 2 3 4" xfId="48428" xr:uid="{00000000-0005-0000-0000-000075BC0000}"/>
    <cellStyle name="20% - Accent1 6 2 3 4 2" xfId="48429" xr:uid="{00000000-0005-0000-0000-000076BC0000}"/>
    <cellStyle name="20% - Accent1 6 2 3 4 2 2" xfId="48430" xr:uid="{00000000-0005-0000-0000-000077BC0000}"/>
    <cellStyle name="20% - Accent1 6 2 3 4 2 2 2" xfId="48431" xr:uid="{00000000-0005-0000-0000-000078BC0000}"/>
    <cellStyle name="20% - Accent1 6 2 3 4 2 3" xfId="48432" xr:uid="{00000000-0005-0000-0000-000079BC0000}"/>
    <cellStyle name="20% - Accent1 6 2 3 4 3" xfId="48433" xr:uid="{00000000-0005-0000-0000-00007ABC0000}"/>
    <cellStyle name="20% - Accent1 6 2 3 4 3 2" xfId="48434" xr:uid="{00000000-0005-0000-0000-00007BBC0000}"/>
    <cellStyle name="20% - Accent1 6 2 3 4 4" xfId="48435" xr:uid="{00000000-0005-0000-0000-00007CBC0000}"/>
    <cellStyle name="20% - Accent1 6 2 3 5" xfId="48436" xr:uid="{00000000-0005-0000-0000-00007DBC0000}"/>
    <cellStyle name="20% - Accent1 6 2 3 5 2" xfId="48437" xr:uid="{00000000-0005-0000-0000-00007EBC0000}"/>
    <cellStyle name="20% - Accent1 6 2 3 5 2 2" xfId="48438" xr:uid="{00000000-0005-0000-0000-00007FBC0000}"/>
    <cellStyle name="20% - Accent1 6 2 3 5 2 2 2" xfId="48439" xr:uid="{00000000-0005-0000-0000-000080BC0000}"/>
    <cellStyle name="20% - Accent1 6 2 3 5 2 3" xfId="48440" xr:uid="{00000000-0005-0000-0000-000081BC0000}"/>
    <cellStyle name="20% - Accent1 6 2 3 5 3" xfId="48441" xr:uid="{00000000-0005-0000-0000-000082BC0000}"/>
    <cellStyle name="20% - Accent1 6 2 3 5 3 2" xfId="48442" xr:uid="{00000000-0005-0000-0000-000083BC0000}"/>
    <cellStyle name="20% - Accent1 6 2 3 5 4" xfId="48443" xr:uid="{00000000-0005-0000-0000-000084BC0000}"/>
    <cellStyle name="20% - Accent1 6 2 3 6" xfId="48444" xr:uid="{00000000-0005-0000-0000-000085BC0000}"/>
    <cellStyle name="20% - Accent1 6 2 3 6 2" xfId="48445" xr:uid="{00000000-0005-0000-0000-000086BC0000}"/>
    <cellStyle name="20% - Accent1 6 2 3 6 2 2" xfId="48446" xr:uid="{00000000-0005-0000-0000-000087BC0000}"/>
    <cellStyle name="20% - Accent1 6 2 3 6 2 2 2" xfId="48447" xr:uid="{00000000-0005-0000-0000-000088BC0000}"/>
    <cellStyle name="20% - Accent1 6 2 3 6 2 3" xfId="48448" xr:uid="{00000000-0005-0000-0000-000089BC0000}"/>
    <cellStyle name="20% - Accent1 6 2 3 6 3" xfId="48449" xr:uid="{00000000-0005-0000-0000-00008ABC0000}"/>
    <cellStyle name="20% - Accent1 6 2 3 6 3 2" xfId="48450" xr:uid="{00000000-0005-0000-0000-00008BBC0000}"/>
    <cellStyle name="20% - Accent1 6 2 3 6 4" xfId="48451" xr:uid="{00000000-0005-0000-0000-00008CBC0000}"/>
    <cellStyle name="20% - Accent1 6 2 3 7" xfId="48452" xr:uid="{00000000-0005-0000-0000-00008DBC0000}"/>
    <cellStyle name="20% - Accent1 6 2 3 7 2" xfId="48453" xr:uid="{00000000-0005-0000-0000-00008EBC0000}"/>
    <cellStyle name="20% - Accent1 6 2 3 7 2 2" xfId="48454" xr:uid="{00000000-0005-0000-0000-00008FBC0000}"/>
    <cellStyle name="20% - Accent1 6 2 3 7 3" xfId="48455" xr:uid="{00000000-0005-0000-0000-000090BC0000}"/>
    <cellStyle name="20% - Accent1 6 2 3 8" xfId="48456" xr:uid="{00000000-0005-0000-0000-000091BC0000}"/>
    <cellStyle name="20% - Accent1 6 2 3 8 2" xfId="48457" xr:uid="{00000000-0005-0000-0000-000092BC0000}"/>
    <cellStyle name="20% - Accent1 6 2 3 8 2 2" xfId="48458" xr:uid="{00000000-0005-0000-0000-000093BC0000}"/>
    <cellStyle name="20% - Accent1 6 2 3 8 3" xfId="48459" xr:uid="{00000000-0005-0000-0000-000094BC0000}"/>
    <cellStyle name="20% - Accent1 6 2 3 9" xfId="48460" xr:uid="{00000000-0005-0000-0000-000095BC0000}"/>
    <cellStyle name="20% - Accent1 6 2 3 9 2" xfId="48461" xr:uid="{00000000-0005-0000-0000-000096BC0000}"/>
    <cellStyle name="20% - Accent1 6 2 4" xfId="48462" xr:uid="{00000000-0005-0000-0000-000097BC0000}"/>
    <cellStyle name="20% - Accent1 6 2 4 10" xfId="48463" xr:uid="{00000000-0005-0000-0000-000098BC0000}"/>
    <cellStyle name="20% - Accent1 6 2 4 10 2" xfId="48464" xr:uid="{00000000-0005-0000-0000-000099BC0000}"/>
    <cellStyle name="20% - Accent1 6 2 4 11" xfId="48465" xr:uid="{00000000-0005-0000-0000-00009ABC0000}"/>
    <cellStyle name="20% - Accent1 6 2 4 2" xfId="48466" xr:uid="{00000000-0005-0000-0000-00009BBC0000}"/>
    <cellStyle name="20% - Accent1 6 2 4 2 2" xfId="48467" xr:uid="{00000000-0005-0000-0000-00009CBC0000}"/>
    <cellStyle name="20% - Accent1 6 2 4 2 2 2" xfId="48468" xr:uid="{00000000-0005-0000-0000-00009DBC0000}"/>
    <cellStyle name="20% - Accent1 6 2 4 2 2 2 2" xfId="48469" xr:uid="{00000000-0005-0000-0000-00009EBC0000}"/>
    <cellStyle name="20% - Accent1 6 2 4 2 2 2 2 2" xfId="48470" xr:uid="{00000000-0005-0000-0000-00009FBC0000}"/>
    <cellStyle name="20% - Accent1 6 2 4 2 2 2 3" xfId="48471" xr:uid="{00000000-0005-0000-0000-0000A0BC0000}"/>
    <cellStyle name="20% - Accent1 6 2 4 2 2 3" xfId="48472" xr:uid="{00000000-0005-0000-0000-0000A1BC0000}"/>
    <cellStyle name="20% - Accent1 6 2 4 2 2 3 2" xfId="48473" xr:uid="{00000000-0005-0000-0000-0000A2BC0000}"/>
    <cellStyle name="20% - Accent1 6 2 4 2 2 4" xfId="48474" xr:uid="{00000000-0005-0000-0000-0000A3BC0000}"/>
    <cellStyle name="20% - Accent1 6 2 4 2 3" xfId="48475" xr:uid="{00000000-0005-0000-0000-0000A4BC0000}"/>
    <cellStyle name="20% - Accent1 6 2 4 2 3 2" xfId="48476" xr:uid="{00000000-0005-0000-0000-0000A5BC0000}"/>
    <cellStyle name="20% - Accent1 6 2 4 2 3 2 2" xfId="48477" xr:uid="{00000000-0005-0000-0000-0000A6BC0000}"/>
    <cellStyle name="20% - Accent1 6 2 4 2 3 2 2 2" xfId="48478" xr:uid="{00000000-0005-0000-0000-0000A7BC0000}"/>
    <cellStyle name="20% - Accent1 6 2 4 2 3 2 3" xfId="48479" xr:uid="{00000000-0005-0000-0000-0000A8BC0000}"/>
    <cellStyle name="20% - Accent1 6 2 4 2 3 3" xfId="48480" xr:uid="{00000000-0005-0000-0000-0000A9BC0000}"/>
    <cellStyle name="20% - Accent1 6 2 4 2 3 3 2" xfId="48481" xr:uid="{00000000-0005-0000-0000-0000AABC0000}"/>
    <cellStyle name="20% - Accent1 6 2 4 2 3 4" xfId="48482" xr:uid="{00000000-0005-0000-0000-0000ABBC0000}"/>
    <cellStyle name="20% - Accent1 6 2 4 2 4" xfId="48483" xr:uid="{00000000-0005-0000-0000-0000ACBC0000}"/>
    <cellStyle name="20% - Accent1 6 2 4 2 4 2" xfId="48484" xr:uid="{00000000-0005-0000-0000-0000ADBC0000}"/>
    <cellStyle name="20% - Accent1 6 2 4 2 4 2 2" xfId="48485" xr:uid="{00000000-0005-0000-0000-0000AEBC0000}"/>
    <cellStyle name="20% - Accent1 6 2 4 2 4 2 2 2" xfId="48486" xr:uid="{00000000-0005-0000-0000-0000AFBC0000}"/>
    <cellStyle name="20% - Accent1 6 2 4 2 4 2 3" xfId="48487" xr:uid="{00000000-0005-0000-0000-0000B0BC0000}"/>
    <cellStyle name="20% - Accent1 6 2 4 2 4 3" xfId="48488" xr:uid="{00000000-0005-0000-0000-0000B1BC0000}"/>
    <cellStyle name="20% - Accent1 6 2 4 2 4 3 2" xfId="48489" xr:uid="{00000000-0005-0000-0000-0000B2BC0000}"/>
    <cellStyle name="20% - Accent1 6 2 4 2 4 4" xfId="48490" xr:uid="{00000000-0005-0000-0000-0000B3BC0000}"/>
    <cellStyle name="20% - Accent1 6 2 4 2 5" xfId="48491" xr:uid="{00000000-0005-0000-0000-0000B4BC0000}"/>
    <cellStyle name="20% - Accent1 6 2 4 2 5 2" xfId="48492" xr:uid="{00000000-0005-0000-0000-0000B5BC0000}"/>
    <cellStyle name="20% - Accent1 6 2 4 2 5 2 2" xfId="48493" xr:uid="{00000000-0005-0000-0000-0000B6BC0000}"/>
    <cellStyle name="20% - Accent1 6 2 4 2 5 3" xfId="48494" xr:uid="{00000000-0005-0000-0000-0000B7BC0000}"/>
    <cellStyle name="20% - Accent1 6 2 4 2 6" xfId="48495" xr:uid="{00000000-0005-0000-0000-0000B8BC0000}"/>
    <cellStyle name="20% - Accent1 6 2 4 2 6 2" xfId="48496" xr:uid="{00000000-0005-0000-0000-0000B9BC0000}"/>
    <cellStyle name="20% - Accent1 6 2 4 2 6 2 2" xfId="48497" xr:uid="{00000000-0005-0000-0000-0000BABC0000}"/>
    <cellStyle name="20% - Accent1 6 2 4 2 6 3" xfId="48498" xr:uid="{00000000-0005-0000-0000-0000BBBC0000}"/>
    <cellStyle name="20% - Accent1 6 2 4 2 7" xfId="48499" xr:uid="{00000000-0005-0000-0000-0000BCBC0000}"/>
    <cellStyle name="20% - Accent1 6 2 4 2 7 2" xfId="48500" xr:uid="{00000000-0005-0000-0000-0000BDBC0000}"/>
    <cellStyle name="20% - Accent1 6 2 4 2 8" xfId="48501" xr:uid="{00000000-0005-0000-0000-0000BEBC0000}"/>
    <cellStyle name="20% - Accent1 6 2 4 2 8 2" xfId="48502" xr:uid="{00000000-0005-0000-0000-0000BFBC0000}"/>
    <cellStyle name="20% - Accent1 6 2 4 2 9" xfId="48503" xr:uid="{00000000-0005-0000-0000-0000C0BC0000}"/>
    <cellStyle name="20% - Accent1 6 2 4 3" xfId="48504" xr:uid="{00000000-0005-0000-0000-0000C1BC0000}"/>
    <cellStyle name="20% - Accent1 6 2 4 3 2" xfId="48505" xr:uid="{00000000-0005-0000-0000-0000C2BC0000}"/>
    <cellStyle name="20% - Accent1 6 2 4 3 2 2" xfId="48506" xr:uid="{00000000-0005-0000-0000-0000C3BC0000}"/>
    <cellStyle name="20% - Accent1 6 2 4 3 2 2 2" xfId="48507" xr:uid="{00000000-0005-0000-0000-0000C4BC0000}"/>
    <cellStyle name="20% - Accent1 6 2 4 3 2 2 2 2" xfId="48508" xr:uid="{00000000-0005-0000-0000-0000C5BC0000}"/>
    <cellStyle name="20% - Accent1 6 2 4 3 2 2 3" xfId="48509" xr:uid="{00000000-0005-0000-0000-0000C6BC0000}"/>
    <cellStyle name="20% - Accent1 6 2 4 3 2 3" xfId="48510" xr:uid="{00000000-0005-0000-0000-0000C7BC0000}"/>
    <cellStyle name="20% - Accent1 6 2 4 3 2 3 2" xfId="48511" xr:uid="{00000000-0005-0000-0000-0000C8BC0000}"/>
    <cellStyle name="20% - Accent1 6 2 4 3 2 4" xfId="48512" xr:uid="{00000000-0005-0000-0000-0000C9BC0000}"/>
    <cellStyle name="20% - Accent1 6 2 4 3 3" xfId="48513" xr:uid="{00000000-0005-0000-0000-0000CABC0000}"/>
    <cellStyle name="20% - Accent1 6 2 4 3 3 2" xfId="48514" xr:uid="{00000000-0005-0000-0000-0000CBBC0000}"/>
    <cellStyle name="20% - Accent1 6 2 4 3 3 2 2" xfId="48515" xr:uid="{00000000-0005-0000-0000-0000CCBC0000}"/>
    <cellStyle name="20% - Accent1 6 2 4 3 3 2 2 2" xfId="48516" xr:uid="{00000000-0005-0000-0000-0000CDBC0000}"/>
    <cellStyle name="20% - Accent1 6 2 4 3 3 2 3" xfId="48517" xr:uid="{00000000-0005-0000-0000-0000CEBC0000}"/>
    <cellStyle name="20% - Accent1 6 2 4 3 3 3" xfId="48518" xr:uid="{00000000-0005-0000-0000-0000CFBC0000}"/>
    <cellStyle name="20% - Accent1 6 2 4 3 3 3 2" xfId="48519" xr:uid="{00000000-0005-0000-0000-0000D0BC0000}"/>
    <cellStyle name="20% - Accent1 6 2 4 3 3 4" xfId="48520" xr:uid="{00000000-0005-0000-0000-0000D1BC0000}"/>
    <cellStyle name="20% - Accent1 6 2 4 3 4" xfId="48521" xr:uid="{00000000-0005-0000-0000-0000D2BC0000}"/>
    <cellStyle name="20% - Accent1 6 2 4 3 4 2" xfId="48522" xr:uid="{00000000-0005-0000-0000-0000D3BC0000}"/>
    <cellStyle name="20% - Accent1 6 2 4 3 4 2 2" xfId="48523" xr:uid="{00000000-0005-0000-0000-0000D4BC0000}"/>
    <cellStyle name="20% - Accent1 6 2 4 3 4 2 2 2" xfId="48524" xr:uid="{00000000-0005-0000-0000-0000D5BC0000}"/>
    <cellStyle name="20% - Accent1 6 2 4 3 4 2 3" xfId="48525" xr:uid="{00000000-0005-0000-0000-0000D6BC0000}"/>
    <cellStyle name="20% - Accent1 6 2 4 3 4 3" xfId="48526" xr:uid="{00000000-0005-0000-0000-0000D7BC0000}"/>
    <cellStyle name="20% - Accent1 6 2 4 3 4 3 2" xfId="48527" xr:uid="{00000000-0005-0000-0000-0000D8BC0000}"/>
    <cellStyle name="20% - Accent1 6 2 4 3 4 4" xfId="48528" xr:uid="{00000000-0005-0000-0000-0000D9BC0000}"/>
    <cellStyle name="20% - Accent1 6 2 4 3 5" xfId="48529" xr:uid="{00000000-0005-0000-0000-0000DABC0000}"/>
    <cellStyle name="20% - Accent1 6 2 4 3 5 2" xfId="48530" xr:uid="{00000000-0005-0000-0000-0000DBBC0000}"/>
    <cellStyle name="20% - Accent1 6 2 4 3 5 2 2" xfId="48531" xr:uid="{00000000-0005-0000-0000-0000DCBC0000}"/>
    <cellStyle name="20% - Accent1 6 2 4 3 5 3" xfId="48532" xr:uid="{00000000-0005-0000-0000-0000DDBC0000}"/>
    <cellStyle name="20% - Accent1 6 2 4 3 6" xfId="48533" xr:uid="{00000000-0005-0000-0000-0000DEBC0000}"/>
    <cellStyle name="20% - Accent1 6 2 4 3 6 2" xfId="48534" xr:uid="{00000000-0005-0000-0000-0000DFBC0000}"/>
    <cellStyle name="20% - Accent1 6 2 4 3 6 2 2" xfId="48535" xr:uid="{00000000-0005-0000-0000-0000E0BC0000}"/>
    <cellStyle name="20% - Accent1 6 2 4 3 6 3" xfId="48536" xr:uid="{00000000-0005-0000-0000-0000E1BC0000}"/>
    <cellStyle name="20% - Accent1 6 2 4 3 7" xfId="48537" xr:uid="{00000000-0005-0000-0000-0000E2BC0000}"/>
    <cellStyle name="20% - Accent1 6 2 4 3 7 2" xfId="48538" xr:uid="{00000000-0005-0000-0000-0000E3BC0000}"/>
    <cellStyle name="20% - Accent1 6 2 4 3 8" xfId="48539" xr:uid="{00000000-0005-0000-0000-0000E4BC0000}"/>
    <cellStyle name="20% - Accent1 6 2 4 3 8 2" xfId="48540" xr:uid="{00000000-0005-0000-0000-0000E5BC0000}"/>
    <cellStyle name="20% - Accent1 6 2 4 3 9" xfId="48541" xr:uid="{00000000-0005-0000-0000-0000E6BC0000}"/>
    <cellStyle name="20% - Accent1 6 2 4 4" xfId="48542" xr:uid="{00000000-0005-0000-0000-0000E7BC0000}"/>
    <cellStyle name="20% - Accent1 6 2 4 4 2" xfId="48543" xr:uid="{00000000-0005-0000-0000-0000E8BC0000}"/>
    <cellStyle name="20% - Accent1 6 2 4 4 2 2" xfId="48544" xr:uid="{00000000-0005-0000-0000-0000E9BC0000}"/>
    <cellStyle name="20% - Accent1 6 2 4 4 2 2 2" xfId="48545" xr:uid="{00000000-0005-0000-0000-0000EABC0000}"/>
    <cellStyle name="20% - Accent1 6 2 4 4 2 3" xfId="48546" xr:uid="{00000000-0005-0000-0000-0000EBBC0000}"/>
    <cellStyle name="20% - Accent1 6 2 4 4 3" xfId="48547" xr:uid="{00000000-0005-0000-0000-0000ECBC0000}"/>
    <cellStyle name="20% - Accent1 6 2 4 4 3 2" xfId="48548" xr:uid="{00000000-0005-0000-0000-0000EDBC0000}"/>
    <cellStyle name="20% - Accent1 6 2 4 4 4" xfId="48549" xr:uid="{00000000-0005-0000-0000-0000EEBC0000}"/>
    <cellStyle name="20% - Accent1 6 2 4 5" xfId="48550" xr:uid="{00000000-0005-0000-0000-0000EFBC0000}"/>
    <cellStyle name="20% - Accent1 6 2 4 5 2" xfId="48551" xr:uid="{00000000-0005-0000-0000-0000F0BC0000}"/>
    <cellStyle name="20% - Accent1 6 2 4 5 2 2" xfId="48552" xr:uid="{00000000-0005-0000-0000-0000F1BC0000}"/>
    <cellStyle name="20% - Accent1 6 2 4 5 2 2 2" xfId="48553" xr:uid="{00000000-0005-0000-0000-0000F2BC0000}"/>
    <cellStyle name="20% - Accent1 6 2 4 5 2 3" xfId="48554" xr:uid="{00000000-0005-0000-0000-0000F3BC0000}"/>
    <cellStyle name="20% - Accent1 6 2 4 5 3" xfId="48555" xr:uid="{00000000-0005-0000-0000-0000F4BC0000}"/>
    <cellStyle name="20% - Accent1 6 2 4 5 3 2" xfId="48556" xr:uid="{00000000-0005-0000-0000-0000F5BC0000}"/>
    <cellStyle name="20% - Accent1 6 2 4 5 4" xfId="48557" xr:uid="{00000000-0005-0000-0000-0000F6BC0000}"/>
    <cellStyle name="20% - Accent1 6 2 4 6" xfId="48558" xr:uid="{00000000-0005-0000-0000-0000F7BC0000}"/>
    <cellStyle name="20% - Accent1 6 2 4 6 2" xfId="48559" xr:uid="{00000000-0005-0000-0000-0000F8BC0000}"/>
    <cellStyle name="20% - Accent1 6 2 4 6 2 2" xfId="48560" xr:uid="{00000000-0005-0000-0000-0000F9BC0000}"/>
    <cellStyle name="20% - Accent1 6 2 4 6 2 2 2" xfId="48561" xr:uid="{00000000-0005-0000-0000-0000FABC0000}"/>
    <cellStyle name="20% - Accent1 6 2 4 6 2 3" xfId="48562" xr:uid="{00000000-0005-0000-0000-0000FBBC0000}"/>
    <cellStyle name="20% - Accent1 6 2 4 6 3" xfId="48563" xr:uid="{00000000-0005-0000-0000-0000FCBC0000}"/>
    <cellStyle name="20% - Accent1 6 2 4 6 3 2" xfId="48564" xr:uid="{00000000-0005-0000-0000-0000FDBC0000}"/>
    <cellStyle name="20% - Accent1 6 2 4 6 4" xfId="48565" xr:uid="{00000000-0005-0000-0000-0000FEBC0000}"/>
    <cellStyle name="20% - Accent1 6 2 4 7" xfId="48566" xr:uid="{00000000-0005-0000-0000-0000FFBC0000}"/>
    <cellStyle name="20% - Accent1 6 2 4 7 2" xfId="48567" xr:uid="{00000000-0005-0000-0000-000000BD0000}"/>
    <cellStyle name="20% - Accent1 6 2 4 7 2 2" xfId="48568" xr:uid="{00000000-0005-0000-0000-000001BD0000}"/>
    <cellStyle name="20% - Accent1 6 2 4 7 3" xfId="48569" xr:uid="{00000000-0005-0000-0000-000002BD0000}"/>
    <cellStyle name="20% - Accent1 6 2 4 8" xfId="48570" xr:uid="{00000000-0005-0000-0000-000003BD0000}"/>
    <cellStyle name="20% - Accent1 6 2 4 8 2" xfId="48571" xr:uid="{00000000-0005-0000-0000-000004BD0000}"/>
    <cellStyle name="20% - Accent1 6 2 4 8 2 2" xfId="48572" xr:uid="{00000000-0005-0000-0000-000005BD0000}"/>
    <cellStyle name="20% - Accent1 6 2 4 8 3" xfId="48573" xr:uid="{00000000-0005-0000-0000-000006BD0000}"/>
    <cellStyle name="20% - Accent1 6 2 4 9" xfId="48574" xr:uid="{00000000-0005-0000-0000-000007BD0000}"/>
    <cellStyle name="20% - Accent1 6 2 4 9 2" xfId="48575" xr:uid="{00000000-0005-0000-0000-000008BD0000}"/>
    <cellStyle name="20% - Accent1 6 2 5" xfId="48576" xr:uid="{00000000-0005-0000-0000-000009BD0000}"/>
    <cellStyle name="20% - Accent1 6 2 5 10" xfId="48577" xr:uid="{00000000-0005-0000-0000-00000ABD0000}"/>
    <cellStyle name="20% - Accent1 6 2 5 10 2" xfId="48578" xr:uid="{00000000-0005-0000-0000-00000BBD0000}"/>
    <cellStyle name="20% - Accent1 6 2 5 11" xfId="48579" xr:uid="{00000000-0005-0000-0000-00000CBD0000}"/>
    <cellStyle name="20% - Accent1 6 2 5 2" xfId="48580" xr:uid="{00000000-0005-0000-0000-00000DBD0000}"/>
    <cellStyle name="20% - Accent1 6 2 5 2 2" xfId="48581" xr:uid="{00000000-0005-0000-0000-00000EBD0000}"/>
    <cellStyle name="20% - Accent1 6 2 5 2 2 2" xfId="48582" xr:uid="{00000000-0005-0000-0000-00000FBD0000}"/>
    <cellStyle name="20% - Accent1 6 2 5 2 2 2 2" xfId="48583" xr:uid="{00000000-0005-0000-0000-000010BD0000}"/>
    <cellStyle name="20% - Accent1 6 2 5 2 2 2 2 2" xfId="48584" xr:uid="{00000000-0005-0000-0000-000011BD0000}"/>
    <cellStyle name="20% - Accent1 6 2 5 2 2 2 3" xfId="48585" xr:uid="{00000000-0005-0000-0000-000012BD0000}"/>
    <cellStyle name="20% - Accent1 6 2 5 2 2 3" xfId="48586" xr:uid="{00000000-0005-0000-0000-000013BD0000}"/>
    <cellStyle name="20% - Accent1 6 2 5 2 2 3 2" xfId="48587" xr:uid="{00000000-0005-0000-0000-000014BD0000}"/>
    <cellStyle name="20% - Accent1 6 2 5 2 2 4" xfId="48588" xr:uid="{00000000-0005-0000-0000-000015BD0000}"/>
    <cellStyle name="20% - Accent1 6 2 5 2 3" xfId="48589" xr:uid="{00000000-0005-0000-0000-000016BD0000}"/>
    <cellStyle name="20% - Accent1 6 2 5 2 3 2" xfId="48590" xr:uid="{00000000-0005-0000-0000-000017BD0000}"/>
    <cellStyle name="20% - Accent1 6 2 5 2 3 2 2" xfId="48591" xr:uid="{00000000-0005-0000-0000-000018BD0000}"/>
    <cellStyle name="20% - Accent1 6 2 5 2 3 2 2 2" xfId="48592" xr:uid="{00000000-0005-0000-0000-000019BD0000}"/>
    <cellStyle name="20% - Accent1 6 2 5 2 3 2 3" xfId="48593" xr:uid="{00000000-0005-0000-0000-00001ABD0000}"/>
    <cellStyle name="20% - Accent1 6 2 5 2 3 3" xfId="48594" xr:uid="{00000000-0005-0000-0000-00001BBD0000}"/>
    <cellStyle name="20% - Accent1 6 2 5 2 3 3 2" xfId="48595" xr:uid="{00000000-0005-0000-0000-00001CBD0000}"/>
    <cellStyle name="20% - Accent1 6 2 5 2 3 4" xfId="48596" xr:uid="{00000000-0005-0000-0000-00001DBD0000}"/>
    <cellStyle name="20% - Accent1 6 2 5 2 4" xfId="48597" xr:uid="{00000000-0005-0000-0000-00001EBD0000}"/>
    <cellStyle name="20% - Accent1 6 2 5 2 4 2" xfId="48598" xr:uid="{00000000-0005-0000-0000-00001FBD0000}"/>
    <cellStyle name="20% - Accent1 6 2 5 2 4 2 2" xfId="48599" xr:uid="{00000000-0005-0000-0000-000020BD0000}"/>
    <cellStyle name="20% - Accent1 6 2 5 2 4 2 2 2" xfId="48600" xr:uid="{00000000-0005-0000-0000-000021BD0000}"/>
    <cellStyle name="20% - Accent1 6 2 5 2 4 2 3" xfId="48601" xr:uid="{00000000-0005-0000-0000-000022BD0000}"/>
    <cellStyle name="20% - Accent1 6 2 5 2 4 3" xfId="48602" xr:uid="{00000000-0005-0000-0000-000023BD0000}"/>
    <cellStyle name="20% - Accent1 6 2 5 2 4 3 2" xfId="48603" xr:uid="{00000000-0005-0000-0000-000024BD0000}"/>
    <cellStyle name="20% - Accent1 6 2 5 2 4 4" xfId="48604" xr:uid="{00000000-0005-0000-0000-000025BD0000}"/>
    <cellStyle name="20% - Accent1 6 2 5 2 5" xfId="48605" xr:uid="{00000000-0005-0000-0000-000026BD0000}"/>
    <cellStyle name="20% - Accent1 6 2 5 2 5 2" xfId="48606" xr:uid="{00000000-0005-0000-0000-000027BD0000}"/>
    <cellStyle name="20% - Accent1 6 2 5 2 5 2 2" xfId="48607" xr:uid="{00000000-0005-0000-0000-000028BD0000}"/>
    <cellStyle name="20% - Accent1 6 2 5 2 5 3" xfId="48608" xr:uid="{00000000-0005-0000-0000-000029BD0000}"/>
    <cellStyle name="20% - Accent1 6 2 5 2 6" xfId="48609" xr:uid="{00000000-0005-0000-0000-00002ABD0000}"/>
    <cellStyle name="20% - Accent1 6 2 5 2 6 2" xfId="48610" xr:uid="{00000000-0005-0000-0000-00002BBD0000}"/>
    <cellStyle name="20% - Accent1 6 2 5 2 6 2 2" xfId="48611" xr:uid="{00000000-0005-0000-0000-00002CBD0000}"/>
    <cellStyle name="20% - Accent1 6 2 5 2 6 3" xfId="48612" xr:uid="{00000000-0005-0000-0000-00002DBD0000}"/>
    <cellStyle name="20% - Accent1 6 2 5 2 7" xfId="48613" xr:uid="{00000000-0005-0000-0000-00002EBD0000}"/>
    <cellStyle name="20% - Accent1 6 2 5 2 7 2" xfId="48614" xr:uid="{00000000-0005-0000-0000-00002FBD0000}"/>
    <cellStyle name="20% - Accent1 6 2 5 2 8" xfId="48615" xr:uid="{00000000-0005-0000-0000-000030BD0000}"/>
    <cellStyle name="20% - Accent1 6 2 5 2 8 2" xfId="48616" xr:uid="{00000000-0005-0000-0000-000031BD0000}"/>
    <cellStyle name="20% - Accent1 6 2 5 2 9" xfId="48617" xr:uid="{00000000-0005-0000-0000-000032BD0000}"/>
    <cellStyle name="20% - Accent1 6 2 5 3" xfId="48618" xr:uid="{00000000-0005-0000-0000-000033BD0000}"/>
    <cellStyle name="20% - Accent1 6 2 5 3 2" xfId="48619" xr:uid="{00000000-0005-0000-0000-000034BD0000}"/>
    <cellStyle name="20% - Accent1 6 2 5 3 2 2" xfId="48620" xr:uid="{00000000-0005-0000-0000-000035BD0000}"/>
    <cellStyle name="20% - Accent1 6 2 5 3 2 2 2" xfId="48621" xr:uid="{00000000-0005-0000-0000-000036BD0000}"/>
    <cellStyle name="20% - Accent1 6 2 5 3 2 2 2 2" xfId="48622" xr:uid="{00000000-0005-0000-0000-000037BD0000}"/>
    <cellStyle name="20% - Accent1 6 2 5 3 2 2 3" xfId="48623" xr:uid="{00000000-0005-0000-0000-000038BD0000}"/>
    <cellStyle name="20% - Accent1 6 2 5 3 2 3" xfId="48624" xr:uid="{00000000-0005-0000-0000-000039BD0000}"/>
    <cellStyle name="20% - Accent1 6 2 5 3 2 3 2" xfId="48625" xr:uid="{00000000-0005-0000-0000-00003ABD0000}"/>
    <cellStyle name="20% - Accent1 6 2 5 3 2 4" xfId="48626" xr:uid="{00000000-0005-0000-0000-00003BBD0000}"/>
    <cellStyle name="20% - Accent1 6 2 5 3 3" xfId="48627" xr:uid="{00000000-0005-0000-0000-00003CBD0000}"/>
    <cellStyle name="20% - Accent1 6 2 5 3 3 2" xfId="48628" xr:uid="{00000000-0005-0000-0000-00003DBD0000}"/>
    <cellStyle name="20% - Accent1 6 2 5 3 3 2 2" xfId="48629" xr:uid="{00000000-0005-0000-0000-00003EBD0000}"/>
    <cellStyle name="20% - Accent1 6 2 5 3 3 2 2 2" xfId="48630" xr:uid="{00000000-0005-0000-0000-00003FBD0000}"/>
    <cellStyle name="20% - Accent1 6 2 5 3 3 2 3" xfId="48631" xr:uid="{00000000-0005-0000-0000-000040BD0000}"/>
    <cellStyle name="20% - Accent1 6 2 5 3 3 3" xfId="48632" xr:uid="{00000000-0005-0000-0000-000041BD0000}"/>
    <cellStyle name="20% - Accent1 6 2 5 3 3 3 2" xfId="48633" xr:uid="{00000000-0005-0000-0000-000042BD0000}"/>
    <cellStyle name="20% - Accent1 6 2 5 3 3 4" xfId="48634" xr:uid="{00000000-0005-0000-0000-000043BD0000}"/>
    <cellStyle name="20% - Accent1 6 2 5 3 4" xfId="48635" xr:uid="{00000000-0005-0000-0000-000044BD0000}"/>
    <cellStyle name="20% - Accent1 6 2 5 3 4 2" xfId="48636" xr:uid="{00000000-0005-0000-0000-000045BD0000}"/>
    <cellStyle name="20% - Accent1 6 2 5 3 4 2 2" xfId="48637" xr:uid="{00000000-0005-0000-0000-000046BD0000}"/>
    <cellStyle name="20% - Accent1 6 2 5 3 4 2 2 2" xfId="48638" xr:uid="{00000000-0005-0000-0000-000047BD0000}"/>
    <cellStyle name="20% - Accent1 6 2 5 3 4 2 3" xfId="48639" xr:uid="{00000000-0005-0000-0000-000048BD0000}"/>
    <cellStyle name="20% - Accent1 6 2 5 3 4 3" xfId="48640" xr:uid="{00000000-0005-0000-0000-000049BD0000}"/>
    <cellStyle name="20% - Accent1 6 2 5 3 4 3 2" xfId="48641" xr:uid="{00000000-0005-0000-0000-00004ABD0000}"/>
    <cellStyle name="20% - Accent1 6 2 5 3 4 4" xfId="48642" xr:uid="{00000000-0005-0000-0000-00004BBD0000}"/>
    <cellStyle name="20% - Accent1 6 2 5 3 5" xfId="48643" xr:uid="{00000000-0005-0000-0000-00004CBD0000}"/>
    <cellStyle name="20% - Accent1 6 2 5 3 5 2" xfId="48644" xr:uid="{00000000-0005-0000-0000-00004DBD0000}"/>
    <cellStyle name="20% - Accent1 6 2 5 3 5 2 2" xfId="48645" xr:uid="{00000000-0005-0000-0000-00004EBD0000}"/>
    <cellStyle name="20% - Accent1 6 2 5 3 5 3" xfId="48646" xr:uid="{00000000-0005-0000-0000-00004FBD0000}"/>
    <cellStyle name="20% - Accent1 6 2 5 3 6" xfId="48647" xr:uid="{00000000-0005-0000-0000-000050BD0000}"/>
    <cellStyle name="20% - Accent1 6 2 5 3 6 2" xfId="48648" xr:uid="{00000000-0005-0000-0000-000051BD0000}"/>
    <cellStyle name="20% - Accent1 6 2 5 3 6 2 2" xfId="48649" xr:uid="{00000000-0005-0000-0000-000052BD0000}"/>
    <cellStyle name="20% - Accent1 6 2 5 3 6 3" xfId="48650" xr:uid="{00000000-0005-0000-0000-000053BD0000}"/>
    <cellStyle name="20% - Accent1 6 2 5 3 7" xfId="48651" xr:uid="{00000000-0005-0000-0000-000054BD0000}"/>
    <cellStyle name="20% - Accent1 6 2 5 3 7 2" xfId="48652" xr:uid="{00000000-0005-0000-0000-000055BD0000}"/>
    <cellStyle name="20% - Accent1 6 2 5 3 8" xfId="48653" xr:uid="{00000000-0005-0000-0000-000056BD0000}"/>
    <cellStyle name="20% - Accent1 6 2 5 3 8 2" xfId="48654" xr:uid="{00000000-0005-0000-0000-000057BD0000}"/>
    <cellStyle name="20% - Accent1 6 2 5 3 9" xfId="48655" xr:uid="{00000000-0005-0000-0000-000058BD0000}"/>
    <cellStyle name="20% - Accent1 6 2 5 4" xfId="48656" xr:uid="{00000000-0005-0000-0000-000059BD0000}"/>
    <cellStyle name="20% - Accent1 6 2 5 4 2" xfId="48657" xr:uid="{00000000-0005-0000-0000-00005ABD0000}"/>
    <cellStyle name="20% - Accent1 6 2 5 4 2 2" xfId="48658" xr:uid="{00000000-0005-0000-0000-00005BBD0000}"/>
    <cellStyle name="20% - Accent1 6 2 5 4 2 2 2" xfId="48659" xr:uid="{00000000-0005-0000-0000-00005CBD0000}"/>
    <cellStyle name="20% - Accent1 6 2 5 4 2 3" xfId="48660" xr:uid="{00000000-0005-0000-0000-00005DBD0000}"/>
    <cellStyle name="20% - Accent1 6 2 5 4 3" xfId="48661" xr:uid="{00000000-0005-0000-0000-00005EBD0000}"/>
    <cellStyle name="20% - Accent1 6 2 5 4 3 2" xfId="48662" xr:uid="{00000000-0005-0000-0000-00005FBD0000}"/>
    <cellStyle name="20% - Accent1 6 2 5 4 4" xfId="48663" xr:uid="{00000000-0005-0000-0000-000060BD0000}"/>
    <cellStyle name="20% - Accent1 6 2 5 5" xfId="48664" xr:uid="{00000000-0005-0000-0000-000061BD0000}"/>
    <cellStyle name="20% - Accent1 6 2 5 5 2" xfId="48665" xr:uid="{00000000-0005-0000-0000-000062BD0000}"/>
    <cellStyle name="20% - Accent1 6 2 5 5 2 2" xfId="48666" xr:uid="{00000000-0005-0000-0000-000063BD0000}"/>
    <cellStyle name="20% - Accent1 6 2 5 5 2 2 2" xfId="48667" xr:uid="{00000000-0005-0000-0000-000064BD0000}"/>
    <cellStyle name="20% - Accent1 6 2 5 5 2 3" xfId="48668" xr:uid="{00000000-0005-0000-0000-000065BD0000}"/>
    <cellStyle name="20% - Accent1 6 2 5 5 3" xfId="48669" xr:uid="{00000000-0005-0000-0000-000066BD0000}"/>
    <cellStyle name="20% - Accent1 6 2 5 5 3 2" xfId="48670" xr:uid="{00000000-0005-0000-0000-000067BD0000}"/>
    <cellStyle name="20% - Accent1 6 2 5 5 4" xfId="48671" xr:uid="{00000000-0005-0000-0000-000068BD0000}"/>
    <cellStyle name="20% - Accent1 6 2 5 6" xfId="48672" xr:uid="{00000000-0005-0000-0000-000069BD0000}"/>
    <cellStyle name="20% - Accent1 6 2 5 6 2" xfId="48673" xr:uid="{00000000-0005-0000-0000-00006ABD0000}"/>
    <cellStyle name="20% - Accent1 6 2 5 6 2 2" xfId="48674" xr:uid="{00000000-0005-0000-0000-00006BBD0000}"/>
    <cellStyle name="20% - Accent1 6 2 5 6 2 2 2" xfId="48675" xr:uid="{00000000-0005-0000-0000-00006CBD0000}"/>
    <cellStyle name="20% - Accent1 6 2 5 6 2 3" xfId="48676" xr:uid="{00000000-0005-0000-0000-00006DBD0000}"/>
    <cellStyle name="20% - Accent1 6 2 5 6 3" xfId="48677" xr:uid="{00000000-0005-0000-0000-00006EBD0000}"/>
    <cellStyle name="20% - Accent1 6 2 5 6 3 2" xfId="48678" xr:uid="{00000000-0005-0000-0000-00006FBD0000}"/>
    <cellStyle name="20% - Accent1 6 2 5 6 4" xfId="48679" xr:uid="{00000000-0005-0000-0000-000070BD0000}"/>
    <cellStyle name="20% - Accent1 6 2 5 7" xfId="48680" xr:uid="{00000000-0005-0000-0000-000071BD0000}"/>
    <cellStyle name="20% - Accent1 6 2 5 7 2" xfId="48681" xr:uid="{00000000-0005-0000-0000-000072BD0000}"/>
    <cellStyle name="20% - Accent1 6 2 5 7 2 2" xfId="48682" xr:uid="{00000000-0005-0000-0000-000073BD0000}"/>
    <cellStyle name="20% - Accent1 6 2 5 7 3" xfId="48683" xr:uid="{00000000-0005-0000-0000-000074BD0000}"/>
    <cellStyle name="20% - Accent1 6 2 5 8" xfId="48684" xr:uid="{00000000-0005-0000-0000-000075BD0000}"/>
    <cellStyle name="20% - Accent1 6 2 5 8 2" xfId="48685" xr:uid="{00000000-0005-0000-0000-000076BD0000}"/>
    <cellStyle name="20% - Accent1 6 2 5 8 2 2" xfId="48686" xr:uid="{00000000-0005-0000-0000-000077BD0000}"/>
    <cellStyle name="20% - Accent1 6 2 5 8 3" xfId="48687" xr:uid="{00000000-0005-0000-0000-000078BD0000}"/>
    <cellStyle name="20% - Accent1 6 2 5 9" xfId="48688" xr:uid="{00000000-0005-0000-0000-000079BD0000}"/>
    <cellStyle name="20% - Accent1 6 2 5 9 2" xfId="48689" xr:uid="{00000000-0005-0000-0000-00007ABD0000}"/>
    <cellStyle name="20% - Accent1 6 2 6" xfId="48690" xr:uid="{00000000-0005-0000-0000-00007BBD0000}"/>
    <cellStyle name="20% - Accent1 6 2 6 2" xfId="48691" xr:uid="{00000000-0005-0000-0000-00007CBD0000}"/>
    <cellStyle name="20% - Accent1 6 2 6 2 2" xfId="48692" xr:uid="{00000000-0005-0000-0000-00007DBD0000}"/>
    <cellStyle name="20% - Accent1 6 2 6 2 2 2" xfId="48693" xr:uid="{00000000-0005-0000-0000-00007EBD0000}"/>
    <cellStyle name="20% - Accent1 6 2 6 2 2 2 2" xfId="48694" xr:uid="{00000000-0005-0000-0000-00007FBD0000}"/>
    <cellStyle name="20% - Accent1 6 2 6 2 2 3" xfId="48695" xr:uid="{00000000-0005-0000-0000-000080BD0000}"/>
    <cellStyle name="20% - Accent1 6 2 6 2 3" xfId="48696" xr:uid="{00000000-0005-0000-0000-000081BD0000}"/>
    <cellStyle name="20% - Accent1 6 2 6 2 3 2" xfId="48697" xr:uid="{00000000-0005-0000-0000-000082BD0000}"/>
    <cellStyle name="20% - Accent1 6 2 6 2 4" xfId="48698" xr:uid="{00000000-0005-0000-0000-000083BD0000}"/>
    <cellStyle name="20% - Accent1 6 2 6 3" xfId="48699" xr:uid="{00000000-0005-0000-0000-000084BD0000}"/>
    <cellStyle name="20% - Accent1 6 2 6 3 2" xfId="48700" xr:uid="{00000000-0005-0000-0000-000085BD0000}"/>
    <cellStyle name="20% - Accent1 6 2 6 3 2 2" xfId="48701" xr:uid="{00000000-0005-0000-0000-000086BD0000}"/>
    <cellStyle name="20% - Accent1 6 2 6 3 2 2 2" xfId="48702" xr:uid="{00000000-0005-0000-0000-000087BD0000}"/>
    <cellStyle name="20% - Accent1 6 2 6 3 2 3" xfId="48703" xr:uid="{00000000-0005-0000-0000-000088BD0000}"/>
    <cellStyle name="20% - Accent1 6 2 6 3 3" xfId="48704" xr:uid="{00000000-0005-0000-0000-000089BD0000}"/>
    <cellStyle name="20% - Accent1 6 2 6 3 3 2" xfId="48705" xr:uid="{00000000-0005-0000-0000-00008ABD0000}"/>
    <cellStyle name="20% - Accent1 6 2 6 3 4" xfId="48706" xr:uid="{00000000-0005-0000-0000-00008BBD0000}"/>
    <cellStyle name="20% - Accent1 6 2 6 4" xfId="48707" xr:uid="{00000000-0005-0000-0000-00008CBD0000}"/>
    <cellStyle name="20% - Accent1 6 2 6 4 2" xfId="48708" xr:uid="{00000000-0005-0000-0000-00008DBD0000}"/>
    <cellStyle name="20% - Accent1 6 2 6 4 2 2" xfId="48709" xr:uid="{00000000-0005-0000-0000-00008EBD0000}"/>
    <cellStyle name="20% - Accent1 6 2 6 4 2 2 2" xfId="48710" xr:uid="{00000000-0005-0000-0000-00008FBD0000}"/>
    <cellStyle name="20% - Accent1 6 2 6 4 2 3" xfId="48711" xr:uid="{00000000-0005-0000-0000-000090BD0000}"/>
    <cellStyle name="20% - Accent1 6 2 6 4 3" xfId="48712" xr:uid="{00000000-0005-0000-0000-000091BD0000}"/>
    <cellStyle name="20% - Accent1 6 2 6 4 3 2" xfId="48713" xr:uid="{00000000-0005-0000-0000-000092BD0000}"/>
    <cellStyle name="20% - Accent1 6 2 6 4 4" xfId="48714" xr:uid="{00000000-0005-0000-0000-000093BD0000}"/>
    <cellStyle name="20% - Accent1 6 2 6 5" xfId="48715" xr:uid="{00000000-0005-0000-0000-000094BD0000}"/>
    <cellStyle name="20% - Accent1 6 2 6 5 2" xfId="48716" xr:uid="{00000000-0005-0000-0000-000095BD0000}"/>
    <cellStyle name="20% - Accent1 6 2 6 5 2 2" xfId="48717" xr:uid="{00000000-0005-0000-0000-000096BD0000}"/>
    <cellStyle name="20% - Accent1 6 2 6 5 3" xfId="48718" xr:uid="{00000000-0005-0000-0000-000097BD0000}"/>
    <cellStyle name="20% - Accent1 6 2 6 6" xfId="48719" xr:uid="{00000000-0005-0000-0000-000098BD0000}"/>
    <cellStyle name="20% - Accent1 6 2 6 6 2" xfId="48720" xr:uid="{00000000-0005-0000-0000-000099BD0000}"/>
    <cellStyle name="20% - Accent1 6 2 6 6 2 2" xfId="48721" xr:uid="{00000000-0005-0000-0000-00009ABD0000}"/>
    <cellStyle name="20% - Accent1 6 2 6 6 3" xfId="48722" xr:uid="{00000000-0005-0000-0000-00009BBD0000}"/>
    <cellStyle name="20% - Accent1 6 2 6 7" xfId="48723" xr:uid="{00000000-0005-0000-0000-00009CBD0000}"/>
    <cellStyle name="20% - Accent1 6 2 6 7 2" xfId="48724" xr:uid="{00000000-0005-0000-0000-00009DBD0000}"/>
    <cellStyle name="20% - Accent1 6 2 6 8" xfId="48725" xr:uid="{00000000-0005-0000-0000-00009EBD0000}"/>
    <cellStyle name="20% - Accent1 6 2 6 8 2" xfId="48726" xr:uid="{00000000-0005-0000-0000-00009FBD0000}"/>
    <cellStyle name="20% - Accent1 6 2 6 9" xfId="48727" xr:uid="{00000000-0005-0000-0000-0000A0BD0000}"/>
    <cellStyle name="20% - Accent1 6 2 7" xfId="48728" xr:uid="{00000000-0005-0000-0000-0000A1BD0000}"/>
    <cellStyle name="20% - Accent1 6 2 7 2" xfId="48729" xr:uid="{00000000-0005-0000-0000-0000A2BD0000}"/>
    <cellStyle name="20% - Accent1 6 2 7 2 2" xfId="48730" xr:uid="{00000000-0005-0000-0000-0000A3BD0000}"/>
    <cellStyle name="20% - Accent1 6 2 7 2 2 2" xfId="48731" xr:uid="{00000000-0005-0000-0000-0000A4BD0000}"/>
    <cellStyle name="20% - Accent1 6 2 7 2 2 2 2" xfId="48732" xr:uid="{00000000-0005-0000-0000-0000A5BD0000}"/>
    <cellStyle name="20% - Accent1 6 2 7 2 2 3" xfId="48733" xr:uid="{00000000-0005-0000-0000-0000A6BD0000}"/>
    <cellStyle name="20% - Accent1 6 2 7 2 3" xfId="48734" xr:uid="{00000000-0005-0000-0000-0000A7BD0000}"/>
    <cellStyle name="20% - Accent1 6 2 7 2 3 2" xfId="48735" xr:uid="{00000000-0005-0000-0000-0000A8BD0000}"/>
    <cellStyle name="20% - Accent1 6 2 7 2 4" xfId="48736" xr:uid="{00000000-0005-0000-0000-0000A9BD0000}"/>
    <cellStyle name="20% - Accent1 6 2 7 3" xfId="48737" xr:uid="{00000000-0005-0000-0000-0000AABD0000}"/>
    <cellStyle name="20% - Accent1 6 2 7 3 2" xfId="48738" xr:uid="{00000000-0005-0000-0000-0000ABBD0000}"/>
    <cellStyle name="20% - Accent1 6 2 7 3 2 2" xfId="48739" xr:uid="{00000000-0005-0000-0000-0000ACBD0000}"/>
    <cellStyle name="20% - Accent1 6 2 7 3 2 2 2" xfId="48740" xr:uid="{00000000-0005-0000-0000-0000ADBD0000}"/>
    <cellStyle name="20% - Accent1 6 2 7 3 2 3" xfId="48741" xr:uid="{00000000-0005-0000-0000-0000AEBD0000}"/>
    <cellStyle name="20% - Accent1 6 2 7 3 3" xfId="48742" xr:uid="{00000000-0005-0000-0000-0000AFBD0000}"/>
    <cellStyle name="20% - Accent1 6 2 7 3 3 2" xfId="48743" xr:uid="{00000000-0005-0000-0000-0000B0BD0000}"/>
    <cellStyle name="20% - Accent1 6 2 7 3 4" xfId="48744" xr:uid="{00000000-0005-0000-0000-0000B1BD0000}"/>
    <cellStyle name="20% - Accent1 6 2 7 4" xfId="48745" xr:uid="{00000000-0005-0000-0000-0000B2BD0000}"/>
    <cellStyle name="20% - Accent1 6 2 7 4 2" xfId="48746" xr:uid="{00000000-0005-0000-0000-0000B3BD0000}"/>
    <cellStyle name="20% - Accent1 6 2 7 4 2 2" xfId="48747" xr:uid="{00000000-0005-0000-0000-0000B4BD0000}"/>
    <cellStyle name="20% - Accent1 6 2 7 4 2 2 2" xfId="48748" xr:uid="{00000000-0005-0000-0000-0000B5BD0000}"/>
    <cellStyle name="20% - Accent1 6 2 7 4 2 3" xfId="48749" xr:uid="{00000000-0005-0000-0000-0000B6BD0000}"/>
    <cellStyle name="20% - Accent1 6 2 7 4 3" xfId="48750" xr:uid="{00000000-0005-0000-0000-0000B7BD0000}"/>
    <cellStyle name="20% - Accent1 6 2 7 4 3 2" xfId="48751" xr:uid="{00000000-0005-0000-0000-0000B8BD0000}"/>
    <cellStyle name="20% - Accent1 6 2 7 4 4" xfId="48752" xr:uid="{00000000-0005-0000-0000-0000B9BD0000}"/>
    <cellStyle name="20% - Accent1 6 2 7 5" xfId="48753" xr:uid="{00000000-0005-0000-0000-0000BABD0000}"/>
    <cellStyle name="20% - Accent1 6 2 7 5 2" xfId="48754" xr:uid="{00000000-0005-0000-0000-0000BBBD0000}"/>
    <cellStyle name="20% - Accent1 6 2 7 5 2 2" xfId="48755" xr:uid="{00000000-0005-0000-0000-0000BCBD0000}"/>
    <cellStyle name="20% - Accent1 6 2 7 5 3" xfId="48756" xr:uid="{00000000-0005-0000-0000-0000BDBD0000}"/>
    <cellStyle name="20% - Accent1 6 2 7 6" xfId="48757" xr:uid="{00000000-0005-0000-0000-0000BEBD0000}"/>
    <cellStyle name="20% - Accent1 6 2 7 6 2" xfId="48758" xr:uid="{00000000-0005-0000-0000-0000BFBD0000}"/>
    <cellStyle name="20% - Accent1 6 2 7 6 2 2" xfId="48759" xr:uid="{00000000-0005-0000-0000-0000C0BD0000}"/>
    <cellStyle name="20% - Accent1 6 2 7 6 3" xfId="48760" xr:uid="{00000000-0005-0000-0000-0000C1BD0000}"/>
    <cellStyle name="20% - Accent1 6 2 7 7" xfId="48761" xr:uid="{00000000-0005-0000-0000-0000C2BD0000}"/>
    <cellStyle name="20% - Accent1 6 2 7 7 2" xfId="48762" xr:uid="{00000000-0005-0000-0000-0000C3BD0000}"/>
    <cellStyle name="20% - Accent1 6 2 7 8" xfId="48763" xr:uid="{00000000-0005-0000-0000-0000C4BD0000}"/>
    <cellStyle name="20% - Accent1 6 2 7 8 2" xfId="48764" xr:uid="{00000000-0005-0000-0000-0000C5BD0000}"/>
    <cellStyle name="20% - Accent1 6 2 7 9" xfId="48765" xr:uid="{00000000-0005-0000-0000-0000C6BD0000}"/>
    <cellStyle name="20% - Accent1 6 2 8" xfId="48766" xr:uid="{00000000-0005-0000-0000-0000C7BD0000}"/>
    <cellStyle name="20% - Accent1 6 2 8 2" xfId="48767" xr:uid="{00000000-0005-0000-0000-0000C8BD0000}"/>
    <cellStyle name="20% - Accent1 6 2 8 2 2" xfId="48768" xr:uid="{00000000-0005-0000-0000-0000C9BD0000}"/>
    <cellStyle name="20% - Accent1 6 2 8 2 2 2" xfId="48769" xr:uid="{00000000-0005-0000-0000-0000CABD0000}"/>
    <cellStyle name="20% - Accent1 6 2 8 2 3" xfId="48770" xr:uid="{00000000-0005-0000-0000-0000CBBD0000}"/>
    <cellStyle name="20% - Accent1 6 2 8 3" xfId="48771" xr:uid="{00000000-0005-0000-0000-0000CCBD0000}"/>
    <cellStyle name="20% - Accent1 6 2 8 3 2" xfId="48772" xr:uid="{00000000-0005-0000-0000-0000CDBD0000}"/>
    <cellStyle name="20% - Accent1 6 2 8 4" xfId="48773" xr:uid="{00000000-0005-0000-0000-0000CEBD0000}"/>
    <cellStyle name="20% - Accent1 6 2 9" xfId="48774" xr:uid="{00000000-0005-0000-0000-0000CFBD0000}"/>
    <cellStyle name="20% - Accent1 6 2 9 2" xfId="48775" xr:uid="{00000000-0005-0000-0000-0000D0BD0000}"/>
    <cellStyle name="20% - Accent1 6 2 9 2 2" xfId="48776" xr:uid="{00000000-0005-0000-0000-0000D1BD0000}"/>
    <cellStyle name="20% - Accent1 6 2 9 2 2 2" xfId="48777" xr:uid="{00000000-0005-0000-0000-0000D2BD0000}"/>
    <cellStyle name="20% - Accent1 6 2 9 2 3" xfId="48778" xr:uid="{00000000-0005-0000-0000-0000D3BD0000}"/>
    <cellStyle name="20% - Accent1 6 2 9 3" xfId="48779" xr:uid="{00000000-0005-0000-0000-0000D4BD0000}"/>
    <cellStyle name="20% - Accent1 6 2 9 3 2" xfId="48780" xr:uid="{00000000-0005-0000-0000-0000D5BD0000}"/>
    <cellStyle name="20% - Accent1 6 2 9 4" xfId="48781" xr:uid="{00000000-0005-0000-0000-0000D6BD0000}"/>
    <cellStyle name="20% - Accent1 6 3" xfId="48782" xr:uid="{00000000-0005-0000-0000-0000D7BD0000}"/>
    <cellStyle name="20% - Accent1 6 3 10" xfId="48783" xr:uid="{00000000-0005-0000-0000-0000D8BD0000}"/>
    <cellStyle name="20% - Accent1 6 3 10 2" xfId="48784" xr:uid="{00000000-0005-0000-0000-0000D9BD0000}"/>
    <cellStyle name="20% - Accent1 6 3 10 2 2" xfId="48785" xr:uid="{00000000-0005-0000-0000-0000DABD0000}"/>
    <cellStyle name="20% - Accent1 6 3 10 3" xfId="48786" xr:uid="{00000000-0005-0000-0000-0000DBBD0000}"/>
    <cellStyle name="20% - Accent1 6 3 11" xfId="48787" xr:uid="{00000000-0005-0000-0000-0000DCBD0000}"/>
    <cellStyle name="20% - Accent1 6 3 11 2" xfId="48788" xr:uid="{00000000-0005-0000-0000-0000DDBD0000}"/>
    <cellStyle name="20% - Accent1 6 3 11 2 2" xfId="48789" xr:uid="{00000000-0005-0000-0000-0000DEBD0000}"/>
    <cellStyle name="20% - Accent1 6 3 11 3" xfId="48790" xr:uid="{00000000-0005-0000-0000-0000DFBD0000}"/>
    <cellStyle name="20% - Accent1 6 3 12" xfId="48791" xr:uid="{00000000-0005-0000-0000-0000E0BD0000}"/>
    <cellStyle name="20% - Accent1 6 3 12 2" xfId="48792" xr:uid="{00000000-0005-0000-0000-0000E1BD0000}"/>
    <cellStyle name="20% - Accent1 6 3 13" xfId="48793" xr:uid="{00000000-0005-0000-0000-0000E2BD0000}"/>
    <cellStyle name="20% - Accent1 6 3 13 2" xfId="48794" xr:uid="{00000000-0005-0000-0000-0000E3BD0000}"/>
    <cellStyle name="20% - Accent1 6 3 14" xfId="48795" xr:uid="{00000000-0005-0000-0000-0000E4BD0000}"/>
    <cellStyle name="20% - Accent1 6 3 2" xfId="48796" xr:uid="{00000000-0005-0000-0000-0000E5BD0000}"/>
    <cellStyle name="20% - Accent1 6 3 2 10" xfId="48797" xr:uid="{00000000-0005-0000-0000-0000E6BD0000}"/>
    <cellStyle name="20% - Accent1 6 3 2 10 2" xfId="48798" xr:uid="{00000000-0005-0000-0000-0000E7BD0000}"/>
    <cellStyle name="20% - Accent1 6 3 2 11" xfId="48799" xr:uid="{00000000-0005-0000-0000-0000E8BD0000}"/>
    <cellStyle name="20% - Accent1 6 3 2 2" xfId="48800" xr:uid="{00000000-0005-0000-0000-0000E9BD0000}"/>
    <cellStyle name="20% - Accent1 6 3 2 2 2" xfId="48801" xr:uid="{00000000-0005-0000-0000-0000EABD0000}"/>
    <cellStyle name="20% - Accent1 6 3 2 2 2 2" xfId="48802" xr:uid="{00000000-0005-0000-0000-0000EBBD0000}"/>
    <cellStyle name="20% - Accent1 6 3 2 2 2 2 2" xfId="48803" xr:uid="{00000000-0005-0000-0000-0000ECBD0000}"/>
    <cellStyle name="20% - Accent1 6 3 2 2 2 2 2 2" xfId="48804" xr:uid="{00000000-0005-0000-0000-0000EDBD0000}"/>
    <cellStyle name="20% - Accent1 6 3 2 2 2 2 3" xfId="48805" xr:uid="{00000000-0005-0000-0000-0000EEBD0000}"/>
    <cellStyle name="20% - Accent1 6 3 2 2 2 3" xfId="48806" xr:uid="{00000000-0005-0000-0000-0000EFBD0000}"/>
    <cellStyle name="20% - Accent1 6 3 2 2 2 3 2" xfId="48807" xr:uid="{00000000-0005-0000-0000-0000F0BD0000}"/>
    <cellStyle name="20% - Accent1 6 3 2 2 2 4" xfId="48808" xr:uid="{00000000-0005-0000-0000-0000F1BD0000}"/>
    <cellStyle name="20% - Accent1 6 3 2 2 3" xfId="48809" xr:uid="{00000000-0005-0000-0000-0000F2BD0000}"/>
    <cellStyle name="20% - Accent1 6 3 2 2 3 2" xfId="48810" xr:uid="{00000000-0005-0000-0000-0000F3BD0000}"/>
    <cellStyle name="20% - Accent1 6 3 2 2 3 2 2" xfId="48811" xr:uid="{00000000-0005-0000-0000-0000F4BD0000}"/>
    <cellStyle name="20% - Accent1 6 3 2 2 3 2 2 2" xfId="48812" xr:uid="{00000000-0005-0000-0000-0000F5BD0000}"/>
    <cellStyle name="20% - Accent1 6 3 2 2 3 2 3" xfId="48813" xr:uid="{00000000-0005-0000-0000-0000F6BD0000}"/>
    <cellStyle name="20% - Accent1 6 3 2 2 3 3" xfId="48814" xr:uid="{00000000-0005-0000-0000-0000F7BD0000}"/>
    <cellStyle name="20% - Accent1 6 3 2 2 3 3 2" xfId="48815" xr:uid="{00000000-0005-0000-0000-0000F8BD0000}"/>
    <cellStyle name="20% - Accent1 6 3 2 2 3 4" xfId="48816" xr:uid="{00000000-0005-0000-0000-0000F9BD0000}"/>
    <cellStyle name="20% - Accent1 6 3 2 2 4" xfId="48817" xr:uid="{00000000-0005-0000-0000-0000FABD0000}"/>
    <cellStyle name="20% - Accent1 6 3 2 2 4 2" xfId="48818" xr:uid="{00000000-0005-0000-0000-0000FBBD0000}"/>
    <cellStyle name="20% - Accent1 6 3 2 2 4 2 2" xfId="48819" xr:uid="{00000000-0005-0000-0000-0000FCBD0000}"/>
    <cellStyle name="20% - Accent1 6 3 2 2 4 2 2 2" xfId="48820" xr:uid="{00000000-0005-0000-0000-0000FDBD0000}"/>
    <cellStyle name="20% - Accent1 6 3 2 2 4 2 3" xfId="48821" xr:uid="{00000000-0005-0000-0000-0000FEBD0000}"/>
    <cellStyle name="20% - Accent1 6 3 2 2 4 3" xfId="48822" xr:uid="{00000000-0005-0000-0000-0000FFBD0000}"/>
    <cellStyle name="20% - Accent1 6 3 2 2 4 3 2" xfId="48823" xr:uid="{00000000-0005-0000-0000-000000BE0000}"/>
    <cellStyle name="20% - Accent1 6 3 2 2 4 4" xfId="48824" xr:uid="{00000000-0005-0000-0000-000001BE0000}"/>
    <cellStyle name="20% - Accent1 6 3 2 2 5" xfId="48825" xr:uid="{00000000-0005-0000-0000-000002BE0000}"/>
    <cellStyle name="20% - Accent1 6 3 2 2 5 2" xfId="48826" xr:uid="{00000000-0005-0000-0000-000003BE0000}"/>
    <cellStyle name="20% - Accent1 6 3 2 2 5 2 2" xfId="48827" xr:uid="{00000000-0005-0000-0000-000004BE0000}"/>
    <cellStyle name="20% - Accent1 6 3 2 2 5 3" xfId="48828" xr:uid="{00000000-0005-0000-0000-000005BE0000}"/>
    <cellStyle name="20% - Accent1 6 3 2 2 6" xfId="48829" xr:uid="{00000000-0005-0000-0000-000006BE0000}"/>
    <cellStyle name="20% - Accent1 6 3 2 2 6 2" xfId="48830" xr:uid="{00000000-0005-0000-0000-000007BE0000}"/>
    <cellStyle name="20% - Accent1 6 3 2 2 6 2 2" xfId="48831" xr:uid="{00000000-0005-0000-0000-000008BE0000}"/>
    <cellStyle name="20% - Accent1 6 3 2 2 6 3" xfId="48832" xr:uid="{00000000-0005-0000-0000-000009BE0000}"/>
    <cellStyle name="20% - Accent1 6 3 2 2 7" xfId="48833" xr:uid="{00000000-0005-0000-0000-00000ABE0000}"/>
    <cellStyle name="20% - Accent1 6 3 2 2 7 2" xfId="48834" xr:uid="{00000000-0005-0000-0000-00000BBE0000}"/>
    <cellStyle name="20% - Accent1 6 3 2 2 8" xfId="48835" xr:uid="{00000000-0005-0000-0000-00000CBE0000}"/>
    <cellStyle name="20% - Accent1 6 3 2 2 8 2" xfId="48836" xr:uid="{00000000-0005-0000-0000-00000DBE0000}"/>
    <cellStyle name="20% - Accent1 6 3 2 2 9" xfId="48837" xr:uid="{00000000-0005-0000-0000-00000EBE0000}"/>
    <cellStyle name="20% - Accent1 6 3 2 3" xfId="48838" xr:uid="{00000000-0005-0000-0000-00000FBE0000}"/>
    <cellStyle name="20% - Accent1 6 3 2 3 2" xfId="48839" xr:uid="{00000000-0005-0000-0000-000010BE0000}"/>
    <cellStyle name="20% - Accent1 6 3 2 3 2 2" xfId="48840" xr:uid="{00000000-0005-0000-0000-000011BE0000}"/>
    <cellStyle name="20% - Accent1 6 3 2 3 2 2 2" xfId="48841" xr:uid="{00000000-0005-0000-0000-000012BE0000}"/>
    <cellStyle name="20% - Accent1 6 3 2 3 2 2 2 2" xfId="48842" xr:uid="{00000000-0005-0000-0000-000013BE0000}"/>
    <cellStyle name="20% - Accent1 6 3 2 3 2 2 3" xfId="48843" xr:uid="{00000000-0005-0000-0000-000014BE0000}"/>
    <cellStyle name="20% - Accent1 6 3 2 3 2 3" xfId="48844" xr:uid="{00000000-0005-0000-0000-000015BE0000}"/>
    <cellStyle name="20% - Accent1 6 3 2 3 2 3 2" xfId="48845" xr:uid="{00000000-0005-0000-0000-000016BE0000}"/>
    <cellStyle name="20% - Accent1 6 3 2 3 2 4" xfId="48846" xr:uid="{00000000-0005-0000-0000-000017BE0000}"/>
    <cellStyle name="20% - Accent1 6 3 2 3 3" xfId="48847" xr:uid="{00000000-0005-0000-0000-000018BE0000}"/>
    <cellStyle name="20% - Accent1 6 3 2 3 3 2" xfId="48848" xr:uid="{00000000-0005-0000-0000-000019BE0000}"/>
    <cellStyle name="20% - Accent1 6 3 2 3 3 2 2" xfId="48849" xr:uid="{00000000-0005-0000-0000-00001ABE0000}"/>
    <cellStyle name="20% - Accent1 6 3 2 3 3 2 2 2" xfId="48850" xr:uid="{00000000-0005-0000-0000-00001BBE0000}"/>
    <cellStyle name="20% - Accent1 6 3 2 3 3 2 3" xfId="48851" xr:uid="{00000000-0005-0000-0000-00001CBE0000}"/>
    <cellStyle name="20% - Accent1 6 3 2 3 3 3" xfId="48852" xr:uid="{00000000-0005-0000-0000-00001DBE0000}"/>
    <cellStyle name="20% - Accent1 6 3 2 3 3 3 2" xfId="48853" xr:uid="{00000000-0005-0000-0000-00001EBE0000}"/>
    <cellStyle name="20% - Accent1 6 3 2 3 3 4" xfId="48854" xr:uid="{00000000-0005-0000-0000-00001FBE0000}"/>
    <cellStyle name="20% - Accent1 6 3 2 3 4" xfId="48855" xr:uid="{00000000-0005-0000-0000-000020BE0000}"/>
    <cellStyle name="20% - Accent1 6 3 2 3 4 2" xfId="48856" xr:uid="{00000000-0005-0000-0000-000021BE0000}"/>
    <cellStyle name="20% - Accent1 6 3 2 3 4 2 2" xfId="48857" xr:uid="{00000000-0005-0000-0000-000022BE0000}"/>
    <cellStyle name="20% - Accent1 6 3 2 3 4 2 2 2" xfId="48858" xr:uid="{00000000-0005-0000-0000-000023BE0000}"/>
    <cellStyle name="20% - Accent1 6 3 2 3 4 2 3" xfId="48859" xr:uid="{00000000-0005-0000-0000-000024BE0000}"/>
    <cellStyle name="20% - Accent1 6 3 2 3 4 3" xfId="48860" xr:uid="{00000000-0005-0000-0000-000025BE0000}"/>
    <cellStyle name="20% - Accent1 6 3 2 3 4 3 2" xfId="48861" xr:uid="{00000000-0005-0000-0000-000026BE0000}"/>
    <cellStyle name="20% - Accent1 6 3 2 3 4 4" xfId="48862" xr:uid="{00000000-0005-0000-0000-000027BE0000}"/>
    <cellStyle name="20% - Accent1 6 3 2 3 5" xfId="48863" xr:uid="{00000000-0005-0000-0000-000028BE0000}"/>
    <cellStyle name="20% - Accent1 6 3 2 3 5 2" xfId="48864" xr:uid="{00000000-0005-0000-0000-000029BE0000}"/>
    <cellStyle name="20% - Accent1 6 3 2 3 5 2 2" xfId="48865" xr:uid="{00000000-0005-0000-0000-00002ABE0000}"/>
    <cellStyle name="20% - Accent1 6 3 2 3 5 3" xfId="48866" xr:uid="{00000000-0005-0000-0000-00002BBE0000}"/>
    <cellStyle name="20% - Accent1 6 3 2 3 6" xfId="48867" xr:uid="{00000000-0005-0000-0000-00002CBE0000}"/>
    <cellStyle name="20% - Accent1 6 3 2 3 6 2" xfId="48868" xr:uid="{00000000-0005-0000-0000-00002DBE0000}"/>
    <cellStyle name="20% - Accent1 6 3 2 3 6 2 2" xfId="48869" xr:uid="{00000000-0005-0000-0000-00002EBE0000}"/>
    <cellStyle name="20% - Accent1 6 3 2 3 6 3" xfId="48870" xr:uid="{00000000-0005-0000-0000-00002FBE0000}"/>
    <cellStyle name="20% - Accent1 6 3 2 3 7" xfId="48871" xr:uid="{00000000-0005-0000-0000-000030BE0000}"/>
    <cellStyle name="20% - Accent1 6 3 2 3 7 2" xfId="48872" xr:uid="{00000000-0005-0000-0000-000031BE0000}"/>
    <cellStyle name="20% - Accent1 6 3 2 3 8" xfId="48873" xr:uid="{00000000-0005-0000-0000-000032BE0000}"/>
    <cellStyle name="20% - Accent1 6 3 2 3 8 2" xfId="48874" xr:uid="{00000000-0005-0000-0000-000033BE0000}"/>
    <cellStyle name="20% - Accent1 6 3 2 3 9" xfId="48875" xr:uid="{00000000-0005-0000-0000-000034BE0000}"/>
    <cellStyle name="20% - Accent1 6 3 2 4" xfId="48876" xr:uid="{00000000-0005-0000-0000-000035BE0000}"/>
    <cellStyle name="20% - Accent1 6 3 2 4 2" xfId="48877" xr:uid="{00000000-0005-0000-0000-000036BE0000}"/>
    <cellStyle name="20% - Accent1 6 3 2 4 2 2" xfId="48878" xr:uid="{00000000-0005-0000-0000-000037BE0000}"/>
    <cellStyle name="20% - Accent1 6 3 2 4 2 2 2" xfId="48879" xr:uid="{00000000-0005-0000-0000-000038BE0000}"/>
    <cellStyle name="20% - Accent1 6 3 2 4 2 3" xfId="48880" xr:uid="{00000000-0005-0000-0000-000039BE0000}"/>
    <cellStyle name="20% - Accent1 6 3 2 4 3" xfId="48881" xr:uid="{00000000-0005-0000-0000-00003ABE0000}"/>
    <cellStyle name="20% - Accent1 6 3 2 4 3 2" xfId="48882" xr:uid="{00000000-0005-0000-0000-00003BBE0000}"/>
    <cellStyle name="20% - Accent1 6 3 2 4 4" xfId="48883" xr:uid="{00000000-0005-0000-0000-00003CBE0000}"/>
    <cellStyle name="20% - Accent1 6 3 2 5" xfId="48884" xr:uid="{00000000-0005-0000-0000-00003DBE0000}"/>
    <cellStyle name="20% - Accent1 6 3 2 5 2" xfId="48885" xr:uid="{00000000-0005-0000-0000-00003EBE0000}"/>
    <cellStyle name="20% - Accent1 6 3 2 5 2 2" xfId="48886" xr:uid="{00000000-0005-0000-0000-00003FBE0000}"/>
    <cellStyle name="20% - Accent1 6 3 2 5 2 2 2" xfId="48887" xr:uid="{00000000-0005-0000-0000-000040BE0000}"/>
    <cellStyle name="20% - Accent1 6 3 2 5 2 3" xfId="48888" xr:uid="{00000000-0005-0000-0000-000041BE0000}"/>
    <cellStyle name="20% - Accent1 6 3 2 5 3" xfId="48889" xr:uid="{00000000-0005-0000-0000-000042BE0000}"/>
    <cellStyle name="20% - Accent1 6 3 2 5 3 2" xfId="48890" xr:uid="{00000000-0005-0000-0000-000043BE0000}"/>
    <cellStyle name="20% - Accent1 6 3 2 5 4" xfId="48891" xr:uid="{00000000-0005-0000-0000-000044BE0000}"/>
    <cellStyle name="20% - Accent1 6 3 2 6" xfId="48892" xr:uid="{00000000-0005-0000-0000-000045BE0000}"/>
    <cellStyle name="20% - Accent1 6 3 2 6 2" xfId="48893" xr:uid="{00000000-0005-0000-0000-000046BE0000}"/>
    <cellStyle name="20% - Accent1 6 3 2 6 2 2" xfId="48894" xr:uid="{00000000-0005-0000-0000-000047BE0000}"/>
    <cellStyle name="20% - Accent1 6 3 2 6 2 2 2" xfId="48895" xr:uid="{00000000-0005-0000-0000-000048BE0000}"/>
    <cellStyle name="20% - Accent1 6 3 2 6 2 3" xfId="48896" xr:uid="{00000000-0005-0000-0000-000049BE0000}"/>
    <cellStyle name="20% - Accent1 6 3 2 6 3" xfId="48897" xr:uid="{00000000-0005-0000-0000-00004ABE0000}"/>
    <cellStyle name="20% - Accent1 6 3 2 6 3 2" xfId="48898" xr:uid="{00000000-0005-0000-0000-00004BBE0000}"/>
    <cellStyle name="20% - Accent1 6 3 2 6 4" xfId="48899" xr:uid="{00000000-0005-0000-0000-00004CBE0000}"/>
    <cellStyle name="20% - Accent1 6 3 2 7" xfId="48900" xr:uid="{00000000-0005-0000-0000-00004DBE0000}"/>
    <cellStyle name="20% - Accent1 6 3 2 7 2" xfId="48901" xr:uid="{00000000-0005-0000-0000-00004EBE0000}"/>
    <cellStyle name="20% - Accent1 6 3 2 7 2 2" xfId="48902" xr:uid="{00000000-0005-0000-0000-00004FBE0000}"/>
    <cellStyle name="20% - Accent1 6 3 2 7 3" xfId="48903" xr:uid="{00000000-0005-0000-0000-000050BE0000}"/>
    <cellStyle name="20% - Accent1 6 3 2 8" xfId="48904" xr:uid="{00000000-0005-0000-0000-000051BE0000}"/>
    <cellStyle name="20% - Accent1 6 3 2 8 2" xfId="48905" xr:uid="{00000000-0005-0000-0000-000052BE0000}"/>
    <cellStyle name="20% - Accent1 6 3 2 8 2 2" xfId="48906" xr:uid="{00000000-0005-0000-0000-000053BE0000}"/>
    <cellStyle name="20% - Accent1 6 3 2 8 3" xfId="48907" xr:uid="{00000000-0005-0000-0000-000054BE0000}"/>
    <cellStyle name="20% - Accent1 6 3 2 9" xfId="48908" xr:uid="{00000000-0005-0000-0000-000055BE0000}"/>
    <cellStyle name="20% - Accent1 6 3 2 9 2" xfId="48909" xr:uid="{00000000-0005-0000-0000-000056BE0000}"/>
    <cellStyle name="20% - Accent1 6 3 3" xfId="48910" xr:uid="{00000000-0005-0000-0000-000057BE0000}"/>
    <cellStyle name="20% - Accent1 6 3 3 10" xfId="48911" xr:uid="{00000000-0005-0000-0000-000058BE0000}"/>
    <cellStyle name="20% - Accent1 6 3 3 10 2" xfId="48912" xr:uid="{00000000-0005-0000-0000-000059BE0000}"/>
    <cellStyle name="20% - Accent1 6 3 3 11" xfId="48913" xr:uid="{00000000-0005-0000-0000-00005ABE0000}"/>
    <cellStyle name="20% - Accent1 6 3 3 2" xfId="48914" xr:uid="{00000000-0005-0000-0000-00005BBE0000}"/>
    <cellStyle name="20% - Accent1 6 3 3 2 2" xfId="48915" xr:uid="{00000000-0005-0000-0000-00005CBE0000}"/>
    <cellStyle name="20% - Accent1 6 3 3 2 2 2" xfId="48916" xr:uid="{00000000-0005-0000-0000-00005DBE0000}"/>
    <cellStyle name="20% - Accent1 6 3 3 2 2 2 2" xfId="48917" xr:uid="{00000000-0005-0000-0000-00005EBE0000}"/>
    <cellStyle name="20% - Accent1 6 3 3 2 2 2 2 2" xfId="48918" xr:uid="{00000000-0005-0000-0000-00005FBE0000}"/>
    <cellStyle name="20% - Accent1 6 3 3 2 2 2 3" xfId="48919" xr:uid="{00000000-0005-0000-0000-000060BE0000}"/>
    <cellStyle name="20% - Accent1 6 3 3 2 2 3" xfId="48920" xr:uid="{00000000-0005-0000-0000-000061BE0000}"/>
    <cellStyle name="20% - Accent1 6 3 3 2 2 3 2" xfId="48921" xr:uid="{00000000-0005-0000-0000-000062BE0000}"/>
    <cellStyle name="20% - Accent1 6 3 3 2 2 4" xfId="48922" xr:uid="{00000000-0005-0000-0000-000063BE0000}"/>
    <cellStyle name="20% - Accent1 6 3 3 2 3" xfId="48923" xr:uid="{00000000-0005-0000-0000-000064BE0000}"/>
    <cellStyle name="20% - Accent1 6 3 3 2 3 2" xfId="48924" xr:uid="{00000000-0005-0000-0000-000065BE0000}"/>
    <cellStyle name="20% - Accent1 6 3 3 2 3 2 2" xfId="48925" xr:uid="{00000000-0005-0000-0000-000066BE0000}"/>
    <cellStyle name="20% - Accent1 6 3 3 2 3 2 2 2" xfId="48926" xr:uid="{00000000-0005-0000-0000-000067BE0000}"/>
    <cellStyle name="20% - Accent1 6 3 3 2 3 2 3" xfId="48927" xr:uid="{00000000-0005-0000-0000-000068BE0000}"/>
    <cellStyle name="20% - Accent1 6 3 3 2 3 3" xfId="48928" xr:uid="{00000000-0005-0000-0000-000069BE0000}"/>
    <cellStyle name="20% - Accent1 6 3 3 2 3 3 2" xfId="48929" xr:uid="{00000000-0005-0000-0000-00006ABE0000}"/>
    <cellStyle name="20% - Accent1 6 3 3 2 3 4" xfId="48930" xr:uid="{00000000-0005-0000-0000-00006BBE0000}"/>
    <cellStyle name="20% - Accent1 6 3 3 2 4" xfId="48931" xr:uid="{00000000-0005-0000-0000-00006CBE0000}"/>
    <cellStyle name="20% - Accent1 6 3 3 2 4 2" xfId="48932" xr:uid="{00000000-0005-0000-0000-00006DBE0000}"/>
    <cellStyle name="20% - Accent1 6 3 3 2 4 2 2" xfId="48933" xr:uid="{00000000-0005-0000-0000-00006EBE0000}"/>
    <cellStyle name="20% - Accent1 6 3 3 2 4 2 2 2" xfId="48934" xr:uid="{00000000-0005-0000-0000-00006FBE0000}"/>
    <cellStyle name="20% - Accent1 6 3 3 2 4 2 3" xfId="48935" xr:uid="{00000000-0005-0000-0000-000070BE0000}"/>
    <cellStyle name="20% - Accent1 6 3 3 2 4 3" xfId="48936" xr:uid="{00000000-0005-0000-0000-000071BE0000}"/>
    <cellStyle name="20% - Accent1 6 3 3 2 4 3 2" xfId="48937" xr:uid="{00000000-0005-0000-0000-000072BE0000}"/>
    <cellStyle name="20% - Accent1 6 3 3 2 4 4" xfId="48938" xr:uid="{00000000-0005-0000-0000-000073BE0000}"/>
    <cellStyle name="20% - Accent1 6 3 3 2 5" xfId="48939" xr:uid="{00000000-0005-0000-0000-000074BE0000}"/>
    <cellStyle name="20% - Accent1 6 3 3 2 5 2" xfId="48940" xr:uid="{00000000-0005-0000-0000-000075BE0000}"/>
    <cellStyle name="20% - Accent1 6 3 3 2 5 2 2" xfId="48941" xr:uid="{00000000-0005-0000-0000-000076BE0000}"/>
    <cellStyle name="20% - Accent1 6 3 3 2 5 3" xfId="48942" xr:uid="{00000000-0005-0000-0000-000077BE0000}"/>
    <cellStyle name="20% - Accent1 6 3 3 2 6" xfId="48943" xr:uid="{00000000-0005-0000-0000-000078BE0000}"/>
    <cellStyle name="20% - Accent1 6 3 3 2 6 2" xfId="48944" xr:uid="{00000000-0005-0000-0000-000079BE0000}"/>
    <cellStyle name="20% - Accent1 6 3 3 2 6 2 2" xfId="48945" xr:uid="{00000000-0005-0000-0000-00007ABE0000}"/>
    <cellStyle name="20% - Accent1 6 3 3 2 6 3" xfId="48946" xr:uid="{00000000-0005-0000-0000-00007BBE0000}"/>
    <cellStyle name="20% - Accent1 6 3 3 2 7" xfId="48947" xr:uid="{00000000-0005-0000-0000-00007CBE0000}"/>
    <cellStyle name="20% - Accent1 6 3 3 2 7 2" xfId="48948" xr:uid="{00000000-0005-0000-0000-00007DBE0000}"/>
    <cellStyle name="20% - Accent1 6 3 3 2 8" xfId="48949" xr:uid="{00000000-0005-0000-0000-00007EBE0000}"/>
    <cellStyle name="20% - Accent1 6 3 3 2 8 2" xfId="48950" xr:uid="{00000000-0005-0000-0000-00007FBE0000}"/>
    <cellStyle name="20% - Accent1 6 3 3 2 9" xfId="48951" xr:uid="{00000000-0005-0000-0000-000080BE0000}"/>
    <cellStyle name="20% - Accent1 6 3 3 3" xfId="48952" xr:uid="{00000000-0005-0000-0000-000081BE0000}"/>
    <cellStyle name="20% - Accent1 6 3 3 3 2" xfId="48953" xr:uid="{00000000-0005-0000-0000-000082BE0000}"/>
    <cellStyle name="20% - Accent1 6 3 3 3 2 2" xfId="48954" xr:uid="{00000000-0005-0000-0000-000083BE0000}"/>
    <cellStyle name="20% - Accent1 6 3 3 3 2 2 2" xfId="48955" xr:uid="{00000000-0005-0000-0000-000084BE0000}"/>
    <cellStyle name="20% - Accent1 6 3 3 3 2 2 2 2" xfId="48956" xr:uid="{00000000-0005-0000-0000-000085BE0000}"/>
    <cellStyle name="20% - Accent1 6 3 3 3 2 2 3" xfId="48957" xr:uid="{00000000-0005-0000-0000-000086BE0000}"/>
    <cellStyle name="20% - Accent1 6 3 3 3 2 3" xfId="48958" xr:uid="{00000000-0005-0000-0000-000087BE0000}"/>
    <cellStyle name="20% - Accent1 6 3 3 3 2 3 2" xfId="48959" xr:uid="{00000000-0005-0000-0000-000088BE0000}"/>
    <cellStyle name="20% - Accent1 6 3 3 3 2 4" xfId="48960" xr:uid="{00000000-0005-0000-0000-000089BE0000}"/>
    <cellStyle name="20% - Accent1 6 3 3 3 3" xfId="48961" xr:uid="{00000000-0005-0000-0000-00008ABE0000}"/>
    <cellStyle name="20% - Accent1 6 3 3 3 3 2" xfId="48962" xr:uid="{00000000-0005-0000-0000-00008BBE0000}"/>
    <cellStyle name="20% - Accent1 6 3 3 3 3 2 2" xfId="48963" xr:uid="{00000000-0005-0000-0000-00008CBE0000}"/>
    <cellStyle name="20% - Accent1 6 3 3 3 3 2 2 2" xfId="48964" xr:uid="{00000000-0005-0000-0000-00008DBE0000}"/>
    <cellStyle name="20% - Accent1 6 3 3 3 3 2 3" xfId="48965" xr:uid="{00000000-0005-0000-0000-00008EBE0000}"/>
    <cellStyle name="20% - Accent1 6 3 3 3 3 3" xfId="48966" xr:uid="{00000000-0005-0000-0000-00008FBE0000}"/>
    <cellStyle name="20% - Accent1 6 3 3 3 3 3 2" xfId="48967" xr:uid="{00000000-0005-0000-0000-000090BE0000}"/>
    <cellStyle name="20% - Accent1 6 3 3 3 3 4" xfId="48968" xr:uid="{00000000-0005-0000-0000-000091BE0000}"/>
    <cellStyle name="20% - Accent1 6 3 3 3 4" xfId="48969" xr:uid="{00000000-0005-0000-0000-000092BE0000}"/>
    <cellStyle name="20% - Accent1 6 3 3 3 4 2" xfId="48970" xr:uid="{00000000-0005-0000-0000-000093BE0000}"/>
    <cellStyle name="20% - Accent1 6 3 3 3 4 2 2" xfId="48971" xr:uid="{00000000-0005-0000-0000-000094BE0000}"/>
    <cellStyle name="20% - Accent1 6 3 3 3 4 2 2 2" xfId="48972" xr:uid="{00000000-0005-0000-0000-000095BE0000}"/>
    <cellStyle name="20% - Accent1 6 3 3 3 4 2 3" xfId="48973" xr:uid="{00000000-0005-0000-0000-000096BE0000}"/>
    <cellStyle name="20% - Accent1 6 3 3 3 4 3" xfId="48974" xr:uid="{00000000-0005-0000-0000-000097BE0000}"/>
    <cellStyle name="20% - Accent1 6 3 3 3 4 3 2" xfId="48975" xr:uid="{00000000-0005-0000-0000-000098BE0000}"/>
    <cellStyle name="20% - Accent1 6 3 3 3 4 4" xfId="48976" xr:uid="{00000000-0005-0000-0000-000099BE0000}"/>
    <cellStyle name="20% - Accent1 6 3 3 3 5" xfId="48977" xr:uid="{00000000-0005-0000-0000-00009ABE0000}"/>
    <cellStyle name="20% - Accent1 6 3 3 3 5 2" xfId="48978" xr:uid="{00000000-0005-0000-0000-00009BBE0000}"/>
    <cellStyle name="20% - Accent1 6 3 3 3 5 2 2" xfId="48979" xr:uid="{00000000-0005-0000-0000-00009CBE0000}"/>
    <cellStyle name="20% - Accent1 6 3 3 3 5 3" xfId="48980" xr:uid="{00000000-0005-0000-0000-00009DBE0000}"/>
    <cellStyle name="20% - Accent1 6 3 3 3 6" xfId="48981" xr:uid="{00000000-0005-0000-0000-00009EBE0000}"/>
    <cellStyle name="20% - Accent1 6 3 3 3 6 2" xfId="48982" xr:uid="{00000000-0005-0000-0000-00009FBE0000}"/>
    <cellStyle name="20% - Accent1 6 3 3 3 6 2 2" xfId="48983" xr:uid="{00000000-0005-0000-0000-0000A0BE0000}"/>
    <cellStyle name="20% - Accent1 6 3 3 3 6 3" xfId="48984" xr:uid="{00000000-0005-0000-0000-0000A1BE0000}"/>
    <cellStyle name="20% - Accent1 6 3 3 3 7" xfId="48985" xr:uid="{00000000-0005-0000-0000-0000A2BE0000}"/>
    <cellStyle name="20% - Accent1 6 3 3 3 7 2" xfId="48986" xr:uid="{00000000-0005-0000-0000-0000A3BE0000}"/>
    <cellStyle name="20% - Accent1 6 3 3 3 8" xfId="48987" xr:uid="{00000000-0005-0000-0000-0000A4BE0000}"/>
    <cellStyle name="20% - Accent1 6 3 3 3 8 2" xfId="48988" xr:uid="{00000000-0005-0000-0000-0000A5BE0000}"/>
    <cellStyle name="20% - Accent1 6 3 3 3 9" xfId="48989" xr:uid="{00000000-0005-0000-0000-0000A6BE0000}"/>
    <cellStyle name="20% - Accent1 6 3 3 4" xfId="48990" xr:uid="{00000000-0005-0000-0000-0000A7BE0000}"/>
    <cellStyle name="20% - Accent1 6 3 3 4 2" xfId="48991" xr:uid="{00000000-0005-0000-0000-0000A8BE0000}"/>
    <cellStyle name="20% - Accent1 6 3 3 4 2 2" xfId="48992" xr:uid="{00000000-0005-0000-0000-0000A9BE0000}"/>
    <cellStyle name="20% - Accent1 6 3 3 4 2 2 2" xfId="48993" xr:uid="{00000000-0005-0000-0000-0000AABE0000}"/>
    <cellStyle name="20% - Accent1 6 3 3 4 2 3" xfId="48994" xr:uid="{00000000-0005-0000-0000-0000ABBE0000}"/>
    <cellStyle name="20% - Accent1 6 3 3 4 3" xfId="48995" xr:uid="{00000000-0005-0000-0000-0000ACBE0000}"/>
    <cellStyle name="20% - Accent1 6 3 3 4 3 2" xfId="48996" xr:uid="{00000000-0005-0000-0000-0000ADBE0000}"/>
    <cellStyle name="20% - Accent1 6 3 3 4 4" xfId="48997" xr:uid="{00000000-0005-0000-0000-0000AEBE0000}"/>
    <cellStyle name="20% - Accent1 6 3 3 5" xfId="48998" xr:uid="{00000000-0005-0000-0000-0000AFBE0000}"/>
    <cellStyle name="20% - Accent1 6 3 3 5 2" xfId="48999" xr:uid="{00000000-0005-0000-0000-0000B0BE0000}"/>
    <cellStyle name="20% - Accent1 6 3 3 5 2 2" xfId="49000" xr:uid="{00000000-0005-0000-0000-0000B1BE0000}"/>
    <cellStyle name="20% - Accent1 6 3 3 5 2 2 2" xfId="49001" xr:uid="{00000000-0005-0000-0000-0000B2BE0000}"/>
    <cellStyle name="20% - Accent1 6 3 3 5 2 3" xfId="49002" xr:uid="{00000000-0005-0000-0000-0000B3BE0000}"/>
    <cellStyle name="20% - Accent1 6 3 3 5 3" xfId="49003" xr:uid="{00000000-0005-0000-0000-0000B4BE0000}"/>
    <cellStyle name="20% - Accent1 6 3 3 5 3 2" xfId="49004" xr:uid="{00000000-0005-0000-0000-0000B5BE0000}"/>
    <cellStyle name="20% - Accent1 6 3 3 5 4" xfId="49005" xr:uid="{00000000-0005-0000-0000-0000B6BE0000}"/>
    <cellStyle name="20% - Accent1 6 3 3 6" xfId="49006" xr:uid="{00000000-0005-0000-0000-0000B7BE0000}"/>
    <cellStyle name="20% - Accent1 6 3 3 6 2" xfId="49007" xr:uid="{00000000-0005-0000-0000-0000B8BE0000}"/>
    <cellStyle name="20% - Accent1 6 3 3 6 2 2" xfId="49008" xr:uid="{00000000-0005-0000-0000-0000B9BE0000}"/>
    <cellStyle name="20% - Accent1 6 3 3 6 2 2 2" xfId="49009" xr:uid="{00000000-0005-0000-0000-0000BABE0000}"/>
    <cellStyle name="20% - Accent1 6 3 3 6 2 3" xfId="49010" xr:uid="{00000000-0005-0000-0000-0000BBBE0000}"/>
    <cellStyle name="20% - Accent1 6 3 3 6 3" xfId="49011" xr:uid="{00000000-0005-0000-0000-0000BCBE0000}"/>
    <cellStyle name="20% - Accent1 6 3 3 6 3 2" xfId="49012" xr:uid="{00000000-0005-0000-0000-0000BDBE0000}"/>
    <cellStyle name="20% - Accent1 6 3 3 6 4" xfId="49013" xr:uid="{00000000-0005-0000-0000-0000BEBE0000}"/>
    <cellStyle name="20% - Accent1 6 3 3 7" xfId="49014" xr:uid="{00000000-0005-0000-0000-0000BFBE0000}"/>
    <cellStyle name="20% - Accent1 6 3 3 7 2" xfId="49015" xr:uid="{00000000-0005-0000-0000-0000C0BE0000}"/>
    <cellStyle name="20% - Accent1 6 3 3 7 2 2" xfId="49016" xr:uid="{00000000-0005-0000-0000-0000C1BE0000}"/>
    <cellStyle name="20% - Accent1 6 3 3 7 3" xfId="49017" xr:uid="{00000000-0005-0000-0000-0000C2BE0000}"/>
    <cellStyle name="20% - Accent1 6 3 3 8" xfId="49018" xr:uid="{00000000-0005-0000-0000-0000C3BE0000}"/>
    <cellStyle name="20% - Accent1 6 3 3 8 2" xfId="49019" xr:uid="{00000000-0005-0000-0000-0000C4BE0000}"/>
    <cellStyle name="20% - Accent1 6 3 3 8 2 2" xfId="49020" xr:uid="{00000000-0005-0000-0000-0000C5BE0000}"/>
    <cellStyle name="20% - Accent1 6 3 3 8 3" xfId="49021" xr:uid="{00000000-0005-0000-0000-0000C6BE0000}"/>
    <cellStyle name="20% - Accent1 6 3 3 9" xfId="49022" xr:uid="{00000000-0005-0000-0000-0000C7BE0000}"/>
    <cellStyle name="20% - Accent1 6 3 3 9 2" xfId="49023" xr:uid="{00000000-0005-0000-0000-0000C8BE0000}"/>
    <cellStyle name="20% - Accent1 6 3 4" xfId="49024" xr:uid="{00000000-0005-0000-0000-0000C9BE0000}"/>
    <cellStyle name="20% - Accent1 6 3 4 10" xfId="49025" xr:uid="{00000000-0005-0000-0000-0000CABE0000}"/>
    <cellStyle name="20% - Accent1 6 3 4 10 2" xfId="49026" xr:uid="{00000000-0005-0000-0000-0000CBBE0000}"/>
    <cellStyle name="20% - Accent1 6 3 4 11" xfId="49027" xr:uid="{00000000-0005-0000-0000-0000CCBE0000}"/>
    <cellStyle name="20% - Accent1 6 3 4 2" xfId="49028" xr:uid="{00000000-0005-0000-0000-0000CDBE0000}"/>
    <cellStyle name="20% - Accent1 6 3 4 2 2" xfId="49029" xr:uid="{00000000-0005-0000-0000-0000CEBE0000}"/>
    <cellStyle name="20% - Accent1 6 3 4 2 2 2" xfId="49030" xr:uid="{00000000-0005-0000-0000-0000CFBE0000}"/>
    <cellStyle name="20% - Accent1 6 3 4 2 2 2 2" xfId="49031" xr:uid="{00000000-0005-0000-0000-0000D0BE0000}"/>
    <cellStyle name="20% - Accent1 6 3 4 2 2 2 2 2" xfId="49032" xr:uid="{00000000-0005-0000-0000-0000D1BE0000}"/>
    <cellStyle name="20% - Accent1 6 3 4 2 2 2 3" xfId="49033" xr:uid="{00000000-0005-0000-0000-0000D2BE0000}"/>
    <cellStyle name="20% - Accent1 6 3 4 2 2 3" xfId="49034" xr:uid="{00000000-0005-0000-0000-0000D3BE0000}"/>
    <cellStyle name="20% - Accent1 6 3 4 2 2 3 2" xfId="49035" xr:uid="{00000000-0005-0000-0000-0000D4BE0000}"/>
    <cellStyle name="20% - Accent1 6 3 4 2 2 4" xfId="49036" xr:uid="{00000000-0005-0000-0000-0000D5BE0000}"/>
    <cellStyle name="20% - Accent1 6 3 4 2 3" xfId="49037" xr:uid="{00000000-0005-0000-0000-0000D6BE0000}"/>
    <cellStyle name="20% - Accent1 6 3 4 2 3 2" xfId="49038" xr:uid="{00000000-0005-0000-0000-0000D7BE0000}"/>
    <cellStyle name="20% - Accent1 6 3 4 2 3 2 2" xfId="49039" xr:uid="{00000000-0005-0000-0000-0000D8BE0000}"/>
    <cellStyle name="20% - Accent1 6 3 4 2 3 2 2 2" xfId="49040" xr:uid="{00000000-0005-0000-0000-0000D9BE0000}"/>
    <cellStyle name="20% - Accent1 6 3 4 2 3 2 3" xfId="49041" xr:uid="{00000000-0005-0000-0000-0000DABE0000}"/>
    <cellStyle name="20% - Accent1 6 3 4 2 3 3" xfId="49042" xr:uid="{00000000-0005-0000-0000-0000DBBE0000}"/>
    <cellStyle name="20% - Accent1 6 3 4 2 3 3 2" xfId="49043" xr:uid="{00000000-0005-0000-0000-0000DCBE0000}"/>
    <cellStyle name="20% - Accent1 6 3 4 2 3 4" xfId="49044" xr:uid="{00000000-0005-0000-0000-0000DDBE0000}"/>
    <cellStyle name="20% - Accent1 6 3 4 2 4" xfId="49045" xr:uid="{00000000-0005-0000-0000-0000DEBE0000}"/>
    <cellStyle name="20% - Accent1 6 3 4 2 4 2" xfId="49046" xr:uid="{00000000-0005-0000-0000-0000DFBE0000}"/>
    <cellStyle name="20% - Accent1 6 3 4 2 4 2 2" xfId="49047" xr:uid="{00000000-0005-0000-0000-0000E0BE0000}"/>
    <cellStyle name="20% - Accent1 6 3 4 2 4 2 2 2" xfId="49048" xr:uid="{00000000-0005-0000-0000-0000E1BE0000}"/>
    <cellStyle name="20% - Accent1 6 3 4 2 4 2 3" xfId="49049" xr:uid="{00000000-0005-0000-0000-0000E2BE0000}"/>
    <cellStyle name="20% - Accent1 6 3 4 2 4 3" xfId="49050" xr:uid="{00000000-0005-0000-0000-0000E3BE0000}"/>
    <cellStyle name="20% - Accent1 6 3 4 2 4 3 2" xfId="49051" xr:uid="{00000000-0005-0000-0000-0000E4BE0000}"/>
    <cellStyle name="20% - Accent1 6 3 4 2 4 4" xfId="49052" xr:uid="{00000000-0005-0000-0000-0000E5BE0000}"/>
    <cellStyle name="20% - Accent1 6 3 4 2 5" xfId="49053" xr:uid="{00000000-0005-0000-0000-0000E6BE0000}"/>
    <cellStyle name="20% - Accent1 6 3 4 2 5 2" xfId="49054" xr:uid="{00000000-0005-0000-0000-0000E7BE0000}"/>
    <cellStyle name="20% - Accent1 6 3 4 2 5 2 2" xfId="49055" xr:uid="{00000000-0005-0000-0000-0000E8BE0000}"/>
    <cellStyle name="20% - Accent1 6 3 4 2 5 3" xfId="49056" xr:uid="{00000000-0005-0000-0000-0000E9BE0000}"/>
    <cellStyle name="20% - Accent1 6 3 4 2 6" xfId="49057" xr:uid="{00000000-0005-0000-0000-0000EABE0000}"/>
    <cellStyle name="20% - Accent1 6 3 4 2 6 2" xfId="49058" xr:uid="{00000000-0005-0000-0000-0000EBBE0000}"/>
    <cellStyle name="20% - Accent1 6 3 4 2 6 2 2" xfId="49059" xr:uid="{00000000-0005-0000-0000-0000ECBE0000}"/>
    <cellStyle name="20% - Accent1 6 3 4 2 6 3" xfId="49060" xr:uid="{00000000-0005-0000-0000-0000EDBE0000}"/>
    <cellStyle name="20% - Accent1 6 3 4 2 7" xfId="49061" xr:uid="{00000000-0005-0000-0000-0000EEBE0000}"/>
    <cellStyle name="20% - Accent1 6 3 4 2 7 2" xfId="49062" xr:uid="{00000000-0005-0000-0000-0000EFBE0000}"/>
    <cellStyle name="20% - Accent1 6 3 4 2 8" xfId="49063" xr:uid="{00000000-0005-0000-0000-0000F0BE0000}"/>
    <cellStyle name="20% - Accent1 6 3 4 2 8 2" xfId="49064" xr:uid="{00000000-0005-0000-0000-0000F1BE0000}"/>
    <cellStyle name="20% - Accent1 6 3 4 2 9" xfId="49065" xr:uid="{00000000-0005-0000-0000-0000F2BE0000}"/>
    <cellStyle name="20% - Accent1 6 3 4 3" xfId="49066" xr:uid="{00000000-0005-0000-0000-0000F3BE0000}"/>
    <cellStyle name="20% - Accent1 6 3 4 3 2" xfId="49067" xr:uid="{00000000-0005-0000-0000-0000F4BE0000}"/>
    <cellStyle name="20% - Accent1 6 3 4 3 2 2" xfId="49068" xr:uid="{00000000-0005-0000-0000-0000F5BE0000}"/>
    <cellStyle name="20% - Accent1 6 3 4 3 2 2 2" xfId="49069" xr:uid="{00000000-0005-0000-0000-0000F6BE0000}"/>
    <cellStyle name="20% - Accent1 6 3 4 3 2 2 2 2" xfId="49070" xr:uid="{00000000-0005-0000-0000-0000F7BE0000}"/>
    <cellStyle name="20% - Accent1 6 3 4 3 2 2 3" xfId="49071" xr:uid="{00000000-0005-0000-0000-0000F8BE0000}"/>
    <cellStyle name="20% - Accent1 6 3 4 3 2 3" xfId="49072" xr:uid="{00000000-0005-0000-0000-0000F9BE0000}"/>
    <cellStyle name="20% - Accent1 6 3 4 3 2 3 2" xfId="49073" xr:uid="{00000000-0005-0000-0000-0000FABE0000}"/>
    <cellStyle name="20% - Accent1 6 3 4 3 2 4" xfId="49074" xr:uid="{00000000-0005-0000-0000-0000FBBE0000}"/>
    <cellStyle name="20% - Accent1 6 3 4 3 3" xfId="49075" xr:uid="{00000000-0005-0000-0000-0000FCBE0000}"/>
    <cellStyle name="20% - Accent1 6 3 4 3 3 2" xfId="49076" xr:uid="{00000000-0005-0000-0000-0000FDBE0000}"/>
    <cellStyle name="20% - Accent1 6 3 4 3 3 2 2" xfId="49077" xr:uid="{00000000-0005-0000-0000-0000FEBE0000}"/>
    <cellStyle name="20% - Accent1 6 3 4 3 3 2 2 2" xfId="49078" xr:uid="{00000000-0005-0000-0000-0000FFBE0000}"/>
    <cellStyle name="20% - Accent1 6 3 4 3 3 2 3" xfId="49079" xr:uid="{00000000-0005-0000-0000-000000BF0000}"/>
    <cellStyle name="20% - Accent1 6 3 4 3 3 3" xfId="49080" xr:uid="{00000000-0005-0000-0000-000001BF0000}"/>
    <cellStyle name="20% - Accent1 6 3 4 3 3 3 2" xfId="49081" xr:uid="{00000000-0005-0000-0000-000002BF0000}"/>
    <cellStyle name="20% - Accent1 6 3 4 3 3 4" xfId="49082" xr:uid="{00000000-0005-0000-0000-000003BF0000}"/>
    <cellStyle name="20% - Accent1 6 3 4 3 4" xfId="49083" xr:uid="{00000000-0005-0000-0000-000004BF0000}"/>
    <cellStyle name="20% - Accent1 6 3 4 3 4 2" xfId="49084" xr:uid="{00000000-0005-0000-0000-000005BF0000}"/>
    <cellStyle name="20% - Accent1 6 3 4 3 4 2 2" xfId="49085" xr:uid="{00000000-0005-0000-0000-000006BF0000}"/>
    <cellStyle name="20% - Accent1 6 3 4 3 4 2 2 2" xfId="49086" xr:uid="{00000000-0005-0000-0000-000007BF0000}"/>
    <cellStyle name="20% - Accent1 6 3 4 3 4 2 3" xfId="49087" xr:uid="{00000000-0005-0000-0000-000008BF0000}"/>
    <cellStyle name="20% - Accent1 6 3 4 3 4 3" xfId="49088" xr:uid="{00000000-0005-0000-0000-000009BF0000}"/>
    <cellStyle name="20% - Accent1 6 3 4 3 4 3 2" xfId="49089" xr:uid="{00000000-0005-0000-0000-00000ABF0000}"/>
    <cellStyle name="20% - Accent1 6 3 4 3 4 4" xfId="49090" xr:uid="{00000000-0005-0000-0000-00000BBF0000}"/>
    <cellStyle name="20% - Accent1 6 3 4 3 5" xfId="49091" xr:uid="{00000000-0005-0000-0000-00000CBF0000}"/>
    <cellStyle name="20% - Accent1 6 3 4 3 5 2" xfId="49092" xr:uid="{00000000-0005-0000-0000-00000DBF0000}"/>
    <cellStyle name="20% - Accent1 6 3 4 3 5 2 2" xfId="49093" xr:uid="{00000000-0005-0000-0000-00000EBF0000}"/>
    <cellStyle name="20% - Accent1 6 3 4 3 5 3" xfId="49094" xr:uid="{00000000-0005-0000-0000-00000FBF0000}"/>
    <cellStyle name="20% - Accent1 6 3 4 3 6" xfId="49095" xr:uid="{00000000-0005-0000-0000-000010BF0000}"/>
    <cellStyle name="20% - Accent1 6 3 4 3 6 2" xfId="49096" xr:uid="{00000000-0005-0000-0000-000011BF0000}"/>
    <cellStyle name="20% - Accent1 6 3 4 3 6 2 2" xfId="49097" xr:uid="{00000000-0005-0000-0000-000012BF0000}"/>
    <cellStyle name="20% - Accent1 6 3 4 3 6 3" xfId="49098" xr:uid="{00000000-0005-0000-0000-000013BF0000}"/>
    <cellStyle name="20% - Accent1 6 3 4 3 7" xfId="49099" xr:uid="{00000000-0005-0000-0000-000014BF0000}"/>
    <cellStyle name="20% - Accent1 6 3 4 3 7 2" xfId="49100" xr:uid="{00000000-0005-0000-0000-000015BF0000}"/>
    <cellStyle name="20% - Accent1 6 3 4 3 8" xfId="49101" xr:uid="{00000000-0005-0000-0000-000016BF0000}"/>
    <cellStyle name="20% - Accent1 6 3 4 3 8 2" xfId="49102" xr:uid="{00000000-0005-0000-0000-000017BF0000}"/>
    <cellStyle name="20% - Accent1 6 3 4 3 9" xfId="49103" xr:uid="{00000000-0005-0000-0000-000018BF0000}"/>
    <cellStyle name="20% - Accent1 6 3 4 4" xfId="49104" xr:uid="{00000000-0005-0000-0000-000019BF0000}"/>
    <cellStyle name="20% - Accent1 6 3 4 4 2" xfId="49105" xr:uid="{00000000-0005-0000-0000-00001ABF0000}"/>
    <cellStyle name="20% - Accent1 6 3 4 4 2 2" xfId="49106" xr:uid="{00000000-0005-0000-0000-00001BBF0000}"/>
    <cellStyle name="20% - Accent1 6 3 4 4 2 2 2" xfId="49107" xr:uid="{00000000-0005-0000-0000-00001CBF0000}"/>
    <cellStyle name="20% - Accent1 6 3 4 4 2 3" xfId="49108" xr:uid="{00000000-0005-0000-0000-00001DBF0000}"/>
    <cellStyle name="20% - Accent1 6 3 4 4 3" xfId="49109" xr:uid="{00000000-0005-0000-0000-00001EBF0000}"/>
    <cellStyle name="20% - Accent1 6 3 4 4 3 2" xfId="49110" xr:uid="{00000000-0005-0000-0000-00001FBF0000}"/>
    <cellStyle name="20% - Accent1 6 3 4 4 4" xfId="49111" xr:uid="{00000000-0005-0000-0000-000020BF0000}"/>
    <cellStyle name="20% - Accent1 6 3 4 5" xfId="49112" xr:uid="{00000000-0005-0000-0000-000021BF0000}"/>
    <cellStyle name="20% - Accent1 6 3 4 5 2" xfId="49113" xr:uid="{00000000-0005-0000-0000-000022BF0000}"/>
    <cellStyle name="20% - Accent1 6 3 4 5 2 2" xfId="49114" xr:uid="{00000000-0005-0000-0000-000023BF0000}"/>
    <cellStyle name="20% - Accent1 6 3 4 5 2 2 2" xfId="49115" xr:uid="{00000000-0005-0000-0000-000024BF0000}"/>
    <cellStyle name="20% - Accent1 6 3 4 5 2 3" xfId="49116" xr:uid="{00000000-0005-0000-0000-000025BF0000}"/>
    <cellStyle name="20% - Accent1 6 3 4 5 3" xfId="49117" xr:uid="{00000000-0005-0000-0000-000026BF0000}"/>
    <cellStyle name="20% - Accent1 6 3 4 5 3 2" xfId="49118" xr:uid="{00000000-0005-0000-0000-000027BF0000}"/>
    <cellStyle name="20% - Accent1 6 3 4 5 4" xfId="49119" xr:uid="{00000000-0005-0000-0000-000028BF0000}"/>
    <cellStyle name="20% - Accent1 6 3 4 6" xfId="49120" xr:uid="{00000000-0005-0000-0000-000029BF0000}"/>
    <cellStyle name="20% - Accent1 6 3 4 6 2" xfId="49121" xr:uid="{00000000-0005-0000-0000-00002ABF0000}"/>
    <cellStyle name="20% - Accent1 6 3 4 6 2 2" xfId="49122" xr:uid="{00000000-0005-0000-0000-00002BBF0000}"/>
    <cellStyle name="20% - Accent1 6 3 4 6 2 2 2" xfId="49123" xr:uid="{00000000-0005-0000-0000-00002CBF0000}"/>
    <cellStyle name="20% - Accent1 6 3 4 6 2 3" xfId="49124" xr:uid="{00000000-0005-0000-0000-00002DBF0000}"/>
    <cellStyle name="20% - Accent1 6 3 4 6 3" xfId="49125" xr:uid="{00000000-0005-0000-0000-00002EBF0000}"/>
    <cellStyle name="20% - Accent1 6 3 4 6 3 2" xfId="49126" xr:uid="{00000000-0005-0000-0000-00002FBF0000}"/>
    <cellStyle name="20% - Accent1 6 3 4 6 4" xfId="49127" xr:uid="{00000000-0005-0000-0000-000030BF0000}"/>
    <cellStyle name="20% - Accent1 6 3 4 7" xfId="49128" xr:uid="{00000000-0005-0000-0000-000031BF0000}"/>
    <cellStyle name="20% - Accent1 6 3 4 7 2" xfId="49129" xr:uid="{00000000-0005-0000-0000-000032BF0000}"/>
    <cellStyle name="20% - Accent1 6 3 4 7 2 2" xfId="49130" xr:uid="{00000000-0005-0000-0000-000033BF0000}"/>
    <cellStyle name="20% - Accent1 6 3 4 7 3" xfId="49131" xr:uid="{00000000-0005-0000-0000-000034BF0000}"/>
    <cellStyle name="20% - Accent1 6 3 4 8" xfId="49132" xr:uid="{00000000-0005-0000-0000-000035BF0000}"/>
    <cellStyle name="20% - Accent1 6 3 4 8 2" xfId="49133" xr:uid="{00000000-0005-0000-0000-000036BF0000}"/>
    <cellStyle name="20% - Accent1 6 3 4 8 2 2" xfId="49134" xr:uid="{00000000-0005-0000-0000-000037BF0000}"/>
    <cellStyle name="20% - Accent1 6 3 4 8 3" xfId="49135" xr:uid="{00000000-0005-0000-0000-000038BF0000}"/>
    <cellStyle name="20% - Accent1 6 3 4 9" xfId="49136" xr:uid="{00000000-0005-0000-0000-000039BF0000}"/>
    <cellStyle name="20% - Accent1 6 3 4 9 2" xfId="49137" xr:uid="{00000000-0005-0000-0000-00003ABF0000}"/>
    <cellStyle name="20% - Accent1 6 3 5" xfId="49138" xr:uid="{00000000-0005-0000-0000-00003BBF0000}"/>
    <cellStyle name="20% - Accent1 6 3 5 2" xfId="49139" xr:uid="{00000000-0005-0000-0000-00003CBF0000}"/>
    <cellStyle name="20% - Accent1 6 3 5 2 2" xfId="49140" xr:uid="{00000000-0005-0000-0000-00003DBF0000}"/>
    <cellStyle name="20% - Accent1 6 3 5 2 2 2" xfId="49141" xr:uid="{00000000-0005-0000-0000-00003EBF0000}"/>
    <cellStyle name="20% - Accent1 6 3 5 2 2 2 2" xfId="49142" xr:uid="{00000000-0005-0000-0000-00003FBF0000}"/>
    <cellStyle name="20% - Accent1 6 3 5 2 2 3" xfId="49143" xr:uid="{00000000-0005-0000-0000-000040BF0000}"/>
    <cellStyle name="20% - Accent1 6 3 5 2 3" xfId="49144" xr:uid="{00000000-0005-0000-0000-000041BF0000}"/>
    <cellStyle name="20% - Accent1 6 3 5 2 3 2" xfId="49145" xr:uid="{00000000-0005-0000-0000-000042BF0000}"/>
    <cellStyle name="20% - Accent1 6 3 5 2 4" xfId="49146" xr:uid="{00000000-0005-0000-0000-000043BF0000}"/>
    <cellStyle name="20% - Accent1 6 3 5 3" xfId="49147" xr:uid="{00000000-0005-0000-0000-000044BF0000}"/>
    <cellStyle name="20% - Accent1 6 3 5 3 2" xfId="49148" xr:uid="{00000000-0005-0000-0000-000045BF0000}"/>
    <cellStyle name="20% - Accent1 6 3 5 3 2 2" xfId="49149" xr:uid="{00000000-0005-0000-0000-000046BF0000}"/>
    <cellStyle name="20% - Accent1 6 3 5 3 2 2 2" xfId="49150" xr:uid="{00000000-0005-0000-0000-000047BF0000}"/>
    <cellStyle name="20% - Accent1 6 3 5 3 2 3" xfId="49151" xr:uid="{00000000-0005-0000-0000-000048BF0000}"/>
    <cellStyle name="20% - Accent1 6 3 5 3 3" xfId="49152" xr:uid="{00000000-0005-0000-0000-000049BF0000}"/>
    <cellStyle name="20% - Accent1 6 3 5 3 3 2" xfId="49153" xr:uid="{00000000-0005-0000-0000-00004ABF0000}"/>
    <cellStyle name="20% - Accent1 6 3 5 3 4" xfId="49154" xr:uid="{00000000-0005-0000-0000-00004BBF0000}"/>
    <cellStyle name="20% - Accent1 6 3 5 4" xfId="49155" xr:uid="{00000000-0005-0000-0000-00004CBF0000}"/>
    <cellStyle name="20% - Accent1 6 3 5 4 2" xfId="49156" xr:uid="{00000000-0005-0000-0000-00004DBF0000}"/>
    <cellStyle name="20% - Accent1 6 3 5 4 2 2" xfId="49157" xr:uid="{00000000-0005-0000-0000-00004EBF0000}"/>
    <cellStyle name="20% - Accent1 6 3 5 4 2 2 2" xfId="49158" xr:uid="{00000000-0005-0000-0000-00004FBF0000}"/>
    <cellStyle name="20% - Accent1 6 3 5 4 2 3" xfId="49159" xr:uid="{00000000-0005-0000-0000-000050BF0000}"/>
    <cellStyle name="20% - Accent1 6 3 5 4 3" xfId="49160" xr:uid="{00000000-0005-0000-0000-000051BF0000}"/>
    <cellStyle name="20% - Accent1 6 3 5 4 3 2" xfId="49161" xr:uid="{00000000-0005-0000-0000-000052BF0000}"/>
    <cellStyle name="20% - Accent1 6 3 5 4 4" xfId="49162" xr:uid="{00000000-0005-0000-0000-000053BF0000}"/>
    <cellStyle name="20% - Accent1 6 3 5 5" xfId="49163" xr:uid="{00000000-0005-0000-0000-000054BF0000}"/>
    <cellStyle name="20% - Accent1 6 3 5 5 2" xfId="49164" xr:uid="{00000000-0005-0000-0000-000055BF0000}"/>
    <cellStyle name="20% - Accent1 6 3 5 5 2 2" xfId="49165" xr:uid="{00000000-0005-0000-0000-000056BF0000}"/>
    <cellStyle name="20% - Accent1 6 3 5 5 3" xfId="49166" xr:uid="{00000000-0005-0000-0000-000057BF0000}"/>
    <cellStyle name="20% - Accent1 6 3 5 6" xfId="49167" xr:uid="{00000000-0005-0000-0000-000058BF0000}"/>
    <cellStyle name="20% - Accent1 6 3 5 6 2" xfId="49168" xr:uid="{00000000-0005-0000-0000-000059BF0000}"/>
    <cellStyle name="20% - Accent1 6 3 5 6 2 2" xfId="49169" xr:uid="{00000000-0005-0000-0000-00005ABF0000}"/>
    <cellStyle name="20% - Accent1 6 3 5 6 3" xfId="49170" xr:uid="{00000000-0005-0000-0000-00005BBF0000}"/>
    <cellStyle name="20% - Accent1 6 3 5 7" xfId="49171" xr:uid="{00000000-0005-0000-0000-00005CBF0000}"/>
    <cellStyle name="20% - Accent1 6 3 5 7 2" xfId="49172" xr:uid="{00000000-0005-0000-0000-00005DBF0000}"/>
    <cellStyle name="20% - Accent1 6 3 5 8" xfId="49173" xr:uid="{00000000-0005-0000-0000-00005EBF0000}"/>
    <cellStyle name="20% - Accent1 6 3 5 8 2" xfId="49174" xr:uid="{00000000-0005-0000-0000-00005FBF0000}"/>
    <cellStyle name="20% - Accent1 6 3 5 9" xfId="49175" xr:uid="{00000000-0005-0000-0000-000060BF0000}"/>
    <cellStyle name="20% - Accent1 6 3 6" xfId="49176" xr:uid="{00000000-0005-0000-0000-000061BF0000}"/>
    <cellStyle name="20% - Accent1 6 3 6 2" xfId="49177" xr:uid="{00000000-0005-0000-0000-000062BF0000}"/>
    <cellStyle name="20% - Accent1 6 3 6 2 2" xfId="49178" xr:uid="{00000000-0005-0000-0000-000063BF0000}"/>
    <cellStyle name="20% - Accent1 6 3 6 2 2 2" xfId="49179" xr:uid="{00000000-0005-0000-0000-000064BF0000}"/>
    <cellStyle name="20% - Accent1 6 3 6 2 2 2 2" xfId="49180" xr:uid="{00000000-0005-0000-0000-000065BF0000}"/>
    <cellStyle name="20% - Accent1 6 3 6 2 2 3" xfId="49181" xr:uid="{00000000-0005-0000-0000-000066BF0000}"/>
    <cellStyle name="20% - Accent1 6 3 6 2 3" xfId="49182" xr:uid="{00000000-0005-0000-0000-000067BF0000}"/>
    <cellStyle name="20% - Accent1 6 3 6 2 3 2" xfId="49183" xr:uid="{00000000-0005-0000-0000-000068BF0000}"/>
    <cellStyle name="20% - Accent1 6 3 6 2 4" xfId="49184" xr:uid="{00000000-0005-0000-0000-000069BF0000}"/>
    <cellStyle name="20% - Accent1 6 3 6 3" xfId="49185" xr:uid="{00000000-0005-0000-0000-00006ABF0000}"/>
    <cellStyle name="20% - Accent1 6 3 6 3 2" xfId="49186" xr:uid="{00000000-0005-0000-0000-00006BBF0000}"/>
    <cellStyle name="20% - Accent1 6 3 6 3 2 2" xfId="49187" xr:uid="{00000000-0005-0000-0000-00006CBF0000}"/>
    <cellStyle name="20% - Accent1 6 3 6 3 2 2 2" xfId="49188" xr:uid="{00000000-0005-0000-0000-00006DBF0000}"/>
    <cellStyle name="20% - Accent1 6 3 6 3 2 3" xfId="49189" xr:uid="{00000000-0005-0000-0000-00006EBF0000}"/>
    <cellStyle name="20% - Accent1 6 3 6 3 3" xfId="49190" xr:uid="{00000000-0005-0000-0000-00006FBF0000}"/>
    <cellStyle name="20% - Accent1 6 3 6 3 3 2" xfId="49191" xr:uid="{00000000-0005-0000-0000-000070BF0000}"/>
    <cellStyle name="20% - Accent1 6 3 6 3 4" xfId="49192" xr:uid="{00000000-0005-0000-0000-000071BF0000}"/>
    <cellStyle name="20% - Accent1 6 3 6 4" xfId="49193" xr:uid="{00000000-0005-0000-0000-000072BF0000}"/>
    <cellStyle name="20% - Accent1 6 3 6 4 2" xfId="49194" xr:uid="{00000000-0005-0000-0000-000073BF0000}"/>
    <cellStyle name="20% - Accent1 6 3 6 4 2 2" xfId="49195" xr:uid="{00000000-0005-0000-0000-000074BF0000}"/>
    <cellStyle name="20% - Accent1 6 3 6 4 2 2 2" xfId="49196" xr:uid="{00000000-0005-0000-0000-000075BF0000}"/>
    <cellStyle name="20% - Accent1 6 3 6 4 2 3" xfId="49197" xr:uid="{00000000-0005-0000-0000-000076BF0000}"/>
    <cellStyle name="20% - Accent1 6 3 6 4 3" xfId="49198" xr:uid="{00000000-0005-0000-0000-000077BF0000}"/>
    <cellStyle name="20% - Accent1 6 3 6 4 3 2" xfId="49199" xr:uid="{00000000-0005-0000-0000-000078BF0000}"/>
    <cellStyle name="20% - Accent1 6 3 6 4 4" xfId="49200" xr:uid="{00000000-0005-0000-0000-000079BF0000}"/>
    <cellStyle name="20% - Accent1 6 3 6 5" xfId="49201" xr:uid="{00000000-0005-0000-0000-00007ABF0000}"/>
    <cellStyle name="20% - Accent1 6 3 6 5 2" xfId="49202" xr:uid="{00000000-0005-0000-0000-00007BBF0000}"/>
    <cellStyle name="20% - Accent1 6 3 6 5 2 2" xfId="49203" xr:uid="{00000000-0005-0000-0000-00007CBF0000}"/>
    <cellStyle name="20% - Accent1 6 3 6 5 3" xfId="49204" xr:uid="{00000000-0005-0000-0000-00007DBF0000}"/>
    <cellStyle name="20% - Accent1 6 3 6 6" xfId="49205" xr:uid="{00000000-0005-0000-0000-00007EBF0000}"/>
    <cellStyle name="20% - Accent1 6 3 6 6 2" xfId="49206" xr:uid="{00000000-0005-0000-0000-00007FBF0000}"/>
    <cellStyle name="20% - Accent1 6 3 6 6 2 2" xfId="49207" xr:uid="{00000000-0005-0000-0000-000080BF0000}"/>
    <cellStyle name="20% - Accent1 6 3 6 6 3" xfId="49208" xr:uid="{00000000-0005-0000-0000-000081BF0000}"/>
    <cellStyle name="20% - Accent1 6 3 6 7" xfId="49209" xr:uid="{00000000-0005-0000-0000-000082BF0000}"/>
    <cellStyle name="20% - Accent1 6 3 6 7 2" xfId="49210" xr:uid="{00000000-0005-0000-0000-000083BF0000}"/>
    <cellStyle name="20% - Accent1 6 3 6 8" xfId="49211" xr:uid="{00000000-0005-0000-0000-000084BF0000}"/>
    <cellStyle name="20% - Accent1 6 3 6 8 2" xfId="49212" xr:uid="{00000000-0005-0000-0000-000085BF0000}"/>
    <cellStyle name="20% - Accent1 6 3 6 9" xfId="49213" xr:uid="{00000000-0005-0000-0000-000086BF0000}"/>
    <cellStyle name="20% - Accent1 6 3 7" xfId="49214" xr:uid="{00000000-0005-0000-0000-000087BF0000}"/>
    <cellStyle name="20% - Accent1 6 3 7 2" xfId="49215" xr:uid="{00000000-0005-0000-0000-000088BF0000}"/>
    <cellStyle name="20% - Accent1 6 3 7 2 2" xfId="49216" xr:uid="{00000000-0005-0000-0000-000089BF0000}"/>
    <cellStyle name="20% - Accent1 6 3 7 2 2 2" xfId="49217" xr:uid="{00000000-0005-0000-0000-00008ABF0000}"/>
    <cellStyle name="20% - Accent1 6 3 7 2 3" xfId="49218" xr:uid="{00000000-0005-0000-0000-00008BBF0000}"/>
    <cellStyle name="20% - Accent1 6 3 7 3" xfId="49219" xr:uid="{00000000-0005-0000-0000-00008CBF0000}"/>
    <cellStyle name="20% - Accent1 6 3 7 3 2" xfId="49220" xr:uid="{00000000-0005-0000-0000-00008DBF0000}"/>
    <cellStyle name="20% - Accent1 6 3 7 4" xfId="49221" xr:uid="{00000000-0005-0000-0000-00008EBF0000}"/>
    <cellStyle name="20% - Accent1 6 3 8" xfId="49222" xr:uid="{00000000-0005-0000-0000-00008FBF0000}"/>
    <cellStyle name="20% - Accent1 6 3 8 2" xfId="49223" xr:uid="{00000000-0005-0000-0000-000090BF0000}"/>
    <cellStyle name="20% - Accent1 6 3 8 2 2" xfId="49224" xr:uid="{00000000-0005-0000-0000-000091BF0000}"/>
    <cellStyle name="20% - Accent1 6 3 8 2 2 2" xfId="49225" xr:uid="{00000000-0005-0000-0000-000092BF0000}"/>
    <cellStyle name="20% - Accent1 6 3 8 2 3" xfId="49226" xr:uid="{00000000-0005-0000-0000-000093BF0000}"/>
    <cellStyle name="20% - Accent1 6 3 8 3" xfId="49227" xr:uid="{00000000-0005-0000-0000-000094BF0000}"/>
    <cellStyle name="20% - Accent1 6 3 8 3 2" xfId="49228" xr:uid="{00000000-0005-0000-0000-000095BF0000}"/>
    <cellStyle name="20% - Accent1 6 3 8 4" xfId="49229" xr:uid="{00000000-0005-0000-0000-000096BF0000}"/>
    <cellStyle name="20% - Accent1 6 3 9" xfId="49230" xr:uid="{00000000-0005-0000-0000-000097BF0000}"/>
    <cellStyle name="20% - Accent1 6 3 9 2" xfId="49231" xr:uid="{00000000-0005-0000-0000-000098BF0000}"/>
    <cellStyle name="20% - Accent1 6 3 9 2 2" xfId="49232" xr:uid="{00000000-0005-0000-0000-000099BF0000}"/>
    <cellStyle name="20% - Accent1 6 3 9 2 2 2" xfId="49233" xr:uid="{00000000-0005-0000-0000-00009ABF0000}"/>
    <cellStyle name="20% - Accent1 6 3 9 2 3" xfId="49234" xr:uid="{00000000-0005-0000-0000-00009BBF0000}"/>
    <cellStyle name="20% - Accent1 6 3 9 3" xfId="49235" xr:uid="{00000000-0005-0000-0000-00009CBF0000}"/>
    <cellStyle name="20% - Accent1 6 3 9 3 2" xfId="49236" xr:uid="{00000000-0005-0000-0000-00009DBF0000}"/>
    <cellStyle name="20% - Accent1 6 3 9 4" xfId="49237" xr:uid="{00000000-0005-0000-0000-00009EBF0000}"/>
    <cellStyle name="20% - Accent1 6 4" xfId="49238" xr:uid="{00000000-0005-0000-0000-00009FBF0000}"/>
    <cellStyle name="20% - Accent1 6 4 10" xfId="49239" xr:uid="{00000000-0005-0000-0000-0000A0BF0000}"/>
    <cellStyle name="20% - Accent1 6 4 10 2" xfId="49240" xr:uid="{00000000-0005-0000-0000-0000A1BF0000}"/>
    <cellStyle name="20% - Accent1 6 4 11" xfId="49241" xr:uid="{00000000-0005-0000-0000-0000A2BF0000}"/>
    <cellStyle name="20% - Accent1 6 4 2" xfId="49242" xr:uid="{00000000-0005-0000-0000-0000A3BF0000}"/>
    <cellStyle name="20% - Accent1 6 4 2 2" xfId="49243" xr:uid="{00000000-0005-0000-0000-0000A4BF0000}"/>
    <cellStyle name="20% - Accent1 6 4 2 2 2" xfId="49244" xr:uid="{00000000-0005-0000-0000-0000A5BF0000}"/>
    <cellStyle name="20% - Accent1 6 4 2 2 2 2" xfId="49245" xr:uid="{00000000-0005-0000-0000-0000A6BF0000}"/>
    <cellStyle name="20% - Accent1 6 4 2 2 2 2 2" xfId="49246" xr:uid="{00000000-0005-0000-0000-0000A7BF0000}"/>
    <cellStyle name="20% - Accent1 6 4 2 2 2 3" xfId="49247" xr:uid="{00000000-0005-0000-0000-0000A8BF0000}"/>
    <cellStyle name="20% - Accent1 6 4 2 2 3" xfId="49248" xr:uid="{00000000-0005-0000-0000-0000A9BF0000}"/>
    <cellStyle name="20% - Accent1 6 4 2 2 3 2" xfId="49249" xr:uid="{00000000-0005-0000-0000-0000AABF0000}"/>
    <cellStyle name="20% - Accent1 6 4 2 2 4" xfId="49250" xr:uid="{00000000-0005-0000-0000-0000ABBF0000}"/>
    <cellStyle name="20% - Accent1 6 4 2 3" xfId="49251" xr:uid="{00000000-0005-0000-0000-0000ACBF0000}"/>
    <cellStyle name="20% - Accent1 6 4 2 3 2" xfId="49252" xr:uid="{00000000-0005-0000-0000-0000ADBF0000}"/>
    <cellStyle name="20% - Accent1 6 4 2 3 2 2" xfId="49253" xr:uid="{00000000-0005-0000-0000-0000AEBF0000}"/>
    <cellStyle name="20% - Accent1 6 4 2 3 2 2 2" xfId="49254" xr:uid="{00000000-0005-0000-0000-0000AFBF0000}"/>
    <cellStyle name="20% - Accent1 6 4 2 3 2 3" xfId="49255" xr:uid="{00000000-0005-0000-0000-0000B0BF0000}"/>
    <cellStyle name="20% - Accent1 6 4 2 3 3" xfId="49256" xr:uid="{00000000-0005-0000-0000-0000B1BF0000}"/>
    <cellStyle name="20% - Accent1 6 4 2 3 3 2" xfId="49257" xr:uid="{00000000-0005-0000-0000-0000B2BF0000}"/>
    <cellStyle name="20% - Accent1 6 4 2 3 4" xfId="49258" xr:uid="{00000000-0005-0000-0000-0000B3BF0000}"/>
    <cellStyle name="20% - Accent1 6 4 2 4" xfId="49259" xr:uid="{00000000-0005-0000-0000-0000B4BF0000}"/>
    <cellStyle name="20% - Accent1 6 4 2 4 2" xfId="49260" xr:uid="{00000000-0005-0000-0000-0000B5BF0000}"/>
    <cellStyle name="20% - Accent1 6 4 2 4 2 2" xfId="49261" xr:uid="{00000000-0005-0000-0000-0000B6BF0000}"/>
    <cellStyle name="20% - Accent1 6 4 2 4 2 2 2" xfId="49262" xr:uid="{00000000-0005-0000-0000-0000B7BF0000}"/>
    <cellStyle name="20% - Accent1 6 4 2 4 2 3" xfId="49263" xr:uid="{00000000-0005-0000-0000-0000B8BF0000}"/>
    <cellStyle name="20% - Accent1 6 4 2 4 3" xfId="49264" xr:uid="{00000000-0005-0000-0000-0000B9BF0000}"/>
    <cellStyle name="20% - Accent1 6 4 2 4 3 2" xfId="49265" xr:uid="{00000000-0005-0000-0000-0000BABF0000}"/>
    <cellStyle name="20% - Accent1 6 4 2 4 4" xfId="49266" xr:uid="{00000000-0005-0000-0000-0000BBBF0000}"/>
    <cellStyle name="20% - Accent1 6 4 2 5" xfId="49267" xr:uid="{00000000-0005-0000-0000-0000BCBF0000}"/>
    <cellStyle name="20% - Accent1 6 4 2 5 2" xfId="49268" xr:uid="{00000000-0005-0000-0000-0000BDBF0000}"/>
    <cellStyle name="20% - Accent1 6 4 2 5 2 2" xfId="49269" xr:uid="{00000000-0005-0000-0000-0000BEBF0000}"/>
    <cellStyle name="20% - Accent1 6 4 2 5 3" xfId="49270" xr:uid="{00000000-0005-0000-0000-0000BFBF0000}"/>
    <cellStyle name="20% - Accent1 6 4 2 6" xfId="49271" xr:uid="{00000000-0005-0000-0000-0000C0BF0000}"/>
    <cellStyle name="20% - Accent1 6 4 2 6 2" xfId="49272" xr:uid="{00000000-0005-0000-0000-0000C1BF0000}"/>
    <cellStyle name="20% - Accent1 6 4 2 6 2 2" xfId="49273" xr:uid="{00000000-0005-0000-0000-0000C2BF0000}"/>
    <cellStyle name="20% - Accent1 6 4 2 6 3" xfId="49274" xr:uid="{00000000-0005-0000-0000-0000C3BF0000}"/>
    <cellStyle name="20% - Accent1 6 4 2 7" xfId="49275" xr:uid="{00000000-0005-0000-0000-0000C4BF0000}"/>
    <cellStyle name="20% - Accent1 6 4 2 7 2" xfId="49276" xr:uid="{00000000-0005-0000-0000-0000C5BF0000}"/>
    <cellStyle name="20% - Accent1 6 4 2 8" xfId="49277" xr:uid="{00000000-0005-0000-0000-0000C6BF0000}"/>
    <cellStyle name="20% - Accent1 6 4 2 8 2" xfId="49278" xr:uid="{00000000-0005-0000-0000-0000C7BF0000}"/>
    <cellStyle name="20% - Accent1 6 4 2 9" xfId="49279" xr:uid="{00000000-0005-0000-0000-0000C8BF0000}"/>
    <cellStyle name="20% - Accent1 6 4 3" xfId="49280" xr:uid="{00000000-0005-0000-0000-0000C9BF0000}"/>
    <cellStyle name="20% - Accent1 6 4 3 2" xfId="49281" xr:uid="{00000000-0005-0000-0000-0000CABF0000}"/>
    <cellStyle name="20% - Accent1 6 4 3 2 2" xfId="49282" xr:uid="{00000000-0005-0000-0000-0000CBBF0000}"/>
    <cellStyle name="20% - Accent1 6 4 3 2 2 2" xfId="49283" xr:uid="{00000000-0005-0000-0000-0000CCBF0000}"/>
    <cellStyle name="20% - Accent1 6 4 3 2 2 2 2" xfId="49284" xr:uid="{00000000-0005-0000-0000-0000CDBF0000}"/>
    <cellStyle name="20% - Accent1 6 4 3 2 2 3" xfId="49285" xr:uid="{00000000-0005-0000-0000-0000CEBF0000}"/>
    <cellStyle name="20% - Accent1 6 4 3 2 3" xfId="49286" xr:uid="{00000000-0005-0000-0000-0000CFBF0000}"/>
    <cellStyle name="20% - Accent1 6 4 3 2 3 2" xfId="49287" xr:uid="{00000000-0005-0000-0000-0000D0BF0000}"/>
    <cellStyle name="20% - Accent1 6 4 3 2 4" xfId="49288" xr:uid="{00000000-0005-0000-0000-0000D1BF0000}"/>
    <cellStyle name="20% - Accent1 6 4 3 3" xfId="49289" xr:uid="{00000000-0005-0000-0000-0000D2BF0000}"/>
    <cellStyle name="20% - Accent1 6 4 3 3 2" xfId="49290" xr:uid="{00000000-0005-0000-0000-0000D3BF0000}"/>
    <cellStyle name="20% - Accent1 6 4 3 3 2 2" xfId="49291" xr:uid="{00000000-0005-0000-0000-0000D4BF0000}"/>
    <cellStyle name="20% - Accent1 6 4 3 3 2 2 2" xfId="49292" xr:uid="{00000000-0005-0000-0000-0000D5BF0000}"/>
    <cellStyle name="20% - Accent1 6 4 3 3 2 3" xfId="49293" xr:uid="{00000000-0005-0000-0000-0000D6BF0000}"/>
    <cellStyle name="20% - Accent1 6 4 3 3 3" xfId="49294" xr:uid="{00000000-0005-0000-0000-0000D7BF0000}"/>
    <cellStyle name="20% - Accent1 6 4 3 3 3 2" xfId="49295" xr:uid="{00000000-0005-0000-0000-0000D8BF0000}"/>
    <cellStyle name="20% - Accent1 6 4 3 3 4" xfId="49296" xr:uid="{00000000-0005-0000-0000-0000D9BF0000}"/>
    <cellStyle name="20% - Accent1 6 4 3 4" xfId="49297" xr:uid="{00000000-0005-0000-0000-0000DABF0000}"/>
    <cellStyle name="20% - Accent1 6 4 3 4 2" xfId="49298" xr:uid="{00000000-0005-0000-0000-0000DBBF0000}"/>
    <cellStyle name="20% - Accent1 6 4 3 4 2 2" xfId="49299" xr:uid="{00000000-0005-0000-0000-0000DCBF0000}"/>
    <cellStyle name="20% - Accent1 6 4 3 4 2 2 2" xfId="49300" xr:uid="{00000000-0005-0000-0000-0000DDBF0000}"/>
    <cellStyle name="20% - Accent1 6 4 3 4 2 3" xfId="49301" xr:uid="{00000000-0005-0000-0000-0000DEBF0000}"/>
    <cellStyle name="20% - Accent1 6 4 3 4 3" xfId="49302" xr:uid="{00000000-0005-0000-0000-0000DFBF0000}"/>
    <cellStyle name="20% - Accent1 6 4 3 4 3 2" xfId="49303" xr:uid="{00000000-0005-0000-0000-0000E0BF0000}"/>
    <cellStyle name="20% - Accent1 6 4 3 4 4" xfId="49304" xr:uid="{00000000-0005-0000-0000-0000E1BF0000}"/>
    <cellStyle name="20% - Accent1 6 4 3 5" xfId="49305" xr:uid="{00000000-0005-0000-0000-0000E2BF0000}"/>
    <cellStyle name="20% - Accent1 6 4 3 5 2" xfId="49306" xr:uid="{00000000-0005-0000-0000-0000E3BF0000}"/>
    <cellStyle name="20% - Accent1 6 4 3 5 2 2" xfId="49307" xr:uid="{00000000-0005-0000-0000-0000E4BF0000}"/>
    <cellStyle name="20% - Accent1 6 4 3 5 3" xfId="49308" xr:uid="{00000000-0005-0000-0000-0000E5BF0000}"/>
    <cellStyle name="20% - Accent1 6 4 3 6" xfId="49309" xr:uid="{00000000-0005-0000-0000-0000E6BF0000}"/>
    <cellStyle name="20% - Accent1 6 4 3 6 2" xfId="49310" xr:uid="{00000000-0005-0000-0000-0000E7BF0000}"/>
    <cellStyle name="20% - Accent1 6 4 3 6 2 2" xfId="49311" xr:uid="{00000000-0005-0000-0000-0000E8BF0000}"/>
    <cellStyle name="20% - Accent1 6 4 3 6 3" xfId="49312" xr:uid="{00000000-0005-0000-0000-0000E9BF0000}"/>
    <cellStyle name="20% - Accent1 6 4 3 7" xfId="49313" xr:uid="{00000000-0005-0000-0000-0000EABF0000}"/>
    <cellStyle name="20% - Accent1 6 4 3 7 2" xfId="49314" xr:uid="{00000000-0005-0000-0000-0000EBBF0000}"/>
    <cellStyle name="20% - Accent1 6 4 3 8" xfId="49315" xr:uid="{00000000-0005-0000-0000-0000ECBF0000}"/>
    <cellStyle name="20% - Accent1 6 4 3 8 2" xfId="49316" xr:uid="{00000000-0005-0000-0000-0000EDBF0000}"/>
    <cellStyle name="20% - Accent1 6 4 3 9" xfId="49317" xr:uid="{00000000-0005-0000-0000-0000EEBF0000}"/>
    <cellStyle name="20% - Accent1 6 4 4" xfId="49318" xr:uid="{00000000-0005-0000-0000-0000EFBF0000}"/>
    <cellStyle name="20% - Accent1 6 4 4 2" xfId="49319" xr:uid="{00000000-0005-0000-0000-0000F0BF0000}"/>
    <cellStyle name="20% - Accent1 6 4 4 2 2" xfId="49320" xr:uid="{00000000-0005-0000-0000-0000F1BF0000}"/>
    <cellStyle name="20% - Accent1 6 4 4 2 2 2" xfId="49321" xr:uid="{00000000-0005-0000-0000-0000F2BF0000}"/>
    <cellStyle name="20% - Accent1 6 4 4 2 3" xfId="49322" xr:uid="{00000000-0005-0000-0000-0000F3BF0000}"/>
    <cellStyle name="20% - Accent1 6 4 4 3" xfId="49323" xr:uid="{00000000-0005-0000-0000-0000F4BF0000}"/>
    <cellStyle name="20% - Accent1 6 4 4 3 2" xfId="49324" xr:uid="{00000000-0005-0000-0000-0000F5BF0000}"/>
    <cellStyle name="20% - Accent1 6 4 4 4" xfId="49325" xr:uid="{00000000-0005-0000-0000-0000F6BF0000}"/>
    <cellStyle name="20% - Accent1 6 4 5" xfId="49326" xr:uid="{00000000-0005-0000-0000-0000F7BF0000}"/>
    <cellStyle name="20% - Accent1 6 4 5 2" xfId="49327" xr:uid="{00000000-0005-0000-0000-0000F8BF0000}"/>
    <cellStyle name="20% - Accent1 6 4 5 2 2" xfId="49328" xr:uid="{00000000-0005-0000-0000-0000F9BF0000}"/>
    <cellStyle name="20% - Accent1 6 4 5 2 2 2" xfId="49329" xr:uid="{00000000-0005-0000-0000-0000FABF0000}"/>
    <cellStyle name="20% - Accent1 6 4 5 2 3" xfId="49330" xr:uid="{00000000-0005-0000-0000-0000FBBF0000}"/>
    <cellStyle name="20% - Accent1 6 4 5 3" xfId="49331" xr:uid="{00000000-0005-0000-0000-0000FCBF0000}"/>
    <cellStyle name="20% - Accent1 6 4 5 3 2" xfId="49332" xr:uid="{00000000-0005-0000-0000-0000FDBF0000}"/>
    <cellStyle name="20% - Accent1 6 4 5 4" xfId="49333" xr:uid="{00000000-0005-0000-0000-0000FEBF0000}"/>
    <cellStyle name="20% - Accent1 6 4 6" xfId="49334" xr:uid="{00000000-0005-0000-0000-0000FFBF0000}"/>
    <cellStyle name="20% - Accent1 6 4 6 2" xfId="49335" xr:uid="{00000000-0005-0000-0000-000000C00000}"/>
    <cellStyle name="20% - Accent1 6 4 6 2 2" xfId="49336" xr:uid="{00000000-0005-0000-0000-000001C00000}"/>
    <cellStyle name="20% - Accent1 6 4 6 2 2 2" xfId="49337" xr:uid="{00000000-0005-0000-0000-000002C00000}"/>
    <cellStyle name="20% - Accent1 6 4 6 2 3" xfId="49338" xr:uid="{00000000-0005-0000-0000-000003C00000}"/>
    <cellStyle name="20% - Accent1 6 4 6 3" xfId="49339" xr:uid="{00000000-0005-0000-0000-000004C00000}"/>
    <cellStyle name="20% - Accent1 6 4 6 3 2" xfId="49340" xr:uid="{00000000-0005-0000-0000-000005C00000}"/>
    <cellStyle name="20% - Accent1 6 4 6 4" xfId="49341" xr:uid="{00000000-0005-0000-0000-000006C00000}"/>
    <cellStyle name="20% - Accent1 6 4 7" xfId="49342" xr:uid="{00000000-0005-0000-0000-000007C00000}"/>
    <cellStyle name="20% - Accent1 6 4 7 2" xfId="49343" xr:uid="{00000000-0005-0000-0000-000008C00000}"/>
    <cellStyle name="20% - Accent1 6 4 7 2 2" xfId="49344" xr:uid="{00000000-0005-0000-0000-000009C00000}"/>
    <cellStyle name="20% - Accent1 6 4 7 3" xfId="49345" xr:uid="{00000000-0005-0000-0000-00000AC00000}"/>
    <cellStyle name="20% - Accent1 6 4 8" xfId="49346" xr:uid="{00000000-0005-0000-0000-00000BC00000}"/>
    <cellStyle name="20% - Accent1 6 4 8 2" xfId="49347" xr:uid="{00000000-0005-0000-0000-00000CC00000}"/>
    <cellStyle name="20% - Accent1 6 4 8 2 2" xfId="49348" xr:uid="{00000000-0005-0000-0000-00000DC00000}"/>
    <cellStyle name="20% - Accent1 6 4 8 3" xfId="49349" xr:uid="{00000000-0005-0000-0000-00000EC00000}"/>
    <cellStyle name="20% - Accent1 6 4 9" xfId="49350" xr:uid="{00000000-0005-0000-0000-00000FC00000}"/>
    <cellStyle name="20% - Accent1 6 4 9 2" xfId="49351" xr:uid="{00000000-0005-0000-0000-000010C00000}"/>
    <cellStyle name="20% - Accent1 6 5" xfId="49352" xr:uid="{00000000-0005-0000-0000-000011C00000}"/>
    <cellStyle name="20% - Accent1 6 5 10" xfId="49353" xr:uid="{00000000-0005-0000-0000-000012C00000}"/>
    <cellStyle name="20% - Accent1 6 5 10 2" xfId="49354" xr:uid="{00000000-0005-0000-0000-000013C00000}"/>
    <cellStyle name="20% - Accent1 6 5 11" xfId="49355" xr:uid="{00000000-0005-0000-0000-000014C00000}"/>
    <cellStyle name="20% - Accent1 6 5 2" xfId="49356" xr:uid="{00000000-0005-0000-0000-000015C00000}"/>
    <cellStyle name="20% - Accent1 6 5 2 2" xfId="49357" xr:uid="{00000000-0005-0000-0000-000016C00000}"/>
    <cellStyle name="20% - Accent1 6 5 2 2 2" xfId="49358" xr:uid="{00000000-0005-0000-0000-000017C00000}"/>
    <cellStyle name="20% - Accent1 6 5 2 2 2 2" xfId="49359" xr:uid="{00000000-0005-0000-0000-000018C00000}"/>
    <cellStyle name="20% - Accent1 6 5 2 2 2 2 2" xfId="49360" xr:uid="{00000000-0005-0000-0000-000019C00000}"/>
    <cellStyle name="20% - Accent1 6 5 2 2 2 3" xfId="49361" xr:uid="{00000000-0005-0000-0000-00001AC00000}"/>
    <cellStyle name="20% - Accent1 6 5 2 2 3" xfId="49362" xr:uid="{00000000-0005-0000-0000-00001BC00000}"/>
    <cellStyle name="20% - Accent1 6 5 2 2 3 2" xfId="49363" xr:uid="{00000000-0005-0000-0000-00001CC00000}"/>
    <cellStyle name="20% - Accent1 6 5 2 2 4" xfId="49364" xr:uid="{00000000-0005-0000-0000-00001DC00000}"/>
    <cellStyle name="20% - Accent1 6 5 2 3" xfId="49365" xr:uid="{00000000-0005-0000-0000-00001EC00000}"/>
    <cellStyle name="20% - Accent1 6 5 2 3 2" xfId="49366" xr:uid="{00000000-0005-0000-0000-00001FC00000}"/>
    <cellStyle name="20% - Accent1 6 5 2 3 2 2" xfId="49367" xr:uid="{00000000-0005-0000-0000-000020C00000}"/>
    <cellStyle name="20% - Accent1 6 5 2 3 2 2 2" xfId="49368" xr:uid="{00000000-0005-0000-0000-000021C00000}"/>
    <cellStyle name="20% - Accent1 6 5 2 3 2 3" xfId="49369" xr:uid="{00000000-0005-0000-0000-000022C00000}"/>
    <cellStyle name="20% - Accent1 6 5 2 3 3" xfId="49370" xr:uid="{00000000-0005-0000-0000-000023C00000}"/>
    <cellStyle name="20% - Accent1 6 5 2 3 3 2" xfId="49371" xr:uid="{00000000-0005-0000-0000-000024C00000}"/>
    <cellStyle name="20% - Accent1 6 5 2 3 4" xfId="49372" xr:uid="{00000000-0005-0000-0000-000025C00000}"/>
    <cellStyle name="20% - Accent1 6 5 2 4" xfId="49373" xr:uid="{00000000-0005-0000-0000-000026C00000}"/>
    <cellStyle name="20% - Accent1 6 5 2 4 2" xfId="49374" xr:uid="{00000000-0005-0000-0000-000027C00000}"/>
    <cellStyle name="20% - Accent1 6 5 2 4 2 2" xfId="49375" xr:uid="{00000000-0005-0000-0000-000028C00000}"/>
    <cellStyle name="20% - Accent1 6 5 2 4 2 2 2" xfId="49376" xr:uid="{00000000-0005-0000-0000-000029C00000}"/>
    <cellStyle name="20% - Accent1 6 5 2 4 2 3" xfId="49377" xr:uid="{00000000-0005-0000-0000-00002AC00000}"/>
    <cellStyle name="20% - Accent1 6 5 2 4 3" xfId="49378" xr:uid="{00000000-0005-0000-0000-00002BC00000}"/>
    <cellStyle name="20% - Accent1 6 5 2 4 3 2" xfId="49379" xr:uid="{00000000-0005-0000-0000-00002CC00000}"/>
    <cellStyle name="20% - Accent1 6 5 2 4 4" xfId="49380" xr:uid="{00000000-0005-0000-0000-00002DC00000}"/>
    <cellStyle name="20% - Accent1 6 5 2 5" xfId="49381" xr:uid="{00000000-0005-0000-0000-00002EC00000}"/>
    <cellStyle name="20% - Accent1 6 5 2 5 2" xfId="49382" xr:uid="{00000000-0005-0000-0000-00002FC00000}"/>
    <cellStyle name="20% - Accent1 6 5 2 5 2 2" xfId="49383" xr:uid="{00000000-0005-0000-0000-000030C00000}"/>
    <cellStyle name="20% - Accent1 6 5 2 5 3" xfId="49384" xr:uid="{00000000-0005-0000-0000-000031C00000}"/>
    <cellStyle name="20% - Accent1 6 5 2 6" xfId="49385" xr:uid="{00000000-0005-0000-0000-000032C00000}"/>
    <cellStyle name="20% - Accent1 6 5 2 6 2" xfId="49386" xr:uid="{00000000-0005-0000-0000-000033C00000}"/>
    <cellStyle name="20% - Accent1 6 5 2 6 2 2" xfId="49387" xr:uid="{00000000-0005-0000-0000-000034C00000}"/>
    <cellStyle name="20% - Accent1 6 5 2 6 3" xfId="49388" xr:uid="{00000000-0005-0000-0000-000035C00000}"/>
    <cellStyle name="20% - Accent1 6 5 2 7" xfId="49389" xr:uid="{00000000-0005-0000-0000-000036C00000}"/>
    <cellStyle name="20% - Accent1 6 5 2 7 2" xfId="49390" xr:uid="{00000000-0005-0000-0000-000037C00000}"/>
    <cellStyle name="20% - Accent1 6 5 2 8" xfId="49391" xr:uid="{00000000-0005-0000-0000-000038C00000}"/>
    <cellStyle name="20% - Accent1 6 5 2 8 2" xfId="49392" xr:uid="{00000000-0005-0000-0000-000039C00000}"/>
    <cellStyle name="20% - Accent1 6 5 2 9" xfId="49393" xr:uid="{00000000-0005-0000-0000-00003AC00000}"/>
    <cellStyle name="20% - Accent1 6 5 3" xfId="49394" xr:uid="{00000000-0005-0000-0000-00003BC00000}"/>
    <cellStyle name="20% - Accent1 6 5 3 2" xfId="49395" xr:uid="{00000000-0005-0000-0000-00003CC00000}"/>
    <cellStyle name="20% - Accent1 6 5 3 2 2" xfId="49396" xr:uid="{00000000-0005-0000-0000-00003DC00000}"/>
    <cellStyle name="20% - Accent1 6 5 3 2 2 2" xfId="49397" xr:uid="{00000000-0005-0000-0000-00003EC00000}"/>
    <cellStyle name="20% - Accent1 6 5 3 2 2 2 2" xfId="49398" xr:uid="{00000000-0005-0000-0000-00003FC00000}"/>
    <cellStyle name="20% - Accent1 6 5 3 2 2 3" xfId="49399" xr:uid="{00000000-0005-0000-0000-000040C00000}"/>
    <cellStyle name="20% - Accent1 6 5 3 2 3" xfId="49400" xr:uid="{00000000-0005-0000-0000-000041C00000}"/>
    <cellStyle name="20% - Accent1 6 5 3 2 3 2" xfId="49401" xr:uid="{00000000-0005-0000-0000-000042C00000}"/>
    <cellStyle name="20% - Accent1 6 5 3 2 4" xfId="49402" xr:uid="{00000000-0005-0000-0000-000043C00000}"/>
    <cellStyle name="20% - Accent1 6 5 3 3" xfId="49403" xr:uid="{00000000-0005-0000-0000-000044C00000}"/>
    <cellStyle name="20% - Accent1 6 5 3 3 2" xfId="49404" xr:uid="{00000000-0005-0000-0000-000045C00000}"/>
    <cellStyle name="20% - Accent1 6 5 3 3 2 2" xfId="49405" xr:uid="{00000000-0005-0000-0000-000046C00000}"/>
    <cellStyle name="20% - Accent1 6 5 3 3 2 2 2" xfId="49406" xr:uid="{00000000-0005-0000-0000-000047C00000}"/>
    <cellStyle name="20% - Accent1 6 5 3 3 2 3" xfId="49407" xr:uid="{00000000-0005-0000-0000-000048C00000}"/>
    <cellStyle name="20% - Accent1 6 5 3 3 3" xfId="49408" xr:uid="{00000000-0005-0000-0000-000049C00000}"/>
    <cellStyle name="20% - Accent1 6 5 3 3 3 2" xfId="49409" xr:uid="{00000000-0005-0000-0000-00004AC00000}"/>
    <cellStyle name="20% - Accent1 6 5 3 3 4" xfId="49410" xr:uid="{00000000-0005-0000-0000-00004BC00000}"/>
    <cellStyle name="20% - Accent1 6 5 3 4" xfId="49411" xr:uid="{00000000-0005-0000-0000-00004CC00000}"/>
    <cellStyle name="20% - Accent1 6 5 3 4 2" xfId="49412" xr:uid="{00000000-0005-0000-0000-00004DC00000}"/>
    <cellStyle name="20% - Accent1 6 5 3 4 2 2" xfId="49413" xr:uid="{00000000-0005-0000-0000-00004EC00000}"/>
    <cellStyle name="20% - Accent1 6 5 3 4 2 2 2" xfId="49414" xr:uid="{00000000-0005-0000-0000-00004FC00000}"/>
    <cellStyle name="20% - Accent1 6 5 3 4 2 3" xfId="49415" xr:uid="{00000000-0005-0000-0000-000050C00000}"/>
    <cellStyle name="20% - Accent1 6 5 3 4 3" xfId="49416" xr:uid="{00000000-0005-0000-0000-000051C00000}"/>
    <cellStyle name="20% - Accent1 6 5 3 4 3 2" xfId="49417" xr:uid="{00000000-0005-0000-0000-000052C00000}"/>
    <cellStyle name="20% - Accent1 6 5 3 4 4" xfId="49418" xr:uid="{00000000-0005-0000-0000-000053C00000}"/>
    <cellStyle name="20% - Accent1 6 5 3 5" xfId="49419" xr:uid="{00000000-0005-0000-0000-000054C00000}"/>
    <cellStyle name="20% - Accent1 6 5 3 5 2" xfId="49420" xr:uid="{00000000-0005-0000-0000-000055C00000}"/>
    <cellStyle name="20% - Accent1 6 5 3 5 2 2" xfId="49421" xr:uid="{00000000-0005-0000-0000-000056C00000}"/>
    <cellStyle name="20% - Accent1 6 5 3 5 3" xfId="49422" xr:uid="{00000000-0005-0000-0000-000057C00000}"/>
    <cellStyle name="20% - Accent1 6 5 3 6" xfId="49423" xr:uid="{00000000-0005-0000-0000-000058C00000}"/>
    <cellStyle name="20% - Accent1 6 5 3 6 2" xfId="49424" xr:uid="{00000000-0005-0000-0000-000059C00000}"/>
    <cellStyle name="20% - Accent1 6 5 3 6 2 2" xfId="49425" xr:uid="{00000000-0005-0000-0000-00005AC00000}"/>
    <cellStyle name="20% - Accent1 6 5 3 6 3" xfId="49426" xr:uid="{00000000-0005-0000-0000-00005BC00000}"/>
    <cellStyle name="20% - Accent1 6 5 3 7" xfId="49427" xr:uid="{00000000-0005-0000-0000-00005CC00000}"/>
    <cellStyle name="20% - Accent1 6 5 3 7 2" xfId="49428" xr:uid="{00000000-0005-0000-0000-00005DC00000}"/>
    <cellStyle name="20% - Accent1 6 5 3 8" xfId="49429" xr:uid="{00000000-0005-0000-0000-00005EC00000}"/>
    <cellStyle name="20% - Accent1 6 5 3 8 2" xfId="49430" xr:uid="{00000000-0005-0000-0000-00005FC00000}"/>
    <cellStyle name="20% - Accent1 6 5 3 9" xfId="49431" xr:uid="{00000000-0005-0000-0000-000060C00000}"/>
    <cellStyle name="20% - Accent1 6 5 4" xfId="49432" xr:uid="{00000000-0005-0000-0000-000061C00000}"/>
    <cellStyle name="20% - Accent1 6 5 4 2" xfId="49433" xr:uid="{00000000-0005-0000-0000-000062C00000}"/>
    <cellStyle name="20% - Accent1 6 5 4 2 2" xfId="49434" xr:uid="{00000000-0005-0000-0000-000063C00000}"/>
    <cellStyle name="20% - Accent1 6 5 4 2 2 2" xfId="49435" xr:uid="{00000000-0005-0000-0000-000064C00000}"/>
    <cellStyle name="20% - Accent1 6 5 4 2 3" xfId="49436" xr:uid="{00000000-0005-0000-0000-000065C00000}"/>
    <cellStyle name="20% - Accent1 6 5 4 3" xfId="49437" xr:uid="{00000000-0005-0000-0000-000066C00000}"/>
    <cellStyle name="20% - Accent1 6 5 4 3 2" xfId="49438" xr:uid="{00000000-0005-0000-0000-000067C00000}"/>
    <cellStyle name="20% - Accent1 6 5 4 4" xfId="49439" xr:uid="{00000000-0005-0000-0000-000068C00000}"/>
    <cellStyle name="20% - Accent1 6 5 5" xfId="49440" xr:uid="{00000000-0005-0000-0000-000069C00000}"/>
    <cellStyle name="20% - Accent1 6 5 5 2" xfId="49441" xr:uid="{00000000-0005-0000-0000-00006AC00000}"/>
    <cellStyle name="20% - Accent1 6 5 5 2 2" xfId="49442" xr:uid="{00000000-0005-0000-0000-00006BC00000}"/>
    <cellStyle name="20% - Accent1 6 5 5 2 2 2" xfId="49443" xr:uid="{00000000-0005-0000-0000-00006CC00000}"/>
    <cellStyle name="20% - Accent1 6 5 5 2 3" xfId="49444" xr:uid="{00000000-0005-0000-0000-00006DC00000}"/>
    <cellStyle name="20% - Accent1 6 5 5 3" xfId="49445" xr:uid="{00000000-0005-0000-0000-00006EC00000}"/>
    <cellStyle name="20% - Accent1 6 5 5 3 2" xfId="49446" xr:uid="{00000000-0005-0000-0000-00006FC00000}"/>
    <cellStyle name="20% - Accent1 6 5 5 4" xfId="49447" xr:uid="{00000000-0005-0000-0000-000070C00000}"/>
    <cellStyle name="20% - Accent1 6 5 6" xfId="49448" xr:uid="{00000000-0005-0000-0000-000071C00000}"/>
    <cellStyle name="20% - Accent1 6 5 6 2" xfId="49449" xr:uid="{00000000-0005-0000-0000-000072C00000}"/>
    <cellStyle name="20% - Accent1 6 5 6 2 2" xfId="49450" xr:uid="{00000000-0005-0000-0000-000073C00000}"/>
    <cellStyle name="20% - Accent1 6 5 6 2 2 2" xfId="49451" xr:uid="{00000000-0005-0000-0000-000074C00000}"/>
    <cellStyle name="20% - Accent1 6 5 6 2 3" xfId="49452" xr:uid="{00000000-0005-0000-0000-000075C00000}"/>
    <cellStyle name="20% - Accent1 6 5 6 3" xfId="49453" xr:uid="{00000000-0005-0000-0000-000076C00000}"/>
    <cellStyle name="20% - Accent1 6 5 6 3 2" xfId="49454" xr:uid="{00000000-0005-0000-0000-000077C00000}"/>
    <cellStyle name="20% - Accent1 6 5 6 4" xfId="49455" xr:uid="{00000000-0005-0000-0000-000078C00000}"/>
    <cellStyle name="20% - Accent1 6 5 7" xfId="49456" xr:uid="{00000000-0005-0000-0000-000079C00000}"/>
    <cellStyle name="20% - Accent1 6 5 7 2" xfId="49457" xr:uid="{00000000-0005-0000-0000-00007AC00000}"/>
    <cellStyle name="20% - Accent1 6 5 7 2 2" xfId="49458" xr:uid="{00000000-0005-0000-0000-00007BC00000}"/>
    <cellStyle name="20% - Accent1 6 5 7 3" xfId="49459" xr:uid="{00000000-0005-0000-0000-00007CC00000}"/>
    <cellStyle name="20% - Accent1 6 5 8" xfId="49460" xr:uid="{00000000-0005-0000-0000-00007DC00000}"/>
    <cellStyle name="20% - Accent1 6 5 8 2" xfId="49461" xr:uid="{00000000-0005-0000-0000-00007EC00000}"/>
    <cellStyle name="20% - Accent1 6 5 8 2 2" xfId="49462" xr:uid="{00000000-0005-0000-0000-00007FC00000}"/>
    <cellStyle name="20% - Accent1 6 5 8 3" xfId="49463" xr:uid="{00000000-0005-0000-0000-000080C00000}"/>
    <cellStyle name="20% - Accent1 6 5 9" xfId="49464" xr:uid="{00000000-0005-0000-0000-000081C00000}"/>
    <cellStyle name="20% - Accent1 6 5 9 2" xfId="49465" xr:uid="{00000000-0005-0000-0000-000082C00000}"/>
    <cellStyle name="20% - Accent1 6 6" xfId="49466" xr:uid="{00000000-0005-0000-0000-000083C00000}"/>
    <cellStyle name="20% - Accent1 6 6 10" xfId="49467" xr:uid="{00000000-0005-0000-0000-000084C00000}"/>
    <cellStyle name="20% - Accent1 6 6 10 2" xfId="49468" xr:uid="{00000000-0005-0000-0000-000085C00000}"/>
    <cellStyle name="20% - Accent1 6 6 11" xfId="49469" xr:uid="{00000000-0005-0000-0000-000086C00000}"/>
    <cellStyle name="20% - Accent1 6 6 2" xfId="49470" xr:uid="{00000000-0005-0000-0000-000087C00000}"/>
    <cellStyle name="20% - Accent1 6 6 2 2" xfId="49471" xr:uid="{00000000-0005-0000-0000-000088C00000}"/>
    <cellStyle name="20% - Accent1 6 6 2 2 2" xfId="49472" xr:uid="{00000000-0005-0000-0000-000089C00000}"/>
    <cellStyle name="20% - Accent1 6 6 2 2 2 2" xfId="49473" xr:uid="{00000000-0005-0000-0000-00008AC00000}"/>
    <cellStyle name="20% - Accent1 6 6 2 2 2 2 2" xfId="49474" xr:uid="{00000000-0005-0000-0000-00008BC00000}"/>
    <cellStyle name="20% - Accent1 6 6 2 2 2 3" xfId="49475" xr:uid="{00000000-0005-0000-0000-00008CC00000}"/>
    <cellStyle name="20% - Accent1 6 6 2 2 3" xfId="49476" xr:uid="{00000000-0005-0000-0000-00008DC00000}"/>
    <cellStyle name="20% - Accent1 6 6 2 2 3 2" xfId="49477" xr:uid="{00000000-0005-0000-0000-00008EC00000}"/>
    <cellStyle name="20% - Accent1 6 6 2 2 4" xfId="49478" xr:uid="{00000000-0005-0000-0000-00008FC00000}"/>
    <cellStyle name="20% - Accent1 6 6 2 3" xfId="49479" xr:uid="{00000000-0005-0000-0000-000090C00000}"/>
    <cellStyle name="20% - Accent1 6 6 2 3 2" xfId="49480" xr:uid="{00000000-0005-0000-0000-000091C00000}"/>
    <cellStyle name="20% - Accent1 6 6 2 3 2 2" xfId="49481" xr:uid="{00000000-0005-0000-0000-000092C00000}"/>
    <cellStyle name="20% - Accent1 6 6 2 3 2 2 2" xfId="49482" xr:uid="{00000000-0005-0000-0000-000093C00000}"/>
    <cellStyle name="20% - Accent1 6 6 2 3 2 3" xfId="49483" xr:uid="{00000000-0005-0000-0000-000094C00000}"/>
    <cellStyle name="20% - Accent1 6 6 2 3 3" xfId="49484" xr:uid="{00000000-0005-0000-0000-000095C00000}"/>
    <cellStyle name="20% - Accent1 6 6 2 3 3 2" xfId="49485" xr:uid="{00000000-0005-0000-0000-000096C00000}"/>
    <cellStyle name="20% - Accent1 6 6 2 3 4" xfId="49486" xr:uid="{00000000-0005-0000-0000-000097C00000}"/>
    <cellStyle name="20% - Accent1 6 6 2 4" xfId="49487" xr:uid="{00000000-0005-0000-0000-000098C00000}"/>
    <cellStyle name="20% - Accent1 6 6 2 4 2" xfId="49488" xr:uid="{00000000-0005-0000-0000-000099C00000}"/>
    <cellStyle name="20% - Accent1 6 6 2 4 2 2" xfId="49489" xr:uid="{00000000-0005-0000-0000-00009AC00000}"/>
    <cellStyle name="20% - Accent1 6 6 2 4 2 2 2" xfId="49490" xr:uid="{00000000-0005-0000-0000-00009BC00000}"/>
    <cellStyle name="20% - Accent1 6 6 2 4 2 3" xfId="49491" xr:uid="{00000000-0005-0000-0000-00009CC00000}"/>
    <cellStyle name="20% - Accent1 6 6 2 4 3" xfId="49492" xr:uid="{00000000-0005-0000-0000-00009DC00000}"/>
    <cellStyle name="20% - Accent1 6 6 2 4 3 2" xfId="49493" xr:uid="{00000000-0005-0000-0000-00009EC00000}"/>
    <cellStyle name="20% - Accent1 6 6 2 4 4" xfId="49494" xr:uid="{00000000-0005-0000-0000-00009FC00000}"/>
    <cellStyle name="20% - Accent1 6 6 2 5" xfId="49495" xr:uid="{00000000-0005-0000-0000-0000A0C00000}"/>
    <cellStyle name="20% - Accent1 6 6 2 5 2" xfId="49496" xr:uid="{00000000-0005-0000-0000-0000A1C00000}"/>
    <cellStyle name="20% - Accent1 6 6 2 5 2 2" xfId="49497" xr:uid="{00000000-0005-0000-0000-0000A2C00000}"/>
    <cellStyle name="20% - Accent1 6 6 2 5 3" xfId="49498" xr:uid="{00000000-0005-0000-0000-0000A3C00000}"/>
    <cellStyle name="20% - Accent1 6 6 2 6" xfId="49499" xr:uid="{00000000-0005-0000-0000-0000A4C00000}"/>
    <cellStyle name="20% - Accent1 6 6 2 6 2" xfId="49500" xr:uid="{00000000-0005-0000-0000-0000A5C00000}"/>
    <cellStyle name="20% - Accent1 6 6 2 6 2 2" xfId="49501" xr:uid="{00000000-0005-0000-0000-0000A6C00000}"/>
    <cellStyle name="20% - Accent1 6 6 2 6 3" xfId="49502" xr:uid="{00000000-0005-0000-0000-0000A7C00000}"/>
    <cellStyle name="20% - Accent1 6 6 2 7" xfId="49503" xr:uid="{00000000-0005-0000-0000-0000A8C00000}"/>
    <cellStyle name="20% - Accent1 6 6 2 7 2" xfId="49504" xr:uid="{00000000-0005-0000-0000-0000A9C00000}"/>
    <cellStyle name="20% - Accent1 6 6 2 8" xfId="49505" xr:uid="{00000000-0005-0000-0000-0000AAC00000}"/>
    <cellStyle name="20% - Accent1 6 6 2 8 2" xfId="49506" xr:uid="{00000000-0005-0000-0000-0000ABC00000}"/>
    <cellStyle name="20% - Accent1 6 6 2 9" xfId="49507" xr:uid="{00000000-0005-0000-0000-0000ACC00000}"/>
    <cellStyle name="20% - Accent1 6 6 3" xfId="49508" xr:uid="{00000000-0005-0000-0000-0000ADC00000}"/>
    <cellStyle name="20% - Accent1 6 6 3 2" xfId="49509" xr:uid="{00000000-0005-0000-0000-0000AEC00000}"/>
    <cellStyle name="20% - Accent1 6 6 3 2 2" xfId="49510" xr:uid="{00000000-0005-0000-0000-0000AFC00000}"/>
    <cellStyle name="20% - Accent1 6 6 3 2 2 2" xfId="49511" xr:uid="{00000000-0005-0000-0000-0000B0C00000}"/>
    <cellStyle name="20% - Accent1 6 6 3 2 2 2 2" xfId="49512" xr:uid="{00000000-0005-0000-0000-0000B1C00000}"/>
    <cellStyle name="20% - Accent1 6 6 3 2 2 3" xfId="49513" xr:uid="{00000000-0005-0000-0000-0000B2C00000}"/>
    <cellStyle name="20% - Accent1 6 6 3 2 3" xfId="49514" xr:uid="{00000000-0005-0000-0000-0000B3C00000}"/>
    <cellStyle name="20% - Accent1 6 6 3 2 3 2" xfId="49515" xr:uid="{00000000-0005-0000-0000-0000B4C00000}"/>
    <cellStyle name="20% - Accent1 6 6 3 2 4" xfId="49516" xr:uid="{00000000-0005-0000-0000-0000B5C00000}"/>
    <cellStyle name="20% - Accent1 6 6 3 3" xfId="49517" xr:uid="{00000000-0005-0000-0000-0000B6C00000}"/>
    <cellStyle name="20% - Accent1 6 6 3 3 2" xfId="49518" xr:uid="{00000000-0005-0000-0000-0000B7C00000}"/>
    <cellStyle name="20% - Accent1 6 6 3 3 2 2" xfId="49519" xr:uid="{00000000-0005-0000-0000-0000B8C00000}"/>
    <cellStyle name="20% - Accent1 6 6 3 3 2 2 2" xfId="49520" xr:uid="{00000000-0005-0000-0000-0000B9C00000}"/>
    <cellStyle name="20% - Accent1 6 6 3 3 2 3" xfId="49521" xr:uid="{00000000-0005-0000-0000-0000BAC00000}"/>
    <cellStyle name="20% - Accent1 6 6 3 3 3" xfId="49522" xr:uid="{00000000-0005-0000-0000-0000BBC00000}"/>
    <cellStyle name="20% - Accent1 6 6 3 3 3 2" xfId="49523" xr:uid="{00000000-0005-0000-0000-0000BCC00000}"/>
    <cellStyle name="20% - Accent1 6 6 3 3 4" xfId="49524" xr:uid="{00000000-0005-0000-0000-0000BDC00000}"/>
    <cellStyle name="20% - Accent1 6 6 3 4" xfId="49525" xr:uid="{00000000-0005-0000-0000-0000BEC00000}"/>
    <cellStyle name="20% - Accent1 6 6 3 4 2" xfId="49526" xr:uid="{00000000-0005-0000-0000-0000BFC00000}"/>
    <cellStyle name="20% - Accent1 6 6 3 4 2 2" xfId="49527" xr:uid="{00000000-0005-0000-0000-0000C0C00000}"/>
    <cellStyle name="20% - Accent1 6 6 3 4 2 2 2" xfId="49528" xr:uid="{00000000-0005-0000-0000-0000C1C00000}"/>
    <cellStyle name="20% - Accent1 6 6 3 4 2 3" xfId="49529" xr:uid="{00000000-0005-0000-0000-0000C2C00000}"/>
    <cellStyle name="20% - Accent1 6 6 3 4 3" xfId="49530" xr:uid="{00000000-0005-0000-0000-0000C3C00000}"/>
    <cellStyle name="20% - Accent1 6 6 3 4 3 2" xfId="49531" xr:uid="{00000000-0005-0000-0000-0000C4C00000}"/>
    <cellStyle name="20% - Accent1 6 6 3 4 4" xfId="49532" xr:uid="{00000000-0005-0000-0000-0000C5C00000}"/>
    <cellStyle name="20% - Accent1 6 6 3 5" xfId="49533" xr:uid="{00000000-0005-0000-0000-0000C6C00000}"/>
    <cellStyle name="20% - Accent1 6 6 3 5 2" xfId="49534" xr:uid="{00000000-0005-0000-0000-0000C7C00000}"/>
    <cellStyle name="20% - Accent1 6 6 3 5 2 2" xfId="49535" xr:uid="{00000000-0005-0000-0000-0000C8C00000}"/>
    <cellStyle name="20% - Accent1 6 6 3 5 3" xfId="49536" xr:uid="{00000000-0005-0000-0000-0000C9C00000}"/>
    <cellStyle name="20% - Accent1 6 6 3 6" xfId="49537" xr:uid="{00000000-0005-0000-0000-0000CAC00000}"/>
    <cellStyle name="20% - Accent1 6 6 3 6 2" xfId="49538" xr:uid="{00000000-0005-0000-0000-0000CBC00000}"/>
    <cellStyle name="20% - Accent1 6 6 3 6 2 2" xfId="49539" xr:uid="{00000000-0005-0000-0000-0000CCC00000}"/>
    <cellStyle name="20% - Accent1 6 6 3 6 3" xfId="49540" xr:uid="{00000000-0005-0000-0000-0000CDC00000}"/>
    <cellStyle name="20% - Accent1 6 6 3 7" xfId="49541" xr:uid="{00000000-0005-0000-0000-0000CEC00000}"/>
    <cellStyle name="20% - Accent1 6 6 3 7 2" xfId="49542" xr:uid="{00000000-0005-0000-0000-0000CFC00000}"/>
    <cellStyle name="20% - Accent1 6 6 3 8" xfId="49543" xr:uid="{00000000-0005-0000-0000-0000D0C00000}"/>
    <cellStyle name="20% - Accent1 6 6 3 8 2" xfId="49544" xr:uid="{00000000-0005-0000-0000-0000D1C00000}"/>
    <cellStyle name="20% - Accent1 6 6 3 9" xfId="49545" xr:uid="{00000000-0005-0000-0000-0000D2C00000}"/>
    <cellStyle name="20% - Accent1 6 6 4" xfId="49546" xr:uid="{00000000-0005-0000-0000-0000D3C00000}"/>
    <cellStyle name="20% - Accent1 6 6 4 2" xfId="49547" xr:uid="{00000000-0005-0000-0000-0000D4C00000}"/>
    <cellStyle name="20% - Accent1 6 6 4 2 2" xfId="49548" xr:uid="{00000000-0005-0000-0000-0000D5C00000}"/>
    <cellStyle name="20% - Accent1 6 6 4 2 2 2" xfId="49549" xr:uid="{00000000-0005-0000-0000-0000D6C00000}"/>
    <cellStyle name="20% - Accent1 6 6 4 2 3" xfId="49550" xr:uid="{00000000-0005-0000-0000-0000D7C00000}"/>
    <cellStyle name="20% - Accent1 6 6 4 3" xfId="49551" xr:uid="{00000000-0005-0000-0000-0000D8C00000}"/>
    <cellStyle name="20% - Accent1 6 6 4 3 2" xfId="49552" xr:uid="{00000000-0005-0000-0000-0000D9C00000}"/>
    <cellStyle name="20% - Accent1 6 6 4 4" xfId="49553" xr:uid="{00000000-0005-0000-0000-0000DAC00000}"/>
    <cellStyle name="20% - Accent1 6 6 5" xfId="49554" xr:uid="{00000000-0005-0000-0000-0000DBC00000}"/>
    <cellStyle name="20% - Accent1 6 6 5 2" xfId="49555" xr:uid="{00000000-0005-0000-0000-0000DCC00000}"/>
    <cellStyle name="20% - Accent1 6 6 5 2 2" xfId="49556" xr:uid="{00000000-0005-0000-0000-0000DDC00000}"/>
    <cellStyle name="20% - Accent1 6 6 5 2 2 2" xfId="49557" xr:uid="{00000000-0005-0000-0000-0000DEC00000}"/>
    <cellStyle name="20% - Accent1 6 6 5 2 3" xfId="49558" xr:uid="{00000000-0005-0000-0000-0000DFC00000}"/>
    <cellStyle name="20% - Accent1 6 6 5 3" xfId="49559" xr:uid="{00000000-0005-0000-0000-0000E0C00000}"/>
    <cellStyle name="20% - Accent1 6 6 5 3 2" xfId="49560" xr:uid="{00000000-0005-0000-0000-0000E1C00000}"/>
    <cellStyle name="20% - Accent1 6 6 5 4" xfId="49561" xr:uid="{00000000-0005-0000-0000-0000E2C00000}"/>
    <cellStyle name="20% - Accent1 6 6 6" xfId="49562" xr:uid="{00000000-0005-0000-0000-0000E3C00000}"/>
    <cellStyle name="20% - Accent1 6 6 6 2" xfId="49563" xr:uid="{00000000-0005-0000-0000-0000E4C00000}"/>
    <cellStyle name="20% - Accent1 6 6 6 2 2" xfId="49564" xr:uid="{00000000-0005-0000-0000-0000E5C00000}"/>
    <cellStyle name="20% - Accent1 6 6 6 2 2 2" xfId="49565" xr:uid="{00000000-0005-0000-0000-0000E6C00000}"/>
    <cellStyle name="20% - Accent1 6 6 6 2 3" xfId="49566" xr:uid="{00000000-0005-0000-0000-0000E7C00000}"/>
    <cellStyle name="20% - Accent1 6 6 6 3" xfId="49567" xr:uid="{00000000-0005-0000-0000-0000E8C00000}"/>
    <cellStyle name="20% - Accent1 6 6 6 3 2" xfId="49568" xr:uid="{00000000-0005-0000-0000-0000E9C00000}"/>
    <cellStyle name="20% - Accent1 6 6 6 4" xfId="49569" xr:uid="{00000000-0005-0000-0000-0000EAC00000}"/>
    <cellStyle name="20% - Accent1 6 6 7" xfId="49570" xr:uid="{00000000-0005-0000-0000-0000EBC00000}"/>
    <cellStyle name="20% - Accent1 6 6 7 2" xfId="49571" xr:uid="{00000000-0005-0000-0000-0000ECC00000}"/>
    <cellStyle name="20% - Accent1 6 6 7 2 2" xfId="49572" xr:uid="{00000000-0005-0000-0000-0000EDC00000}"/>
    <cellStyle name="20% - Accent1 6 6 7 3" xfId="49573" xr:uid="{00000000-0005-0000-0000-0000EEC00000}"/>
    <cellStyle name="20% - Accent1 6 6 8" xfId="49574" xr:uid="{00000000-0005-0000-0000-0000EFC00000}"/>
    <cellStyle name="20% - Accent1 6 6 8 2" xfId="49575" xr:uid="{00000000-0005-0000-0000-0000F0C00000}"/>
    <cellStyle name="20% - Accent1 6 6 8 2 2" xfId="49576" xr:uid="{00000000-0005-0000-0000-0000F1C00000}"/>
    <cellStyle name="20% - Accent1 6 6 8 3" xfId="49577" xr:uid="{00000000-0005-0000-0000-0000F2C00000}"/>
    <cellStyle name="20% - Accent1 6 6 9" xfId="49578" xr:uid="{00000000-0005-0000-0000-0000F3C00000}"/>
    <cellStyle name="20% - Accent1 6 6 9 2" xfId="49579" xr:uid="{00000000-0005-0000-0000-0000F4C00000}"/>
    <cellStyle name="20% - Accent1 6 7" xfId="49580" xr:uid="{00000000-0005-0000-0000-0000F5C00000}"/>
    <cellStyle name="20% - Accent1 6 7 2" xfId="49581" xr:uid="{00000000-0005-0000-0000-0000F6C00000}"/>
    <cellStyle name="20% - Accent1 6 7 2 2" xfId="49582" xr:uid="{00000000-0005-0000-0000-0000F7C00000}"/>
    <cellStyle name="20% - Accent1 6 7 2 2 2" xfId="49583" xr:uid="{00000000-0005-0000-0000-0000F8C00000}"/>
    <cellStyle name="20% - Accent1 6 7 2 2 2 2" xfId="49584" xr:uid="{00000000-0005-0000-0000-0000F9C00000}"/>
    <cellStyle name="20% - Accent1 6 7 2 2 3" xfId="49585" xr:uid="{00000000-0005-0000-0000-0000FAC00000}"/>
    <cellStyle name="20% - Accent1 6 7 2 3" xfId="49586" xr:uid="{00000000-0005-0000-0000-0000FBC00000}"/>
    <cellStyle name="20% - Accent1 6 7 2 3 2" xfId="49587" xr:uid="{00000000-0005-0000-0000-0000FCC00000}"/>
    <cellStyle name="20% - Accent1 6 7 2 4" xfId="49588" xr:uid="{00000000-0005-0000-0000-0000FDC00000}"/>
    <cellStyle name="20% - Accent1 6 7 3" xfId="49589" xr:uid="{00000000-0005-0000-0000-0000FEC00000}"/>
    <cellStyle name="20% - Accent1 6 7 3 2" xfId="49590" xr:uid="{00000000-0005-0000-0000-0000FFC00000}"/>
    <cellStyle name="20% - Accent1 6 7 3 2 2" xfId="49591" xr:uid="{00000000-0005-0000-0000-000000C10000}"/>
    <cellStyle name="20% - Accent1 6 7 3 2 2 2" xfId="49592" xr:uid="{00000000-0005-0000-0000-000001C10000}"/>
    <cellStyle name="20% - Accent1 6 7 3 2 3" xfId="49593" xr:uid="{00000000-0005-0000-0000-000002C10000}"/>
    <cellStyle name="20% - Accent1 6 7 3 3" xfId="49594" xr:uid="{00000000-0005-0000-0000-000003C10000}"/>
    <cellStyle name="20% - Accent1 6 7 3 3 2" xfId="49595" xr:uid="{00000000-0005-0000-0000-000004C10000}"/>
    <cellStyle name="20% - Accent1 6 7 3 4" xfId="49596" xr:uid="{00000000-0005-0000-0000-000005C10000}"/>
    <cellStyle name="20% - Accent1 6 7 4" xfId="49597" xr:uid="{00000000-0005-0000-0000-000006C10000}"/>
    <cellStyle name="20% - Accent1 6 7 4 2" xfId="49598" xr:uid="{00000000-0005-0000-0000-000007C10000}"/>
    <cellStyle name="20% - Accent1 6 7 4 2 2" xfId="49599" xr:uid="{00000000-0005-0000-0000-000008C10000}"/>
    <cellStyle name="20% - Accent1 6 7 4 2 2 2" xfId="49600" xr:uid="{00000000-0005-0000-0000-000009C10000}"/>
    <cellStyle name="20% - Accent1 6 7 4 2 3" xfId="49601" xr:uid="{00000000-0005-0000-0000-00000AC10000}"/>
    <cellStyle name="20% - Accent1 6 7 4 3" xfId="49602" xr:uid="{00000000-0005-0000-0000-00000BC10000}"/>
    <cellStyle name="20% - Accent1 6 7 4 3 2" xfId="49603" xr:uid="{00000000-0005-0000-0000-00000CC10000}"/>
    <cellStyle name="20% - Accent1 6 7 4 4" xfId="49604" xr:uid="{00000000-0005-0000-0000-00000DC10000}"/>
    <cellStyle name="20% - Accent1 6 7 5" xfId="49605" xr:uid="{00000000-0005-0000-0000-00000EC10000}"/>
    <cellStyle name="20% - Accent1 6 7 5 2" xfId="49606" xr:uid="{00000000-0005-0000-0000-00000FC10000}"/>
    <cellStyle name="20% - Accent1 6 7 5 2 2" xfId="49607" xr:uid="{00000000-0005-0000-0000-000010C10000}"/>
    <cellStyle name="20% - Accent1 6 7 5 3" xfId="49608" xr:uid="{00000000-0005-0000-0000-000011C10000}"/>
    <cellStyle name="20% - Accent1 6 7 6" xfId="49609" xr:uid="{00000000-0005-0000-0000-000012C10000}"/>
    <cellStyle name="20% - Accent1 6 7 6 2" xfId="49610" xr:uid="{00000000-0005-0000-0000-000013C10000}"/>
    <cellStyle name="20% - Accent1 6 7 6 2 2" xfId="49611" xr:uid="{00000000-0005-0000-0000-000014C10000}"/>
    <cellStyle name="20% - Accent1 6 7 6 3" xfId="49612" xr:uid="{00000000-0005-0000-0000-000015C10000}"/>
    <cellStyle name="20% - Accent1 6 7 7" xfId="49613" xr:uid="{00000000-0005-0000-0000-000016C10000}"/>
    <cellStyle name="20% - Accent1 6 7 7 2" xfId="49614" xr:uid="{00000000-0005-0000-0000-000017C10000}"/>
    <cellStyle name="20% - Accent1 6 7 8" xfId="49615" xr:uid="{00000000-0005-0000-0000-000018C10000}"/>
    <cellStyle name="20% - Accent1 6 7 8 2" xfId="49616" xr:uid="{00000000-0005-0000-0000-000019C10000}"/>
    <cellStyle name="20% - Accent1 6 7 9" xfId="49617" xr:uid="{00000000-0005-0000-0000-00001AC10000}"/>
    <cellStyle name="20% - Accent1 6 8" xfId="49618" xr:uid="{00000000-0005-0000-0000-00001BC10000}"/>
    <cellStyle name="20% - Accent1 6 8 2" xfId="49619" xr:uid="{00000000-0005-0000-0000-00001CC10000}"/>
    <cellStyle name="20% - Accent1 6 8 2 2" xfId="49620" xr:uid="{00000000-0005-0000-0000-00001DC10000}"/>
    <cellStyle name="20% - Accent1 6 8 2 2 2" xfId="49621" xr:uid="{00000000-0005-0000-0000-00001EC10000}"/>
    <cellStyle name="20% - Accent1 6 8 2 2 2 2" xfId="49622" xr:uid="{00000000-0005-0000-0000-00001FC10000}"/>
    <cellStyle name="20% - Accent1 6 8 2 2 3" xfId="49623" xr:uid="{00000000-0005-0000-0000-000020C10000}"/>
    <cellStyle name="20% - Accent1 6 8 2 3" xfId="49624" xr:uid="{00000000-0005-0000-0000-000021C10000}"/>
    <cellStyle name="20% - Accent1 6 8 2 3 2" xfId="49625" xr:uid="{00000000-0005-0000-0000-000022C10000}"/>
    <cellStyle name="20% - Accent1 6 8 2 4" xfId="49626" xr:uid="{00000000-0005-0000-0000-000023C10000}"/>
    <cellStyle name="20% - Accent1 6 8 3" xfId="49627" xr:uid="{00000000-0005-0000-0000-000024C10000}"/>
    <cellStyle name="20% - Accent1 6 8 3 2" xfId="49628" xr:uid="{00000000-0005-0000-0000-000025C10000}"/>
    <cellStyle name="20% - Accent1 6 8 3 2 2" xfId="49629" xr:uid="{00000000-0005-0000-0000-000026C10000}"/>
    <cellStyle name="20% - Accent1 6 8 3 2 2 2" xfId="49630" xr:uid="{00000000-0005-0000-0000-000027C10000}"/>
    <cellStyle name="20% - Accent1 6 8 3 2 3" xfId="49631" xr:uid="{00000000-0005-0000-0000-000028C10000}"/>
    <cellStyle name="20% - Accent1 6 8 3 3" xfId="49632" xr:uid="{00000000-0005-0000-0000-000029C10000}"/>
    <cellStyle name="20% - Accent1 6 8 3 3 2" xfId="49633" xr:uid="{00000000-0005-0000-0000-00002AC10000}"/>
    <cellStyle name="20% - Accent1 6 8 3 4" xfId="49634" xr:uid="{00000000-0005-0000-0000-00002BC10000}"/>
    <cellStyle name="20% - Accent1 6 8 4" xfId="49635" xr:uid="{00000000-0005-0000-0000-00002CC10000}"/>
    <cellStyle name="20% - Accent1 6 8 4 2" xfId="49636" xr:uid="{00000000-0005-0000-0000-00002DC10000}"/>
    <cellStyle name="20% - Accent1 6 8 4 2 2" xfId="49637" xr:uid="{00000000-0005-0000-0000-00002EC10000}"/>
    <cellStyle name="20% - Accent1 6 8 4 2 2 2" xfId="49638" xr:uid="{00000000-0005-0000-0000-00002FC10000}"/>
    <cellStyle name="20% - Accent1 6 8 4 2 3" xfId="49639" xr:uid="{00000000-0005-0000-0000-000030C10000}"/>
    <cellStyle name="20% - Accent1 6 8 4 3" xfId="49640" xr:uid="{00000000-0005-0000-0000-000031C10000}"/>
    <cellStyle name="20% - Accent1 6 8 4 3 2" xfId="49641" xr:uid="{00000000-0005-0000-0000-000032C10000}"/>
    <cellStyle name="20% - Accent1 6 8 4 4" xfId="49642" xr:uid="{00000000-0005-0000-0000-000033C10000}"/>
    <cellStyle name="20% - Accent1 6 8 5" xfId="49643" xr:uid="{00000000-0005-0000-0000-000034C10000}"/>
    <cellStyle name="20% - Accent1 6 8 5 2" xfId="49644" xr:uid="{00000000-0005-0000-0000-000035C10000}"/>
    <cellStyle name="20% - Accent1 6 8 5 2 2" xfId="49645" xr:uid="{00000000-0005-0000-0000-000036C10000}"/>
    <cellStyle name="20% - Accent1 6 8 5 3" xfId="49646" xr:uid="{00000000-0005-0000-0000-000037C10000}"/>
    <cellStyle name="20% - Accent1 6 8 6" xfId="49647" xr:uid="{00000000-0005-0000-0000-000038C10000}"/>
    <cellStyle name="20% - Accent1 6 8 6 2" xfId="49648" xr:uid="{00000000-0005-0000-0000-000039C10000}"/>
    <cellStyle name="20% - Accent1 6 8 6 2 2" xfId="49649" xr:uid="{00000000-0005-0000-0000-00003AC10000}"/>
    <cellStyle name="20% - Accent1 6 8 6 3" xfId="49650" xr:uid="{00000000-0005-0000-0000-00003BC10000}"/>
    <cellStyle name="20% - Accent1 6 8 7" xfId="49651" xr:uid="{00000000-0005-0000-0000-00003CC10000}"/>
    <cellStyle name="20% - Accent1 6 8 7 2" xfId="49652" xr:uid="{00000000-0005-0000-0000-00003DC10000}"/>
    <cellStyle name="20% - Accent1 6 8 8" xfId="49653" xr:uid="{00000000-0005-0000-0000-00003EC10000}"/>
    <cellStyle name="20% - Accent1 6 8 8 2" xfId="49654" xr:uid="{00000000-0005-0000-0000-00003FC10000}"/>
    <cellStyle name="20% - Accent1 6 8 9" xfId="49655" xr:uid="{00000000-0005-0000-0000-000040C10000}"/>
    <cellStyle name="20% - Accent1 6 9" xfId="49656" xr:uid="{00000000-0005-0000-0000-000041C10000}"/>
    <cellStyle name="20% - Accent1 6 9 2" xfId="49657" xr:uid="{00000000-0005-0000-0000-000042C10000}"/>
    <cellStyle name="20% - Accent1 6 9 2 2" xfId="49658" xr:uid="{00000000-0005-0000-0000-000043C10000}"/>
    <cellStyle name="20% - Accent1 6 9 2 2 2" xfId="49659" xr:uid="{00000000-0005-0000-0000-000044C10000}"/>
    <cellStyle name="20% - Accent1 6 9 2 3" xfId="49660" xr:uid="{00000000-0005-0000-0000-000045C10000}"/>
    <cellStyle name="20% - Accent1 6 9 3" xfId="49661" xr:uid="{00000000-0005-0000-0000-000046C10000}"/>
    <cellStyle name="20% - Accent1 6 9 3 2" xfId="49662" xr:uid="{00000000-0005-0000-0000-000047C10000}"/>
    <cellStyle name="20% - Accent1 6 9 4" xfId="49663" xr:uid="{00000000-0005-0000-0000-000048C10000}"/>
    <cellStyle name="20% - Accent1 7" xfId="49664" xr:uid="{00000000-0005-0000-0000-000049C10000}"/>
    <cellStyle name="20% - Accent1 7 10" xfId="49665" xr:uid="{00000000-0005-0000-0000-00004AC10000}"/>
    <cellStyle name="20% - Accent1 7 10 2" xfId="49666" xr:uid="{00000000-0005-0000-0000-00004BC10000}"/>
    <cellStyle name="20% - Accent1 7 10 2 2" xfId="49667" xr:uid="{00000000-0005-0000-0000-00004CC10000}"/>
    <cellStyle name="20% - Accent1 7 10 2 2 2" xfId="49668" xr:uid="{00000000-0005-0000-0000-00004DC10000}"/>
    <cellStyle name="20% - Accent1 7 10 2 3" xfId="49669" xr:uid="{00000000-0005-0000-0000-00004EC10000}"/>
    <cellStyle name="20% - Accent1 7 10 3" xfId="49670" xr:uid="{00000000-0005-0000-0000-00004FC10000}"/>
    <cellStyle name="20% - Accent1 7 10 3 2" xfId="49671" xr:uid="{00000000-0005-0000-0000-000050C10000}"/>
    <cellStyle name="20% - Accent1 7 10 4" xfId="49672" xr:uid="{00000000-0005-0000-0000-000051C10000}"/>
    <cellStyle name="20% - Accent1 7 11" xfId="49673" xr:uid="{00000000-0005-0000-0000-000052C10000}"/>
    <cellStyle name="20% - Accent1 7 11 2" xfId="49674" xr:uid="{00000000-0005-0000-0000-000053C10000}"/>
    <cellStyle name="20% - Accent1 7 11 2 2" xfId="49675" xr:uid="{00000000-0005-0000-0000-000054C10000}"/>
    <cellStyle name="20% - Accent1 7 11 2 2 2" xfId="49676" xr:uid="{00000000-0005-0000-0000-000055C10000}"/>
    <cellStyle name="20% - Accent1 7 11 2 3" xfId="49677" xr:uid="{00000000-0005-0000-0000-000056C10000}"/>
    <cellStyle name="20% - Accent1 7 11 3" xfId="49678" xr:uid="{00000000-0005-0000-0000-000057C10000}"/>
    <cellStyle name="20% - Accent1 7 11 3 2" xfId="49679" xr:uid="{00000000-0005-0000-0000-000058C10000}"/>
    <cellStyle name="20% - Accent1 7 11 4" xfId="49680" xr:uid="{00000000-0005-0000-0000-000059C10000}"/>
    <cellStyle name="20% - Accent1 7 12" xfId="49681" xr:uid="{00000000-0005-0000-0000-00005AC10000}"/>
    <cellStyle name="20% - Accent1 7 12 2" xfId="49682" xr:uid="{00000000-0005-0000-0000-00005BC10000}"/>
    <cellStyle name="20% - Accent1 7 12 2 2" xfId="49683" xr:uid="{00000000-0005-0000-0000-00005CC10000}"/>
    <cellStyle name="20% - Accent1 7 12 3" xfId="49684" xr:uid="{00000000-0005-0000-0000-00005DC10000}"/>
    <cellStyle name="20% - Accent1 7 13" xfId="49685" xr:uid="{00000000-0005-0000-0000-00005EC10000}"/>
    <cellStyle name="20% - Accent1 7 13 2" xfId="49686" xr:uid="{00000000-0005-0000-0000-00005FC10000}"/>
    <cellStyle name="20% - Accent1 7 13 2 2" xfId="49687" xr:uid="{00000000-0005-0000-0000-000060C10000}"/>
    <cellStyle name="20% - Accent1 7 13 3" xfId="49688" xr:uid="{00000000-0005-0000-0000-000061C10000}"/>
    <cellStyle name="20% - Accent1 7 14" xfId="49689" xr:uid="{00000000-0005-0000-0000-000062C10000}"/>
    <cellStyle name="20% - Accent1 7 14 2" xfId="49690" xr:uid="{00000000-0005-0000-0000-000063C10000}"/>
    <cellStyle name="20% - Accent1 7 15" xfId="49691" xr:uid="{00000000-0005-0000-0000-000064C10000}"/>
    <cellStyle name="20% - Accent1 7 15 2" xfId="49692" xr:uid="{00000000-0005-0000-0000-000065C10000}"/>
    <cellStyle name="20% - Accent1 7 16" xfId="49693" xr:uid="{00000000-0005-0000-0000-000066C10000}"/>
    <cellStyle name="20% - Accent1 7 2" xfId="49694" xr:uid="{00000000-0005-0000-0000-000067C10000}"/>
    <cellStyle name="20% - Accent1 7 2 10" xfId="49695" xr:uid="{00000000-0005-0000-0000-000068C10000}"/>
    <cellStyle name="20% - Accent1 7 2 10 2" xfId="49696" xr:uid="{00000000-0005-0000-0000-000069C10000}"/>
    <cellStyle name="20% - Accent1 7 2 10 2 2" xfId="49697" xr:uid="{00000000-0005-0000-0000-00006AC10000}"/>
    <cellStyle name="20% - Accent1 7 2 10 2 2 2" xfId="49698" xr:uid="{00000000-0005-0000-0000-00006BC10000}"/>
    <cellStyle name="20% - Accent1 7 2 10 2 3" xfId="49699" xr:uid="{00000000-0005-0000-0000-00006CC10000}"/>
    <cellStyle name="20% - Accent1 7 2 10 3" xfId="49700" xr:uid="{00000000-0005-0000-0000-00006DC10000}"/>
    <cellStyle name="20% - Accent1 7 2 10 3 2" xfId="49701" xr:uid="{00000000-0005-0000-0000-00006EC10000}"/>
    <cellStyle name="20% - Accent1 7 2 10 4" xfId="49702" xr:uid="{00000000-0005-0000-0000-00006FC10000}"/>
    <cellStyle name="20% - Accent1 7 2 11" xfId="49703" xr:uid="{00000000-0005-0000-0000-000070C10000}"/>
    <cellStyle name="20% - Accent1 7 2 11 2" xfId="49704" xr:uid="{00000000-0005-0000-0000-000071C10000}"/>
    <cellStyle name="20% - Accent1 7 2 11 2 2" xfId="49705" xr:uid="{00000000-0005-0000-0000-000072C10000}"/>
    <cellStyle name="20% - Accent1 7 2 11 3" xfId="49706" xr:uid="{00000000-0005-0000-0000-000073C10000}"/>
    <cellStyle name="20% - Accent1 7 2 12" xfId="49707" xr:uid="{00000000-0005-0000-0000-000074C10000}"/>
    <cellStyle name="20% - Accent1 7 2 12 2" xfId="49708" xr:uid="{00000000-0005-0000-0000-000075C10000}"/>
    <cellStyle name="20% - Accent1 7 2 12 2 2" xfId="49709" xr:uid="{00000000-0005-0000-0000-000076C10000}"/>
    <cellStyle name="20% - Accent1 7 2 12 3" xfId="49710" xr:uid="{00000000-0005-0000-0000-000077C10000}"/>
    <cellStyle name="20% - Accent1 7 2 13" xfId="49711" xr:uid="{00000000-0005-0000-0000-000078C10000}"/>
    <cellStyle name="20% - Accent1 7 2 13 2" xfId="49712" xr:uid="{00000000-0005-0000-0000-000079C10000}"/>
    <cellStyle name="20% - Accent1 7 2 14" xfId="49713" xr:uid="{00000000-0005-0000-0000-00007AC10000}"/>
    <cellStyle name="20% - Accent1 7 2 14 2" xfId="49714" xr:uid="{00000000-0005-0000-0000-00007BC10000}"/>
    <cellStyle name="20% - Accent1 7 2 15" xfId="49715" xr:uid="{00000000-0005-0000-0000-00007CC10000}"/>
    <cellStyle name="20% - Accent1 7 2 2" xfId="49716" xr:uid="{00000000-0005-0000-0000-00007DC10000}"/>
    <cellStyle name="20% - Accent1 7 2 2 10" xfId="49717" xr:uid="{00000000-0005-0000-0000-00007EC10000}"/>
    <cellStyle name="20% - Accent1 7 2 2 10 2" xfId="49718" xr:uid="{00000000-0005-0000-0000-00007FC10000}"/>
    <cellStyle name="20% - Accent1 7 2 2 10 2 2" xfId="49719" xr:uid="{00000000-0005-0000-0000-000080C10000}"/>
    <cellStyle name="20% - Accent1 7 2 2 10 3" xfId="49720" xr:uid="{00000000-0005-0000-0000-000081C10000}"/>
    <cellStyle name="20% - Accent1 7 2 2 11" xfId="49721" xr:uid="{00000000-0005-0000-0000-000082C10000}"/>
    <cellStyle name="20% - Accent1 7 2 2 11 2" xfId="49722" xr:uid="{00000000-0005-0000-0000-000083C10000}"/>
    <cellStyle name="20% - Accent1 7 2 2 11 2 2" xfId="49723" xr:uid="{00000000-0005-0000-0000-000084C10000}"/>
    <cellStyle name="20% - Accent1 7 2 2 11 3" xfId="49724" xr:uid="{00000000-0005-0000-0000-000085C10000}"/>
    <cellStyle name="20% - Accent1 7 2 2 12" xfId="49725" xr:uid="{00000000-0005-0000-0000-000086C10000}"/>
    <cellStyle name="20% - Accent1 7 2 2 12 2" xfId="49726" xr:uid="{00000000-0005-0000-0000-000087C10000}"/>
    <cellStyle name="20% - Accent1 7 2 2 13" xfId="49727" xr:uid="{00000000-0005-0000-0000-000088C10000}"/>
    <cellStyle name="20% - Accent1 7 2 2 13 2" xfId="49728" xr:uid="{00000000-0005-0000-0000-000089C10000}"/>
    <cellStyle name="20% - Accent1 7 2 2 14" xfId="49729" xr:uid="{00000000-0005-0000-0000-00008AC10000}"/>
    <cellStyle name="20% - Accent1 7 2 2 2" xfId="49730" xr:uid="{00000000-0005-0000-0000-00008BC10000}"/>
    <cellStyle name="20% - Accent1 7 2 2 2 10" xfId="49731" xr:uid="{00000000-0005-0000-0000-00008CC10000}"/>
    <cellStyle name="20% - Accent1 7 2 2 2 10 2" xfId="49732" xr:uid="{00000000-0005-0000-0000-00008DC10000}"/>
    <cellStyle name="20% - Accent1 7 2 2 2 11" xfId="49733" xr:uid="{00000000-0005-0000-0000-00008EC10000}"/>
    <cellStyle name="20% - Accent1 7 2 2 2 2" xfId="49734" xr:uid="{00000000-0005-0000-0000-00008FC10000}"/>
    <cellStyle name="20% - Accent1 7 2 2 2 2 2" xfId="49735" xr:uid="{00000000-0005-0000-0000-000090C10000}"/>
    <cellStyle name="20% - Accent1 7 2 2 2 2 2 2" xfId="49736" xr:uid="{00000000-0005-0000-0000-000091C10000}"/>
    <cellStyle name="20% - Accent1 7 2 2 2 2 2 2 2" xfId="49737" xr:uid="{00000000-0005-0000-0000-000092C10000}"/>
    <cellStyle name="20% - Accent1 7 2 2 2 2 2 2 2 2" xfId="49738" xr:uid="{00000000-0005-0000-0000-000093C10000}"/>
    <cellStyle name="20% - Accent1 7 2 2 2 2 2 2 3" xfId="49739" xr:uid="{00000000-0005-0000-0000-000094C10000}"/>
    <cellStyle name="20% - Accent1 7 2 2 2 2 2 3" xfId="49740" xr:uid="{00000000-0005-0000-0000-000095C10000}"/>
    <cellStyle name="20% - Accent1 7 2 2 2 2 2 3 2" xfId="49741" xr:uid="{00000000-0005-0000-0000-000096C10000}"/>
    <cellStyle name="20% - Accent1 7 2 2 2 2 2 4" xfId="49742" xr:uid="{00000000-0005-0000-0000-000097C10000}"/>
    <cellStyle name="20% - Accent1 7 2 2 2 2 3" xfId="49743" xr:uid="{00000000-0005-0000-0000-000098C10000}"/>
    <cellStyle name="20% - Accent1 7 2 2 2 2 3 2" xfId="49744" xr:uid="{00000000-0005-0000-0000-000099C10000}"/>
    <cellStyle name="20% - Accent1 7 2 2 2 2 3 2 2" xfId="49745" xr:uid="{00000000-0005-0000-0000-00009AC10000}"/>
    <cellStyle name="20% - Accent1 7 2 2 2 2 3 2 2 2" xfId="49746" xr:uid="{00000000-0005-0000-0000-00009BC10000}"/>
    <cellStyle name="20% - Accent1 7 2 2 2 2 3 2 3" xfId="49747" xr:uid="{00000000-0005-0000-0000-00009CC10000}"/>
    <cellStyle name="20% - Accent1 7 2 2 2 2 3 3" xfId="49748" xr:uid="{00000000-0005-0000-0000-00009DC10000}"/>
    <cellStyle name="20% - Accent1 7 2 2 2 2 3 3 2" xfId="49749" xr:uid="{00000000-0005-0000-0000-00009EC10000}"/>
    <cellStyle name="20% - Accent1 7 2 2 2 2 3 4" xfId="49750" xr:uid="{00000000-0005-0000-0000-00009FC10000}"/>
    <cellStyle name="20% - Accent1 7 2 2 2 2 4" xfId="49751" xr:uid="{00000000-0005-0000-0000-0000A0C10000}"/>
    <cellStyle name="20% - Accent1 7 2 2 2 2 4 2" xfId="49752" xr:uid="{00000000-0005-0000-0000-0000A1C10000}"/>
    <cellStyle name="20% - Accent1 7 2 2 2 2 4 2 2" xfId="49753" xr:uid="{00000000-0005-0000-0000-0000A2C10000}"/>
    <cellStyle name="20% - Accent1 7 2 2 2 2 4 2 2 2" xfId="49754" xr:uid="{00000000-0005-0000-0000-0000A3C10000}"/>
    <cellStyle name="20% - Accent1 7 2 2 2 2 4 2 3" xfId="49755" xr:uid="{00000000-0005-0000-0000-0000A4C10000}"/>
    <cellStyle name="20% - Accent1 7 2 2 2 2 4 3" xfId="49756" xr:uid="{00000000-0005-0000-0000-0000A5C10000}"/>
    <cellStyle name="20% - Accent1 7 2 2 2 2 4 3 2" xfId="49757" xr:uid="{00000000-0005-0000-0000-0000A6C10000}"/>
    <cellStyle name="20% - Accent1 7 2 2 2 2 4 4" xfId="49758" xr:uid="{00000000-0005-0000-0000-0000A7C10000}"/>
    <cellStyle name="20% - Accent1 7 2 2 2 2 5" xfId="49759" xr:uid="{00000000-0005-0000-0000-0000A8C10000}"/>
    <cellStyle name="20% - Accent1 7 2 2 2 2 5 2" xfId="49760" xr:uid="{00000000-0005-0000-0000-0000A9C10000}"/>
    <cellStyle name="20% - Accent1 7 2 2 2 2 5 2 2" xfId="49761" xr:uid="{00000000-0005-0000-0000-0000AAC10000}"/>
    <cellStyle name="20% - Accent1 7 2 2 2 2 5 3" xfId="49762" xr:uid="{00000000-0005-0000-0000-0000ABC10000}"/>
    <cellStyle name="20% - Accent1 7 2 2 2 2 6" xfId="49763" xr:uid="{00000000-0005-0000-0000-0000ACC10000}"/>
    <cellStyle name="20% - Accent1 7 2 2 2 2 6 2" xfId="49764" xr:uid="{00000000-0005-0000-0000-0000ADC10000}"/>
    <cellStyle name="20% - Accent1 7 2 2 2 2 6 2 2" xfId="49765" xr:uid="{00000000-0005-0000-0000-0000AEC10000}"/>
    <cellStyle name="20% - Accent1 7 2 2 2 2 6 3" xfId="49766" xr:uid="{00000000-0005-0000-0000-0000AFC10000}"/>
    <cellStyle name="20% - Accent1 7 2 2 2 2 7" xfId="49767" xr:uid="{00000000-0005-0000-0000-0000B0C10000}"/>
    <cellStyle name="20% - Accent1 7 2 2 2 2 7 2" xfId="49768" xr:uid="{00000000-0005-0000-0000-0000B1C10000}"/>
    <cellStyle name="20% - Accent1 7 2 2 2 2 8" xfId="49769" xr:uid="{00000000-0005-0000-0000-0000B2C10000}"/>
    <cellStyle name="20% - Accent1 7 2 2 2 2 8 2" xfId="49770" xr:uid="{00000000-0005-0000-0000-0000B3C10000}"/>
    <cellStyle name="20% - Accent1 7 2 2 2 2 9" xfId="49771" xr:uid="{00000000-0005-0000-0000-0000B4C10000}"/>
    <cellStyle name="20% - Accent1 7 2 2 2 3" xfId="49772" xr:uid="{00000000-0005-0000-0000-0000B5C10000}"/>
    <cellStyle name="20% - Accent1 7 2 2 2 3 2" xfId="49773" xr:uid="{00000000-0005-0000-0000-0000B6C10000}"/>
    <cellStyle name="20% - Accent1 7 2 2 2 3 2 2" xfId="49774" xr:uid="{00000000-0005-0000-0000-0000B7C10000}"/>
    <cellStyle name="20% - Accent1 7 2 2 2 3 2 2 2" xfId="49775" xr:uid="{00000000-0005-0000-0000-0000B8C10000}"/>
    <cellStyle name="20% - Accent1 7 2 2 2 3 2 2 2 2" xfId="49776" xr:uid="{00000000-0005-0000-0000-0000B9C10000}"/>
    <cellStyle name="20% - Accent1 7 2 2 2 3 2 2 3" xfId="49777" xr:uid="{00000000-0005-0000-0000-0000BAC10000}"/>
    <cellStyle name="20% - Accent1 7 2 2 2 3 2 3" xfId="49778" xr:uid="{00000000-0005-0000-0000-0000BBC10000}"/>
    <cellStyle name="20% - Accent1 7 2 2 2 3 2 3 2" xfId="49779" xr:uid="{00000000-0005-0000-0000-0000BCC10000}"/>
    <cellStyle name="20% - Accent1 7 2 2 2 3 2 4" xfId="49780" xr:uid="{00000000-0005-0000-0000-0000BDC10000}"/>
    <cellStyle name="20% - Accent1 7 2 2 2 3 3" xfId="49781" xr:uid="{00000000-0005-0000-0000-0000BEC10000}"/>
    <cellStyle name="20% - Accent1 7 2 2 2 3 3 2" xfId="49782" xr:uid="{00000000-0005-0000-0000-0000BFC10000}"/>
    <cellStyle name="20% - Accent1 7 2 2 2 3 3 2 2" xfId="49783" xr:uid="{00000000-0005-0000-0000-0000C0C10000}"/>
    <cellStyle name="20% - Accent1 7 2 2 2 3 3 2 2 2" xfId="49784" xr:uid="{00000000-0005-0000-0000-0000C1C10000}"/>
    <cellStyle name="20% - Accent1 7 2 2 2 3 3 2 3" xfId="49785" xr:uid="{00000000-0005-0000-0000-0000C2C10000}"/>
    <cellStyle name="20% - Accent1 7 2 2 2 3 3 3" xfId="49786" xr:uid="{00000000-0005-0000-0000-0000C3C10000}"/>
    <cellStyle name="20% - Accent1 7 2 2 2 3 3 3 2" xfId="49787" xr:uid="{00000000-0005-0000-0000-0000C4C10000}"/>
    <cellStyle name="20% - Accent1 7 2 2 2 3 3 4" xfId="49788" xr:uid="{00000000-0005-0000-0000-0000C5C10000}"/>
    <cellStyle name="20% - Accent1 7 2 2 2 3 4" xfId="49789" xr:uid="{00000000-0005-0000-0000-0000C6C10000}"/>
    <cellStyle name="20% - Accent1 7 2 2 2 3 4 2" xfId="49790" xr:uid="{00000000-0005-0000-0000-0000C7C10000}"/>
    <cellStyle name="20% - Accent1 7 2 2 2 3 4 2 2" xfId="49791" xr:uid="{00000000-0005-0000-0000-0000C8C10000}"/>
    <cellStyle name="20% - Accent1 7 2 2 2 3 4 2 2 2" xfId="49792" xr:uid="{00000000-0005-0000-0000-0000C9C10000}"/>
    <cellStyle name="20% - Accent1 7 2 2 2 3 4 2 3" xfId="49793" xr:uid="{00000000-0005-0000-0000-0000CAC10000}"/>
    <cellStyle name="20% - Accent1 7 2 2 2 3 4 3" xfId="49794" xr:uid="{00000000-0005-0000-0000-0000CBC10000}"/>
    <cellStyle name="20% - Accent1 7 2 2 2 3 4 3 2" xfId="49795" xr:uid="{00000000-0005-0000-0000-0000CCC10000}"/>
    <cellStyle name="20% - Accent1 7 2 2 2 3 4 4" xfId="49796" xr:uid="{00000000-0005-0000-0000-0000CDC10000}"/>
    <cellStyle name="20% - Accent1 7 2 2 2 3 5" xfId="49797" xr:uid="{00000000-0005-0000-0000-0000CEC10000}"/>
    <cellStyle name="20% - Accent1 7 2 2 2 3 5 2" xfId="49798" xr:uid="{00000000-0005-0000-0000-0000CFC10000}"/>
    <cellStyle name="20% - Accent1 7 2 2 2 3 5 2 2" xfId="49799" xr:uid="{00000000-0005-0000-0000-0000D0C10000}"/>
    <cellStyle name="20% - Accent1 7 2 2 2 3 5 3" xfId="49800" xr:uid="{00000000-0005-0000-0000-0000D1C10000}"/>
    <cellStyle name="20% - Accent1 7 2 2 2 3 6" xfId="49801" xr:uid="{00000000-0005-0000-0000-0000D2C10000}"/>
    <cellStyle name="20% - Accent1 7 2 2 2 3 6 2" xfId="49802" xr:uid="{00000000-0005-0000-0000-0000D3C10000}"/>
    <cellStyle name="20% - Accent1 7 2 2 2 3 6 2 2" xfId="49803" xr:uid="{00000000-0005-0000-0000-0000D4C10000}"/>
    <cellStyle name="20% - Accent1 7 2 2 2 3 6 3" xfId="49804" xr:uid="{00000000-0005-0000-0000-0000D5C10000}"/>
    <cellStyle name="20% - Accent1 7 2 2 2 3 7" xfId="49805" xr:uid="{00000000-0005-0000-0000-0000D6C10000}"/>
    <cellStyle name="20% - Accent1 7 2 2 2 3 7 2" xfId="49806" xr:uid="{00000000-0005-0000-0000-0000D7C10000}"/>
    <cellStyle name="20% - Accent1 7 2 2 2 3 8" xfId="49807" xr:uid="{00000000-0005-0000-0000-0000D8C10000}"/>
    <cellStyle name="20% - Accent1 7 2 2 2 3 8 2" xfId="49808" xr:uid="{00000000-0005-0000-0000-0000D9C10000}"/>
    <cellStyle name="20% - Accent1 7 2 2 2 3 9" xfId="49809" xr:uid="{00000000-0005-0000-0000-0000DAC10000}"/>
    <cellStyle name="20% - Accent1 7 2 2 2 4" xfId="49810" xr:uid="{00000000-0005-0000-0000-0000DBC10000}"/>
    <cellStyle name="20% - Accent1 7 2 2 2 4 2" xfId="49811" xr:uid="{00000000-0005-0000-0000-0000DCC10000}"/>
    <cellStyle name="20% - Accent1 7 2 2 2 4 2 2" xfId="49812" xr:uid="{00000000-0005-0000-0000-0000DDC10000}"/>
    <cellStyle name="20% - Accent1 7 2 2 2 4 2 2 2" xfId="49813" xr:uid="{00000000-0005-0000-0000-0000DEC10000}"/>
    <cellStyle name="20% - Accent1 7 2 2 2 4 2 3" xfId="49814" xr:uid="{00000000-0005-0000-0000-0000DFC10000}"/>
    <cellStyle name="20% - Accent1 7 2 2 2 4 3" xfId="49815" xr:uid="{00000000-0005-0000-0000-0000E0C10000}"/>
    <cellStyle name="20% - Accent1 7 2 2 2 4 3 2" xfId="49816" xr:uid="{00000000-0005-0000-0000-0000E1C10000}"/>
    <cellStyle name="20% - Accent1 7 2 2 2 4 4" xfId="49817" xr:uid="{00000000-0005-0000-0000-0000E2C10000}"/>
    <cellStyle name="20% - Accent1 7 2 2 2 5" xfId="49818" xr:uid="{00000000-0005-0000-0000-0000E3C10000}"/>
    <cellStyle name="20% - Accent1 7 2 2 2 5 2" xfId="49819" xr:uid="{00000000-0005-0000-0000-0000E4C10000}"/>
    <cellStyle name="20% - Accent1 7 2 2 2 5 2 2" xfId="49820" xr:uid="{00000000-0005-0000-0000-0000E5C10000}"/>
    <cellStyle name="20% - Accent1 7 2 2 2 5 2 2 2" xfId="49821" xr:uid="{00000000-0005-0000-0000-0000E6C10000}"/>
    <cellStyle name="20% - Accent1 7 2 2 2 5 2 3" xfId="49822" xr:uid="{00000000-0005-0000-0000-0000E7C10000}"/>
    <cellStyle name="20% - Accent1 7 2 2 2 5 3" xfId="49823" xr:uid="{00000000-0005-0000-0000-0000E8C10000}"/>
    <cellStyle name="20% - Accent1 7 2 2 2 5 3 2" xfId="49824" xr:uid="{00000000-0005-0000-0000-0000E9C10000}"/>
    <cellStyle name="20% - Accent1 7 2 2 2 5 4" xfId="49825" xr:uid="{00000000-0005-0000-0000-0000EAC10000}"/>
    <cellStyle name="20% - Accent1 7 2 2 2 6" xfId="49826" xr:uid="{00000000-0005-0000-0000-0000EBC10000}"/>
    <cellStyle name="20% - Accent1 7 2 2 2 6 2" xfId="49827" xr:uid="{00000000-0005-0000-0000-0000ECC10000}"/>
    <cellStyle name="20% - Accent1 7 2 2 2 6 2 2" xfId="49828" xr:uid="{00000000-0005-0000-0000-0000EDC10000}"/>
    <cellStyle name="20% - Accent1 7 2 2 2 6 2 2 2" xfId="49829" xr:uid="{00000000-0005-0000-0000-0000EEC10000}"/>
    <cellStyle name="20% - Accent1 7 2 2 2 6 2 3" xfId="49830" xr:uid="{00000000-0005-0000-0000-0000EFC10000}"/>
    <cellStyle name="20% - Accent1 7 2 2 2 6 3" xfId="49831" xr:uid="{00000000-0005-0000-0000-0000F0C10000}"/>
    <cellStyle name="20% - Accent1 7 2 2 2 6 3 2" xfId="49832" xr:uid="{00000000-0005-0000-0000-0000F1C10000}"/>
    <cellStyle name="20% - Accent1 7 2 2 2 6 4" xfId="49833" xr:uid="{00000000-0005-0000-0000-0000F2C10000}"/>
    <cellStyle name="20% - Accent1 7 2 2 2 7" xfId="49834" xr:uid="{00000000-0005-0000-0000-0000F3C10000}"/>
    <cellStyle name="20% - Accent1 7 2 2 2 7 2" xfId="49835" xr:uid="{00000000-0005-0000-0000-0000F4C10000}"/>
    <cellStyle name="20% - Accent1 7 2 2 2 7 2 2" xfId="49836" xr:uid="{00000000-0005-0000-0000-0000F5C10000}"/>
    <cellStyle name="20% - Accent1 7 2 2 2 7 3" xfId="49837" xr:uid="{00000000-0005-0000-0000-0000F6C10000}"/>
    <cellStyle name="20% - Accent1 7 2 2 2 8" xfId="49838" xr:uid="{00000000-0005-0000-0000-0000F7C10000}"/>
    <cellStyle name="20% - Accent1 7 2 2 2 8 2" xfId="49839" xr:uid="{00000000-0005-0000-0000-0000F8C10000}"/>
    <cellStyle name="20% - Accent1 7 2 2 2 8 2 2" xfId="49840" xr:uid="{00000000-0005-0000-0000-0000F9C10000}"/>
    <cellStyle name="20% - Accent1 7 2 2 2 8 3" xfId="49841" xr:uid="{00000000-0005-0000-0000-0000FAC10000}"/>
    <cellStyle name="20% - Accent1 7 2 2 2 9" xfId="49842" xr:uid="{00000000-0005-0000-0000-0000FBC10000}"/>
    <cellStyle name="20% - Accent1 7 2 2 2 9 2" xfId="49843" xr:uid="{00000000-0005-0000-0000-0000FCC10000}"/>
    <cellStyle name="20% - Accent1 7 2 2 3" xfId="49844" xr:uid="{00000000-0005-0000-0000-0000FDC10000}"/>
    <cellStyle name="20% - Accent1 7 2 2 3 10" xfId="49845" xr:uid="{00000000-0005-0000-0000-0000FEC10000}"/>
    <cellStyle name="20% - Accent1 7 2 2 3 10 2" xfId="49846" xr:uid="{00000000-0005-0000-0000-0000FFC10000}"/>
    <cellStyle name="20% - Accent1 7 2 2 3 11" xfId="49847" xr:uid="{00000000-0005-0000-0000-000000C20000}"/>
    <cellStyle name="20% - Accent1 7 2 2 3 2" xfId="49848" xr:uid="{00000000-0005-0000-0000-000001C20000}"/>
    <cellStyle name="20% - Accent1 7 2 2 3 2 2" xfId="49849" xr:uid="{00000000-0005-0000-0000-000002C20000}"/>
    <cellStyle name="20% - Accent1 7 2 2 3 2 2 2" xfId="49850" xr:uid="{00000000-0005-0000-0000-000003C20000}"/>
    <cellStyle name="20% - Accent1 7 2 2 3 2 2 2 2" xfId="49851" xr:uid="{00000000-0005-0000-0000-000004C20000}"/>
    <cellStyle name="20% - Accent1 7 2 2 3 2 2 2 2 2" xfId="49852" xr:uid="{00000000-0005-0000-0000-000005C20000}"/>
    <cellStyle name="20% - Accent1 7 2 2 3 2 2 2 3" xfId="49853" xr:uid="{00000000-0005-0000-0000-000006C20000}"/>
    <cellStyle name="20% - Accent1 7 2 2 3 2 2 3" xfId="49854" xr:uid="{00000000-0005-0000-0000-000007C20000}"/>
    <cellStyle name="20% - Accent1 7 2 2 3 2 2 3 2" xfId="49855" xr:uid="{00000000-0005-0000-0000-000008C20000}"/>
    <cellStyle name="20% - Accent1 7 2 2 3 2 2 4" xfId="49856" xr:uid="{00000000-0005-0000-0000-000009C20000}"/>
    <cellStyle name="20% - Accent1 7 2 2 3 2 3" xfId="49857" xr:uid="{00000000-0005-0000-0000-00000AC20000}"/>
    <cellStyle name="20% - Accent1 7 2 2 3 2 3 2" xfId="49858" xr:uid="{00000000-0005-0000-0000-00000BC20000}"/>
    <cellStyle name="20% - Accent1 7 2 2 3 2 3 2 2" xfId="49859" xr:uid="{00000000-0005-0000-0000-00000CC20000}"/>
    <cellStyle name="20% - Accent1 7 2 2 3 2 3 2 2 2" xfId="49860" xr:uid="{00000000-0005-0000-0000-00000DC20000}"/>
    <cellStyle name="20% - Accent1 7 2 2 3 2 3 2 3" xfId="49861" xr:uid="{00000000-0005-0000-0000-00000EC20000}"/>
    <cellStyle name="20% - Accent1 7 2 2 3 2 3 3" xfId="49862" xr:uid="{00000000-0005-0000-0000-00000FC20000}"/>
    <cellStyle name="20% - Accent1 7 2 2 3 2 3 3 2" xfId="49863" xr:uid="{00000000-0005-0000-0000-000010C20000}"/>
    <cellStyle name="20% - Accent1 7 2 2 3 2 3 4" xfId="49864" xr:uid="{00000000-0005-0000-0000-000011C20000}"/>
    <cellStyle name="20% - Accent1 7 2 2 3 2 4" xfId="49865" xr:uid="{00000000-0005-0000-0000-000012C20000}"/>
    <cellStyle name="20% - Accent1 7 2 2 3 2 4 2" xfId="49866" xr:uid="{00000000-0005-0000-0000-000013C20000}"/>
    <cellStyle name="20% - Accent1 7 2 2 3 2 4 2 2" xfId="49867" xr:uid="{00000000-0005-0000-0000-000014C20000}"/>
    <cellStyle name="20% - Accent1 7 2 2 3 2 4 2 2 2" xfId="49868" xr:uid="{00000000-0005-0000-0000-000015C20000}"/>
    <cellStyle name="20% - Accent1 7 2 2 3 2 4 2 3" xfId="49869" xr:uid="{00000000-0005-0000-0000-000016C20000}"/>
    <cellStyle name="20% - Accent1 7 2 2 3 2 4 3" xfId="49870" xr:uid="{00000000-0005-0000-0000-000017C20000}"/>
    <cellStyle name="20% - Accent1 7 2 2 3 2 4 3 2" xfId="49871" xr:uid="{00000000-0005-0000-0000-000018C20000}"/>
    <cellStyle name="20% - Accent1 7 2 2 3 2 4 4" xfId="49872" xr:uid="{00000000-0005-0000-0000-000019C20000}"/>
    <cellStyle name="20% - Accent1 7 2 2 3 2 5" xfId="49873" xr:uid="{00000000-0005-0000-0000-00001AC20000}"/>
    <cellStyle name="20% - Accent1 7 2 2 3 2 5 2" xfId="49874" xr:uid="{00000000-0005-0000-0000-00001BC20000}"/>
    <cellStyle name="20% - Accent1 7 2 2 3 2 5 2 2" xfId="49875" xr:uid="{00000000-0005-0000-0000-00001CC20000}"/>
    <cellStyle name="20% - Accent1 7 2 2 3 2 5 3" xfId="49876" xr:uid="{00000000-0005-0000-0000-00001DC20000}"/>
    <cellStyle name="20% - Accent1 7 2 2 3 2 6" xfId="49877" xr:uid="{00000000-0005-0000-0000-00001EC20000}"/>
    <cellStyle name="20% - Accent1 7 2 2 3 2 6 2" xfId="49878" xr:uid="{00000000-0005-0000-0000-00001FC20000}"/>
    <cellStyle name="20% - Accent1 7 2 2 3 2 6 2 2" xfId="49879" xr:uid="{00000000-0005-0000-0000-000020C20000}"/>
    <cellStyle name="20% - Accent1 7 2 2 3 2 6 3" xfId="49880" xr:uid="{00000000-0005-0000-0000-000021C20000}"/>
    <cellStyle name="20% - Accent1 7 2 2 3 2 7" xfId="49881" xr:uid="{00000000-0005-0000-0000-000022C20000}"/>
    <cellStyle name="20% - Accent1 7 2 2 3 2 7 2" xfId="49882" xr:uid="{00000000-0005-0000-0000-000023C20000}"/>
    <cellStyle name="20% - Accent1 7 2 2 3 2 8" xfId="49883" xr:uid="{00000000-0005-0000-0000-000024C20000}"/>
    <cellStyle name="20% - Accent1 7 2 2 3 2 8 2" xfId="49884" xr:uid="{00000000-0005-0000-0000-000025C20000}"/>
    <cellStyle name="20% - Accent1 7 2 2 3 2 9" xfId="49885" xr:uid="{00000000-0005-0000-0000-000026C20000}"/>
    <cellStyle name="20% - Accent1 7 2 2 3 3" xfId="49886" xr:uid="{00000000-0005-0000-0000-000027C20000}"/>
    <cellStyle name="20% - Accent1 7 2 2 3 3 2" xfId="49887" xr:uid="{00000000-0005-0000-0000-000028C20000}"/>
    <cellStyle name="20% - Accent1 7 2 2 3 3 2 2" xfId="49888" xr:uid="{00000000-0005-0000-0000-000029C20000}"/>
    <cellStyle name="20% - Accent1 7 2 2 3 3 2 2 2" xfId="49889" xr:uid="{00000000-0005-0000-0000-00002AC20000}"/>
    <cellStyle name="20% - Accent1 7 2 2 3 3 2 2 2 2" xfId="49890" xr:uid="{00000000-0005-0000-0000-00002BC20000}"/>
    <cellStyle name="20% - Accent1 7 2 2 3 3 2 2 3" xfId="49891" xr:uid="{00000000-0005-0000-0000-00002CC20000}"/>
    <cellStyle name="20% - Accent1 7 2 2 3 3 2 3" xfId="49892" xr:uid="{00000000-0005-0000-0000-00002DC20000}"/>
    <cellStyle name="20% - Accent1 7 2 2 3 3 2 3 2" xfId="49893" xr:uid="{00000000-0005-0000-0000-00002EC20000}"/>
    <cellStyle name="20% - Accent1 7 2 2 3 3 2 4" xfId="49894" xr:uid="{00000000-0005-0000-0000-00002FC20000}"/>
    <cellStyle name="20% - Accent1 7 2 2 3 3 3" xfId="49895" xr:uid="{00000000-0005-0000-0000-000030C20000}"/>
    <cellStyle name="20% - Accent1 7 2 2 3 3 3 2" xfId="49896" xr:uid="{00000000-0005-0000-0000-000031C20000}"/>
    <cellStyle name="20% - Accent1 7 2 2 3 3 3 2 2" xfId="49897" xr:uid="{00000000-0005-0000-0000-000032C20000}"/>
    <cellStyle name="20% - Accent1 7 2 2 3 3 3 2 2 2" xfId="49898" xr:uid="{00000000-0005-0000-0000-000033C20000}"/>
    <cellStyle name="20% - Accent1 7 2 2 3 3 3 2 3" xfId="49899" xr:uid="{00000000-0005-0000-0000-000034C20000}"/>
    <cellStyle name="20% - Accent1 7 2 2 3 3 3 3" xfId="49900" xr:uid="{00000000-0005-0000-0000-000035C20000}"/>
    <cellStyle name="20% - Accent1 7 2 2 3 3 3 3 2" xfId="49901" xr:uid="{00000000-0005-0000-0000-000036C20000}"/>
    <cellStyle name="20% - Accent1 7 2 2 3 3 3 4" xfId="49902" xr:uid="{00000000-0005-0000-0000-000037C20000}"/>
    <cellStyle name="20% - Accent1 7 2 2 3 3 4" xfId="49903" xr:uid="{00000000-0005-0000-0000-000038C20000}"/>
    <cellStyle name="20% - Accent1 7 2 2 3 3 4 2" xfId="49904" xr:uid="{00000000-0005-0000-0000-000039C20000}"/>
    <cellStyle name="20% - Accent1 7 2 2 3 3 4 2 2" xfId="49905" xr:uid="{00000000-0005-0000-0000-00003AC20000}"/>
    <cellStyle name="20% - Accent1 7 2 2 3 3 4 2 2 2" xfId="49906" xr:uid="{00000000-0005-0000-0000-00003BC20000}"/>
    <cellStyle name="20% - Accent1 7 2 2 3 3 4 2 3" xfId="49907" xr:uid="{00000000-0005-0000-0000-00003CC20000}"/>
    <cellStyle name="20% - Accent1 7 2 2 3 3 4 3" xfId="49908" xr:uid="{00000000-0005-0000-0000-00003DC20000}"/>
    <cellStyle name="20% - Accent1 7 2 2 3 3 4 3 2" xfId="49909" xr:uid="{00000000-0005-0000-0000-00003EC20000}"/>
    <cellStyle name="20% - Accent1 7 2 2 3 3 4 4" xfId="49910" xr:uid="{00000000-0005-0000-0000-00003FC20000}"/>
    <cellStyle name="20% - Accent1 7 2 2 3 3 5" xfId="49911" xr:uid="{00000000-0005-0000-0000-000040C20000}"/>
    <cellStyle name="20% - Accent1 7 2 2 3 3 5 2" xfId="49912" xr:uid="{00000000-0005-0000-0000-000041C20000}"/>
    <cellStyle name="20% - Accent1 7 2 2 3 3 5 2 2" xfId="49913" xr:uid="{00000000-0005-0000-0000-000042C20000}"/>
    <cellStyle name="20% - Accent1 7 2 2 3 3 5 3" xfId="49914" xr:uid="{00000000-0005-0000-0000-000043C20000}"/>
    <cellStyle name="20% - Accent1 7 2 2 3 3 6" xfId="49915" xr:uid="{00000000-0005-0000-0000-000044C20000}"/>
    <cellStyle name="20% - Accent1 7 2 2 3 3 6 2" xfId="49916" xr:uid="{00000000-0005-0000-0000-000045C20000}"/>
    <cellStyle name="20% - Accent1 7 2 2 3 3 6 2 2" xfId="49917" xr:uid="{00000000-0005-0000-0000-000046C20000}"/>
    <cellStyle name="20% - Accent1 7 2 2 3 3 6 3" xfId="49918" xr:uid="{00000000-0005-0000-0000-000047C20000}"/>
    <cellStyle name="20% - Accent1 7 2 2 3 3 7" xfId="49919" xr:uid="{00000000-0005-0000-0000-000048C20000}"/>
    <cellStyle name="20% - Accent1 7 2 2 3 3 7 2" xfId="49920" xr:uid="{00000000-0005-0000-0000-000049C20000}"/>
    <cellStyle name="20% - Accent1 7 2 2 3 3 8" xfId="49921" xr:uid="{00000000-0005-0000-0000-00004AC20000}"/>
    <cellStyle name="20% - Accent1 7 2 2 3 3 8 2" xfId="49922" xr:uid="{00000000-0005-0000-0000-00004BC20000}"/>
    <cellStyle name="20% - Accent1 7 2 2 3 3 9" xfId="49923" xr:uid="{00000000-0005-0000-0000-00004CC20000}"/>
    <cellStyle name="20% - Accent1 7 2 2 3 4" xfId="49924" xr:uid="{00000000-0005-0000-0000-00004DC20000}"/>
    <cellStyle name="20% - Accent1 7 2 2 3 4 2" xfId="49925" xr:uid="{00000000-0005-0000-0000-00004EC20000}"/>
    <cellStyle name="20% - Accent1 7 2 2 3 4 2 2" xfId="49926" xr:uid="{00000000-0005-0000-0000-00004FC20000}"/>
    <cellStyle name="20% - Accent1 7 2 2 3 4 2 2 2" xfId="49927" xr:uid="{00000000-0005-0000-0000-000050C20000}"/>
    <cellStyle name="20% - Accent1 7 2 2 3 4 2 3" xfId="49928" xr:uid="{00000000-0005-0000-0000-000051C20000}"/>
    <cellStyle name="20% - Accent1 7 2 2 3 4 3" xfId="49929" xr:uid="{00000000-0005-0000-0000-000052C20000}"/>
    <cellStyle name="20% - Accent1 7 2 2 3 4 3 2" xfId="49930" xr:uid="{00000000-0005-0000-0000-000053C20000}"/>
    <cellStyle name="20% - Accent1 7 2 2 3 4 4" xfId="49931" xr:uid="{00000000-0005-0000-0000-000054C20000}"/>
    <cellStyle name="20% - Accent1 7 2 2 3 5" xfId="49932" xr:uid="{00000000-0005-0000-0000-000055C20000}"/>
    <cellStyle name="20% - Accent1 7 2 2 3 5 2" xfId="49933" xr:uid="{00000000-0005-0000-0000-000056C20000}"/>
    <cellStyle name="20% - Accent1 7 2 2 3 5 2 2" xfId="49934" xr:uid="{00000000-0005-0000-0000-000057C20000}"/>
    <cellStyle name="20% - Accent1 7 2 2 3 5 2 2 2" xfId="49935" xr:uid="{00000000-0005-0000-0000-000058C20000}"/>
    <cellStyle name="20% - Accent1 7 2 2 3 5 2 3" xfId="49936" xr:uid="{00000000-0005-0000-0000-000059C20000}"/>
    <cellStyle name="20% - Accent1 7 2 2 3 5 3" xfId="49937" xr:uid="{00000000-0005-0000-0000-00005AC20000}"/>
    <cellStyle name="20% - Accent1 7 2 2 3 5 3 2" xfId="49938" xr:uid="{00000000-0005-0000-0000-00005BC20000}"/>
    <cellStyle name="20% - Accent1 7 2 2 3 5 4" xfId="49939" xr:uid="{00000000-0005-0000-0000-00005CC20000}"/>
    <cellStyle name="20% - Accent1 7 2 2 3 6" xfId="49940" xr:uid="{00000000-0005-0000-0000-00005DC20000}"/>
    <cellStyle name="20% - Accent1 7 2 2 3 6 2" xfId="49941" xr:uid="{00000000-0005-0000-0000-00005EC20000}"/>
    <cellStyle name="20% - Accent1 7 2 2 3 6 2 2" xfId="49942" xr:uid="{00000000-0005-0000-0000-00005FC20000}"/>
    <cellStyle name="20% - Accent1 7 2 2 3 6 2 2 2" xfId="49943" xr:uid="{00000000-0005-0000-0000-000060C20000}"/>
    <cellStyle name="20% - Accent1 7 2 2 3 6 2 3" xfId="49944" xr:uid="{00000000-0005-0000-0000-000061C20000}"/>
    <cellStyle name="20% - Accent1 7 2 2 3 6 3" xfId="49945" xr:uid="{00000000-0005-0000-0000-000062C20000}"/>
    <cellStyle name="20% - Accent1 7 2 2 3 6 3 2" xfId="49946" xr:uid="{00000000-0005-0000-0000-000063C20000}"/>
    <cellStyle name="20% - Accent1 7 2 2 3 6 4" xfId="49947" xr:uid="{00000000-0005-0000-0000-000064C20000}"/>
    <cellStyle name="20% - Accent1 7 2 2 3 7" xfId="49948" xr:uid="{00000000-0005-0000-0000-000065C20000}"/>
    <cellStyle name="20% - Accent1 7 2 2 3 7 2" xfId="49949" xr:uid="{00000000-0005-0000-0000-000066C20000}"/>
    <cellStyle name="20% - Accent1 7 2 2 3 7 2 2" xfId="49950" xr:uid="{00000000-0005-0000-0000-000067C20000}"/>
    <cellStyle name="20% - Accent1 7 2 2 3 7 3" xfId="49951" xr:uid="{00000000-0005-0000-0000-000068C20000}"/>
    <cellStyle name="20% - Accent1 7 2 2 3 8" xfId="49952" xr:uid="{00000000-0005-0000-0000-000069C20000}"/>
    <cellStyle name="20% - Accent1 7 2 2 3 8 2" xfId="49953" xr:uid="{00000000-0005-0000-0000-00006AC20000}"/>
    <cellStyle name="20% - Accent1 7 2 2 3 8 2 2" xfId="49954" xr:uid="{00000000-0005-0000-0000-00006BC20000}"/>
    <cellStyle name="20% - Accent1 7 2 2 3 8 3" xfId="49955" xr:uid="{00000000-0005-0000-0000-00006CC20000}"/>
    <cellStyle name="20% - Accent1 7 2 2 3 9" xfId="49956" xr:uid="{00000000-0005-0000-0000-00006DC20000}"/>
    <cellStyle name="20% - Accent1 7 2 2 3 9 2" xfId="49957" xr:uid="{00000000-0005-0000-0000-00006EC20000}"/>
    <cellStyle name="20% - Accent1 7 2 2 4" xfId="49958" xr:uid="{00000000-0005-0000-0000-00006FC20000}"/>
    <cellStyle name="20% - Accent1 7 2 2 4 10" xfId="49959" xr:uid="{00000000-0005-0000-0000-000070C20000}"/>
    <cellStyle name="20% - Accent1 7 2 2 4 10 2" xfId="49960" xr:uid="{00000000-0005-0000-0000-000071C20000}"/>
    <cellStyle name="20% - Accent1 7 2 2 4 11" xfId="49961" xr:uid="{00000000-0005-0000-0000-000072C20000}"/>
    <cellStyle name="20% - Accent1 7 2 2 4 2" xfId="49962" xr:uid="{00000000-0005-0000-0000-000073C20000}"/>
    <cellStyle name="20% - Accent1 7 2 2 4 2 2" xfId="49963" xr:uid="{00000000-0005-0000-0000-000074C20000}"/>
    <cellStyle name="20% - Accent1 7 2 2 4 2 2 2" xfId="49964" xr:uid="{00000000-0005-0000-0000-000075C20000}"/>
    <cellStyle name="20% - Accent1 7 2 2 4 2 2 2 2" xfId="49965" xr:uid="{00000000-0005-0000-0000-000076C20000}"/>
    <cellStyle name="20% - Accent1 7 2 2 4 2 2 2 2 2" xfId="49966" xr:uid="{00000000-0005-0000-0000-000077C20000}"/>
    <cellStyle name="20% - Accent1 7 2 2 4 2 2 2 3" xfId="49967" xr:uid="{00000000-0005-0000-0000-000078C20000}"/>
    <cellStyle name="20% - Accent1 7 2 2 4 2 2 3" xfId="49968" xr:uid="{00000000-0005-0000-0000-000079C20000}"/>
    <cellStyle name="20% - Accent1 7 2 2 4 2 2 3 2" xfId="49969" xr:uid="{00000000-0005-0000-0000-00007AC20000}"/>
    <cellStyle name="20% - Accent1 7 2 2 4 2 2 4" xfId="49970" xr:uid="{00000000-0005-0000-0000-00007BC20000}"/>
    <cellStyle name="20% - Accent1 7 2 2 4 2 3" xfId="49971" xr:uid="{00000000-0005-0000-0000-00007CC20000}"/>
    <cellStyle name="20% - Accent1 7 2 2 4 2 3 2" xfId="49972" xr:uid="{00000000-0005-0000-0000-00007DC20000}"/>
    <cellStyle name="20% - Accent1 7 2 2 4 2 3 2 2" xfId="49973" xr:uid="{00000000-0005-0000-0000-00007EC20000}"/>
    <cellStyle name="20% - Accent1 7 2 2 4 2 3 2 2 2" xfId="49974" xr:uid="{00000000-0005-0000-0000-00007FC20000}"/>
    <cellStyle name="20% - Accent1 7 2 2 4 2 3 2 3" xfId="49975" xr:uid="{00000000-0005-0000-0000-000080C20000}"/>
    <cellStyle name="20% - Accent1 7 2 2 4 2 3 3" xfId="49976" xr:uid="{00000000-0005-0000-0000-000081C20000}"/>
    <cellStyle name="20% - Accent1 7 2 2 4 2 3 3 2" xfId="49977" xr:uid="{00000000-0005-0000-0000-000082C20000}"/>
    <cellStyle name="20% - Accent1 7 2 2 4 2 3 4" xfId="49978" xr:uid="{00000000-0005-0000-0000-000083C20000}"/>
    <cellStyle name="20% - Accent1 7 2 2 4 2 4" xfId="49979" xr:uid="{00000000-0005-0000-0000-000084C20000}"/>
    <cellStyle name="20% - Accent1 7 2 2 4 2 4 2" xfId="49980" xr:uid="{00000000-0005-0000-0000-000085C20000}"/>
    <cellStyle name="20% - Accent1 7 2 2 4 2 4 2 2" xfId="49981" xr:uid="{00000000-0005-0000-0000-000086C20000}"/>
    <cellStyle name="20% - Accent1 7 2 2 4 2 4 2 2 2" xfId="49982" xr:uid="{00000000-0005-0000-0000-000087C20000}"/>
    <cellStyle name="20% - Accent1 7 2 2 4 2 4 2 3" xfId="49983" xr:uid="{00000000-0005-0000-0000-000088C20000}"/>
    <cellStyle name="20% - Accent1 7 2 2 4 2 4 3" xfId="49984" xr:uid="{00000000-0005-0000-0000-000089C20000}"/>
    <cellStyle name="20% - Accent1 7 2 2 4 2 4 3 2" xfId="49985" xr:uid="{00000000-0005-0000-0000-00008AC20000}"/>
    <cellStyle name="20% - Accent1 7 2 2 4 2 4 4" xfId="49986" xr:uid="{00000000-0005-0000-0000-00008BC20000}"/>
    <cellStyle name="20% - Accent1 7 2 2 4 2 5" xfId="49987" xr:uid="{00000000-0005-0000-0000-00008CC20000}"/>
    <cellStyle name="20% - Accent1 7 2 2 4 2 5 2" xfId="49988" xr:uid="{00000000-0005-0000-0000-00008DC20000}"/>
    <cellStyle name="20% - Accent1 7 2 2 4 2 5 2 2" xfId="49989" xr:uid="{00000000-0005-0000-0000-00008EC20000}"/>
    <cellStyle name="20% - Accent1 7 2 2 4 2 5 3" xfId="49990" xr:uid="{00000000-0005-0000-0000-00008FC20000}"/>
    <cellStyle name="20% - Accent1 7 2 2 4 2 6" xfId="49991" xr:uid="{00000000-0005-0000-0000-000090C20000}"/>
    <cellStyle name="20% - Accent1 7 2 2 4 2 6 2" xfId="49992" xr:uid="{00000000-0005-0000-0000-000091C20000}"/>
    <cellStyle name="20% - Accent1 7 2 2 4 2 6 2 2" xfId="49993" xr:uid="{00000000-0005-0000-0000-000092C20000}"/>
    <cellStyle name="20% - Accent1 7 2 2 4 2 6 3" xfId="49994" xr:uid="{00000000-0005-0000-0000-000093C20000}"/>
    <cellStyle name="20% - Accent1 7 2 2 4 2 7" xfId="49995" xr:uid="{00000000-0005-0000-0000-000094C20000}"/>
    <cellStyle name="20% - Accent1 7 2 2 4 2 7 2" xfId="49996" xr:uid="{00000000-0005-0000-0000-000095C20000}"/>
    <cellStyle name="20% - Accent1 7 2 2 4 2 8" xfId="49997" xr:uid="{00000000-0005-0000-0000-000096C20000}"/>
    <cellStyle name="20% - Accent1 7 2 2 4 2 8 2" xfId="49998" xr:uid="{00000000-0005-0000-0000-000097C20000}"/>
    <cellStyle name="20% - Accent1 7 2 2 4 2 9" xfId="49999" xr:uid="{00000000-0005-0000-0000-000098C20000}"/>
    <cellStyle name="20% - Accent1 7 2 2 4 3" xfId="50000" xr:uid="{00000000-0005-0000-0000-000099C20000}"/>
    <cellStyle name="20% - Accent1 7 2 2 4 3 2" xfId="50001" xr:uid="{00000000-0005-0000-0000-00009AC20000}"/>
    <cellStyle name="20% - Accent1 7 2 2 4 3 2 2" xfId="50002" xr:uid="{00000000-0005-0000-0000-00009BC20000}"/>
    <cellStyle name="20% - Accent1 7 2 2 4 3 2 2 2" xfId="50003" xr:uid="{00000000-0005-0000-0000-00009CC20000}"/>
    <cellStyle name="20% - Accent1 7 2 2 4 3 2 2 2 2" xfId="50004" xr:uid="{00000000-0005-0000-0000-00009DC20000}"/>
    <cellStyle name="20% - Accent1 7 2 2 4 3 2 2 3" xfId="50005" xr:uid="{00000000-0005-0000-0000-00009EC20000}"/>
    <cellStyle name="20% - Accent1 7 2 2 4 3 2 3" xfId="50006" xr:uid="{00000000-0005-0000-0000-00009FC20000}"/>
    <cellStyle name="20% - Accent1 7 2 2 4 3 2 3 2" xfId="50007" xr:uid="{00000000-0005-0000-0000-0000A0C20000}"/>
    <cellStyle name="20% - Accent1 7 2 2 4 3 2 4" xfId="50008" xr:uid="{00000000-0005-0000-0000-0000A1C20000}"/>
    <cellStyle name="20% - Accent1 7 2 2 4 3 3" xfId="50009" xr:uid="{00000000-0005-0000-0000-0000A2C20000}"/>
    <cellStyle name="20% - Accent1 7 2 2 4 3 3 2" xfId="50010" xr:uid="{00000000-0005-0000-0000-0000A3C20000}"/>
    <cellStyle name="20% - Accent1 7 2 2 4 3 3 2 2" xfId="50011" xr:uid="{00000000-0005-0000-0000-0000A4C20000}"/>
    <cellStyle name="20% - Accent1 7 2 2 4 3 3 2 2 2" xfId="50012" xr:uid="{00000000-0005-0000-0000-0000A5C20000}"/>
    <cellStyle name="20% - Accent1 7 2 2 4 3 3 2 3" xfId="50013" xr:uid="{00000000-0005-0000-0000-0000A6C20000}"/>
    <cellStyle name="20% - Accent1 7 2 2 4 3 3 3" xfId="50014" xr:uid="{00000000-0005-0000-0000-0000A7C20000}"/>
    <cellStyle name="20% - Accent1 7 2 2 4 3 3 3 2" xfId="50015" xr:uid="{00000000-0005-0000-0000-0000A8C20000}"/>
    <cellStyle name="20% - Accent1 7 2 2 4 3 3 4" xfId="50016" xr:uid="{00000000-0005-0000-0000-0000A9C20000}"/>
    <cellStyle name="20% - Accent1 7 2 2 4 3 4" xfId="50017" xr:uid="{00000000-0005-0000-0000-0000AAC20000}"/>
    <cellStyle name="20% - Accent1 7 2 2 4 3 4 2" xfId="50018" xr:uid="{00000000-0005-0000-0000-0000ABC20000}"/>
    <cellStyle name="20% - Accent1 7 2 2 4 3 4 2 2" xfId="50019" xr:uid="{00000000-0005-0000-0000-0000ACC20000}"/>
    <cellStyle name="20% - Accent1 7 2 2 4 3 4 2 2 2" xfId="50020" xr:uid="{00000000-0005-0000-0000-0000ADC20000}"/>
    <cellStyle name="20% - Accent1 7 2 2 4 3 4 2 3" xfId="50021" xr:uid="{00000000-0005-0000-0000-0000AEC20000}"/>
    <cellStyle name="20% - Accent1 7 2 2 4 3 4 3" xfId="50022" xr:uid="{00000000-0005-0000-0000-0000AFC20000}"/>
    <cellStyle name="20% - Accent1 7 2 2 4 3 4 3 2" xfId="50023" xr:uid="{00000000-0005-0000-0000-0000B0C20000}"/>
    <cellStyle name="20% - Accent1 7 2 2 4 3 4 4" xfId="50024" xr:uid="{00000000-0005-0000-0000-0000B1C20000}"/>
    <cellStyle name="20% - Accent1 7 2 2 4 3 5" xfId="50025" xr:uid="{00000000-0005-0000-0000-0000B2C20000}"/>
    <cellStyle name="20% - Accent1 7 2 2 4 3 5 2" xfId="50026" xr:uid="{00000000-0005-0000-0000-0000B3C20000}"/>
    <cellStyle name="20% - Accent1 7 2 2 4 3 5 2 2" xfId="50027" xr:uid="{00000000-0005-0000-0000-0000B4C20000}"/>
    <cellStyle name="20% - Accent1 7 2 2 4 3 5 3" xfId="50028" xr:uid="{00000000-0005-0000-0000-0000B5C20000}"/>
    <cellStyle name="20% - Accent1 7 2 2 4 3 6" xfId="50029" xr:uid="{00000000-0005-0000-0000-0000B6C20000}"/>
    <cellStyle name="20% - Accent1 7 2 2 4 3 6 2" xfId="50030" xr:uid="{00000000-0005-0000-0000-0000B7C20000}"/>
    <cellStyle name="20% - Accent1 7 2 2 4 3 6 2 2" xfId="50031" xr:uid="{00000000-0005-0000-0000-0000B8C20000}"/>
    <cellStyle name="20% - Accent1 7 2 2 4 3 6 3" xfId="50032" xr:uid="{00000000-0005-0000-0000-0000B9C20000}"/>
    <cellStyle name="20% - Accent1 7 2 2 4 3 7" xfId="50033" xr:uid="{00000000-0005-0000-0000-0000BAC20000}"/>
    <cellStyle name="20% - Accent1 7 2 2 4 3 7 2" xfId="50034" xr:uid="{00000000-0005-0000-0000-0000BBC20000}"/>
    <cellStyle name="20% - Accent1 7 2 2 4 3 8" xfId="50035" xr:uid="{00000000-0005-0000-0000-0000BCC20000}"/>
    <cellStyle name="20% - Accent1 7 2 2 4 3 8 2" xfId="50036" xr:uid="{00000000-0005-0000-0000-0000BDC20000}"/>
    <cellStyle name="20% - Accent1 7 2 2 4 3 9" xfId="50037" xr:uid="{00000000-0005-0000-0000-0000BEC20000}"/>
    <cellStyle name="20% - Accent1 7 2 2 4 4" xfId="50038" xr:uid="{00000000-0005-0000-0000-0000BFC20000}"/>
    <cellStyle name="20% - Accent1 7 2 2 4 4 2" xfId="50039" xr:uid="{00000000-0005-0000-0000-0000C0C20000}"/>
    <cellStyle name="20% - Accent1 7 2 2 4 4 2 2" xfId="50040" xr:uid="{00000000-0005-0000-0000-0000C1C20000}"/>
    <cellStyle name="20% - Accent1 7 2 2 4 4 2 2 2" xfId="50041" xr:uid="{00000000-0005-0000-0000-0000C2C20000}"/>
    <cellStyle name="20% - Accent1 7 2 2 4 4 2 3" xfId="50042" xr:uid="{00000000-0005-0000-0000-0000C3C20000}"/>
    <cellStyle name="20% - Accent1 7 2 2 4 4 3" xfId="50043" xr:uid="{00000000-0005-0000-0000-0000C4C20000}"/>
    <cellStyle name="20% - Accent1 7 2 2 4 4 3 2" xfId="50044" xr:uid="{00000000-0005-0000-0000-0000C5C20000}"/>
    <cellStyle name="20% - Accent1 7 2 2 4 4 4" xfId="50045" xr:uid="{00000000-0005-0000-0000-0000C6C20000}"/>
    <cellStyle name="20% - Accent1 7 2 2 4 5" xfId="50046" xr:uid="{00000000-0005-0000-0000-0000C7C20000}"/>
    <cellStyle name="20% - Accent1 7 2 2 4 5 2" xfId="50047" xr:uid="{00000000-0005-0000-0000-0000C8C20000}"/>
    <cellStyle name="20% - Accent1 7 2 2 4 5 2 2" xfId="50048" xr:uid="{00000000-0005-0000-0000-0000C9C20000}"/>
    <cellStyle name="20% - Accent1 7 2 2 4 5 2 2 2" xfId="50049" xr:uid="{00000000-0005-0000-0000-0000CAC20000}"/>
    <cellStyle name="20% - Accent1 7 2 2 4 5 2 3" xfId="50050" xr:uid="{00000000-0005-0000-0000-0000CBC20000}"/>
    <cellStyle name="20% - Accent1 7 2 2 4 5 3" xfId="50051" xr:uid="{00000000-0005-0000-0000-0000CCC20000}"/>
    <cellStyle name="20% - Accent1 7 2 2 4 5 3 2" xfId="50052" xr:uid="{00000000-0005-0000-0000-0000CDC20000}"/>
    <cellStyle name="20% - Accent1 7 2 2 4 5 4" xfId="50053" xr:uid="{00000000-0005-0000-0000-0000CEC20000}"/>
    <cellStyle name="20% - Accent1 7 2 2 4 6" xfId="50054" xr:uid="{00000000-0005-0000-0000-0000CFC20000}"/>
    <cellStyle name="20% - Accent1 7 2 2 4 6 2" xfId="50055" xr:uid="{00000000-0005-0000-0000-0000D0C20000}"/>
    <cellStyle name="20% - Accent1 7 2 2 4 6 2 2" xfId="50056" xr:uid="{00000000-0005-0000-0000-0000D1C20000}"/>
    <cellStyle name="20% - Accent1 7 2 2 4 6 2 2 2" xfId="50057" xr:uid="{00000000-0005-0000-0000-0000D2C20000}"/>
    <cellStyle name="20% - Accent1 7 2 2 4 6 2 3" xfId="50058" xr:uid="{00000000-0005-0000-0000-0000D3C20000}"/>
    <cellStyle name="20% - Accent1 7 2 2 4 6 3" xfId="50059" xr:uid="{00000000-0005-0000-0000-0000D4C20000}"/>
    <cellStyle name="20% - Accent1 7 2 2 4 6 3 2" xfId="50060" xr:uid="{00000000-0005-0000-0000-0000D5C20000}"/>
    <cellStyle name="20% - Accent1 7 2 2 4 6 4" xfId="50061" xr:uid="{00000000-0005-0000-0000-0000D6C20000}"/>
    <cellStyle name="20% - Accent1 7 2 2 4 7" xfId="50062" xr:uid="{00000000-0005-0000-0000-0000D7C20000}"/>
    <cellStyle name="20% - Accent1 7 2 2 4 7 2" xfId="50063" xr:uid="{00000000-0005-0000-0000-0000D8C20000}"/>
    <cellStyle name="20% - Accent1 7 2 2 4 7 2 2" xfId="50064" xr:uid="{00000000-0005-0000-0000-0000D9C20000}"/>
    <cellStyle name="20% - Accent1 7 2 2 4 7 3" xfId="50065" xr:uid="{00000000-0005-0000-0000-0000DAC20000}"/>
    <cellStyle name="20% - Accent1 7 2 2 4 8" xfId="50066" xr:uid="{00000000-0005-0000-0000-0000DBC20000}"/>
    <cellStyle name="20% - Accent1 7 2 2 4 8 2" xfId="50067" xr:uid="{00000000-0005-0000-0000-0000DCC20000}"/>
    <cellStyle name="20% - Accent1 7 2 2 4 8 2 2" xfId="50068" xr:uid="{00000000-0005-0000-0000-0000DDC20000}"/>
    <cellStyle name="20% - Accent1 7 2 2 4 8 3" xfId="50069" xr:uid="{00000000-0005-0000-0000-0000DEC20000}"/>
    <cellStyle name="20% - Accent1 7 2 2 4 9" xfId="50070" xr:uid="{00000000-0005-0000-0000-0000DFC20000}"/>
    <cellStyle name="20% - Accent1 7 2 2 4 9 2" xfId="50071" xr:uid="{00000000-0005-0000-0000-0000E0C20000}"/>
    <cellStyle name="20% - Accent1 7 2 2 5" xfId="50072" xr:uid="{00000000-0005-0000-0000-0000E1C20000}"/>
    <cellStyle name="20% - Accent1 7 2 2 5 2" xfId="50073" xr:uid="{00000000-0005-0000-0000-0000E2C20000}"/>
    <cellStyle name="20% - Accent1 7 2 2 5 2 2" xfId="50074" xr:uid="{00000000-0005-0000-0000-0000E3C20000}"/>
    <cellStyle name="20% - Accent1 7 2 2 5 2 2 2" xfId="50075" xr:uid="{00000000-0005-0000-0000-0000E4C20000}"/>
    <cellStyle name="20% - Accent1 7 2 2 5 2 2 2 2" xfId="50076" xr:uid="{00000000-0005-0000-0000-0000E5C20000}"/>
    <cellStyle name="20% - Accent1 7 2 2 5 2 2 3" xfId="50077" xr:uid="{00000000-0005-0000-0000-0000E6C20000}"/>
    <cellStyle name="20% - Accent1 7 2 2 5 2 3" xfId="50078" xr:uid="{00000000-0005-0000-0000-0000E7C20000}"/>
    <cellStyle name="20% - Accent1 7 2 2 5 2 3 2" xfId="50079" xr:uid="{00000000-0005-0000-0000-0000E8C20000}"/>
    <cellStyle name="20% - Accent1 7 2 2 5 2 4" xfId="50080" xr:uid="{00000000-0005-0000-0000-0000E9C20000}"/>
    <cellStyle name="20% - Accent1 7 2 2 5 3" xfId="50081" xr:uid="{00000000-0005-0000-0000-0000EAC20000}"/>
    <cellStyle name="20% - Accent1 7 2 2 5 3 2" xfId="50082" xr:uid="{00000000-0005-0000-0000-0000EBC20000}"/>
    <cellStyle name="20% - Accent1 7 2 2 5 3 2 2" xfId="50083" xr:uid="{00000000-0005-0000-0000-0000ECC20000}"/>
    <cellStyle name="20% - Accent1 7 2 2 5 3 2 2 2" xfId="50084" xr:uid="{00000000-0005-0000-0000-0000EDC20000}"/>
    <cellStyle name="20% - Accent1 7 2 2 5 3 2 3" xfId="50085" xr:uid="{00000000-0005-0000-0000-0000EEC20000}"/>
    <cellStyle name="20% - Accent1 7 2 2 5 3 3" xfId="50086" xr:uid="{00000000-0005-0000-0000-0000EFC20000}"/>
    <cellStyle name="20% - Accent1 7 2 2 5 3 3 2" xfId="50087" xr:uid="{00000000-0005-0000-0000-0000F0C20000}"/>
    <cellStyle name="20% - Accent1 7 2 2 5 3 4" xfId="50088" xr:uid="{00000000-0005-0000-0000-0000F1C20000}"/>
    <cellStyle name="20% - Accent1 7 2 2 5 4" xfId="50089" xr:uid="{00000000-0005-0000-0000-0000F2C20000}"/>
    <cellStyle name="20% - Accent1 7 2 2 5 4 2" xfId="50090" xr:uid="{00000000-0005-0000-0000-0000F3C20000}"/>
    <cellStyle name="20% - Accent1 7 2 2 5 4 2 2" xfId="50091" xr:uid="{00000000-0005-0000-0000-0000F4C20000}"/>
    <cellStyle name="20% - Accent1 7 2 2 5 4 2 2 2" xfId="50092" xr:uid="{00000000-0005-0000-0000-0000F5C20000}"/>
    <cellStyle name="20% - Accent1 7 2 2 5 4 2 3" xfId="50093" xr:uid="{00000000-0005-0000-0000-0000F6C20000}"/>
    <cellStyle name="20% - Accent1 7 2 2 5 4 3" xfId="50094" xr:uid="{00000000-0005-0000-0000-0000F7C20000}"/>
    <cellStyle name="20% - Accent1 7 2 2 5 4 3 2" xfId="50095" xr:uid="{00000000-0005-0000-0000-0000F8C20000}"/>
    <cellStyle name="20% - Accent1 7 2 2 5 4 4" xfId="50096" xr:uid="{00000000-0005-0000-0000-0000F9C20000}"/>
    <cellStyle name="20% - Accent1 7 2 2 5 5" xfId="50097" xr:uid="{00000000-0005-0000-0000-0000FAC20000}"/>
    <cellStyle name="20% - Accent1 7 2 2 5 5 2" xfId="50098" xr:uid="{00000000-0005-0000-0000-0000FBC20000}"/>
    <cellStyle name="20% - Accent1 7 2 2 5 5 2 2" xfId="50099" xr:uid="{00000000-0005-0000-0000-0000FCC20000}"/>
    <cellStyle name="20% - Accent1 7 2 2 5 5 3" xfId="50100" xr:uid="{00000000-0005-0000-0000-0000FDC20000}"/>
    <cellStyle name="20% - Accent1 7 2 2 5 6" xfId="50101" xr:uid="{00000000-0005-0000-0000-0000FEC20000}"/>
    <cellStyle name="20% - Accent1 7 2 2 5 6 2" xfId="50102" xr:uid="{00000000-0005-0000-0000-0000FFC20000}"/>
    <cellStyle name="20% - Accent1 7 2 2 5 6 2 2" xfId="50103" xr:uid="{00000000-0005-0000-0000-000000C30000}"/>
    <cellStyle name="20% - Accent1 7 2 2 5 6 3" xfId="50104" xr:uid="{00000000-0005-0000-0000-000001C30000}"/>
    <cellStyle name="20% - Accent1 7 2 2 5 7" xfId="50105" xr:uid="{00000000-0005-0000-0000-000002C30000}"/>
    <cellStyle name="20% - Accent1 7 2 2 5 7 2" xfId="50106" xr:uid="{00000000-0005-0000-0000-000003C30000}"/>
    <cellStyle name="20% - Accent1 7 2 2 5 8" xfId="50107" xr:uid="{00000000-0005-0000-0000-000004C30000}"/>
    <cellStyle name="20% - Accent1 7 2 2 5 8 2" xfId="50108" xr:uid="{00000000-0005-0000-0000-000005C30000}"/>
    <cellStyle name="20% - Accent1 7 2 2 5 9" xfId="50109" xr:uid="{00000000-0005-0000-0000-000006C30000}"/>
    <cellStyle name="20% - Accent1 7 2 2 6" xfId="50110" xr:uid="{00000000-0005-0000-0000-000007C30000}"/>
    <cellStyle name="20% - Accent1 7 2 2 6 2" xfId="50111" xr:uid="{00000000-0005-0000-0000-000008C30000}"/>
    <cellStyle name="20% - Accent1 7 2 2 6 2 2" xfId="50112" xr:uid="{00000000-0005-0000-0000-000009C30000}"/>
    <cellStyle name="20% - Accent1 7 2 2 6 2 2 2" xfId="50113" xr:uid="{00000000-0005-0000-0000-00000AC30000}"/>
    <cellStyle name="20% - Accent1 7 2 2 6 2 2 2 2" xfId="50114" xr:uid="{00000000-0005-0000-0000-00000BC30000}"/>
    <cellStyle name="20% - Accent1 7 2 2 6 2 2 3" xfId="50115" xr:uid="{00000000-0005-0000-0000-00000CC30000}"/>
    <cellStyle name="20% - Accent1 7 2 2 6 2 3" xfId="50116" xr:uid="{00000000-0005-0000-0000-00000DC30000}"/>
    <cellStyle name="20% - Accent1 7 2 2 6 2 3 2" xfId="50117" xr:uid="{00000000-0005-0000-0000-00000EC30000}"/>
    <cellStyle name="20% - Accent1 7 2 2 6 2 4" xfId="50118" xr:uid="{00000000-0005-0000-0000-00000FC30000}"/>
    <cellStyle name="20% - Accent1 7 2 2 6 3" xfId="50119" xr:uid="{00000000-0005-0000-0000-000010C30000}"/>
    <cellStyle name="20% - Accent1 7 2 2 6 3 2" xfId="50120" xr:uid="{00000000-0005-0000-0000-000011C30000}"/>
    <cellStyle name="20% - Accent1 7 2 2 6 3 2 2" xfId="50121" xr:uid="{00000000-0005-0000-0000-000012C30000}"/>
    <cellStyle name="20% - Accent1 7 2 2 6 3 2 2 2" xfId="50122" xr:uid="{00000000-0005-0000-0000-000013C30000}"/>
    <cellStyle name="20% - Accent1 7 2 2 6 3 2 3" xfId="50123" xr:uid="{00000000-0005-0000-0000-000014C30000}"/>
    <cellStyle name="20% - Accent1 7 2 2 6 3 3" xfId="50124" xr:uid="{00000000-0005-0000-0000-000015C30000}"/>
    <cellStyle name="20% - Accent1 7 2 2 6 3 3 2" xfId="50125" xr:uid="{00000000-0005-0000-0000-000016C30000}"/>
    <cellStyle name="20% - Accent1 7 2 2 6 3 4" xfId="50126" xr:uid="{00000000-0005-0000-0000-000017C30000}"/>
    <cellStyle name="20% - Accent1 7 2 2 6 4" xfId="50127" xr:uid="{00000000-0005-0000-0000-000018C30000}"/>
    <cellStyle name="20% - Accent1 7 2 2 6 4 2" xfId="50128" xr:uid="{00000000-0005-0000-0000-000019C30000}"/>
    <cellStyle name="20% - Accent1 7 2 2 6 4 2 2" xfId="50129" xr:uid="{00000000-0005-0000-0000-00001AC30000}"/>
    <cellStyle name="20% - Accent1 7 2 2 6 4 2 2 2" xfId="50130" xr:uid="{00000000-0005-0000-0000-00001BC30000}"/>
    <cellStyle name="20% - Accent1 7 2 2 6 4 2 3" xfId="50131" xr:uid="{00000000-0005-0000-0000-00001CC30000}"/>
    <cellStyle name="20% - Accent1 7 2 2 6 4 3" xfId="50132" xr:uid="{00000000-0005-0000-0000-00001DC30000}"/>
    <cellStyle name="20% - Accent1 7 2 2 6 4 3 2" xfId="50133" xr:uid="{00000000-0005-0000-0000-00001EC30000}"/>
    <cellStyle name="20% - Accent1 7 2 2 6 4 4" xfId="50134" xr:uid="{00000000-0005-0000-0000-00001FC30000}"/>
    <cellStyle name="20% - Accent1 7 2 2 6 5" xfId="50135" xr:uid="{00000000-0005-0000-0000-000020C30000}"/>
    <cellStyle name="20% - Accent1 7 2 2 6 5 2" xfId="50136" xr:uid="{00000000-0005-0000-0000-000021C30000}"/>
    <cellStyle name="20% - Accent1 7 2 2 6 5 2 2" xfId="50137" xr:uid="{00000000-0005-0000-0000-000022C30000}"/>
    <cellStyle name="20% - Accent1 7 2 2 6 5 3" xfId="50138" xr:uid="{00000000-0005-0000-0000-000023C30000}"/>
    <cellStyle name="20% - Accent1 7 2 2 6 6" xfId="50139" xr:uid="{00000000-0005-0000-0000-000024C30000}"/>
    <cellStyle name="20% - Accent1 7 2 2 6 6 2" xfId="50140" xr:uid="{00000000-0005-0000-0000-000025C30000}"/>
    <cellStyle name="20% - Accent1 7 2 2 6 6 2 2" xfId="50141" xr:uid="{00000000-0005-0000-0000-000026C30000}"/>
    <cellStyle name="20% - Accent1 7 2 2 6 6 3" xfId="50142" xr:uid="{00000000-0005-0000-0000-000027C30000}"/>
    <cellStyle name="20% - Accent1 7 2 2 6 7" xfId="50143" xr:uid="{00000000-0005-0000-0000-000028C30000}"/>
    <cellStyle name="20% - Accent1 7 2 2 6 7 2" xfId="50144" xr:uid="{00000000-0005-0000-0000-000029C30000}"/>
    <cellStyle name="20% - Accent1 7 2 2 6 8" xfId="50145" xr:uid="{00000000-0005-0000-0000-00002AC30000}"/>
    <cellStyle name="20% - Accent1 7 2 2 6 8 2" xfId="50146" xr:uid="{00000000-0005-0000-0000-00002BC30000}"/>
    <cellStyle name="20% - Accent1 7 2 2 6 9" xfId="50147" xr:uid="{00000000-0005-0000-0000-00002CC30000}"/>
    <cellStyle name="20% - Accent1 7 2 2 7" xfId="50148" xr:uid="{00000000-0005-0000-0000-00002DC30000}"/>
    <cellStyle name="20% - Accent1 7 2 2 7 2" xfId="50149" xr:uid="{00000000-0005-0000-0000-00002EC30000}"/>
    <cellStyle name="20% - Accent1 7 2 2 7 2 2" xfId="50150" xr:uid="{00000000-0005-0000-0000-00002FC30000}"/>
    <cellStyle name="20% - Accent1 7 2 2 7 2 2 2" xfId="50151" xr:uid="{00000000-0005-0000-0000-000030C30000}"/>
    <cellStyle name="20% - Accent1 7 2 2 7 2 3" xfId="50152" xr:uid="{00000000-0005-0000-0000-000031C30000}"/>
    <cellStyle name="20% - Accent1 7 2 2 7 3" xfId="50153" xr:uid="{00000000-0005-0000-0000-000032C30000}"/>
    <cellStyle name="20% - Accent1 7 2 2 7 3 2" xfId="50154" xr:uid="{00000000-0005-0000-0000-000033C30000}"/>
    <cellStyle name="20% - Accent1 7 2 2 7 4" xfId="50155" xr:uid="{00000000-0005-0000-0000-000034C30000}"/>
    <cellStyle name="20% - Accent1 7 2 2 8" xfId="50156" xr:uid="{00000000-0005-0000-0000-000035C30000}"/>
    <cellStyle name="20% - Accent1 7 2 2 8 2" xfId="50157" xr:uid="{00000000-0005-0000-0000-000036C30000}"/>
    <cellStyle name="20% - Accent1 7 2 2 8 2 2" xfId="50158" xr:uid="{00000000-0005-0000-0000-000037C30000}"/>
    <cellStyle name="20% - Accent1 7 2 2 8 2 2 2" xfId="50159" xr:uid="{00000000-0005-0000-0000-000038C30000}"/>
    <cellStyle name="20% - Accent1 7 2 2 8 2 3" xfId="50160" xr:uid="{00000000-0005-0000-0000-000039C30000}"/>
    <cellStyle name="20% - Accent1 7 2 2 8 3" xfId="50161" xr:uid="{00000000-0005-0000-0000-00003AC30000}"/>
    <cellStyle name="20% - Accent1 7 2 2 8 3 2" xfId="50162" xr:uid="{00000000-0005-0000-0000-00003BC30000}"/>
    <cellStyle name="20% - Accent1 7 2 2 8 4" xfId="50163" xr:uid="{00000000-0005-0000-0000-00003CC30000}"/>
    <cellStyle name="20% - Accent1 7 2 2 9" xfId="50164" xr:uid="{00000000-0005-0000-0000-00003DC30000}"/>
    <cellStyle name="20% - Accent1 7 2 2 9 2" xfId="50165" xr:uid="{00000000-0005-0000-0000-00003EC30000}"/>
    <cellStyle name="20% - Accent1 7 2 2 9 2 2" xfId="50166" xr:uid="{00000000-0005-0000-0000-00003FC30000}"/>
    <cellStyle name="20% - Accent1 7 2 2 9 2 2 2" xfId="50167" xr:uid="{00000000-0005-0000-0000-000040C30000}"/>
    <cellStyle name="20% - Accent1 7 2 2 9 2 3" xfId="50168" xr:uid="{00000000-0005-0000-0000-000041C30000}"/>
    <cellStyle name="20% - Accent1 7 2 2 9 3" xfId="50169" xr:uid="{00000000-0005-0000-0000-000042C30000}"/>
    <cellStyle name="20% - Accent1 7 2 2 9 3 2" xfId="50170" xr:uid="{00000000-0005-0000-0000-000043C30000}"/>
    <cellStyle name="20% - Accent1 7 2 2 9 4" xfId="50171" xr:uid="{00000000-0005-0000-0000-000044C30000}"/>
    <cellStyle name="20% - Accent1 7 2 3" xfId="50172" xr:uid="{00000000-0005-0000-0000-000045C30000}"/>
    <cellStyle name="20% - Accent1 7 2 3 10" xfId="50173" xr:uid="{00000000-0005-0000-0000-000046C30000}"/>
    <cellStyle name="20% - Accent1 7 2 3 10 2" xfId="50174" xr:uid="{00000000-0005-0000-0000-000047C30000}"/>
    <cellStyle name="20% - Accent1 7 2 3 11" xfId="50175" xr:uid="{00000000-0005-0000-0000-000048C30000}"/>
    <cellStyle name="20% - Accent1 7 2 3 2" xfId="50176" xr:uid="{00000000-0005-0000-0000-000049C30000}"/>
    <cellStyle name="20% - Accent1 7 2 3 2 2" xfId="50177" xr:uid="{00000000-0005-0000-0000-00004AC30000}"/>
    <cellStyle name="20% - Accent1 7 2 3 2 2 2" xfId="50178" xr:uid="{00000000-0005-0000-0000-00004BC30000}"/>
    <cellStyle name="20% - Accent1 7 2 3 2 2 2 2" xfId="50179" xr:uid="{00000000-0005-0000-0000-00004CC30000}"/>
    <cellStyle name="20% - Accent1 7 2 3 2 2 2 2 2" xfId="50180" xr:uid="{00000000-0005-0000-0000-00004DC30000}"/>
    <cellStyle name="20% - Accent1 7 2 3 2 2 2 3" xfId="50181" xr:uid="{00000000-0005-0000-0000-00004EC30000}"/>
    <cellStyle name="20% - Accent1 7 2 3 2 2 3" xfId="50182" xr:uid="{00000000-0005-0000-0000-00004FC30000}"/>
    <cellStyle name="20% - Accent1 7 2 3 2 2 3 2" xfId="50183" xr:uid="{00000000-0005-0000-0000-000050C30000}"/>
    <cellStyle name="20% - Accent1 7 2 3 2 2 4" xfId="50184" xr:uid="{00000000-0005-0000-0000-000051C30000}"/>
    <cellStyle name="20% - Accent1 7 2 3 2 3" xfId="50185" xr:uid="{00000000-0005-0000-0000-000052C30000}"/>
    <cellStyle name="20% - Accent1 7 2 3 2 3 2" xfId="50186" xr:uid="{00000000-0005-0000-0000-000053C30000}"/>
    <cellStyle name="20% - Accent1 7 2 3 2 3 2 2" xfId="50187" xr:uid="{00000000-0005-0000-0000-000054C30000}"/>
    <cellStyle name="20% - Accent1 7 2 3 2 3 2 2 2" xfId="50188" xr:uid="{00000000-0005-0000-0000-000055C30000}"/>
    <cellStyle name="20% - Accent1 7 2 3 2 3 2 3" xfId="50189" xr:uid="{00000000-0005-0000-0000-000056C30000}"/>
    <cellStyle name="20% - Accent1 7 2 3 2 3 3" xfId="50190" xr:uid="{00000000-0005-0000-0000-000057C30000}"/>
    <cellStyle name="20% - Accent1 7 2 3 2 3 3 2" xfId="50191" xr:uid="{00000000-0005-0000-0000-000058C30000}"/>
    <cellStyle name="20% - Accent1 7 2 3 2 3 4" xfId="50192" xr:uid="{00000000-0005-0000-0000-000059C30000}"/>
    <cellStyle name="20% - Accent1 7 2 3 2 4" xfId="50193" xr:uid="{00000000-0005-0000-0000-00005AC30000}"/>
    <cellStyle name="20% - Accent1 7 2 3 2 4 2" xfId="50194" xr:uid="{00000000-0005-0000-0000-00005BC30000}"/>
    <cellStyle name="20% - Accent1 7 2 3 2 4 2 2" xfId="50195" xr:uid="{00000000-0005-0000-0000-00005CC30000}"/>
    <cellStyle name="20% - Accent1 7 2 3 2 4 2 2 2" xfId="50196" xr:uid="{00000000-0005-0000-0000-00005DC30000}"/>
    <cellStyle name="20% - Accent1 7 2 3 2 4 2 3" xfId="50197" xr:uid="{00000000-0005-0000-0000-00005EC30000}"/>
    <cellStyle name="20% - Accent1 7 2 3 2 4 3" xfId="50198" xr:uid="{00000000-0005-0000-0000-00005FC30000}"/>
    <cellStyle name="20% - Accent1 7 2 3 2 4 3 2" xfId="50199" xr:uid="{00000000-0005-0000-0000-000060C30000}"/>
    <cellStyle name="20% - Accent1 7 2 3 2 4 4" xfId="50200" xr:uid="{00000000-0005-0000-0000-000061C30000}"/>
    <cellStyle name="20% - Accent1 7 2 3 2 5" xfId="50201" xr:uid="{00000000-0005-0000-0000-000062C30000}"/>
    <cellStyle name="20% - Accent1 7 2 3 2 5 2" xfId="50202" xr:uid="{00000000-0005-0000-0000-000063C30000}"/>
    <cellStyle name="20% - Accent1 7 2 3 2 5 2 2" xfId="50203" xr:uid="{00000000-0005-0000-0000-000064C30000}"/>
    <cellStyle name="20% - Accent1 7 2 3 2 5 3" xfId="50204" xr:uid="{00000000-0005-0000-0000-000065C30000}"/>
    <cellStyle name="20% - Accent1 7 2 3 2 6" xfId="50205" xr:uid="{00000000-0005-0000-0000-000066C30000}"/>
    <cellStyle name="20% - Accent1 7 2 3 2 6 2" xfId="50206" xr:uid="{00000000-0005-0000-0000-000067C30000}"/>
    <cellStyle name="20% - Accent1 7 2 3 2 6 2 2" xfId="50207" xr:uid="{00000000-0005-0000-0000-000068C30000}"/>
    <cellStyle name="20% - Accent1 7 2 3 2 6 3" xfId="50208" xr:uid="{00000000-0005-0000-0000-000069C30000}"/>
    <cellStyle name="20% - Accent1 7 2 3 2 7" xfId="50209" xr:uid="{00000000-0005-0000-0000-00006AC30000}"/>
    <cellStyle name="20% - Accent1 7 2 3 2 7 2" xfId="50210" xr:uid="{00000000-0005-0000-0000-00006BC30000}"/>
    <cellStyle name="20% - Accent1 7 2 3 2 8" xfId="50211" xr:uid="{00000000-0005-0000-0000-00006CC30000}"/>
    <cellStyle name="20% - Accent1 7 2 3 2 8 2" xfId="50212" xr:uid="{00000000-0005-0000-0000-00006DC30000}"/>
    <cellStyle name="20% - Accent1 7 2 3 2 9" xfId="50213" xr:uid="{00000000-0005-0000-0000-00006EC30000}"/>
    <cellStyle name="20% - Accent1 7 2 3 3" xfId="50214" xr:uid="{00000000-0005-0000-0000-00006FC30000}"/>
    <cellStyle name="20% - Accent1 7 2 3 3 2" xfId="50215" xr:uid="{00000000-0005-0000-0000-000070C30000}"/>
    <cellStyle name="20% - Accent1 7 2 3 3 2 2" xfId="50216" xr:uid="{00000000-0005-0000-0000-000071C30000}"/>
    <cellStyle name="20% - Accent1 7 2 3 3 2 2 2" xfId="50217" xr:uid="{00000000-0005-0000-0000-000072C30000}"/>
    <cellStyle name="20% - Accent1 7 2 3 3 2 2 2 2" xfId="50218" xr:uid="{00000000-0005-0000-0000-000073C30000}"/>
    <cellStyle name="20% - Accent1 7 2 3 3 2 2 3" xfId="50219" xr:uid="{00000000-0005-0000-0000-000074C30000}"/>
    <cellStyle name="20% - Accent1 7 2 3 3 2 3" xfId="50220" xr:uid="{00000000-0005-0000-0000-000075C30000}"/>
    <cellStyle name="20% - Accent1 7 2 3 3 2 3 2" xfId="50221" xr:uid="{00000000-0005-0000-0000-000076C30000}"/>
    <cellStyle name="20% - Accent1 7 2 3 3 2 4" xfId="50222" xr:uid="{00000000-0005-0000-0000-000077C30000}"/>
    <cellStyle name="20% - Accent1 7 2 3 3 3" xfId="50223" xr:uid="{00000000-0005-0000-0000-000078C30000}"/>
    <cellStyle name="20% - Accent1 7 2 3 3 3 2" xfId="50224" xr:uid="{00000000-0005-0000-0000-000079C30000}"/>
    <cellStyle name="20% - Accent1 7 2 3 3 3 2 2" xfId="50225" xr:uid="{00000000-0005-0000-0000-00007AC30000}"/>
    <cellStyle name="20% - Accent1 7 2 3 3 3 2 2 2" xfId="50226" xr:uid="{00000000-0005-0000-0000-00007BC30000}"/>
    <cellStyle name="20% - Accent1 7 2 3 3 3 2 3" xfId="50227" xr:uid="{00000000-0005-0000-0000-00007CC30000}"/>
    <cellStyle name="20% - Accent1 7 2 3 3 3 3" xfId="50228" xr:uid="{00000000-0005-0000-0000-00007DC30000}"/>
    <cellStyle name="20% - Accent1 7 2 3 3 3 3 2" xfId="50229" xr:uid="{00000000-0005-0000-0000-00007EC30000}"/>
    <cellStyle name="20% - Accent1 7 2 3 3 3 4" xfId="50230" xr:uid="{00000000-0005-0000-0000-00007FC30000}"/>
    <cellStyle name="20% - Accent1 7 2 3 3 4" xfId="50231" xr:uid="{00000000-0005-0000-0000-000080C30000}"/>
    <cellStyle name="20% - Accent1 7 2 3 3 4 2" xfId="50232" xr:uid="{00000000-0005-0000-0000-000081C30000}"/>
    <cellStyle name="20% - Accent1 7 2 3 3 4 2 2" xfId="50233" xr:uid="{00000000-0005-0000-0000-000082C30000}"/>
    <cellStyle name="20% - Accent1 7 2 3 3 4 2 2 2" xfId="50234" xr:uid="{00000000-0005-0000-0000-000083C30000}"/>
    <cellStyle name="20% - Accent1 7 2 3 3 4 2 3" xfId="50235" xr:uid="{00000000-0005-0000-0000-000084C30000}"/>
    <cellStyle name="20% - Accent1 7 2 3 3 4 3" xfId="50236" xr:uid="{00000000-0005-0000-0000-000085C30000}"/>
    <cellStyle name="20% - Accent1 7 2 3 3 4 3 2" xfId="50237" xr:uid="{00000000-0005-0000-0000-000086C30000}"/>
    <cellStyle name="20% - Accent1 7 2 3 3 4 4" xfId="50238" xr:uid="{00000000-0005-0000-0000-000087C30000}"/>
    <cellStyle name="20% - Accent1 7 2 3 3 5" xfId="50239" xr:uid="{00000000-0005-0000-0000-000088C30000}"/>
    <cellStyle name="20% - Accent1 7 2 3 3 5 2" xfId="50240" xr:uid="{00000000-0005-0000-0000-000089C30000}"/>
    <cellStyle name="20% - Accent1 7 2 3 3 5 2 2" xfId="50241" xr:uid="{00000000-0005-0000-0000-00008AC30000}"/>
    <cellStyle name="20% - Accent1 7 2 3 3 5 3" xfId="50242" xr:uid="{00000000-0005-0000-0000-00008BC30000}"/>
    <cellStyle name="20% - Accent1 7 2 3 3 6" xfId="50243" xr:uid="{00000000-0005-0000-0000-00008CC30000}"/>
    <cellStyle name="20% - Accent1 7 2 3 3 6 2" xfId="50244" xr:uid="{00000000-0005-0000-0000-00008DC30000}"/>
    <cellStyle name="20% - Accent1 7 2 3 3 6 2 2" xfId="50245" xr:uid="{00000000-0005-0000-0000-00008EC30000}"/>
    <cellStyle name="20% - Accent1 7 2 3 3 6 3" xfId="50246" xr:uid="{00000000-0005-0000-0000-00008FC30000}"/>
    <cellStyle name="20% - Accent1 7 2 3 3 7" xfId="50247" xr:uid="{00000000-0005-0000-0000-000090C30000}"/>
    <cellStyle name="20% - Accent1 7 2 3 3 7 2" xfId="50248" xr:uid="{00000000-0005-0000-0000-000091C30000}"/>
    <cellStyle name="20% - Accent1 7 2 3 3 8" xfId="50249" xr:uid="{00000000-0005-0000-0000-000092C30000}"/>
    <cellStyle name="20% - Accent1 7 2 3 3 8 2" xfId="50250" xr:uid="{00000000-0005-0000-0000-000093C30000}"/>
    <cellStyle name="20% - Accent1 7 2 3 3 9" xfId="50251" xr:uid="{00000000-0005-0000-0000-000094C30000}"/>
    <cellStyle name="20% - Accent1 7 2 3 4" xfId="50252" xr:uid="{00000000-0005-0000-0000-000095C30000}"/>
    <cellStyle name="20% - Accent1 7 2 3 4 2" xfId="50253" xr:uid="{00000000-0005-0000-0000-000096C30000}"/>
    <cellStyle name="20% - Accent1 7 2 3 4 2 2" xfId="50254" xr:uid="{00000000-0005-0000-0000-000097C30000}"/>
    <cellStyle name="20% - Accent1 7 2 3 4 2 2 2" xfId="50255" xr:uid="{00000000-0005-0000-0000-000098C30000}"/>
    <cellStyle name="20% - Accent1 7 2 3 4 2 3" xfId="50256" xr:uid="{00000000-0005-0000-0000-000099C30000}"/>
    <cellStyle name="20% - Accent1 7 2 3 4 3" xfId="50257" xr:uid="{00000000-0005-0000-0000-00009AC30000}"/>
    <cellStyle name="20% - Accent1 7 2 3 4 3 2" xfId="50258" xr:uid="{00000000-0005-0000-0000-00009BC30000}"/>
    <cellStyle name="20% - Accent1 7 2 3 4 4" xfId="50259" xr:uid="{00000000-0005-0000-0000-00009CC30000}"/>
    <cellStyle name="20% - Accent1 7 2 3 5" xfId="50260" xr:uid="{00000000-0005-0000-0000-00009DC30000}"/>
    <cellStyle name="20% - Accent1 7 2 3 5 2" xfId="50261" xr:uid="{00000000-0005-0000-0000-00009EC30000}"/>
    <cellStyle name="20% - Accent1 7 2 3 5 2 2" xfId="50262" xr:uid="{00000000-0005-0000-0000-00009FC30000}"/>
    <cellStyle name="20% - Accent1 7 2 3 5 2 2 2" xfId="50263" xr:uid="{00000000-0005-0000-0000-0000A0C30000}"/>
    <cellStyle name="20% - Accent1 7 2 3 5 2 3" xfId="50264" xr:uid="{00000000-0005-0000-0000-0000A1C30000}"/>
    <cellStyle name="20% - Accent1 7 2 3 5 3" xfId="50265" xr:uid="{00000000-0005-0000-0000-0000A2C30000}"/>
    <cellStyle name="20% - Accent1 7 2 3 5 3 2" xfId="50266" xr:uid="{00000000-0005-0000-0000-0000A3C30000}"/>
    <cellStyle name="20% - Accent1 7 2 3 5 4" xfId="50267" xr:uid="{00000000-0005-0000-0000-0000A4C30000}"/>
    <cellStyle name="20% - Accent1 7 2 3 6" xfId="50268" xr:uid="{00000000-0005-0000-0000-0000A5C30000}"/>
    <cellStyle name="20% - Accent1 7 2 3 6 2" xfId="50269" xr:uid="{00000000-0005-0000-0000-0000A6C30000}"/>
    <cellStyle name="20% - Accent1 7 2 3 6 2 2" xfId="50270" xr:uid="{00000000-0005-0000-0000-0000A7C30000}"/>
    <cellStyle name="20% - Accent1 7 2 3 6 2 2 2" xfId="50271" xr:uid="{00000000-0005-0000-0000-0000A8C30000}"/>
    <cellStyle name="20% - Accent1 7 2 3 6 2 3" xfId="50272" xr:uid="{00000000-0005-0000-0000-0000A9C30000}"/>
    <cellStyle name="20% - Accent1 7 2 3 6 3" xfId="50273" xr:uid="{00000000-0005-0000-0000-0000AAC30000}"/>
    <cellStyle name="20% - Accent1 7 2 3 6 3 2" xfId="50274" xr:uid="{00000000-0005-0000-0000-0000ABC30000}"/>
    <cellStyle name="20% - Accent1 7 2 3 6 4" xfId="50275" xr:uid="{00000000-0005-0000-0000-0000ACC30000}"/>
    <cellStyle name="20% - Accent1 7 2 3 7" xfId="50276" xr:uid="{00000000-0005-0000-0000-0000ADC30000}"/>
    <cellStyle name="20% - Accent1 7 2 3 7 2" xfId="50277" xr:uid="{00000000-0005-0000-0000-0000AEC30000}"/>
    <cellStyle name="20% - Accent1 7 2 3 7 2 2" xfId="50278" xr:uid="{00000000-0005-0000-0000-0000AFC30000}"/>
    <cellStyle name="20% - Accent1 7 2 3 7 3" xfId="50279" xr:uid="{00000000-0005-0000-0000-0000B0C30000}"/>
    <cellStyle name="20% - Accent1 7 2 3 8" xfId="50280" xr:uid="{00000000-0005-0000-0000-0000B1C30000}"/>
    <cellStyle name="20% - Accent1 7 2 3 8 2" xfId="50281" xr:uid="{00000000-0005-0000-0000-0000B2C30000}"/>
    <cellStyle name="20% - Accent1 7 2 3 8 2 2" xfId="50282" xr:uid="{00000000-0005-0000-0000-0000B3C30000}"/>
    <cellStyle name="20% - Accent1 7 2 3 8 3" xfId="50283" xr:uid="{00000000-0005-0000-0000-0000B4C30000}"/>
    <cellStyle name="20% - Accent1 7 2 3 9" xfId="50284" xr:uid="{00000000-0005-0000-0000-0000B5C30000}"/>
    <cellStyle name="20% - Accent1 7 2 3 9 2" xfId="50285" xr:uid="{00000000-0005-0000-0000-0000B6C30000}"/>
    <cellStyle name="20% - Accent1 7 2 4" xfId="50286" xr:uid="{00000000-0005-0000-0000-0000B7C30000}"/>
    <cellStyle name="20% - Accent1 7 2 4 10" xfId="50287" xr:uid="{00000000-0005-0000-0000-0000B8C30000}"/>
    <cellStyle name="20% - Accent1 7 2 4 10 2" xfId="50288" xr:uid="{00000000-0005-0000-0000-0000B9C30000}"/>
    <cellStyle name="20% - Accent1 7 2 4 11" xfId="50289" xr:uid="{00000000-0005-0000-0000-0000BAC30000}"/>
    <cellStyle name="20% - Accent1 7 2 4 2" xfId="50290" xr:uid="{00000000-0005-0000-0000-0000BBC30000}"/>
    <cellStyle name="20% - Accent1 7 2 4 2 2" xfId="50291" xr:uid="{00000000-0005-0000-0000-0000BCC30000}"/>
    <cellStyle name="20% - Accent1 7 2 4 2 2 2" xfId="50292" xr:uid="{00000000-0005-0000-0000-0000BDC30000}"/>
    <cellStyle name="20% - Accent1 7 2 4 2 2 2 2" xfId="50293" xr:uid="{00000000-0005-0000-0000-0000BEC30000}"/>
    <cellStyle name="20% - Accent1 7 2 4 2 2 2 2 2" xfId="50294" xr:uid="{00000000-0005-0000-0000-0000BFC30000}"/>
    <cellStyle name="20% - Accent1 7 2 4 2 2 2 3" xfId="50295" xr:uid="{00000000-0005-0000-0000-0000C0C30000}"/>
    <cellStyle name="20% - Accent1 7 2 4 2 2 3" xfId="50296" xr:uid="{00000000-0005-0000-0000-0000C1C30000}"/>
    <cellStyle name="20% - Accent1 7 2 4 2 2 3 2" xfId="50297" xr:uid="{00000000-0005-0000-0000-0000C2C30000}"/>
    <cellStyle name="20% - Accent1 7 2 4 2 2 4" xfId="50298" xr:uid="{00000000-0005-0000-0000-0000C3C30000}"/>
    <cellStyle name="20% - Accent1 7 2 4 2 3" xfId="50299" xr:uid="{00000000-0005-0000-0000-0000C4C30000}"/>
    <cellStyle name="20% - Accent1 7 2 4 2 3 2" xfId="50300" xr:uid="{00000000-0005-0000-0000-0000C5C30000}"/>
    <cellStyle name="20% - Accent1 7 2 4 2 3 2 2" xfId="50301" xr:uid="{00000000-0005-0000-0000-0000C6C30000}"/>
    <cellStyle name="20% - Accent1 7 2 4 2 3 2 2 2" xfId="50302" xr:uid="{00000000-0005-0000-0000-0000C7C30000}"/>
    <cellStyle name="20% - Accent1 7 2 4 2 3 2 3" xfId="50303" xr:uid="{00000000-0005-0000-0000-0000C8C30000}"/>
    <cellStyle name="20% - Accent1 7 2 4 2 3 3" xfId="50304" xr:uid="{00000000-0005-0000-0000-0000C9C30000}"/>
    <cellStyle name="20% - Accent1 7 2 4 2 3 3 2" xfId="50305" xr:uid="{00000000-0005-0000-0000-0000CAC30000}"/>
    <cellStyle name="20% - Accent1 7 2 4 2 3 4" xfId="50306" xr:uid="{00000000-0005-0000-0000-0000CBC30000}"/>
    <cellStyle name="20% - Accent1 7 2 4 2 4" xfId="50307" xr:uid="{00000000-0005-0000-0000-0000CCC30000}"/>
    <cellStyle name="20% - Accent1 7 2 4 2 4 2" xfId="50308" xr:uid="{00000000-0005-0000-0000-0000CDC30000}"/>
    <cellStyle name="20% - Accent1 7 2 4 2 4 2 2" xfId="50309" xr:uid="{00000000-0005-0000-0000-0000CEC30000}"/>
    <cellStyle name="20% - Accent1 7 2 4 2 4 2 2 2" xfId="50310" xr:uid="{00000000-0005-0000-0000-0000CFC30000}"/>
    <cellStyle name="20% - Accent1 7 2 4 2 4 2 3" xfId="50311" xr:uid="{00000000-0005-0000-0000-0000D0C30000}"/>
    <cellStyle name="20% - Accent1 7 2 4 2 4 3" xfId="50312" xr:uid="{00000000-0005-0000-0000-0000D1C30000}"/>
    <cellStyle name="20% - Accent1 7 2 4 2 4 3 2" xfId="50313" xr:uid="{00000000-0005-0000-0000-0000D2C30000}"/>
    <cellStyle name="20% - Accent1 7 2 4 2 4 4" xfId="50314" xr:uid="{00000000-0005-0000-0000-0000D3C30000}"/>
    <cellStyle name="20% - Accent1 7 2 4 2 5" xfId="50315" xr:uid="{00000000-0005-0000-0000-0000D4C30000}"/>
    <cellStyle name="20% - Accent1 7 2 4 2 5 2" xfId="50316" xr:uid="{00000000-0005-0000-0000-0000D5C30000}"/>
    <cellStyle name="20% - Accent1 7 2 4 2 5 2 2" xfId="50317" xr:uid="{00000000-0005-0000-0000-0000D6C30000}"/>
    <cellStyle name="20% - Accent1 7 2 4 2 5 3" xfId="50318" xr:uid="{00000000-0005-0000-0000-0000D7C30000}"/>
    <cellStyle name="20% - Accent1 7 2 4 2 6" xfId="50319" xr:uid="{00000000-0005-0000-0000-0000D8C30000}"/>
    <cellStyle name="20% - Accent1 7 2 4 2 6 2" xfId="50320" xr:uid="{00000000-0005-0000-0000-0000D9C30000}"/>
    <cellStyle name="20% - Accent1 7 2 4 2 6 2 2" xfId="50321" xr:uid="{00000000-0005-0000-0000-0000DAC30000}"/>
    <cellStyle name="20% - Accent1 7 2 4 2 6 3" xfId="50322" xr:uid="{00000000-0005-0000-0000-0000DBC30000}"/>
    <cellStyle name="20% - Accent1 7 2 4 2 7" xfId="50323" xr:uid="{00000000-0005-0000-0000-0000DCC30000}"/>
    <cellStyle name="20% - Accent1 7 2 4 2 7 2" xfId="50324" xr:uid="{00000000-0005-0000-0000-0000DDC30000}"/>
    <cellStyle name="20% - Accent1 7 2 4 2 8" xfId="50325" xr:uid="{00000000-0005-0000-0000-0000DEC30000}"/>
    <cellStyle name="20% - Accent1 7 2 4 2 8 2" xfId="50326" xr:uid="{00000000-0005-0000-0000-0000DFC30000}"/>
    <cellStyle name="20% - Accent1 7 2 4 2 9" xfId="50327" xr:uid="{00000000-0005-0000-0000-0000E0C30000}"/>
    <cellStyle name="20% - Accent1 7 2 4 3" xfId="50328" xr:uid="{00000000-0005-0000-0000-0000E1C30000}"/>
    <cellStyle name="20% - Accent1 7 2 4 3 2" xfId="50329" xr:uid="{00000000-0005-0000-0000-0000E2C30000}"/>
    <cellStyle name="20% - Accent1 7 2 4 3 2 2" xfId="50330" xr:uid="{00000000-0005-0000-0000-0000E3C30000}"/>
    <cellStyle name="20% - Accent1 7 2 4 3 2 2 2" xfId="50331" xr:uid="{00000000-0005-0000-0000-0000E4C30000}"/>
    <cellStyle name="20% - Accent1 7 2 4 3 2 2 2 2" xfId="50332" xr:uid="{00000000-0005-0000-0000-0000E5C30000}"/>
    <cellStyle name="20% - Accent1 7 2 4 3 2 2 3" xfId="50333" xr:uid="{00000000-0005-0000-0000-0000E6C30000}"/>
    <cellStyle name="20% - Accent1 7 2 4 3 2 3" xfId="50334" xr:uid="{00000000-0005-0000-0000-0000E7C30000}"/>
    <cellStyle name="20% - Accent1 7 2 4 3 2 3 2" xfId="50335" xr:uid="{00000000-0005-0000-0000-0000E8C30000}"/>
    <cellStyle name="20% - Accent1 7 2 4 3 2 4" xfId="50336" xr:uid="{00000000-0005-0000-0000-0000E9C30000}"/>
    <cellStyle name="20% - Accent1 7 2 4 3 3" xfId="50337" xr:uid="{00000000-0005-0000-0000-0000EAC30000}"/>
    <cellStyle name="20% - Accent1 7 2 4 3 3 2" xfId="50338" xr:uid="{00000000-0005-0000-0000-0000EBC30000}"/>
    <cellStyle name="20% - Accent1 7 2 4 3 3 2 2" xfId="50339" xr:uid="{00000000-0005-0000-0000-0000ECC30000}"/>
    <cellStyle name="20% - Accent1 7 2 4 3 3 2 2 2" xfId="50340" xr:uid="{00000000-0005-0000-0000-0000EDC30000}"/>
    <cellStyle name="20% - Accent1 7 2 4 3 3 2 3" xfId="50341" xr:uid="{00000000-0005-0000-0000-0000EEC30000}"/>
    <cellStyle name="20% - Accent1 7 2 4 3 3 3" xfId="50342" xr:uid="{00000000-0005-0000-0000-0000EFC30000}"/>
    <cellStyle name="20% - Accent1 7 2 4 3 3 3 2" xfId="50343" xr:uid="{00000000-0005-0000-0000-0000F0C30000}"/>
    <cellStyle name="20% - Accent1 7 2 4 3 3 4" xfId="50344" xr:uid="{00000000-0005-0000-0000-0000F1C30000}"/>
    <cellStyle name="20% - Accent1 7 2 4 3 4" xfId="50345" xr:uid="{00000000-0005-0000-0000-0000F2C30000}"/>
    <cellStyle name="20% - Accent1 7 2 4 3 4 2" xfId="50346" xr:uid="{00000000-0005-0000-0000-0000F3C30000}"/>
    <cellStyle name="20% - Accent1 7 2 4 3 4 2 2" xfId="50347" xr:uid="{00000000-0005-0000-0000-0000F4C30000}"/>
    <cellStyle name="20% - Accent1 7 2 4 3 4 2 2 2" xfId="50348" xr:uid="{00000000-0005-0000-0000-0000F5C30000}"/>
    <cellStyle name="20% - Accent1 7 2 4 3 4 2 3" xfId="50349" xr:uid="{00000000-0005-0000-0000-0000F6C30000}"/>
    <cellStyle name="20% - Accent1 7 2 4 3 4 3" xfId="50350" xr:uid="{00000000-0005-0000-0000-0000F7C30000}"/>
    <cellStyle name="20% - Accent1 7 2 4 3 4 3 2" xfId="50351" xr:uid="{00000000-0005-0000-0000-0000F8C30000}"/>
    <cellStyle name="20% - Accent1 7 2 4 3 4 4" xfId="50352" xr:uid="{00000000-0005-0000-0000-0000F9C30000}"/>
    <cellStyle name="20% - Accent1 7 2 4 3 5" xfId="50353" xr:uid="{00000000-0005-0000-0000-0000FAC30000}"/>
    <cellStyle name="20% - Accent1 7 2 4 3 5 2" xfId="50354" xr:uid="{00000000-0005-0000-0000-0000FBC30000}"/>
    <cellStyle name="20% - Accent1 7 2 4 3 5 2 2" xfId="50355" xr:uid="{00000000-0005-0000-0000-0000FCC30000}"/>
    <cellStyle name="20% - Accent1 7 2 4 3 5 3" xfId="50356" xr:uid="{00000000-0005-0000-0000-0000FDC30000}"/>
    <cellStyle name="20% - Accent1 7 2 4 3 6" xfId="50357" xr:uid="{00000000-0005-0000-0000-0000FEC30000}"/>
    <cellStyle name="20% - Accent1 7 2 4 3 6 2" xfId="50358" xr:uid="{00000000-0005-0000-0000-0000FFC30000}"/>
    <cellStyle name="20% - Accent1 7 2 4 3 6 2 2" xfId="50359" xr:uid="{00000000-0005-0000-0000-000000C40000}"/>
    <cellStyle name="20% - Accent1 7 2 4 3 6 3" xfId="50360" xr:uid="{00000000-0005-0000-0000-000001C40000}"/>
    <cellStyle name="20% - Accent1 7 2 4 3 7" xfId="50361" xr:uid="{00000000-0005-0000-0000-000002C40000}"/>
    <cellStyle name="20% - Accent1 7 2 4 3 7 2" xfId="50362" xr:uid="{00000000-0005-0000-0000-000003C40000}"/>
    <cellStyle name="20% - Accent1 7 2 4 3 8" xfId="50363" xr:uid="{00000000-0005-0000-0000-000004C40000}"/>
    <cellStyle name="20% - Accent1 7 2 4 3 8 2" xfId="50364" xr:uid="{00000000-0005-0000-0000-000005C40000}"/>
    <cellStyle name="20% - Accent1 7 2 4 3 9" xfId="50365" xr:uid="{00000000-0005-0000-0000-000006C40000}"/>
    <cellStyle name="20% - Accent1 7 2 4 4" xfId="50366" xr:uid="{00000000-0005-0000-0000-000007C40000}"/>
    <cellStyle name="20% - Accent1 7 2 4 4 2" xfId="50367" xr:uid="{00000000-0005-0000-0000-000008C40000}"/>
    <cellStyle name="20% - Accent1 7 2 4 4 2 2" xfId="50368" xr:uid="{00000000-0005-0000-0000-000009C40000}"/>
    <cellStyle name="20% - Accent1 7 2 4 4 2 2 2" xfId="50369" xr:uid="{00000000-0005-0000-0000-00000AC40000}"/>
    <cellStyle name="20% - Accent1 7 2 4 4 2 3" xfId="50370" xr:uid="{00000000-0005-0000-0000-00000BC40000}"/>
    <cellStyle name="20% - Accent1 7 2 4 4 3" xfId="50371" xr:uid="{00000000-0005-0000-0000-00000CC40000}"/>
    <cellStyle name="20% - Accent1 7 2 4 4 3 2" xfId="50372" xr:uid="{00000000-0005-0000-0000-00000DC40000}"/>
    <cellStyle name="20% - Accent1 7 2 4 4 4" xfId="50373" xr:uid="{00000000-0005-0000-0000-00000EC40000}"/>
    <cellStyle name="20% - Accent1 7 2 4 5" xfId="50374" xr:uid="{00000000-0005-0000-0000-00000FC40000}"/>
    <cellStyle name="20% - Accent1 7 2 4 5 2" xfId="50375" xr:uid="{00000000-0005-0000-0000-000010C40000}"/>
    <cellStyle name="20% - Accent1 7 2 4 5 2 2" xfId="50376" xr:uid="{00000000-0005-0000-0000-000011C40000}"/>
    <cellStyle name="20% - Accent1 7 2 4 5 2 2 2" xfId="50377" xr:uid="{00000000-0005-0000-0000-000012C40000}"/>
    <cellStyle name="20% - Accent1 7 2 4 5 2 3" xfId="50378" xr:uid="{00000000-0005-0000-0000-000013C40000}"/>
    <cellStyle name="20% - Accent1 7 2 4 5 3" xfId="50379" xr:uid="{00000000-0005-0000-0000-000014C40000}"/>
    <cellStyle name="20% - Accent1 7 2 4 5 3 2" xfId="50380" xr:uid="{00000000-0005-0000-0000-000015C40000}"/>
    <cellStyle name="20% - Accent1 7 2 4 5 4" xfId="50381" xr:uid="{00000000-0005-0000-0000-000016C40000}"/>
    <cellStyle name="20% - Accent1 7 2 4 6" xfId="50382" xr:uid="{00000000-0005-0000-0000-000017C40000}"/>
    <cellStyle name="20% - Accent1 7 2 4 6 2" xfId="50383" xr:uid="{00000000-0005-0000-0000-000018C40000}"/>
    <cellStyle name="20% - Accent1 7 2 4 6 2 2" xfId="50384" xr:uid="{00000000-0005-0000-0000-000019C40000}"/>
    <cellStyle name="20% - Accent1 7 2 4 6 2 2 2" xfId="50385" xr:uid="{00000000-0005-0000-0000-00001AC40000}"/>
    <cellStyle name="20% - Accent1 7 2 4 6 2 3" xfId="50386" xr:uid="{00000000-0005-0000-0000-00001BC40000}"/>
    <cellStyle name="20% - Accent1 7 2 4 6 3" xfId="50387" xr:uid="{00000000-0005-0000-0000-00001CC40000}"/>
    <cellStyle name="20% - Accent1 7 2 4 6 3 2" xfId="50388" xr:uid="{00000000-0005-0000-0000-00001DC40000}"/>
    <cellStyle name="20% - Accent1 7 2 4 6 4" xfId="50389" xr:uid="{00000000-0005-0000-0000-00001EC40000}"/>
    <cellStyle name="20% - Accent1 7 2 4 7" xfId="50390" xr:uid="{00000000-0005-0000-0000-00001FC40000}"/>
    <cellStyle name="20% - Accent1 7 2 4 7 2" xfId="50391" xr:uid="{00000000-0005-0000-0000-000020C40000}"/>
    <cellStyle name="20% - Accent1 7 2 4 7 2 2" xfId="50392" xr:uid="{00000000-0005-0000-0000-000021C40000}"/>
    <cellStyle name="20% - Accent1 7 2 4 7 3" xfId="50393" xr:uid="{00000000-0005-0000-0000-000022C40000}"/>
    <cellStyle name="20% - Accent1 7 2 4 8" xfId="50394" xr:uid="{00000000-0005-0000-0000-000023C40000}"/>
    <cellStyle name="20% - Accent1 7 2 4 8 2" xfId="50395" xr:uid="{00000000-0005-0000-0000-000024C40000}"/>
    <cellStyle name="20% - Accent1 7 2 4 8 2 2" xfId="50396" xr:uid="{00000000-0005-0000-0000-000025C40000}"/>
    <cellStyle name="20% - Accent1 7 2 4 8 3" xfId="50397" xr:uid="{00000000-0005-0000-0000-000026C40000}"/>
    <cellStyle name="20% - Accent1 7 2 4 9" xfId="50398" xr:uid="{00000000-0005-0000-0000-000027C40000}"/>
    <cellStyle name="20% - Accent1 7 2 4 9 2" xfId="50399" xr:uid="{00000000-0005-0000-0000-000028C40000}"/>
    <cellStyle name="20% - Accent1 7 2 5" xfId="50400" xr:uid="{00000000-0005-0000-0000-000029C40000}"/>
    <cellStyle name="20% - Accent1 7 2 5 10" xfId="50401" xr:uid="{00000000-0005-0000-0000-00002AC40000}"/>
    <cellStyle name="20% - Accent1 7 2 5 10 2" xfId="50402" xr:uid="{00000000-0005-0000-0000-00002BC40000}"/>
    <cellStyle name="20% - Accent1 7 2 5 11" xfId="50403" xr:uid="{00000000-0005-0000-0000-00002CC40000}"/>
    <cellStyle name="20% - Accent1 7 2 5 2" xfId="50404" xr:uid="{00000000-0005-0000-0000-00002DC40000}"/>
    <cellStyle name="20% - Accent1 7 2 5 2 2" xfId="50405" xr:uid="{00000000-0005-0000-0000-00002EC40000}"/>
    <cellStyle name="20% - Accent1 7 2 5 2 2 2" xfId="50406" xr:uid="{00000000-0005-0000-0000-00002FC40000}"/>
    <cellStyle name="20% - Accent1 7 2 5 2 2 2 2" xfId="50407" xr:uid="{00000000-0005-0000-0000-000030C40000}"/>
    <cellStyle name="20% - Accent1 7 2 5 2 2 2 2 2" xfId="50408" xr:uid="{00000000-0005-0000-0000-000031C40000}"/>
    <cellStyle name="20% - Accent1 7 2 5 2 2 2 3" xfId="50409" xr:uid="{00000000-0005-0000-0000-000032C40000}"/>
    <cellStyle name="20% - Accent1 7 2 5 2 2 3" xfId="50410" xr:uid="{00000000-0005-0000-0000-000033C40000}"/>
    <cellStyle name="20% - Accent1 7 2 5 2 2 3 2" xfId="50411" xr:uid="{00000000-0005-0000-0000-000034C40000}"/>
    <cellStyle name="20% - Accent1 7 2 5 2 2 4" xfId="50412" xr:uid="{00000000-0005-0000-0000-000035C40000}"/>
    <cellStyle name="20% - Accent1 7 2 5 2 3" xfId="50413" xr:uid="{00000000-0005-0000-0000-000036C40000}"/>
    <cellStyle name="20% - Accent1 7 2 5 2 3 2" xfId="50414" xr:uid="{00000000-0005-0000-0000-000037C40000}"/>
    <cellStyle name="20% - Accent1 7 2 5 2 3 2 2" xfId="50415" xr:uid="{00000000-0005-0000-0000-000038C40000}"/>
    <cellStyle name="20% - Accent1 7 2 5 2 3 2 2 2" xfId="50416" xr:uid="{00000000-0005-0000-0000-000039C40000}"/>
    <cellStyle name="20% - Accent1 7 2 5 2 3 2 3" xfId="50417" xr:uid="{00000000-0005-0000-0000-00003AC40000}"/>
    <cellStyle name="20% - Accent1 7 2 5 2 3 3" xfId="50418" xr:uid="{00000000-0005-0000-0000-00003BC40000}"/>
    <cellStyle name="20% - Accent1 7 2 5 2 3 3 2" xfId="50419" xr:uid="{00000000-0005-0000-0000-00003CC40000}"/>
    <cellStyle name="20% - Accent1 7 2 5 2 3 4" xfId="50420" xr:uid="{00000000-0005-0000-0000-00003DC40000}"/>
    <cellStyle name="20% - Accent1 7 2 5 2 4" xfId="50421" xr:uid="{00000000-0005-0000-0000-00003EC40000}"/>
    <cellStyle name="20% - Accent1 7 2 5 2 4 2" xfId="50422" xr:uid="{00000000-0005-0000-0000-00003FC40000}"/>
    <cellStyle name="20% - Accent1 7 2 5 2 4 2 2" xfId="50423" xr:uid="{00000000-0005-0000-0000-000040C40000}"/>
    <cellStyle name="20% - Accent1 7 2 5 2 4 2 2 2" xfId="50424" xr:uid="{00000000-0005-0000-0000-000041C40000}"/>
    <cellStyle name="20% - Accent1 7 2 5 2 4 2 3" xfId="50425" xr:uid="{00000000-0005-0000-0000-000042C40000}"/>
    <cellStyle name="20% - Accent1 7 2 5 2 4 3" xfId="50426" xr:uid="{00000000-0005-0000-0000-000043C40000}"/>
    <cellStyle name="20% - Accent1 7 2 5 2 4 3 2" xfId="50427" xr:uid="{00000000-0005-0000-0000-000044C40000}"/>
    <cellStyle name="20% - Accent1 7 2 5 2 4 4" xfId="50428" xr:uid="{00000000-0005-0000-0000-000045C40000}"/>
    <cellStyle name="20% - Accent1 7 2 5 2 5" xfId="50429" xr:uid="{00000000-0005-0000-0000-000046C40000}"/>
    <cellStyle name="20% - Accent1 7 2 5 2 5 2" xfId="50430" xr:uid="{00000000-0005-0000-0000-000047C40000}"/>
    <cellStyle name="20% - Accent1 7 2 5 2 5 2 2" xfId="50431" xr:uid="{00000000-0005-0000-0000-000048C40000}"/>
    <cellStyle name="20% - Accent1 7 2 5 2 5 3" xfId="50432" xr:uid="{00000000-0005-0000-0000-000049C40000}"/>
    <cellStyle name="20% - Accent1 7 2 5 2 6" xfId="50433" xr:uid="{00000000-0005-0000-0000-00004AC40000}"/>
    <cellStyle name="20% - Accent1 7 2 5 2 6 2" xfId="50434" xr:uid="{00000000-0005-0000-0000-00004BC40000}"/>
    <cellStyle name="20% - Accent1 7 2 5 2 6 2 2" xfId="50435" xr:uid="{00000000-0005-0000-0000-00004CC40000}"/>
    <cellStyle name="20% - Accent1 7 2 5 2 6 3" xfId="50436" xr:uid="{00000000-0005-0000-0000-00004DC40000}"/>
    <cellStyle name="20% - Accent1 7 2 5 2 7" xfId="50437" xr:uid="{00000000-0005-0000-0000-00004EC40000}"/>
    <cellStyle name="20% - Accent1 7 2 5 2 7 2" xfId="50438" xr:uid="{00000000-0005-0000-0000-00004FC40000}"/>
    <cellStyle name="20% - Accent1 7 2 5 2 8" xfId="50439" xr:uid="{00000000-0005-0000-0000-000050C40000}"/>
    <cellStyle name="20% - Accent1 7 2 5 2 8 2" xfId="50440" xr:uid="{00000000-0005-0000-0000-000051C40000}"/>
    <cellStyle name="20% - Accent1 7 2 5 2 9" xfId="50441" xr:uid="{00000000-0005-0000-0000-000052C40000}"/>
    <cellStyle name="20% - Accent1 7 2 5 3" xfId="50442" xr:uid="{00000000-0005-0000-0000-000053C40000}"/>
    <cellStyle name="20% - Accent1 7 2 5 3 2" xfId="50443" xr:uid="{00000000-0005-0000-0000-000054C40000}"/>
    <cellStyle name="20% - Accent1 7 2 5 3 2 2" xfId="50444" xr:uid="{00000000-0005-0000-0000-000055C40000}"/>
    <cellStyle name="20% - Accent1 7 2 5 3 2 2 2" xfId="50445" xr:uid="{00000000-0005-0000-0000-000056C40000}"/>
    <cellStyle name="20% - Accent1 7 2 5 3 2 2 2 2" xfId="50446" xr:uid="{00000000-0005-0000-0000-000057C40000}"/>
    <cellStyle name="20% - Accent1 7 2 5 3 2 2 3" xfId="50447" xr:uid="{00000000-0005-0000-0000-000058C40000}"/>
    <cellStyle name="20% - Accent1 7 2 5 3 2 3" xfId="50448" xr:uid="{00000000-0005-0000-0000-000059C40000}"/>
    <cellStyle name="20% - Accent1 7 2 5 3 2 3 2" xfId="50449" xr:uid="{00000000-0005-0000-0000-00005AC40000}"/>
    <cellStyle name="20% - Accent1 7 2 5 3 2 4" xfId="50450" xr:uid="{00000000-0005-0000-0000-00005BC40000}"/>
    <cellStyle name="20% - Accent1 7 2 5 3 3" xfId="50451" xr:uid="{00000000-0005-0000-0000-00005CC40000}"/>
    <cellStyle name="20% - Accent1 7 2 5 3 3 2" xfId="50452" xr:uid="{00000000-0005-0000-0000-00005DC40000}"/>
    <cellStyle name="20% - Accent1 7 2 5 3 3 2 2" xfId="50453" xr:uid="{00000000-0005-0000-0000-00005EC40000}"/>
    <cellStyle name="20% - Accent1 7 2 5 3 3 2 2 2" xfId="50454" xr:uid="{00000000-0005-0000-0000-00005FC40000}"/>
    <cellStyle name="20% - Accent1 7 2 5 3 3 2 3" xfId="50455" xr:uid="{00000000-0005-0000-0000-000060C40000}"/>
    <cellStyle name="20% - Accent1 7 2 5 3 3 3" xfId="50456" xr:uid="{00000000-0005-0000-0000-000061C40000}"/>
    <cellStyle name="20% - Accent1 7 2 5 3 3 3 2" xfId="50457" xr:uid="{00000000-0005-0000-0000-000062C40000}"/>
    <cellStyle name="20% - Accent1 7 2 5 3 3 4" xfId="50458" xr:uid="{00000000-0005-0000-0000-000063C40000}"/>
    <cellStyle name="20% - Accent1 7 2 5 3 4" xfId="50459" xr:uid="{00000000-0005-0000-0000-000064C40000}"/>
    <cellStyle name="20% - Accent1 7 2 5 3 4 2" xfId="50460" xr:uid="{00000000-0005-0000-0000-000065C40000}"/>
    <cellStyle name="20% - Accent1 7 2 5 3 4 2 2" xfId="50461" xr:uid="{00000000-0005-0000-0000-000066C40000}"/>
    <cellStyle name="20% - Accent1 7 2 5 3 4 2 2 2" xfId="50462" xr:uid="{00000000-0005-0000-0000-000067C40000}"/>
    <cellStyle name="20% - Accent1 7 2 5 3 4 2 3" xfId="50463" xr:uid="{00000000-0005-0000-0000-000068C40000}"/>
    <cellStyle name="20% - Accent1 7 2 5 3 4 3" xfId="50464" xr:uid="{00000000-0005-0000-0000-000069C40000}"/>
    <cellStyle name="20% - Accent1 7 2 5 3 4 3 2" xfId="50465" xr:uid="{00000000-0005-0000-0000-00006AC40000}"/>
    <cellStyle name="20% - Accent1 7 2 5 3 4 4" xfId="50466" xr:uid="{00000000-0005-0000-0000-00006BC40000}"/>
    <cellStyle name="20% - Accent1 7 2 5 3 5" xfId="50467" xr:uid="{00000000-0005-0000-0000-00006CC40000}"/>
    <cellStyle name="20% - Accent1 7 2 5 3 5 2" xfId="50468" xr:uid="{00000000-0005-0000-0000-00006DC40000}"/>
    <cellStyle name="20% - Accent1 7 2 5 3 5 2 2" xfId="50469" xr:uid="{00000000-0005-0000-0000-00006EC40000}"/>
    <cellStyle name="20% - Accent1 7 2 5 3 5 3" xfId="50470" xr:uid="{00000000-0005-0000-0000-00006FC40000}"/>
    <cellStyle name="20% - Accent1 7 2 5 3 6" xfId="50471" xr:uid="{00000000-0005-0000-0000-000070C40000}"/>
    <cellStyle name="20% - Accent1 7 2 5 3 6 2" xfId="50472" xr:uid="{00000000-0005-0000-0000-000071C40000}"/>
    <cellStyle name="20% - Accent1 7 2 5 3 6 2 2" xfId="50473" xr:uid="{00000000-0005-0000-0000-000072C40000}"/>
    <cellStyle name="20% - Accent1 7 2 5 3 6 3" xfId="50474" xr:uid="{00000000-0005-0000-0000-000073C40000}"/>
    <cellStyle name="20% - Accent1 7 2 5 3 7" xfId="50475" xr:uid="{00000000-0005-0000-0000-000074C40000}"/>
    <cellStyle name="20% - Accent1 7 2 5 3 7 2" xfId="50476" xr:uid="{00000000-0005-0000-0000-000075C40000}"/>
    <cellStyle name="20% - Accent1 7 2 5 3 8" xfId="50477" xr:uid="{00000000-0005-0000-0000-000076C40000}"/>
    <cellStyle name="20% - Accent1 7 2 5 3 8 2" xfId="50478" xr:uid="{00000000-0005-0000-0000-000077C40000}"/>
    <cellStyle name="20% - Accent1 7 2 5 3 9" xfId="50479" xr:uid="{00000000-0005-0000-0000-000078C40000}"/>
    <cellStyle name="20% - Accent1 7 2 5 4" xfId="50480" xr:uid="{00000000-0005-0000-0000-000079C40000}"/>
    <cellStyle name="20% - Accent1 7 2 5 4 2" xfId="50481" xr:uid="{00000000-0005-0000-0000-00007AC40000}"/>
    <cellStyle name="20% - Accent1 7 2 5 4 2 2" xfId="50482" xr:uid="{00000000-0005-0000-0000-00007BC40000}"/>
    <cellStyle name="20% - Accent1 7 2 5 4 2 2 2" xfId="50483" xr:uid="{00000000-0005-0000-0000-00007CC40000}"/>
    <cellStyle name="20% - Accent1 7 2 5 4 2 3" xfId="50484" xr:uid="{00000000-0005-0000-0000-00007DC40000}"/>
    <cellStyle name="20% - Accent1 7 2 5 4 3" xfId="50485" xr:uid="{00000000-0005-0000-0000-00007EC40000}"/>
    <cellStyle name="20% - Accent1 7 2 5 4 3 2" xfId="50486" xr:uid="{00000000-0005-0000-0000-00007FC40000}"/>
    <cellStyle name="20% - Accent1 7 2 5 4 4" xfId="50487" xr:uid="{00000000-0005-0000-0000-000080C40000}"/>
    <cellStyle name="20% - Accent1 7 2 5 5" xfId="50488" xr:uid="{00000000-0005-0000-0000-000081C40000}"/>
    <cellStyle name="20% - Accent1 7 2 5 5 2" xfId="50489" xr:uid="{00000000-0005-0000-0000-000082C40000}"/>
    <cellStyle name="20% - Accent1 7 2 5 5 2 2" xfId="50490" xr:uid="{00000000-0005-0000-0000-000083C40000}"/>
    <cellStyle name="20% - Accent1 7 2 5 5 2 2 2" xfId="50491" xr:uid="{00000000-0005-0000-0000-000084C40000}"/>
    <cellStyle name="20% - Accent1 7 2 5 5 2 3" xfId="50492" xr:uid="{00000000-0005-0000-0000-000085C40000}"/>
    <cellStyle name="20% - Accent1 7 2 5 5 3" xfId="50493" xr:uid="{00000000-0005-0000-0000-000086C40000}"/>
    <cellStyle name="20% - Accent1 7 2 5 5 3 2" xfId="50494" xr:uid="{00000000-0005-0000-0000-000087C40000}"/>
    <cellStyle name="20% - Accent1 7 2 5 5 4" xfId="50495" xr:uid="{00000000-0005-0000-0000-000088C40000}"/>
    <cellStyle name="20% - Accent1 7 2 5 6" xfId="50496" xr:uid="{00000000-0005-0000-0000-000089C40000}"/>
    <cellStyle name="20% - Accent1 7 2 5 6 2" xfId="50497" xr:uid="{00000000-0005-0000-0000-00008AC40000}"/>
    <cellStyle name="20% - Accent1 7 2 5 6 2 2" xfId="50498" xr:uid="{00000000-0005-0000-0000-00008BC40000}"/>
    <cellStyle name="20% - Accent1 7 2 5 6 2 2 2" xfId="50499" xr:uid="{00000000-0005-0000-0000-00008CC40000}"/>
    <cellStyle name="20% - Accent1 7 2 5 6 2 3" xfId="50500" xr:uid="{00000000-0005-0000-0000-00008DC40000}"/>
    <cellStyle name="20% - Accent1 7 2 5 6 3" xfId="50501" xr:uid="{00000000-0005-0000-0000-00008EC40000}"/>
    <cellStyle name="20% - Accent1 7 2 5 6 3 2" xfId="50502" xr:uid="{00000000-0005-0000-0000-00008FC40000}"/>
    <cellStyle name="20% - Accent1 7 2 5 6 4" xfId="50503" xr:uid="{00000000-0005-0000-0000-000090C40000}"/>
    <cellStyle name="20% - Accent1 7 2 5 7" xfId="50504" xr:uid="{00000000-0005-0000-0000-000091C40000}"/>
    <cellStyle name="20% - Accent1 7 2 5 7 2" xfId="50505" xr:uid="{00000000-0005-0000-0000-000092C40000}"/>
    <cellStyle name="20% - Accent1 7 2 5 7 2 2" xfId="50506" xr:uid="{00000000-0005-0000-0000-000093C40000}"/>
    <cellStyle name="20% - Accent1 7 2 5 7 3" xfId="50507" xr:uid="{00000000-0005-0000-0000-000094C40000}"/>
    <cellStyle name="20% - Accent1 7 2 5 8" xfId="50508" xr:uid="{00000000-0005-0000-0000-000095C40000}"/>
    <cellStyle name="20% - Accent1 7 2 5 8 2" xfId="50509" xr:uid="{00000000-0005-0000-0000-000096C40000}"/>
    <cellStyle name="20% - Accent1 7 2 5 8 2 2" xfId="50510" xr:uid="{00000000-0005-0000-0000-000097C40000}"/>
    <cellStyle name="20% - Accent1 7 2 5 8 3" xfId="50511" xr:uid="{00000000-0005-0000-0000-000098C40000}"/>
    <cellStyle name="20% - Accent1 7 2 5 9" xfId="50512" xr:uid="{00000000-0005-0000-0000-000099C40000}"/>
    <cellStyle name="20% - Accent1 7 2 5 9 2" xfId="50513" xr:uid="{00000000-0005-0000-0000-00009AC40000}"/>
    <cellStyle name="20% - Accent1 7 2 6" xfId="50514" xr:uid="{00000000-0005-0000-0000-00009BC40000}"/>
    <cellStyle name="20% - Accent1 7 2 6 2" xfId="50515" xr:uid="{00000000-0005-0000-0000-00009CC40000}"/>
    <cellStyle name="20% - Accent1 7 2 6 2 2" xfId="50516" xr:uid="{00000000-0005-0000-0000-00009DC40000}"/>
    <cellStyle name="20% - Accent1 7 2 6 2 2 2" xfId="50517" xr:uid="{00000000-0005-0000-0000-00009EC40000}"/>
    <cellStyle name="20% - Accent1 7 2 6 2 2 2 2" xfId="50518" xr:uid="{00000000-0005-0000-0000-00009FC40000}"/>
    <cellStyle name="20% - Accent1 7 2 6 2 2 3" xfId="50519" xr:uid="{00000000-0005-0000-0000-0000A0C40000}"/>
    <cellStyle name="20% - Accent1 7 2 6 2 3" xfId="50520" xr:uid="{00000000-0005-0000-0000-0000A1C40000}"/>
    <cellStyle name="20% - Accent1 7 2 6 2 3 2" xfId="50521" xr:uid="{00000000-0005-0000-0000-0000A2C40000}"/>
    <cellStyle name="20% - Accent1 7 2 6 2 4" xfId="50522" xr:uid="{00000000-0005-0000-0000-0000A3C40000}"/>
    <cellStyle name="20% - Accent1 7 2 6 3" xfId="50523" xr:uid="{00000000-0005-0000-0000-0000A4C40000}"/>
    <cellStyle name="20% - Accent1 7 2 6 3 2" xfId="50524" xr:uid="{00000000-0005-0000-0000-0000A5C40000}"/>
    <cellStyle name="20% - Accent1 7 2 6 3 2 2" xfId="50525" xr:uid="{00000000-0005-0000-0000-0000A6C40000}"/>
    <cellStyle name="20% - Accent1 7 2 6 3 2 2 2" xfId="50526" xr:uid="{00000000-0005-0000-0000-0000A7C40000}"/>
    <cellStyle name="20% - Accent1 7 2 6 3 2 3" xfId="50527" xr:uid="{00000000-0005-0000-0000-0000A8C40000}"/>
    <cellStyle name="20% - Accent1 7 2 6 3 3" xfId="50528" xr:uid="{00000000-0005-0000-0000-0000A9C40000}"/>
    <cellStyle name="20% - Accent1 7 2 6 3 3 2" xfId="50529" xr:uid="{00000000-0005-0000-0000-0000AAC40000}"/>
    <cellStyle name="20% - Accent1 7 2 6 3 4" xfId="50530" xr:uid="{00000000-0005-0000-0000-0000ABC40000}"/>
    <cellStyle name="20% - Accent1 7 2 6 4" xfId="50531" xr:uid="{00000000-0005-0000-0000-0000ACC40000}"/>
    <cellStyle name="20% - Accent1 7 2 6 4 2" xfId="50532" xr:uid="{00000000-0005-0000-0000-0000ADC40000}"/>
    <cellStyle name="20% - Accent1 7 2 6 4 2 2" xfId="50533" xr:uid="{00000000-0005-0000-0000-0000AEC40000}"/>
    <cellStyle name="20% - Accent1 7 2 6 4 2 2 2" xfId="50534" xr:uid="{00000000-0005-0000-0000-0000AFC40000}"/>
    <cellStyle name="20% - Accent1 7 2 6 4 2 3" xfId="50535" xr:uid="{00000000-0005-0000-0000-0000B0C40000}"/>
    <cellStyle name="20% - Accent1 7 2 6 4 3" xfId="50536" xr:uid="{00000000-0005-0000-0000-0000B1C40000}"/>
    <cellStyle name="20% - Accent1 7 2 6 4 3 2" xfId="50537" xr:uid="{00000000-0005-0000-0000-0000B2C40000}"/>
    <cellStyle name="20% - Accent1 7 2 6 4 4" xfId="50538" xr:uid="{00000000-0005-0000-0000-0000B3C40000}"/>
    <cellStyle name="20% - Accent1 7 2 6 5" xfId="50539" xr:uid="{00000000-0005-0000-0000-0000B4C40000}"/>
    <cellStyle name="20% - Accent1 7 2 6 5 2" xfId="50540" xr:uid="{00000000-0005-0000-0000-0000B5C40000}"/>
    <cellStyle name="20% - Accent1 7 2 6 5 2 2" xfId="50541" xr:uid="{00000000-0005-0000-0000-0000B6C40000}"/>
    <cellStyle name="20% - Accent1 7 2 6 5 3" xfId="50542" xr:uid="{00000000-0005-0000-0000-0000B7C40000}"/>
    <cellStyle name="20% - Accent1 7 2 6 6" xfId="50543" xr:uid="{00000000-0005-0000-0000-0000B8C40000}"/>
    <cellStyle name="20% - Accent1 7 2 6 6 2" xfId="50544" xr:uid="{00000000-0005-0000-0000-0000B9C40000}"/>
    <cellStyle name="20% - Accent1 7 2 6 6 2 2" xfId="50545" xr:uid="{00000000-0005-0000-0000-0000BAC40000}"/>
    <cellStyle name="20% - Accent1 7 2 6 6 3" xfId="50546" xr:uid="{00000000-0005-0000-0000-0000BBC40000}"/>
    <cellStyle name="20% - Accent1 7 2 6 7" xfId="50547" xr:uid="{00000000-0005-0000-0000-0000BCC40000}"/>
    <cellStyle name="20% - Accent1 7 2 6 7 2" xfId="50548" xr:uid="{00000000-0005-0000-0000-0000BDC40000}"/>
    <cellStyle name="20% - Accent1 7 2 6 8" xfId="50549" xr:uid="{00000000-0005-0000-0000-0000BEC40000}"/>
    <cellStyle name="20% - Accent1 7 2 6 8 2" xfId="50550" xr:uid="{00000000-0005-0000-0000-0000BFC40000}"/>
    <cellStyle name="20% - Accent1 7 2 6 9" xfId="50551" xr:uid="{00000000-0005-0000-0000-0000C0C40000}"/>
    <cellStyle name="20% - Accent1 7 2 7" xfId="50552" xr:uid="{00000000-0005-0000-0000-0000C1C40000}"/>
    <cellStyle name="20% - Accent1 7 2 7 2" xfId="50553" xr:uid="{00000000-0005-0000-0000-0000C2C40000}"/>
    <cellStyle name="20% - Accent1 7 2 7 2 2" xfId="50554" xr:uid="{00000000-0005-0000-0000-0000C3C40000}"/>
    <cellStyle name="20% - Accent1 7 2 7 2 2 2" xfId="50555" xr:uid="{00000000-0005-0000-0000-0000C4C40000}"/>
    <cellStyle name="20% - Accent1 7 2 7 2 2 2 2" xfId="50556" xr:uid="{00000000-0005-0000-0000-0000C5C40000}"/>
    <cellStyle name="20% - Accent1 7 2 7 2 2 3" xfId="50557" xr:uid="{00000000-0005-0000-0000-0000C6C40000}"/>
    <cellStyle name="20% - Accent1 7 2 7 2 3" xfId="50558" xr:uid="{00000000-0005-0000-0000-0000C7C40000}"/>
    <cellStyle name="20% - Accent1 7 2 7 2 3 2" xfId="50559" xr:uid="{00000000-0005-0000-0000-0000C8C40000}"/>
    <cellStyle name="20% - Accent1 7 2 7 2 4" xfId="50560" xr:uid="{00000000-0005-0000-0000-0000C9C40000}"/>
    <cellStyle name="20% - Accent1 7 2 7 3" xfId="50561" xr:uid="{00000000-0005-0000-0000-0000CAC40000}"/>
    <cellStyle name="20% - Accent1 7 2 7 3 2" xfId="50562" xr:uid="{00000000-0005-0000-0000-0000CBC40000}"/>
    <cellStyle name="20% - Accent1 7 2 7 3 2 2" xfId="50563" xr:uid="{00000000-0005-0000-0000-0000CCC40000}"/>
    <cellStyle name="20% - Accent1 7 2 7 3 2 2 2" xfId="50564" xr:uid="{00000000-0005-0000-0000-0000CDC40000}"/>
    <cellStyle name="20% - Accent1 7 2 7 3 2 3" xfId="50565" xr:uid="{00000000-0005-0000-0000-0000CEC40000}"/>
    <cellStyle name="20% - Accent1 7 2 7 3 3" xfId="50566" xr:uid="{00000000-0005-0000-0000-0000CFC40000}"/>
    <cellStyle name="20% - Accent1 7 2 7 3 3 2" xfId="50567" xr:uid="{00000000-0005-0000-0000-0000D0C40000}"/>
    <cellStyle name="20% - Accent1 7 2 7 3 4" xfId="50568" xr:uid="{00000000-0005-0000-0000-0000D1C40000}"/>
    <cellStyle name="20% - Accent1 7 2 7 4" xfId="50569" xr:uid="{00000000-0005-0000-0000-0000D2C40000}"/>
    <cellStyle name="20% - Accent1 7 2 7 4 2" xfId="50570" xr:uid="{00000000-0005-0000-0000-0000D3C40000}"/>
    <cellStyle name="20% - Accent1 7 2 7 4 2 2" xfId="50571" xr:uid="{00000000-0005-0000-0000-0000D4C40000}"/>
    <cellStyle name="20% - Accent1 7 2 7 4 2 2 2" xfId="50572" xr:uid="{00000000-0005-0000-0000-0000D5C40000}"/>
    <cellStyle name="20% - Accent1 7 2 7 4 2 3" xfId="50573" xr:uid="{00000000-0005-0000-0000-0000D6C40000}"/>
    <cellStyle name="20% - Accent1 7 2 7 4 3" xfId="50574" xr:uid="{00000000-0005-0000-0000-0000D7C40000}"/>
    <cellStyle name="20% - Accent1 7 2 7 4 3 2" xfId="50575" xr:uid="{00000000-0005-0000-0000-0000D8C40000}"/>
    <cellStyle name="20% - Accent1 7 2 7 4 4" xfId="50576" xr:uid="{00000000-0005-0000-0000-0000D9C40000}"/>
    <cellStyle name="20% - Accent1 7 2 7 5" xfId="50577" xr:uid="{00000000-0005-0000-0000-0000DAC40000}"/>
    <cellStyle name="20% - Accent1 7 2 7 5 2" xfId="50578" xr:uid="{00000000-0005-0000-0000-0000DBC40000}"/>
    <cellStyle name="20% - Accent1 7 2 7 5 2 2" xfId="50579" xr:uid="{00000000-0005-0000-0000-0000DCC40000}"/>
    <cellStyle name="20% - Accent1 7 2 7 5 3" xfId="50580" xr:uid="{00000000-0005-0000-0000-0000DDC40000}"/>
    <cellStyle name="20% - Accent1 7 2 7 6" xfId="50581" xr:uid="{00000000-0005-0000-0000-0000DEC40000}"/>
    <cellStyle name="20% - Accent1 7 2 7 6 2" xfId="50582" xr:uid="{00000000-0005-0000-0000-0000DFC40000}"/>
    <cellStyle name="20% - Accent1 7 2 7 6 2 2" xfId="50583" xr:uid="{00000000-0005-0000-0000-0000E0C40000}"/>
    <cellStyle name="20% - Accent1 7 2 7 6 3" xfId="50584" xr:uid="{00000000-0005-0000-0000-0000E1C40000}"/>
    <cellStyle name="20% - Accent1 7 2 7 7" xfId="50585" xr:uid="{00000000-0005-0000-0000-0000E2C40000}"/>
    <cellStyle name="20% - Accent1 7 2 7 7 2" xfId="50586" xr:uid="{00000000-0005-0000-0000-0000E3C40000}"/>
    <cellStyle name="20% - Accent1 7 2 7 8" xfId="50587" xr:uid="{00000000-0005-0000-0000-0000E4C40000}"/>
    <cellStyle name="20% - Accent1 7 2 7 8 2" xfId="50588" xr:uid="{00000000-0005-0000-0000-0000E5C40000}"/>
    <cellStyle name="20% - Accent1 7 2 7 9" xfId="50589" xr:uid="{00000000-0005-0000-0000-0000E6C40000}"/>
    <cellStyle name="20% - Accent1 7 2 8" xfId="50590" xr:uid="{00000000-0005-0000-0000-0000E7C40000}"/>
    <cellStyle name="20% - Accent1 7 2 8 2" xfId="50591" xr:uid="{00000000-0005-0000-0000-0000E8C40000}"/>
    <cellStyle name="20% - Accent1 7 2 8 2 2" xfId="50592" xr:uid="{00000000-0005-0000-0000-0000E9C40000}"/>
    <cellStyle name="20% - Accent1 7 2 8 2 2 2" xfId="50593" xr:uid="{00000000-0005-0000-0000-0000EAC40000}"/>
    <cellStyle name="20% - Accent1 7 2 8 2 3" xfId="50594" xr:uid="{00000000-0005-0000-0000-0000EBC40000}"/>
    <cellStyle name="20% - Accent1 7 2 8 3" xfId="50595" xr:uid="{00000000-0005-0000-0000-0000ECC40000}"/>
    <cellStyle name="20% - Accent1 7 2 8 3 2" xfId="50596" xr:uid="{00000000-0005-0000-0000-0000EDC40000}"/>
    <cellStyle name="20% - Accent1 7 2 8 4" xfId="50597" xr:uid="{00000000-0005-0000-0000-0000EEC40000}"/>
    <cellStyle name="20% - Accent1 7 2 9" xfId="50598" xr:uid="{00000000-0005-0000-0000-0000EFC40000}"/>
    <cellStyle name="20% - Accent1 7 2 9 2" xfId="50599" xr:uid="{00000000-0005-0000-0000-0000F0C40000}"/>
    <cellStyle name="20% - Accent1 7 2 9 2 2" xfId="50600" xr:uid="{00000000-0005-0000-0000-0000F1C40000}"/>
    <cellStyle name="20% - Accent1 7 2 9 2 2 2" xfId="50601" xr:uid="{00000000-0005-0000-0000-0000F2C40000}"/>
    <cellStyle name="20% - Accent1 7 2 9 2 3" xfId="50602" xr:uid="{00000000-0005-0000-0000-0000F3C40000}"/>
    <cellStyle name="20% - Accent1 7 2 9 3" xfId="50603" xr:uid="{00000000-0005-0000-0000-0000F4C40000}"/>
    <cellStyle name="20% - Accent1 7 2 9 3 2" xfId="50604" xr:uid="{00000000-0005-0000-0000-0000F5C40000}"/>
    <cellStyle name="20% - Accent1 7 2 9 4" xfId="50605" xr:uid="{00000000-0005-0000-0000-0000F6C40000}"/>
    <cellStyle name="20% - Accent1 7 3" xfId="50606" xr:uid="{00000000-0005-0000-0000-0000F7C40000}"/>
    <cellStyle name="20% - Accent1 7 3 10" xfId="50607" xr:uid="{00000000-0005-0000-0000-0000F8C40000}"/>
    <cellStyle name="20% - Accent1 7 3 10 2" xfId="50608" xr:uid="{00000000-0005-0000-0000-0000F9C40000}"/>
    <cellStyle name="20% - Accent1 7 3 10 2 2" xfId="50609" xr:uid="{00000000-0005-0000-0000-0000FAC40000}"/>
    <cellStyle name="20% - Accent1 7 3 10 3" xfId="50610" xr:uid="{00000000-0005-0000-0000-0000FBC40000}"/>
    <cellStyle name="20% - Accent1 7 3 11" xfId="50611" xr:uid="{00000000-0005-0000-0000-0000FCC40000}"/>
    <cellStyle name="20% - Accent1 7 3 11 2" xfId="50612" xr:uid="{00000000-0005-0000-0000-0000FDC40000}"/>
    <cellStyle name="20% - Accent1 7 3 11 2 2" xfId="50613" xr:uid="{00000000-0005-0000-0000-0000FEC40000}"/>
    <cellStyle name="20% - Accent1 7 3 11 3" xfId="50614" xr:uid="{00000000-0005-0000-0000-0000FFC40000}"/>
    <cellStyle name="20% - Accent1 7 3 12" xfId="50615" xr:uid="{00000000-0005-0000-0000-000000C50000}"/>
    <cellStyle name="20% - Accent1 7 3 12 2" xfId="50616" xr:uid="{00000000-0005-0000-0000-000001C50000}"/>
    <cellStyle name="20% - Accent1 7 3 13" xfId="50617" xr:uid="{00000000-0005-0000-0000-000002C50000}"/>
    <cellStyle name="20% - Accent1 7 3 13 2" xfId="50618" xr:uid="{00000000-0005-0000-0000-000003C50000}"/>
    <cellStyle name="20% - Accent1 7 3 14" xfId="50619" xr:uid="{00000000-0005-0000-0000-000004C50000}"/>
    <cellStyle name="20% - Accent1 7 3 2" xfId="50620" xr:uid="{00000000-0005-0000-0000-000005C50000}"/>
    <cellStyle name="20% - Accent1 7 3 2 10" xfId="50621" xr:uid="{00000000-0005-0000-0000-000006C50000}"/>
    <cellStyle name="20% - Accent1 7 3 2 10 2" xfId="50622" xr:uid="{00000000-0005-0000-0000-000007C50000}"/>
    <cellStyle name="20% - Accent1 7 3 2 11" xfId="50623" xr:uid="{00000000-0005-0000-0000-000008C50000}"/>
    <cellStyle name="20% - Accent1 7 3 2 2" xfId="50624" xr:uid="{00000000-0005-0000-0000-000009C50000}"/>
    <cellStyle name="20% - Accent1 7 3 2 2 2" xfId="50625" xr:uid="{00000000-0005-0000-0000-00000AC50000}"/>
    <cellStyle name="20% - Accent1 7 3 2 2 2 2" xfId="50626" xr:uid="{00000000-0005-0000-0000-00000BC50000}"/>
    <cellStyle name="20% - Accent1 7 3 2 2 2 2 2" xfId="50627" xr:uid="{00000000-0005-0000-0000-00000CC50000}"/>
    <cellStyle name="20% - Accent1 7 3 2 2 2 2 2 2" xfId="50628" xr:uid="{00000000-0005-0000-0000-00000DC50000}"/>
    <cellStyle name="20% - Accent1 7 3 2 2 2 2 3" xfId="50629" xr:uid="{00000000-0005-0000-0000-00000EC50000}"/>
    <cellStyle name="20% - Accent1 7 3 2 2 2 3" xfId="50630" xr:uid="{00000000-0005-0000-0000-00000FC50000}"/>
    <cellStyle name="20% - Accent1 7 3 2 2 2 3 2" xfId="50631" xr:uid="{00000000-0005-0000-0000-000010C50000}"/>
    <cellStyle name="20% - Accent1 7 3 2 2 2 4" xfId="50632" xr:uid="{00000000-0005-0000-0000-000011C50000}"/>
    <cellStyle name="20% - Accent1 7 3 2 2 3" xfId="50633" xr:uid="{00000000-0005-0000-0000-000012C50000}"/>
    <cellStyle name="20% - Accent1 7 3 2 2 3 2" xfId="50634" xr:uid="{00000000-0005-0000-0000-000013C50000}"/>
    <cellStyle name="20% - Accent1 7 3 2 2 3 2 2" xfId="50635" xr:uid="{00000000-0005-0000-0000-000014C50000}"/>
    <cellStyle name="20% - Accent1 7 3 2 2 3 2 2 2" xfId="50636" xr:uid="{00000000-0005-0000-0000-000015C50000}"/>
    <cellStyle name="20% - Accent1 7 3 2 2 3 2 3" xfId="50637" xr:uid="{00000000-0005-0000-0000-000016C50000}"/>
    <cellStyle name="20% - Accent1 7 3 2 2 3 3" xfId="50638" xr:uid="{00000000-0005-0000-0000-000017C50000}"/>
    <cellStyle name="20% - Accent1 7 3 2 2 3 3 2" xfId="50639" xr:uid="{00000000-0005-0000-0000-000018C50000}"/>
    <cellStyle name="20% - Accent1 7 3 2 2 3 4" xfId="50640" xr:uid="{00000000-0005-0000-0000-000019C50000}"/>
    <cellStyle name="20% - Accent1 7 3 2 2 4" xfId="50641" xr:uid="{00000000-0005-0000-0000-00001AC50000}"/>
    <cellStyle name="20% - Accent1 7 3 2 2 4 2" xfId="50642" xr:uid="{00000000-0005-0000-0000-00001BC50000}"/>
    <cellStyle name="20% - Accent1 7 3 2 2 4 2 2" xfId="50643" xr:uid="{00000000-0005-0000-0000-00001CC50000}"/>
    <cellStyle name="20% - Accent1 7 3 2 2 4 2 2 2" xfId="50644" xr:uid="{00000000-0005-0000-0000-00001DC50000}"/>
    <cellStyle name="20% - Accent1 7 3 2 2 4 2 3" xfId="50645" xr:uid="{00000000-0005-0000-0000-00001EC50000}"/>
    <cellStyle name="20% - Accent1 7 3 2 2 4 3" xfId="50646" xr:uid="{00000000-0005-0000-0000-00001FC50000}"/>
    <cellStyle name="20% - Accent1 7 3 2 2 4 3 2" xfId="50647" xr:uid="{00000000-0005-0000-0000-000020C50000}"/>
    <cellStyle name="20% - Accent1 7 3 2 2 4 4" xfId="50648" xr:uid="{00000000-0005-0000-0000-000021C50000}"/>
    <cellStyle name="20% - Accent1 7 3 2 2 5" xfId="50649" xr:uid="{00000000-0005-0000-0000-000022C50000}"/>
    <cellStyle name="20% - Accent1 7 3 2 2 5 2" xfId="50650" xr:uid="{00000000-0005-0000-0000-000023C50000}"/>
    <cellStyle name="20% - Accent1 7 3 2 2 5 2 2" xfId="50651" xr:uid="{00000000-0005-0000-0000-000024C50000}"/>
    <cellStyle name="20% - Accent1 7 3 2 2 5 3" xfId="50652" xr:uid="{00000000-0005-0000-0000-000025C50000}"/>
    <cellStyle name="20% - Accent1 7 3 2 2 6" xfId="50653" xr:uid="{00000000-0005-0000-0000-000026C50000}"/>
    <cellStyle name="20% - Accent1 7 3 2 2 6 2" xfId="50654" xr:uid="{00000000-0005-0000-0000-000027C50000}"/>
    <cellStyle name="20% - Accent1 7 3 2 2 6 2 2" xfId="50655" xr:uid="{00000000-0005-0000-0000-000028C50000}"/>
    <cellStyle name="20% - Accent1 7 3 2 2 6 3" xfId="50656" xr:uid="{00000000-0005-0000-0000-000029C50000}"/>
    <cellStyle name="20% - Accent1 7 3 2 2 7" xfId="50657" xr:uid="{00000000-0005-0000-0000-00002AC50000}"/>
    <cellStyle name="20% - Accent1 7 3 2 2 7 2" xfId="50658" xr:uid="{00000000-0005-0000-0000-00002BC50000}"/>
    <cellStyle name="20% - Accent1 7 3 2 2 8" xfId="50659" xr:uid="{00000000-0005-0000-0000-00002CC50000}"/>
    <cellStyle name="20% - Accent1 7 3 2 2 8 2" xfId="50660" xr:uid="{00000000-0005-0000-0000-00002DC50000}"/>
    <cellStyle name="20% - Accent1 7 3 2 2 9" xfId="50661" xr:uid="{00000000-0005-0000-0000-00002EC50000}"/>
    <cellStyle name="20% - Accent1 7 3 2 3" xfId="50662" xr:uid="{00000000-0005-0000-0000-00002FC50000}"/>
    <cellStyle name="20% - Accent1 7 3 2 3 2" xfId="50663" xr:uid="{00000000-0005-0000-0000-000030C50000}"/>
    <cellStyle name="20% - Accent1 7 3 2 3 2 2" xfId="50664" xr:uid="{00000000-0005-0000-0000-000031C50000}"/>
    <cellStyle name="20% - Accent1 7 3 2 3 2 2 2" xfId="50665" xr:uid="{00000000-0005-0000-0000-000032C50000}"/>
    <cellStyle name="20% - Accent1 7 3 2 3 2 2 2 2" xfId="50666" xr:uid="{00000000-0005-0000-0000-000033C50000}"/>
    <cellStyle name="20% - Accent1 7 3 2 3 2 2 3" xfId="50667" xr:uid="{00000000-0005-0000-0000-000034C50000}"/>
    <cellStyle name="20% - Accent1 7 3 2 3 2 3" xfId="50668" xr:uid="{00000000-0005-0000-0000-000035C50000}"/>
    <cellStyle name="20% - Accent1 7 3 2 3 2 3 2" xfId="50669" xr:uid="{00000000-0005-0000-0000-000036C50000}"/>
    <cellStyle name="20% - Accent1 7 3 2 3 2 4" xfId="50670" xr:uid="{00000000-0005-0000-0000-000037C50000}"/>
    <cellStyle name="20% - Accent1 7 3 2 3 3" xfId="50671" xr:uid="{00000000-0005-0000-0000-000038C50000}"/>
    <cellStyle name="20% - Accent1 7 3 2 3 3 2" xfId="50672" xr:uid="{00000000-0005-0000-0000-000039C50000}"/>
    <cellStyle name="20% - Accent1 7 3 2 3 3 2 2" xfId="50673" xr:uid="{00000000-0005-0000-0000-00003AC50000}"/>
    <cellStyle name="20% - Accent1 7 3 2 3 3 2 2 2" xfId="50674" xr:uid="{00000000-0005-0000-0000-00003BC50000}"/>
    <cellStyle name="20% - Accent1 7 3 2 3 3 2 3" xfId="50675" xr:uid="{00000000-0005-0000-0000-00003CC50000}"/>
    <cellStyle name="20% - Accent1 7 3 2 3 3 3" xfId="50676" xr:uid="{00000000-0005-0000-0000-00003DC50000}"/>
    <cellStyle name="20% - Accent1 7 3 2 3 3 3 2" xfId="50677" xr:uid="{00000000-0005-0000-0000-00003EC50000}"/>
    <cellStyle name="20% - Accent1 7 3 2 3 3 4" xfId="50678" xr:uid="{00000000-0005-0000-0000-00003FC50000}"/>
    <cellStyle name="20% - Accent1 7 3 2 3 4" xfId="50679" xr:uid="{00000000-0005-0000-0000-000040C50000}"/>
    <cellStyle name="20% - Accent1 7 3 2 3 4 2" xfId="50680" xr:uid="{00000000-0005-0000-0000-000041C50000}"/>
    <cellStyle name="20% - Accent1 7 3 2 3 4 2 2" xfId="50681" xr:uid="{00000000-0005-0000-0000-000042C50000}"/>
    <cellStyle name="20% - Accent1 7 3 2 3 4 2 2 2" xfId="50682" xr:uid="{00000000-0005-0000-0000-000043C50000}"/>
    <cellStyle name="20% - Accent1 7 3 2 3 4 2 3" xfId="50683" xr:uid="{00000000-0005-0000-0000-000044C50000}"/>
    <cellStyle name="20% - Accent1 7 3 2 3 4 3" xfId="50684" xr:uid="{00000000-0005-0000-0000-000045C50000}"/>
    <cellStyle name="20% - Accent1 7 3 2 3 4 3 2" xfId="50685" xr:uid="{00000000-0005-0000-0000-000046C50000}"/>
    <cellStyle name="20% - Accent1 7 3 2 3 4 4" xfId="50686" xr:uid="{00000000-0005-0000-0000-000047C50000}"/>
    <cellStyle name="20% - Accent1 7 3 2 3 5" xfId="50687" xr:uid="{00000000-0005-0000-0000-000048C50000}"/>
    <cellStyle name="20% - Accent1 7 3 2 3 5 2" xfId="50688" xr:uid="{00000000-0005-0000-0000-000049C50000}"/>
    <cellStyle name="20% - Accent1 7 3 2 3 5 2 2" xfId="50689" xr:uid="{00000000-0005-0000-0000-00004AC50000}"/>
    <cellStyle name="20% - Accent1 7 3 2 3 5 3" xfId="50690" xr:uid="{00000000-0005-0000-0000-00004BC50000}"/>
    <cellStyle name="20% - Accent1 7 3 2 3 6" xfId="50691" xr:uid="{00000000-0005-0000-0000-00004CC50000}"/>
    <cellStyle name="20% - Accent1 7 3 2 3 6 2" xfId="50692" xr:uid="{00000000-0005-0000-0000-00004DC50000}"/>
    <cellStyle name="20% - Accent1 7 3 2 3 6 2 2" xfId="50693" xr:uid="{00000000-0005-0000-0000-00004EC50000}"/>
    <cellStyle name="20% - Accent1 7 3 2 3 6 3" xfId="50694" xr:uid="{00000000-0005-0000-0000-00004FC50000}"/>
    <cellStyle name="20% - Accent1 7 3 2 3 7" xfId="50695" xr:uid="{00000000-0005-0000-0000-000050C50000}"/>
    <cellStyle name="20% - Accent1 7 3 2 3 7 2" xfId="50696" xr:uid="{00000000-0005-0000-0000-000051C50000}"/>
    <cellStyle name="20% - Accent1 7 3 2 3 8" xfId="50697" xr:uid="{00000000-0005-0000-0000-000052C50000}"/>
    <cellStyle name="20% - Accent1 7 3 2 3 8 2" xfId="50698" xr:uid="{00000000-0005-0000-0000-000053C50000}"/>
    <cellStyle name="20% - Accent1 7 3 2 3 9" xfId="50699" xr:uid="{00000000-0005-0000-0000-000054C50000}"/>
    <cellStyle name="20% - Accent1 7 3 2 4" xfId="50700" xr:uid="{00000000-0005-0000-0000-000055C50000}"/>
    <cellStyle name="20% - Accent1 7 3 2 4 2" xfId="50701" xr:uid="{00000000-0005-0000-0000-000056C50000}"/>
    <cellStyle name="20% - Accent1 7 3 2 4 2 2" xfId="50702" xr:uid="{00000000-0005-0000-0000-000057C50000}"/>
    <cellStyle name="20% - Accent1 7 3 2 4 2 2 2" xfId="50703" xr:uid="{00000000-0005-0000-0000-000058C50000}"/>
    <cellStyle name="20% - Accent1 7 3 2 4 2 3" xfId="50704" xr:uid="{00000000-0005-0000-0000-000059C50000}"/>
    <cellStyle name="20% - Accent1 7 3 2 4 3" xfId="50705" xr:uid="{00000000-0005-0000-0000-00005AC50000}"/>
    <cellStyle name="20% - Accent1 7 3 2 4 3 2" xfId="50706" xr:uid="{00000000-0005-0000-0000-00005BC50000}"/>
    <cellStyle name="20% - Accent1 7 3 2 4 4" xfId="50707" xr:uid="{00000000-0005-0000-0000-00005CC50000}"/>
    <cellStyle name="20% - Accent1 7 3 2 5" xfId="50708" xr:uid="{00000000-0005-0000-0000-00005DC50000}"/>
    <cellStyle name="20% - Accent1 7 3 2 5 2" xfId="50709" xr:uid="{00000000-0005-0000-0000-00005EC50000}"/>
    <cellStyle name="20% - Accent1 7 3 2 5 2 2" xfId="50710" xr:uid="{00000000-0005-0000-0000-00005FC50000}"/>
    <cellStyle name="20% - Accent1 7 3 2 5 2 2 2" xfId="50711" xr:uid="{00000000-0005-0000-0000-000060C50000}"/>
    <cellStyle name="20% - Accent1 7 3 2 5 2 3" xfId="50712" xr:uid="{00000000-0005-0000-0000-000061C50000}"/>
    <cellStyle name="20% - Accent1 7 3 2 5 3" xfId="50713" xr:uid="{00000000-0005-0000-0000-000062C50000}"/>
    <cellStyle name="20% - Accent1 7 3 2 5 3 2" xfId="50714" xr:uid="{00000000-0005-0000-0000-000063C50000}"/>
    <cellStyle name="20% - Accent1 7 3 2 5 4" xfId="50715" xr:uid="{00000000-0005-0000-0000-000064C50000}"/>
    <cellStyle name="20% - Accent1 7 3 2 6" xfId="50716" xr:uid="{00000000-0005-0000-0000-000065C50000}"/>
    <cellStyle name="20% - Accent1 7 3 2 6 2" xfId="50717" xr:uid="{00000000-0005-0000-0000-000066C50000}"/>
    <cellStyle name="20% - Accent1 7 3 2 6 2 2" xfId="50718" xr:uid="{00000000-0005-0000-0000-000067C50000}"/>
    <cellStyle name="20% - Accent1 7 3 2 6 2 2 2" xfId="50719" xr:uid="{00000000-0005-0000-0000-000068C50000}"/>
    <cellStyle name="20% - Accent1 7 3 2 6 2 3" xfId="50720" xr:uid="{00000000-0005-0000-0000-000069C50000}"/>
    <cellStyle name="20% - Accent1 7 3 2 6 3" xfId="50721" xr:uid="{00000000-0005-0000-0000-00006AC50000}"/>
    <cellStyle name="20% - Accent1 7 3 2 6 3 2" xfId="50722" xr:uid="{00000000-0005-0000-0000-00006BC50000}"/>
    <cellStyle name="20% - Accent1 7 3 2 6 4" xfId="50723" xr:uid="{00000000-0005-0000-0000-00006CC50000}"/>
    <cellStyle name="20% - Accent1 7 3 2 7" xfId="50724" xr:uid="{00000000-0005-0000-0000-00006DC50000}"/>
    <cellStyle name="20% - Accent1 7 3 2 7 2" xfId="50725" xr:uid="{00000000-0005-0000-0000-00006EC50000}"/>
    <cellStyle name="20% - Accent1 7 3 2 7 2 2" xfId="50726" xr:uid="{00000000-0005-0000-0000-00006FC50000}"/>
    <cellStyle name="20% - Accent1 7 3 2 7 3" xfId="50727" xr:uid="{00000000-0005-0000-0000-000070C50000}"/>
    <cellStyle name="20% - Accent1 7 3 2 8" xfId="50728" xr:uid="{00000000-0005-0000-0000-000071C50000}"/>
    <cellStyle name="20% - Accent1 7 3 2 8 2" xfId="50729" xr:uid="{00000000-0005-0000-0000-000072C50000}"/>
    <cellStyle name="20% - Accent1 7 3 2 8 2 2" xfId="50730" xr:uid="{00000000-0005-0000-0000-000073C50000}"/>
    <cellStyle name="20% - Accent1 7 3 2 8 3" xfId="50731" xr:uid="{00000000-0005-0000-0000-000074C50000}"/>
    <cellStyle name="20% - Accent1 7 3 2 9" xfId="50732" xr:uid="{00000000-0005-0000-0000-000075C50000}"/>
    <cellStyle name="20% - Accent1 7 3 2 9 2" xfId="50733" xr:uid="{00000000-0005-0000-0000-000076C50000}"/>
    <cellStyle name="20% - Accent1 7 3 3" xfId="50734" xr:uid="{00000000-0005-0000-0000-000077C50000}"/>
    <cellStyle name="20% - Accent1 7 3 3 10" xfId="50735" xr:uid="{00000000-0005-0000-0000-000078C50000}"/>
    <cellStyle name="20% - Accent1 7 3 3 10 2" xfId="50736" xr:uid="{00000000-0005-0000-0000-000079C50000}"/>
    <cellStyle name="20% - Accent1 7 3 3 11" xfId="50737" xr:uid="{00000000-0005-0000-0000-00007AC50000}"/>
    <cellStyle name="20% - Accent1 7 3 3 2" xfId="50738" xr:uid="{00000000-0005-0000-0000-00007BC50000}"/>
    <cellStyle name="20% - Accent1 7 3 3 2 2" xfId="50739" xr:uid="{00000000-0005-0000-0000-00007CC50000}"/>
    <cellStyle name="20% - Accent1 7 3 3 2 2 2" xfId="50740" xr:uid="{00000000-0005-0000-0000-00007DC50000}"/>
    <cellStyle name="20% - Accent1 7 3 3 2 2 2 2" xfId="50741" xr:uid="{00000000-0005-0000-0000-00007EC50000}"/>
    <cellStyle name="20% - Accent1 7 3 3 2 2 2 2 2" xfId="50742" xr:uid="{00000000-0005-0000-0000-00007FC50000}"/>
    <cellStyle name="20% - Accent1 7 3 3 2 2 2 3" xfId="50743" xr:uid="{00000000-0005-0000-0000-000080C50000}"/>
    <cellStyle name="20% - Accent1 7 3 3 2 2 3" xfId="50744" xr:uid="{00000000-0005-0000-0000-000081C50000}"/>
    <cellStyle name="20% - Accent1 7 3 3 2 2 3 2" xfId="50745" xr:uid="{00000000-0005-0000-0000-000082C50000}"/>
    <cellStyle name="20% - Accent1 7 3 3 2 2 4" xfId="50746" xr:uid="{00000000-0005-0000-0000-000083C50000}"/>
    <cellStyle name="20% - Accent1 7 3 3 2 3" xfId="50747" xr:uid="{00000000-0005-0000-0000-000084C50000}"/>
    <cellStyle name="20% - Accent1 7 3 3 2 3 2" xfId="50748" xr:uid="{00000000-0005-0000-0000-000085C50000}"/>
    <cellStyle name="20% - Accent1 7 3 3 2 3 2 2" xfId="50749" xr:uid="{00000000-0005-0000-0000-000086C50000}"/>
    <cellStyle name="20% - Accent1 7 3 3 2 3 2 2 2" xfId="50750" xr:uid="{00000000-0005-0000-0000-000087C50000}"/>
    <cellStyle name="20% - Accent1 7 3 3 2 3 2 3" xfId="50751" xr:uid="{00000000-0005-0000-0000-000088C50000}"/>
    <cellStyle name="20% - Accent1 7 3 3 2 3 3" xfId="50752" xr:uid="{00000000-0005-0000-0000-000089C50000}"/>
    <cellStyle name="20% - Accent1 7 3 3 2 3 3 2" xfId="50753" xr:uid="{00000000-0005-0000-0000-00008AC50000}"/>
    <cellStyle name="20% - Accent1 7 3 3 2 3 4" xfId="50754" xr:uid="{00000000-0005-0000-0000-00008BC50000}"/>
    <cellStyle name="20% - Accent1 7 3 3 2 4" xfId="50755" xr:uid="{00000000-0005-0000-0000-00008CC50000}"/>
    <cellStyle name="20% - Accent1 7 3 3 2 4 2" xfId="50756" xr:uid="{00000000-0005-0000-0000-00008DC50000}"/>
    <cellStyle name="20% - Accent1 7 3 3 2 4 2 2" xfId="50757" xr:uid="{00000000-0005-0000-0000-00008EC50000}"/>
    <cellStyle name="20% - Accent1 7 3 3 2 4 2 2 2" xfId="50758" xr:uid="{00000000-0005-0000-0000-00008FC50000}"/>
    <cellStyle name="20% - Accent1 7 3 3 2 4 2 3" xfId="50759" xr:uid="{00000000-0005-0000-0000-000090C50000}"/>
    <cellStyle name="20% - Accent1 7 3 3 2 4 3" xfId="50760" xr:uid="{00000000-0005-0000-0000-000091C50000}"/>
    <cellStyle name="20% - Accent1 7 3 3 2 4 3 2" xfId="50761" xr:uid="{00000000-0005-0000-0000-000092C50000}"/>
    <cellStyle name="20% - Accent1 7 3 3 2 4 4" xfId="50762" xr:uid="{00000000-0005-0000-0000-000093C50000}"/>
    <cellStyle name="20% - Accent1 7 3 3 2 5" xfId="50763" xr:uid="{00000000-0005-0000-0000-000094C50000}"/>
    <cellStyle name="20% - Accent1 7 3 3 2 5 2" xfId="50764" xr:uid="{00000000-0005-0000-0000-000095C50000}"/>
    <cellStyle name="20% - Accent1 7 3 3 2 5 2 2" xfId="50765" xr:uid="{00000000-0005-0000-0000-000096C50000}"/>
    <cellStyle name="20% - Accent1 7 3 3 2 5 3" xfId="50766" xr:uid="{00000000-0005-0000-0000-000097C50000}"/>
    <cellStyle name="20% - Accent1 7 3 3 2 6" xfId="50767" xr:uid="{00000000-0005-0000-0000-000098C50000}"/>
    <cellStyle name="20% - Accent1 7 3 3 2 6 2" xfId="50768" xr:uid="{00000000-0005-0000-0000-000099C50000}"/>
    <cellStyle name="20% - Accent1 7 3 3 2 6 2 2" xfId="50769" xr:uid="{00000000-0005-0000-0000-00009AC50000}"/>
    <cellStyle name="20% - Accent1 7 3 3 2 6 3" xfId="50770" xr:uid="{00000000-0005-0000-0000-00009BC50000}"/>
    <cellStyle name="20% - Accent1 7 3 3 2 7" xfId="50771" xr:uid="{00000000-0005-0000-0000-00009CC50000}"/>
    <cellStyle name="20% - Accent1 7 3 3 2 7 2" xfId="50772" xr:uid="{00000000-0005-0000-0000-00009DC50000}"/>
    <cellStyle name="20% - Accent1 7 3 3 2 8" xfId="50773" xr:uid="{00000000-0005-0000-0000-00009EC50000}"/>
    <cellStyle name="20% - Accent1 7 3 3 2 8 2" xfId="50774" xr:uid="{00000000-0005-0000-0000-00009FC50000}"/>
    <cellStyle name="20% - Accent1 7 3 3 2 9" xfId="50775" xr:uid="{00000000-0005-0000-0000-0000A0C50000}"/>
    <cellStyle name="20% - Accent1 7 3 3 3" xfId="50776" xr:uid="{00000000-0005-0000-0000-0000A1C50000}"/>
    <cellStyle name="20% - Accent1 7 3 3 3 2" xfId="50777" xr:uid="{00000000-0005-0000-0000-0000A2C50000}"/>
    <cellStyle name="20% - Accent1 7 3 3 3 2 2" xfId="50778" xr:uid="{00000000-0005-0000-0000-0000A3C50000}"/>
    <cellStyle name="20% - Accent1 7 3 3 3 2 2 2" xfId="50779" xr:uid="{00000000-0005-0000-0000-0000A4C50000}"/>
    <cellStyle name="20% - Accent1 7 3 3 3 2 2 2 2" xfId="50780" xr:uid="{00000000-0005-0000-0000-0000A5C50000}"/>
    <cellStyle name="20% - Accent1 7 3 3 3 2 2 3" xfId="50781" xr:uid="{00000000-0005-0000-0000-0000A6C50000}"/>
    <cellStyle name="20% - Accent1 7 3 3 3 2 3" xfId="50782" xr:uid="{00000000-0005-0000-0000-0000A7C50000}"/>
    <cellStyle name="20% - Accent1 7 3 3 3 2 3 2" xfId="50783" xr:uid="{00000000-0005-0000-0000-0000A8C50000}"/>
    <cellStyle name="20% - Accent1 7 3 3 3 2 4" xfId="50784" xr:uid="{00000000-0005-0000-0000-0000A9C50000}"/>
    <cellStyle name="20% - Accent1 7 3 3 3 3" xfId="50785" xr:uid="{00000000-0005-0000-0000-0000AAC50000}"/>
    <cellStyle name="20% - Accent1 7 3 3 3 3 2" xfId="50786" xr:uid="{00000000-0005-0000-0000-0000ABC50000}"/>
    <cellStyle name="20% - Accent1 7 3 3 3 3 2 2" xfId="50787" xr:uid="{00000000-0005-0000-0000-0000ACC50000}"/>
    <cellStyle name="20% - Accent1 7 3 3 3 3 2 2 2" xfId="50788" xr:uid="{00000000-0005-0000-0000-0000ADC50000}"/>
    <cellStyle name="20% - Accent1 7 3 3 3 3 2 3" xfId="50789" xr:uid="{00000000-0005-0000-0000-0000AEC50000}"/>
    <cellStyle name="20% - Accent1 7 3 3 3 3 3" xfId="50790" xr:uid="{00000000-0005-0000-0000-0000AFC50000}"/>
    <cellStyle name="20% - Accent1 7 3 3 3 3 3 2" xfId="50791" xr:uid="{00000000-0005-0000-0000-0000B0C50000}"/>
    <cellStyle name="20% - Accent1 7 3 3 3 3 4" xfId="50792" xr:uid="{00000000-0005-0000-0000-0000B1C50000}"/>
    <cellStyle name="20% - Accent1 7 3 3 3 4" xfId="50793" xr:uid="{00000000-0005-0000-0000-0000B2C50000}"/>
    <cellStyle name="20% - Accent1 7 3 3 3 4 2" xfId="50794" xr:uid="{00000000-0005-0000-0000-0000B3C50000}"/>
    <cellStyle name="20% - Accent1 7 3 3 3 4 2 2" xfId="50795" xr:uid="{00000000-0005-0000-0000-0000B4C50000}"/>
    <cellStyle name="20% - Accent1 7 3 3 3 4 2 2 2" xfId="50796" xr:uid="{00000000-0005-0000-0000-0000B5C50000}"/>
    <cellStyle name="20% - Accent1 7 3 3 3 4 2 3" xfId="50797" xr:uid="{00000000-0005-0000-0000-0000B6C50000}"/>
    <cellStyle name="20% - Accent1 7 3 3 3 4 3" xfId="50798" xr:uid="{00000000-0005-0000-0000-0000B7C50000}"/>
    <cellStyle name="20% - Accent1 7 3 3 3 4 3 2" xfId="50799" xr:uid="{00000000-0005-0000-0000-0000B8C50000}"/>
    <cellStyle name="20% - Accent1 7 3 3 3 4 4" xfId="50800" xr:uid="{00000000-0005-0000-0000-0000B9C50000}"/>
    <cellStyle name="20% - Accent1 7 3 3 3 5" xfId="50801" xr:uid="{00000000-0005-0000-0000-0000BAC50000}"/>
    <cellStyle name="20% - Accent1 7 3 3 3 5 2" xfId="50802" xr:uid="{00000000-0005-0000-0000-0000BBC50000}"/>
    <cellStyle name="20% - Accent1 7 3 3 3 5 2 2" xfId="50803" xr:uid="{00000000-0005-0000-0000-0000BCC50000}"/>
    <cellStyle name="20% - Accent1 7 3 3 3 5 3" xfId="50804" xr:uid="{00000000-0005-0000-0000-0000BDC50000}"/>
    <cellStyle name="20% - Accent1 7 3 3 3 6" xfId="50805" xr:uid="{00000000-0005-0000-0000-0000BEC50000}"/>
    <cellStyle name="20% - Accent1 7 3 3 3 6 2" xfId="50806" xr:uid="{00000000-0005-0000-0000-0000BFC50000}"/>
    <cellStyle name="20% - Accent1 7 3 3 3 6 2 2" xfId="50807" xr:uid="{00000000-0005-0000-0000-0000C0C50000}"/>
    <cellStyle name="20% - Accent1 7 3 3 3 6 3" xfId="50808" xr:uid="{00000000-0005-0000-0000-0000C1C50000}"/>
    <cellStyle name="20% - Accent1 7 3 3 3 7" xfId="50809" xr:uid="{00000000-0005-0000-0000-0000C2C50000}"/>
    <cellStyle name="20% - Accent1 7 3 3 3 7 2" xfId="50810" xr:uid="{00000000-0005-0000-0000-0000C3C50000}"/>
    <cellStyle name="20% - Accent1 7 3 3 3 8" xfId="50811" xr:uid="{00000000-0005-0000-0000-0000C4C50000}"/>
    <cellStyle name="20% - Accent1 7 3 3 3 8 2" xfId="50812" xr:uid="{00000000-0005-0000-0000-0000C5C50000}"/>
    <cellStyle name="20% - Accent1 7 3 3 3 9" xfId="50813" xr:uid="{00000000-0005-0000-0000-0000C6C50000}"/>
    <cellStyle name="20% - Accent1 7 3 3 4" xfId="50814" xr:uid="{00000000-0005-0000-0000-0000C7C50000}"/>
    <cellStyle name="20% - Accent1 7 3 3 4 2" xfId="50815" xr:uid="{00000000-0005-0000-0000-0000C8C50000}"/>
    <cellStyle name="20% - Accent1 7 3 3 4 2 2" xfId="50816" xr:uid="{00000000-0005-0000-0000-0000C9C50000}"/>
    <cellStyle name="20% - Accent1 7 3 3 4 2 2 2" xfId="50817" xr:uid="{00000000-0005-0000-0000-0000CAC50000}"/>
    <cellStyle name="20% - Accent1 7 3 3 4 2 3" xfId="50818" xr:uid="{00000000-0005-0000-0000-0000CBC50000}"/>
    <cellStyle name="20% - Accent1 7 3 3 4 3" xfId="50819" xr:uid="{00000000-0005-0000-0000-0000CCC50000}"/>
    <cellStyle name="20% - Accent1 7 3 3 4 3 2" xfId="50820" xr:uid="{00000000-0005-0000-0000-0000CDC50000}"/>
    <cellStyle name="20% - Accent1 7 3 3 4 4" xfId="50821" xr:uid="{00000000-0005-0000-0000-0000CEC50000}"/>
    <cellStyle name="20% - Accent1 7 3 3 5" xfId="50822" xr:uid="{00000000-0005-0000-0000-0000CFC50000}"/>
    <cellStyle name="20% - Accent1 7 3 3 5 2" xfId="50823" xr:uid="{00000000-0005-0000-0000-0000D0C50000}"/>
    <cellStyle name="20% - Accent1 7 3 3 5 2 2" xfId="50824" xr:uid="{00000000-0005-0000-0000-0000D1C50000}"/>
    <cellStyle name="20% - Accent1 7 3 3 5 2 2 2" xfId="50825" xr:uid="{00000000-0005-0000-0000-0000D2C50000}"/>
    <cellStyle name="20% - Accent1 7 3 3 5 2 3" xfId="50826" xr:uid="{00000000-0005-0000-0000-0000D3C50000}"/>
    <cellStyle name="20% - Accent1 7 3 3 5 3" xfId="50827" xr:uid="{00000000-0005-0000-0000-0000D4C50000}"/>
    <cellStyle name="20% - Accent1 7 3 3 5 3 2" xfId="50828" xr:uid="{00000000-0005-0000-0000-0000D5C50000}"/>
    <cellStyle name="20% - Accent1 7 3 3 5 4" xfId="50829" xr:uid="{00000000-0005-0000-0000-0000D6C50000}"/>
    <cellStyle name="20% - Accent1 7 3 3 6" xfId="50830" xr:uid="{00000000-0005-0000-0000-0000D7C50000}"/>
    <cellStyle name="20% - Accent1 7 3 3 6 2" xfId="50831" xr:uid="{00000000-0005-0000-0000-0000D8C50000}"/>
    <cellStyle name="20% - Accent1 7 3 3 6 2 2" xfId="50832" xr:uid="{00000000-0005-0000-0000-0000D9C50000}"/>
    <cellStyle name="20% - Accent1 7 3 3 6 2 2 2" xfId="50833" xr:uid="{00000000-0005-0000-0000-0000DAC50000}"/>
    <cellStyle name="20% - Accent1 7 3 3 6 2 3" xfId="50834" xr:uid="{00000000-0005-0000-0000-0000DBC50000}"/>
    <cellStyle name="20% - Accent1 7 3 3 6 3" xfId="50835" xr:uid="{00000000-0005-0000-0000-0000DCC50000}"/>
    <cellStyle name="20% - Accent1 7 3 3 6 3 2" xfId="50836" xr:uid="{00000000-0005-0000-0000-0000DDC50000}"/>
    <cellStyle name="20% - Accent1 7 3 3 6 4" xfId="50837" xr:uid="{00000000-0005-0000-0000-0000DEC50000}"/>
    <cellStyle name="20% - Accent1 7 3 3 7" xfId="50838" xr:uid="{00000000-0005-0000-0000-0000DFC50000}"/>
    <cellStyle name="20% - Accent1 7 3 3 7 2" xfId="50839" xr:uid="{00000000-0005-0000-0000-0000E0C50000}"/>
    <cellStyle name="20% - Accent1 7 3 3 7 2 2" xfId="50840" xr:uid="{00000000-0005-0000-0000-0000E1C50000}"/>
    <cellStyle name="20% - Accent1 7 3 3 7 3" xfId="50841" xr:uid="{00000000-0005-0000-0000-0000E2C50000}"/>
    <cellStyle name="20% - Accent1 7 3 3 8" xfId="50842" xr:uid="{00000000-0005-0000-0000-0000E3C50000}"/>
    <cellStyle name="20% - Accent1 7 3 3 8 2" xfId="50843" xr:uid="{00000000-0005-0000-0000-0000E4C50000}"/>
    <cellStyle name="20% - Accent1 7 3 3 8 2 2" xfId="50844" xr:uid="{00000000-0005-0000-0000-0000E5C50000}"/>
    <cellStyle name="20% - Accent1 7 3 3 8 3" xfId="50845" xr:uid="{00000000-0005-0000-0000-0000E6C50000}"/>
    <cellStyle name="20% - Accent1 7 3 3 9" xfId="50846" xr:uid="{00000000-0005-0000-0000-0000E7C50000}"/>
    <cellStyle name="20% - Accent1 7 3 3 9 2" xfId="50847" xr:uid="{00000000-0005-0000-0000-0000E8C50000}"/>
    <cellStyle name="20% - Accent1 7 3 4" xfId="50848" xr:uid="{00000000-0005-0000-0000-0000E9C50000}"/>
    <cellStyle name="20% - Accent1 7 3 4 10" xfId="50849" xr:uid="{00000000-0005-0000-0000-0000EAC50000}"/>
    <cellStyle name="20% - Accent1 7 3 4 10 2" xfId="50850" xr:uid="{00000000-0005-0000-0000-0000EBC50000}"/>
    <cellStyle name="20% - Accent1 7 3 4 11" xfId="50851" xr:uid="{00000000-0005-0000-0000-0000ECC50000}"/>
    <cellStyle name="20% - Accent1 7 3 4 2" xfId="50852" xr:uid="{00000000-0005-0000-0000-0000EDC50000}"/>
    <cellStyle name="20% - Accent1 7 3 4 2 2" xfId="50853" xr:uid="{00000000-0005-0000-0000-0000EEC50000}"/>
    <cellStyle name="20% - Accent1 7 3 4 2 2 2" xfId="50854" xr:uid="{00000000-0005-0000-0000-0000EFC50000}"/>
    <cellStyle name="20% - Accent1 7 3 4 2 2 2 2" xfId="50855" xr:uid="{00000000-0005-0000-0000-0000F0C50000}"/>
    <cellStyle name="20% - Accent1 7 3 4 2 2 2 2 2" xfId="50856" xr:uid="{00000000-0005-0000-0000-0000F1C50000}"/>
    <cellStyle name="20% - Accent1 7 3 4 2 2 2 3" xfId="50857" xr:uid="{00000000-0005-0000-0000-0000F2C50000}"/>
    <cellStyle name="20% - Accent1 7 3 4 2 2 3" xfId="50858" xr:uid="{00000000-0005-0000-0000-0000F3C50000}"/>
    <cellStyle name="20% - Accent1 7 3 4 2 2 3 2" xfId="50859" xr:uid="{00000000-0005-0000-0000-0000F4C50000}"/>
    <cellStyle name="20% - Accent1 7 3 4 2 2 4" xfId="50860" xr:uid="{00000000-0005-0000-0000-0000F5C50000}"/>
    <cellStyle name="20% - Accent1 7 3 4 2 3" xfId="50861" xr:uid="{00000000-0005-0000-0000-0000F6C50000}"/>
    <cellStyle name="20% - Accent1 7 3 4 2 3 2" xfId="50862" xr:uid="{00000000-0005-0000-0000-0000F7C50000}"/>
    <cellStyle name="20% - Accent1 7 3 4 2 3 2 2" xfId="50863" xr:uid="{00000000-0005-0000-0000-0000F8C50000}"/>
    <cellStyle name="20% - Accent1 7 3 4 2 3 2 2 2" xfId="50864" xr:uid="{00000000-0005-0000-0000-0000F9C50000}"/>
    <cellStyle name="20% - Accent1 7 3 4 2 3 2 3" xfId="50865" xr:uid="{00000000-0005-0000-0000-0000FAC50000}"/>
    <cellStyle name="20% - Accent1 7 3 4 2 3 3" xfId="50866" xr:uid="{00000000-0005-0000-0000-0000FBC50000}"/>
    <cellStyle name="20% - Accent1 7 3 4 2 3 3 2" xfId="50867" xr:uid="{00000000-0005-0000-0000-0000FCC50000}"/>
    <cellStyle name="20% - Accent1 7 3 4 2 3 4" xfId="50868" xr:uid="{00000000-0005-0000-0000-0000FDC50000}"/>
    <cellStyle name="20% - Accent1 7 3 4 2 4" xfId="50869" xr:uid="{00000000-0005-0000-0000-0000FEC50000}"/>
    <cellStyle name="20% - Accent1 7 3 4 2 4 2" xfId="50870" xr:uid="{00000000-0005-0000-0000-0000FFC50000}"/>
    <cellStyle name="20% - Accent1 7 3 4 2 4 2 2" xfId="50871" xr:uid="{00000000-0005-0000-0000-000000C60000}"/>
    <cellStyle name="20% - Accent1 7 3 4 2 4 2 2 2" xfId="50872" xr:uid="{00000000-0005-0000-0000-000001C60000}"/>
    <cellStyle name="20% - Accent1 7 3 4 2 4 2 3" xfId="50873" xr:uid="{00000000-0005-0000-0000-000002C60000}"/>
    <cellStyle name="20% - Accent1 7 3 4 2 4 3" xfId="50874" xr:uid="{00000000-0005-0000-0000-000003C60000}"/>
    <cellStyle name="20% - Accent1 7 3 4 2 4 3 2" xfId="50875" xr:uid="{00000000-0005-0000-0000-000004C60000}"/>
    <cellStyle name="20% - Accent1 7 3 4 2 4 4" xfId="50876" xr:uid="{00000000-0005-0000-0000-000005C60000}"/>
    <cellStyle name="20% - Accent1 7 3 4 2 5" xfId="50877" xr:uid="{00000000-0005-0000-0000-000006C60000}"/>
    <cellStyle name="20% - Accent1 7 3 4 2 5 2" xfId="50878" xr:uid="{00000000-0005-0000-0000-000007C60000}"/>
    <cellStyle name="20% - Accent1 7 3 4 2 5 2 2" xfId="50879" xr:uid="{00000000-0005-0000-0000-000008C60000}"/>
    <cellStyle name="20% - Accent1 7 3 4 2 5 3" xfId="50880" xr:uid="{00000000-0005-0000-0000-000009C60000}"/>
    <cellStyle name="20% - Accent1 7 3 4 2 6" xfId="50881" xr:uid="{00000000-0005-0000-0000-00000AC60000}"/>
    <cellStyle name="20% - Accent1 7 3 4 2 6 2" xfId="50882" xr:uid="{00000000-0005-0000-0000-00000BC60000}"/>
    <cellStyle name="20% - Accent1 7 3 4 2 6 2 2" xfId="50883" xr:uid="{00000000-0005-0000-0000-00000CC60000}"/>
    <cellStyle name="20% - Accent1 7 3 4 2 6 3" xfId="50884" xr:uid="{00000000-0005-0000-0000-00000DC60000}"/>
    <cellStyle name="20% - Accent1 7 3 4 2 7" xfId="50885" xr:uid="{00000000-0005-0000-0000-00000EC60000}"/>
    <cellStyle name="20% - Accent1 7 3 4 2 7 2" xfId="50886" xr:uid="{00000000-0005-0000-0000-00000FC60000}"/>
    <cellStyle name="20% - Accent1 7 3 4 2 8" xfId="50887" xr:uid="{00000000-0005-0000-0000-000010C60000}"/>
    <cellStyle name="20% - Accent1 7 3 4 2 8 2" xfId="50888" xr:uid="{00000000-0005-0000-0000-000011C60000}"/>
    <cellStyle name="20% - Accent1 7 3 4 2 9" xfId="50889" xr:uid="{00000000-0005-0000-0000-000012C60000}"/>
    <cellStyle name="20% - Accent1 7 3 4 3" xfId="50890" xr:uid="{00000000-0005-0000-0000-000013C60000}"/>
    <cellStyle name="20% - Accent1 7 3 4 3 2" xfId="50891" xr:uid="{00000000-0005-0000-0000-000014C60000}"/>
    <cellStyle name="20% - Accent1 7 3 4 3 2 2" xfId="50892" xr:uid="{00000000-0005-0000-0000-000015C60000}"/>
    <cellStyle name="20% - Accent1 7 3 4 3 2 2 2" xfId="50893" xr:uid="{00000000-0005-0000-0000-000016C60000}"/>
    <cellStyle name="20% - Accent1 7 3 4 3 2 2 2 2" xfId="50894" xr:uid="{00000000-0005-0000-0000-000017C60000}"/>
    <cellStyle name="20% - Accent1 7 3 4 3 2 2 3" xfId="50895" xr:uid="{00000000-0005-0000-0000-000018C60000}"/>
    <cellStyle name="20% - Accent1 7 3 4 3 2 3" xfId="50896" xr:uid="{00000000-0005-0000-0000-000019C60000}"/>
    <cellStyle name="20% - Accent1 7 3 4 3 2 3 2" xfId="50897" xr:uid="{00000000-0005-0000-0000-00001AC60000}"/>
    <cellStyle name="20% - Accent1 7 3 4 3 2 4" xfId="50898" xr:uid="{00000000-0005-0000-0000-00001BC60000}"/>
    <cellStyle name="20% - Accent1 7 3 4 3 3" xfId="50899" xr:uid="{00000000-0005-0000-0000-00001CC60000}"/>
    <cellStyle name="20% - Accent1 7 3 4 3 3 2" xfId="50900" xr:uid="{00000000-0005-0000-0000-00001DC60000}"/>
    <cellStyle name="20% - Accent1 7 3 4 3 3 2 2" xfId="50901" xr:uid="{00000000-0005-0000-0000-00001EC60000}"/>
    <cellStyle name="20% - Accent1 7 3 4 3 3 2 2 2" xfId="50902" xr:uid="{00000000-0005-0000-0000-00001FC60000}"/>
    <cellStyle name="20% - Accent1 7 3 4 3 3 2 3" xfId="50903" xr:uid="{00000000-0005-0000-0000-000020C60000}"/>
    <cellStyle name="20% - Accent1 7 3 4 3 3 3" xfId="50904" xr:uid="{00000000-0005-0000-0000-000021C60000}"/>
    <cellStyle name="20% - Accent1 7 3 4 3 3 3 2" xfId="50905" xr:uid="{00000000-0005-0000-0000-000022C60000}"/>
    <cellStyle name="20% - Accent1 7 3 4 3 3 4" xfId="50906" xr:uid="{00000000-0005-0000-0000-000023C60000}"/>
    <cellStyle name="20% - Accent1 7 3 4 3 4" xfId="50907" xr:uid="{00000000-0005-0000-0000-000024C60000}"/>
    <cellStyle name="20% - Accent1 7 3 4 3 4 2" xfId="50908" xr:uid="{00000000-0005-0000-0000-000025C60000}"/>
    <cellStyle name="20% - Accent1 7 3 4 3 4 2 2" xfId="50909" xr:uid="{00000000-0005-0000-0000-000026C60000}"/>
    <cellStyle name="20% - Accent1 7 3 4 3 4 2 2 2" xfId="50910" xr:uid="{00000000-0005-0000-0000-000027C60000}"/>
    <cellStyle name="20% - Accent1 7 3 4 3 4 2 3" xfId="50911" xr:uid="{00000000-0005-0000-0000-000028C60000}"/>
    <cellStyle name="20% - Accent1 7 3 4 3 4 3" xfId="50912" xr:uid="{00000000-0005-0000-0000-000029C60000}"/>
    <cellStyle name="20% - Accent1 7 3 4 3 4 3 2" xfId="50913" xr:uid="{00000000-0005-0000-0000-00002AC60000}"/>
    <cellStyle name="20% - Accent1 7 3 4 3 4 4" xfId="50914" xr:uid="{00000000-0005-0000-0000-00002BC60000}"/>
    <cellStyle name="20% - Accent1 7 3 4 3 5" xfId="50915" xr:uid="{00000000-0005-0000-0000-00002CC60000}"/>
    <cellStyle name="20% - Accent1 7 3 4 3 5 2" xfId="50916" xr:uid="{00000000-0005-0000-0000-00002DC60000}"/>
    <cellStyle name="20% - Accent1 7 3 4 3 5 2 2" xfId="50917" xr:uid="{00000000-0005-0000-0000-00002EC60000}"/>
    <cellStyle name="20% - Accent1 7 3 4 3 5 3" xfId="50918" xr:uid="{00000000-0005-0000-0000-00002FC60000}"/>
    <cellStyle name="20% - Accent1 7 3 4 3 6" xfId="50919" xr:uid="{00000000-0005-0000-0000-000030C60000}"/>
    <cellStyle name="20% - Accent1 7 3 4 3 6 2" xfId="50920" xr:uid="{00000000-0005-0000-0000-000031C60000}"/>
    <cellStyle name="20% - Accent1 7 3 4 3 6 2 2" xfId="50921" xr:uid="{00000000-0005-0000-0000-000032C60000}"/>
    <cellStyle name="20% - Accent1 7 3 4 3 6 3" xfId="50922" xr:uid="{00000000-0005-0000-0000-000033C60000}"/>
    <cellStyle name="20% - Accent1 7 3 4 3 7" xfId="50923" xr:uid="{00000000-0005-0000-0000-000034C60000}"/>
    <cellStyle name="20% - Accent1 7 3 4 3 7 2" xfId="50924" xr:uid="{00000000-0005-0000-0000-000035C60000}"/>
    <cellStyle name="20% - Accent1 7 3 4 3 8" xfId="50925" xr:uid="{00000000-0005-0000-0000-000036C60000}"/>
    <cellStyle name="20% - Accent1 7 3 4 3 8 2" xfId="50926" xr:uid="{00000000-0005-0000-0000-000037C60000}"/>
    <cellStyle name="20% - Accent1 7 3 4 3 9" xfId="50927" xr:uid="{00000000-0005-0000-0000-000038C60000}"/>
    <cellStyle name="20% - Accent1 7 3 4 4" xfId="50928" xr:uid="{00000000-0005-0000-0000-000039C60000}"/>
    <cellStyle name="20% - Accent1 7 3 4 4 2" xfId="50929" xr:uid="{00000000-0005-0000-0000-00003AC60000}"/>
    <cellStyle name="20% - Accent1 7 3 4 4 2 2" xfId="50930" xr:uid="{00000000-0005-0000-0000-00003BC60000}"/>
    <cellStyle name="20% - Accent1 7 3 4 4 2 2 2" xfId="50931" xr:uid="{00000000-0005-0000-0000-00003CC60000}"/>
    <cellStyle name="20% - Accent1 7 3 4 4 2 3" xfId="50932" xr:uid="{00000000-0005-0000-0000-00003DC60000}"/>
    <cellStyle name="20% - Accent1 7 3 4 4 3" xfId="50933" xr:uid="{00000000-0005-0000-0000-00003EC60000}"/>
    <cellStyle name="20% - Accent1 7 3 4 4 3 2" xfId="50934" xr:uid="{00000000-0005-0000-0000-00003FC60000}"/>
    <cellStyle name="20% - Accent1 7 3 4 4 4" xfId="50935" xr:uid="{00000000-0005-0000-0000-000040C60000}"/>
    <cellStyle name="20% - Accent1 7 3 4 5" xfId="50936" xr:uid="{00000000-0005-0000-0000-000041C60000}"/>
    <cellStyle name="20% - Accent1 7 3 4 5 2" xfId="50937" xr:uid="{00000000-0005-0000-0000-000042C60000}"/>
    <cellStyle name="20% - Accent1 7 3 4 5 2 2" xfId="50938" xr:uid="{00000000-0005-0000-0000-000043C60000}"/>
    <cellStyle name="20% - Accent1 7 3 4 5 2 2 2" xfId="50939" xr:uid="{00000000-0005-0000-0000-000044C60000}"/>
    <cellStyle name="20% - Accent1 7 3 4 5 2 3" xfId="50940" xr:uid="{00000000-0005-0000-0000-000045C60000}"/>
    <cellStyle name="20% - Accent1 7 3 4 5 3" xfId="50941" xr:uid="{00000000-0005-0000-0000-000046C60000}"/>
    <cellStyle name="20% - Accent1 7 3 4 5 3 2" xfId="50942" xr:uid="{00000000-0005-0000-0000-000047C60000}"/>
    <cellStyle name="20% - Accent1 7 3 4 5 4" xfId="50943" xr:uid="{00000000-0005-0000-0000-000048C60000}"/>
    <cellStyle name="20% - Accent1 7 3 4 6" xfId="50944" xr:uid="{00000000-0005-0000-0000-000049C60000}"/>
    <cellStyle name="20% - Accent1 7 3 4 6 2" xfId="50945" xr:uid="{00000000-0005-0000-0000-00004AC60000}"/>
    <cellStyle name="20% - Accent1 7 3 4 6 2 2" xfId="50946" xr:uid="{00000000-0005-0000-0000-00004BC60000}"/>
    <cellStyle name="20% - Accent1 7 3 4 6 2 2 2" xfId="50947" xr:uid="{00000000-0005-0000-0000-00004CC60000}"/>
    <cellStyle name="20% - Accent1 7 3 4 6 2 3" xfId="50948" xr:uid="{00000000-0005-0000-0000-00004DC60000}"/>
    <cellStyle name="20% - Accent1 7 3 4 6 3" xfId="50949" xr:uid="{00000000-0005-0000-0000-00004EC60000}"/>
    <cellStyle name="20% - Accent1 7 3 4 6 3 2" xfId="50950" xr:uid="{00000000-0005-0000-0000-00004FC60000}"/>
    <cellStyle name="20% - Accent1 7 3 4 6 4" xfId="50951" xr:uid="{00000000-0005-0000-0000-000050C60000}"/>
    <cellStyle name="20% - Accent1 7 3 4 7" xfId="50952" xr:uid="{00000000-0005-0000-0000-000051C60000}"/>
    <cellStyle name="20% - Accent1 7 3 4 7 2" xfId="50953" xr:uid="{00000000-0005-0000-0000-000052C60000}"/>
    <cellStyle name="20% - Accent1 7 3 4 7 2 2" xfId="50954" xr:uid="{00000000-0005-0000-0000-000053C60000}"/>
    <cellStyle name="20% - Accent1 7 3 4 7 3" xfId="50955" xr:uid="{00000000-0005-0000-0000-000054C60000}"/>
    <cellStyle name="20% - Accent1 7 3 4 8" xfId="50956" xr:uid="{00000000-0005-0000-0000-000055C60000}"/>
    <cellStyle name="20% - Accent1 7 3 4 8 2" xfId="50957" xr:uid="{00000000-0005-0000-0000-000056C60000}"/>
    <cellStyle name="20% - Accent1 7 3 4 8 2 2" xfId="50958" xr:uid="{00000000-0005-0000-0000-000057C60000}"/>
    <cellStyle name="20% - Accent1 7 3 4 8 3" xfId="50959" xr:uid="{00000000-0005-0000-0000-000058C60000}"/>
    <cellStyle name="20% - Accent1 7 3 4 9" xfId="50960" xr:uid="{00000000-0005-0000-0000-000059C60000}"/>
    <cellStyle name="20% - Accent1 7 3 4 9 2" xfId="50961" xr:uid="{00000000-0005-0000-0000-00005AC60000}"/>
    <cellStyle name="20% - Accent1 7 3 5" xfId="50962" xr:uid="{00000000-0005-0000-0000-00005BC60000}"/>
    <cellStyle name="20% - Accent1 7 3 5 2" xfId="50963" xr:uid="{00000000-0005-0000-0000-00005CC60000}"/>
    <cellStyle name="20% - Accent1 7 3 5 2 2" xfId="50964" xr:uid="{00000000-0005-0000-0000-00005DC60000}"/>
    <cellStyle name="20% - Accent1 7 3 5 2 2 2" xfId="50965" xr:uid="{00000000-0005-0000-0000-00005EC60000}"/>
    <cellStyle name="20% - Accent1 7 3 5 2 2 2 2" xfId="50966" xr:uid="{00000000-0005-0000-0000-00005FC60000}"/>
    <cellStyle name="20% - Accent1 7 3 5 2 2 3" xfId="50967" xr:uid="{00000000-0005-0000-0000-000060C60000}"/>
    <cellStyle name="20% - Accent1 7 3 5 2 3" xfId="50968" xr:uid="{00000000-0005-0000-0000-000061C60000}"/>
    <cellStyle name="20% - Accent1 7 3 5 2 3 2" xfId="50969" xr:uid="{00000000-0005-0000-0000-000062C60000}"/>
    <cellStyle name="20% - Accent1 7 3 5 2 4" xfId="50970" xr:uid="{00000000-0005-0000-0000-000063C60000}"/>
    <cellStyle name="20% - Accent1 7 3 5 3" xfId="50971" xr:uid="{00000000-0005-0000-0000-000064C60000}"/>
    <cellStyle name="20% - Accent1 7 3 5 3 2" xfId="50972" xr:uid="{00000000-0005-0000-0000-000065C60000}"/>
    <cellStyle name="20% - Accent1 7 3 5 3 2 2" xfId="50973" xr:uid="{00000000-0005-0000-0000-000066C60000}"/>
    <cellStyle name="20% - Accent1 7 3 5 3 2 2 2" xfId="50974" xr:uid="{00000000-0005-0000-0000-000067C60000}"/>
    <cellStyle name="20% - Accent1 7 3 5 3 2 3" xfId="50975" xr:uid="{00000000-0005-0000-0000-000068C60000}"/>
    <cellStyle name="20% - Accent1 7 3 5 3 3" xfId="50976" xr:uid="{00000000-0005-0000-0000-000069C60000}"/>
    <cellStyle name="20% - Accent1 7 3 5 3 3 2" xfId="50977" xr:uid="{00000000-0005-0000-0000-00006AC60000}"/>
    <cellStyle name="20% - Accent1 7 3 5 3 4" xfId="50978" xr:uid="{00000000-0005-0000-0000-00006BC60000}"/>
    <cellStyle name="20% - Accent1 7 3 5 4" xfId="50979" xr:uid="{00000000-0005-0000-0000-00006CC60000}"/>
    <cellStyle name="20% - Accent1 7 3 5 4 2" xfId="50980" xr:uid="{00000000-0005-0000-0000-00006DC60000}"/>
    <cellStyle name="20% - Accent1 7 3 5 4 2 2" xfId="50981" xr:uid="{00000000-0005-0000-0000-00006EC60000}"/>
    <cellStyle name="20% - Accent1 7 3 5 4 2 2 2" xfId="50982" xr:uid="{00000000-0005-0000-0000-00006FC60000}"/>
    <cellStyle name="20% - Accent1 7 3 5 4 2 3" xfId="50983" xr:uid="{00000000-0005-0000-0000-000070C60000}"/>
    <cellStyle name="20% - Accent1 7 3 5 4 3" xfId="50984" xr:uid="{00000000-0005-0000-0000-000071C60000}"/>
    <cellStyle name="20% - Accent1 7 3 5 4 3 2" xfId="50985" xr:uid="{00000000-0005-0000-0000-000072C60000}"/>
    <cellStyle name="20% - Accent1 7 3 5 4 4" xfId="50986" xr:uid="{00000000-0005-0000-0000-000073C60000}"/>
    <cellStyle name="20% - Accent1 7 3 5 5" xfId="50987" xr:uid="{00000000-0005-0000-0000-000074C60000}"/>
    <cellStyle name="20% - Accent1 7 3 5 5 2" xfId="50988" xr:uid="{00000000-0005-0000-0000-000075C60000}"/>
    <cellStyle name="20% - Accent1 7 3 5 5 2 2" xfId="50989" xr:uid="{00000000-0005-0000-0000-000076C60000}"/>
    <cellStyle name="20% - Accent1 7 3 5 5 3" xfId="50990" xr:uid="{00000000-0005-0000-0000-000077C60000}"/>
    <cellStyle name="20% - Accent1 7 3 5 6" xfId="50991" xr:uid="{00000000-0005-0000-0000-000078C60000}"/>
    <cellStyle name="20% - Accent1 7 3 5 6 2" xfId="50992" xr:uid="{00000000-0005-0000-0000-000079C60000}"/>
    <cellStyle name="20% - Accent1 7 3 5 6 2 2" xfId="50993" xr:uid="{00000000-0005-0000-0000-00007AC60000}"/>
    <cellStyle name="20% - Accent1 7 3 5 6 3" xfId="50994" xr:uid="{00000000-0005-0000-0000-00007BC60000}"/>
    <cellStyle name="20% - Accent1 7 3 5 7" xfId="50995" xr:uid="{00000000-0005-0000-0000-00007CC60000}"/>
    <cellStyle name="20% - Accent1 7 3 5 7 2" xfId="50996" xr:uid="{00000000-0005-0000-0000-00007DC60000}"/>
    <cellStyle name="20% - Accent1 7 3 5 8" xfId="50997" xr:uid="{00000000-0005-0000-0000-00007EC60000}"/>
    <cellStyle name="20% - Accent1 7 3 5 8 2" xfId="50998" xr:uid="{00000000-0005-0000-0000-00007FC60000}"/>
    <cellStyle name="20% - Accent1 7 3 5 9" xfId="50999" xr:uid="{00000000-0005-0000-0000-000080C60000}"/>
    <cellStyle name="20% - Accent1 7 3 6" xfId="51000" xr:uid="{00000000-0005-0000-0000-000081C60000}"/>
    <cellStyle name="20% - Accent1 7 3 6 2" xfId="51001" xr:uid="{00000000-0005-0000-0000-000082C60000}"/>
    <cellStyle name="20% - Accent1 7 3 6 2 2" xfId="51002" xr:uid="{00000000-0005-0000-0000-000083C60000}"/>
    <cellStyle name="20% - Accent1 7 3 6 2 2 2" xfId="51003" xr:uid="{00000000-0005-0000-0000-000084C60000}"/>
    <cellStyle name="20% - Accent1 7 3 6 2 2 2 2" xfId="51004" xr:uid="{00000000-0005-0000-0000-000085C60000}"/>
    <cellStyle name="20% - Accent1 7 3 6 2 2 3" xfId="51005" xr:uid="{00000000-0005-0000-0000-000086C60000}"/>
    <cellStyle name="20% - Accent1 7 3 6 2 3" xfId="51006" xr:uid="{00000000-0005-0000-0000-000087C60000}"/>
    <cellStyle name="20% - Accent1 7 3 6 2 3 2" xfId="51007" xr:uid="{00000000-0005-0000-0000-000088C60000}"/>
    <cellStyle name="20% - Accent1 7 3 6 2 4" xfId="51008" xr:uid="{00000000-0005-0000-0000-000089C60000}"/>
    <cellStyle name="20% - Accent1 7 3 6 3" xfId="51009" xr:uid="{00000000-0005-0000-0000-00008AC60000}"/>
    <cellStyle name="20% - Accent1 7 3 6 3 2" xfId="51010" xr:uid="{00000000-0005-0000-0000-00008BC60000}"/>
    <cellStyle name="20% - Accent1 7 3 6 3 2 2" xfId="51011" xr:uid="{00000000-0005-0000-0000-00008CC60000}"/>
    <cellStyle name="20% - Accent1 7 3 6 3 2 2 2" xfId="51012" xr:uid="{00000000-0005-0000-0000-00008DC60000}"/>
    <cellStyle name="20% - Accent1 7 3 6 3 2 3" xfId="51013" xr:uid="{00000000-0005-0000-0000-00008EC60000}"/>
    <cellStyle name="20% - Accent1 7 3 6 3 3" xfId="51014" xr:uid="{00000000-0005-0000-0000-00008FC60000}"/>
    <cellStyle name="20% - Accent1 7 3 6 3 3 2" xfId="51015" xr:uid="{00000000-0005-0000-0000-000090C60000}"/>
    <cellStyle name="20% - Accent1 7 3 6 3 4" xfId="51016" xr:uid="{00000000-0005-0000-0000-000091C60000}"/>
    <cellStyle name="20% - Accent1 7 3 6 4" xfId="51017" xr:uid="{00000000-0005-0000-0000-000092C60000}"/>
    <cellStyle name="20% - Accent1 7 3 6 4 2" xfId="51018" xr:uid="{00000000-0005-0000-0000-000093C60000}"/>
    <cellStyle name="20% - Accent1 7 3 6 4 2 2" xfId="51019" xr:uid="{00000000-0005-0000-0000-000094C60000}"/>
    <cellStyle name="20% - Accent1 7 3 6 4 2 2 2" xfId="51020" xr:uid="{00000000-0005-0000-0000-000095C60000}"/>
    <cellStyle name="20% - Accent1 7 3 6 4 2 3" xfId="51021" xr:uid="{00000000-0005-0000-0000-000096C60000}"/>
    <cellStyle name="20% - Accent1 7 3 6 4 3" xfId="51022" xr:uid="{00000000-0005-0000-0000-000097C60000}"/>
    <cellStyle name="20% - Accent1 7 3 6 4 3 2" xfId="51023" xr:uid="{00000000-0005-0000-0000-000098C60000}"/>
    <cellStyle name="20% - Accent1 7 3 6 4 4" xfId="51024" xr:uid="{00000000-0005-0000-0000-000099C60000}"/>
    <cellStyle name="20% - Accent1 7 3 6 5" xfId="51025" xr:uid="{00000000-0005-0000-0000-00009AC60000}"/>
    <cellStyle name="20% - Accent1 7 3 6 5 2" xfId="51026" xr:uid="{00000000-0005-0000-0000-00009BC60000}"/>
    <cellStyle name="20% - Accent1 7 3 6 5 2 2" xfId="51027" xr:uid="{00000000-0005-0000-0000-00009CC60000}"/>
    <cellStyle name="20% - Accent1 7 3 6 5 3" xfId="51028" xr:uid="{00000000-0005-0000-0000-00009DC60000}"/>
    <cellStyle name="20% - Accent1 7 3 6 6" xfId="51029" xr:uid="{00000000-0005-0000-0000-00009EC60000}"/>
    <cellStyle name="20% - Accent1 7 3 6 6 2" xfId="51030" xr:uid="{00000000-0005-0000-0000-00009FC60000}"/>
    <cellStyle name="20% - Accent1 7 3 6 6 2 2" xfId="51031" xr:uid="{00000000-0005-0000-0000-0000A0C60000}"/>
    <cellStyle name="20% - Accent1 7 3 6 6 3" xfId="51032" xr:uid="{00000000-0005-0000-0000-0000A1C60000}"/>
    <cellStyle name="20% - Accent1 7 3 6 7" xfId="51033" xr:uid="{00000000-0005-0000-0000-0000A2C60000}"/>
    <cellStyle name="20% - Accent1 7 3 6 7 2" xfId="51034" xr:uid="{00000000-0005-0000-0000-0000A3C60000}"/>
    <cellStyle name="20% - Accent1 7 3 6 8" xfId="51035" xr:uid="{00000000-0005-0000-0000-0000A4C60000}"/>
    <cellStyle name="20% - Accent1 7 3 6 8 2" xfId="51036" xr:uid="{00000000-0005-0000-0000-0000A5C60000}"/>
    <cellStyle name="20% - Accent1 7 3 6 9" xfId="51037" xr:uid="{00000000-0005-0000-0000-0000A6C60000}"/>
    <cellStyle name="20% - Accent1 7 3 7" xfId="51038" xr:uid="{00000000-0005-0000-0000-0000A7C60000}"/>
    <cellStyle name="20% - Accent1 7 3 7 2" xfId="51039" xr:uid="{00000000-0005-0000-0000-0000A8C60000}"/>
    <cellStyle name="20% - Accent1 7 3 7 2 2" xfId="51040" xr:uid="{00000000-0005-0000-0000-0000A9C60000}"/>
    <cellStyle name="20% - Accent1 7 3 7 2 2 2" xfId="51041" xr:uid="{00000000-0005-0000-0000-0000AAC60000}"/>
    <cellStyle name="20% - Accent1 7 3 7 2 3" xfId="51042" xr:uid="{00000000-0005-0000-0000-0000ABC60000}"/>
    <cellStyle name="20% - Accent1 7 3 7 3" xfId="51043" xr:uid="{00000000-0005-0000-0000-0000ACC60000}"/>
    <cellStyle name="20% - Accent1 7 3 7 3 2" xfId="51044" xr:uid="{00000000-0005-0000-0000-0000ADC60000}"/>
    <cellStyle name="20% - Accent1 7 3 7 4" xfId="51045" xr:uid="{00000000-0005-0000-0000-0000AEC60000}"/>
    <cellStyle name="20% - Accent1 7 3 8" xfId="51046" xr:uid="{00000000-0005-0000-0000-0000AFC60000}"/>
    <cellStyle name="20% - Accent1 7 3 8 2" xfId="51047" xr:uid="{00000000-0005-0000-0000-0000B0C60000}"/>
    <cellStyle name="20% - Accent1 7 3 8 2 2" xfId="51048" xr:uid="{00000000-0005-0000-0000-0000B1C60000}"/>
    <cellStyle name="20% - Accent1 7 3 8 2 2 2" xfId="51049" xr:uid="{00000000-0005-0000-0000-0000B2C60000}"/>
    <cellStyle name="20% - Accent1 7 3 8 2 3" xfId="51050" xr:uid="{00000000-0005-0000-0000-0000B3C60000}"/>
    <cellStyle name="20% - Accent1 7 3 8 3" xfId="51051" xr:uid="{00000000-0005-0000-0000-0000B4C60000}"/>
    <cellStyle name="20% - Accent1 7 3 8 3 2" xfId="51052" xr:uid="{00000000-0005-0000-0000-0000B5C60000}"/>
    <cellStyle name="20% - Accent1 7 3 8 4" xfId="51053" xr:uid="{00000000-0005-0000-0000-0000B6C60000}"/>
    <cellStyle name="20% - Accent1 7 3 9" xfId="51054" xr:uid="{00000000-0005-0000-0000-0000B7C60000}"/>
    <cellStyle name="20% - Accent1 7 3 9 2" xfId="51055" xr:uid="{00000000-0005-0000-0000-0000B8C60000}"/>
    <cellStyle name="20% - Accent1 7 3 9 2 2" xfId="51056" xr:uid="{00000000-0005-0000-0000-0000B9C60000}"/>
    <cellStyle name="20% - Accent1 7 3 9 2 2 2" xfId="51057" xr:uid="{00000000-0005-0000-0000-0000BAC60000}"/>
    <cellStyle name="20% - Accent1 7 3 9 2 3" xfId="51058" xr:uid="{00000000-0005-0000-0000-0000BBC60000}"/>
    <cellStyle name="20% - Accent1 7 3 9 3" xfId="51059" xr:uid="{00000000-0005-0000-0000-0000BCC60000}"/>
    <cellStyle name="20% - Accent1 7 3 9 3 2" xfId="51060" xr:uid="{00000000-0005-0000-0000-0000BDC60000}"/>
    <cellStyle name="20% - Accent1 7 3 9 4" xfId="51061" xr:uid="{00000000-0005-0000-0000-0000BEC60000}"/>
    <cellStyle name="20% - Accent1 7 4" xfId="51062" xr:uid="{00000000-0005-0000-0000-0000BFC60000}"/>
    <cellStyle name="20% - Accent1 7 4 10" xfId="51063" xr:uid="{00000000-0005-0000-0000-0000C0C60000}"/>
    <cellStyle name="20% - Accent1 7 4 10 2" xfId="51064" xr:uid="{00000000-0005-0000-0000-0000C1C60000}"/>
    <cellStyle name="20% - Accent1 7 4 11" xfId="51065" xr:uid="{00000000-0005-0000-0000-0000C2C60000}"/>
    <cellStyle name="20% - Accent1 7 4 2" xfId="51066" xr:uid="{00000000-0005-0000-0000-0000C3C60000}"/>
    <cellStyle name="20% - Accent1 7 4 2 2" xfId="51067" xr:uid="{00000000-0005-0000-0000-0000C4C60000}"/>
    <cellStyle name="20% - Accent1 7 4 2 2 2" xfId="51068" xr:uid="{00000000-0005-0000-0000-0000C5C60000}"/>
    <cellStyle name="20% - Accent1 7 4 2 2 2 2" xfId="51069" xr:uid="{00000000-0005-0000-0000-0000C6C60000}"/>
    <cellStyle name="20% - Accent1 7 4 2 2 2 2 2" xfId="51070" xr:uid="{00000000-0005-0000-0000-0000C7C60000}"/>
    <cellStyle name="20% - Accent1 7 4 2 2 2 3" xfId="51071" xr:uid="{00000000-0005-0000-0000-0000C8C60000}"/>
    <cellStyle name="20% - Accent1 7 4 2 2 3" xfId="51072" xr:uid="{00000000-0005-0000-0000-0000C9C60000}"/>
    <cellStyle name="20% - Accent1 7 4 2 2 3 2" xfId="51073" xr:uid="{00000000-0005-0000-0000-0000CAC60000}"/>
    <cellStyle name="20% - Accent1 7 4 2 2 4" xfId="51074" xr:uid="{00000000-0005-0000-0000-0000CBC60000}"/>
    <cellStyle name="20% - Accent1 7 4 2 3" xfId="51075" xr:uid="{00000000-0005-0000-0000-0000CCC60000}"/>
    <cellStyle name="20% - Accent1 7 4 2 3 2" xfId="51076" xr:uid="{00000000-0005-0000-0000-0000CDC60000}"/>
    <cellStyle name="20% - Accent1 7 4 2 3 2 2" xfId="51077" xr:uid="{00000000-0005-0000-0000-0000CEC60000}"/>
    <cellStyle name="20% - Accent1 7 4 2 3 2 2 2" xfId="51078" xr:uid="{00000000-0005-0000-0000-0000CFC60000}"/>
    <cellStyle name="20% - Accent1 7 4 2 3 2 3" xfId="51079" xr:uid="{00000000-0005-0000-0000-0000D0C60000}"/>
    <cellStyle name="20% - Accent1 7 4 2 3 3" xfId="51080" xr:uid="{00000000-0005-0000-0000-0000D1C60000}"/>
    <cellStyle name="20% - Accent1 7 4 2 3 3 2" xfId="51081" xr:uid="{00000000-0005-0000-0000-0000D2C60000}"/>
    <cellStyle name="20% - Accent1 7 4 2 3 4" xfId="51082" xr:uid="{00000000-0005-0000-0000-0000D3C60000}"/>
    <cellStyle name="20% - Accent1 7 4 2 4" xfId="51083" xr:uid="{00000000-0005-0000-0000-0000D4C60000}"/>
    <cellStyle name="20% - Accent1 7 4 2 4 2" xfId="51084" xr:uid="{00000000-0005-0000-0000-0000D5C60000}"/>
    <cellStyle name="20% - Accent1 7 4 2 4 2 2" xfId="51085" xr:uid="{00000000-0005-0000-0000-0000D6C60000}"/>
    <cellStyle name="20% - Accent1 7 4 2 4 2 2 2" xfId="51086" xr:uid="{00000000-0005-0000-0000-0000D7C60000}"/>
    <cellStyle name="20% - Accent1 7 4 2 4 2 3" xfId="51087" xr:uid="{00000000-0005-0000-0000-0000D8C60000}"/>
    <cellStyle name="20% - Accent1 7 4 2 4 3" xfId="51088" xr:uid="{00000000-0005-0000-0000-0000D9C60000}"/>
    <cellStyle name="20% - Accent1 7 4 2 4 3 2" xfId="51089" xr:uid="{00000000-0005-0000-0000-0000DAC60000}"/>
    <cellStyle name="20% - Accent1 7 4 2 4 4" xfId="51090" xr:uid="{00000000-0005-0000-0000-0000DBC60000}"/>
    <cellStyle name="20% - Accent1 7 4 2 5" xfId="51091" xr:uid="{00000000-0005-0000-0000-0000DCC60000}"/>
    <cellStyle name="20% - Accent1 7 4 2 5 2" xfId="51092" xr:uid="{00000000-0005-0000-0000-0000DDC60000}"/>
    <cellStyle name="20% - Accent1 7 4 2 5 2 2" xfId="51093" xr:uid="{00000000-0005-0000-0000-0000DEC60000}"/>
    <cellStyle name="20% - Accent1 7 4 2 5 3" xfId="51094" xr:uid="{00000000-0005-0000-0000-0000DFC60000}"/>
    <cellStyle name="20% - Accent1 7 4 2 6" xfId="51095" xr:uid="{00000000-0005-0000-0000-0000E0C60000}"/>
    <cellStyle name="20% - Accent1 7 4 2 6 2" xfId="51096" xr:uid="{00000000-0005-0000-0000-0000E1C60000}"/>
    <cellStyle name="20% - Accent1 7 4 2 6 2 2" xfId="51097" xr:uid="{00000000-0005-0000-0000-0000E2C60000}"/>
    <cellStyle name="20% - Accent1 7 4 2 6 3" xfId="51098" xr:uid="{00000000-0005-0000-0000-0000E3C60000}"/>
    <cellStyle name="20% - Accent1 7 4 2 7" xfId="51099" xr:uid="{00000000-0005-0000-0000-0000E4C60000}"/>
    <cellStyle name="20% - Accent1 7 4 2 7 2" xfId="51100" xr:uid="{00000000-0005-0000-0000-0000E5C60000}"/>
    <cellStyle name="20% - Accent1 7 4 2 8" xfId="51101" xr:uid="{00000000-0005-0000-0000-0000E6C60000}"/>
    <cellStyle name="20% - Accent1 7 4 2 8 2" xfId="51102" xr:uid="{00000000-0005-0000-0000-0000E7C60000}"/>
    <cellStyle name="20% - Accent1 7 4 2 9" xfId="51103" xr:uid="{00000000-0005-0000-0000-0000E8C60000}"/>
    <cellStyle name="20% - Accent1 7 4 3" xfId="51104" xr:uid="{00000000-0005-0000-0000-0000E9C60000}"/>
    <cellStyle name="20% - Accent1 7 4 3 2" xfId="51105" xr:uid="{00000000-0005-0000-0000-0000EAC60000}"/>
    <cellStyle name="20% - Accent1 7 4 3 2 2" xfId="51106" xr:uid="{00000000-0005-0000-0000-0000EBC60000}"/>
    <cellStyle name="20% - Accent1 7 4 3 2 2 2" xfId="51107" xr:uid="{00000000-0005-0000-0000-0000ECC60000}"/>
    <cellStyle name="20% - Accent1 7 4 3 2 2 2 2" xfId="51108" xr:uid="{00000000-0005-0000-0000-0000EDC60000}"/>
    <cellStyle name="20% - Accent1 7 4 3 2 2 3" xfId="51109" xr:uid="{00000000-0005-0000-0000-0000EEC60000}"/>
    <cellStyle name="20% - Accent1 7 4 3 2 3" xfId="51110" xr:uid="{00000000-0005-0000-0000-0000EFC60000}"/>
    <cellStyle name="20% - Accent1 7 4 3 2 3 2" xfId="51111" xr:uid="{00000000-0005-0000-0000-0000F0C60000}"/>
    <cellStyle name="20% - Accent1 7 4 3 2 4" xfId="51112" xr:uid="{00000000-0005-0000-0000-0000F1C60000}"/>
    <cellStyle name="20% - Accent1 7 4 3 3" xfId="51113" xr:uid="{00000000-0005-0000-0000-0000F2C60000}"/>
    <cellStyle name="20% - Accent1 7 4 3 3 2" xfId="51114" xr:uid="{00000000-0005-0000-0000-0000F3C60000}"/>
    <cellStyle name="20% - Accent1 7 4 3 3 2 2" xfId="51115" xr:uid="{00000000-0005-0000-0000-0000F4C60000}"/>
    <cellStyle name="20% - Accent1 7 4 3 3 2 2 2" xfId="51116" xr:uid="{00000000-0005-0000-0000-0000F5C60000}"/>
    <cellStyle name="20% - Accent1 7 4 3 3 2 3" xfId="51117" xr:uid="{00000000-0005-0000-0000-0000F6C60000}"/>
    <cellStyle name="20% - Accent1 7 4 3 3 3" xfId="51118" xr:uid="{00000000-0005-0000-0000-0000F7C60000}"/>
    <cellStyle name="20% - Accent1 7 4 3 3 3 2" xfId="51119" xr:uid="{00000000-0005-0000-0000-0000F8C60000}"/>
    <cellStyle name="20% - Accent1 7 4 3 3 4" xfId="51120" xr:uid="{00000000-0005-0000-0000-0000F9C60000}"/>
    <cellStyle name="20% - Accent1 7 4 3 4" xfId="51121" xr:uid="{00000000-0005-0000-0000-0000FAC60000}"/>
    <cellStyle name="20% - Accent1 7 4 3 4 2" xfId="51122" xr:uid="{00000000-0005-0000-0000-0000FBC60000}"/>
    <cellStyle name="20% - Accent1 7 4 3 4 2 2" xfId="51123" xr:uid="{00000000-0005-0000-0000-0000FCC60000}"/>
    <cellStyle name="20% - Accent1 7 4 3 4 2 2 2" xfId="51124" xr:uid="{00000000-0005-0000-0000-0000FDC60000}"/>
    <cellStyle name="20% - Accent1 7 4 3 4 2 3" xfId="51125" xr:uid="{00000000-0005-0000-0000-0000FEC60000}"/>
    <cellStyle name="20% - Accent1 7 4 3 4 3" xfId="51126" xr:uid="{00000000-0005-0000-0000-0000FFC60000}"/>
    <cellStyle name="20% - Accent1 7 4 3 4 3 2" xfId="51127" xr:uid="{00000000-0005-0000-0000-000000C70000}"/>
    <cellStyle name="20% - Accent1 7 4 3 4 4" xfId="51128" xr:uid="{00000000-0005-0000-0000-000001C70000}"/>
    <cellStyle name="20% - Accent1 7 4 3 5" xfId="51129" xr:uid="{00000000-0005-0000-0000-000002C70000}"/>
    <cellStyle name="20% - Accent1 7 4 3 5 2" xfId="51130" xr:uid="{00000000-0005-0000-0000-000003C70000}"/>
    <cellStyle name="20% - Accent1 7 4 3 5 2 2" xfId="51131" xr:uid="{00000000-0005-0000-0000-000004C70000}"/>
    <cellStyle name="20% - Accent1 7 4 3 5 3" xfId="51132" xr:uid="{00000000-0005-0000-0000-000005C70000}"/>
    <cellStyle name="20% - Accent1 7 4 3 6" xfId="51133" xr:uid="{00000000-0005-0000-0000-000006C70000}"/>
    <cellStyle name="20% - Accent1 7 4 3 6 2" xfId="51134" xr:uid="{00000000-0005-0000-0000-000007C70000}"/>
    <cellStyle name="20% - Accent1 7 4 3 6 2 2" xfId="51135" xr:uid="{00000000-0005-0000-0000-000008C70000}"/>
    <cellStyle name="20% - Accent1 7 4 3 6 3" xfId="51136" xr:uid="{00000000-0005-0000-0000-000009C70000}"/>
    <cellStyle name="20% - Accent1 7 4 3 7" xfId="51137" xr:uid="{00000000-0005-0000-0000-00000AC70000}"/>
    <cellStyle name="20% - Accent1 7 4 3 7 2" xfId="51138" xr:uid="{00000000-0005-0000-0000-00000BC70000}"/>
    <cellStyle name="20% - Accent1 7 4 3 8" xfId="51139" xr:uid="{00000000-0005-0000-0000-00000CC70000}"/>
    <cellStyle name="20% - Accent1 7 4 3 8 2" xfId="51140" xr:uid="{00000000-0005-0000-0000-00000DC70000}"/>
    <cellStyle name="20% - Accent1 7 4 3 9" xfId="51141" xr:uid="{00000000-0005-0000-0000-00000EC70000}"/>
    <cellStyle name="20% - Accent1 7 4 4" xfId="51142" xr:uid="{00000000-0005-0000-0000-00000FC70000}"/>
    <cellStyle name="20% - Accent1 7 4 4 2" xfId="51143" xr:uid="{00000000-0005-0000-0000-000010C70000}"/>
    <cellStyle name="20% - Accent1 7 4 4 2 2" xfId="51144" xr:uid="{00000000-0005-0000-0000-000011C70000}"/>
    <cellStyle name="20% - Accent1 7 4 4 2 2 2" xfId="51145" xr:uid="{00000000-0005-0000-0000-000012C70000}"/>
    <cellStyle name="20% - Accent1 7 4 4 2 3" xfId="51146" xr:uid="{00000000-0005-0000-0000-000013C70000}"/>
    <cellStyle name="20% - Accent1 7 4 4 3" xfId="51147" xr:uid="{00000000-0005-0000-0000-000014C70000}"/>
    <cellStyle name="20% - Accent1 7 4 4 3 2" xfId="51148" xr:uid="{00000000-0005-0000-0000-000015C70000}"/>
    <cellStyle name="20% - Accent1 7 4 4 4" xfId="51149" xr:uid="{00000000-0005-0000-0000-000016C70000}"/>
    <cellStyle name="20% - Accent1 7 4 5" xfId="51150" xr:uid="{00000000-0005-0000-0000-000017C70000}"/>
    <cellStyle name="20% - Accent1 7 4 5 2" xfId="51151" xr:uid="{00000000-0005-0000-0000-000018C70000}"/>
    <cellStyle name="20% - Accent1 7 4 5 2 2" xfId="51152" xr:uid="{00000000-0005-0000-0000-000019C70000}"/>
    <cellStyle name="20% - Accent1 7 4 5 2 2 2" xfId="51153" xr:uid="{00000000-0005-0000-0000-00001AC70000}"/>
    <cellStyle name="20% - Accent1 7 4 5 2 3" xfId="51154" xr:uid="{00000000-0005-0000-0000-00001BC70000}"/>
    <cellStyle name="20% - Accent1 7 4 5 3" xfId="51155" xr:uid="{00000000-0005-0000-0000-00001CC70000}"/>
    <cellStyle name="20% - Accent1 7 4 5 3 2" xfId="51156" xr:uid="{00000000-0005-0000-0000-00001DC70000}"/>
    <cellStyle name="20% - Accent1 7 4 5 4" xfId="51157" xr:uid="{00000000-0005-0000-0000-00001EC70000}"/>
    <cellStyle name="20% - Accent1 7 4 6" xfId="51158" xr:uid="{00000000-0005-0000-0000-00001FC70000}"/>
    <cellStyle name="20% - Accent1 7 4 6 2" xfId="51159" xr:uid="{00000000-0005-0000-0000-000020C70000}"/>
    <cellStyle name="20% - Accent1 7 4 6 2 2" xfId="51160" xr:uid="{00000000-0005-0000-0000-000021C70000}"/>
    <cellStyle name="20% - Accent1 7 4 6 2 2 2" xfId="51161" xr:uid="{00000000-0005-0000-0000-000022C70000}"/>
    <cellStyle name="20% - Accent1 7 4 6 2 3" xfId="51162" xr:uid="{00000000-0005-0000-0000-000023C70000}"/>
    <cellStyle name="20% - Accent1 7 4 6 3" xfId="51163" xr:uid="{00000000-0005-0000-0000-000024C70000}"/>
    <cellStyle name="20% - Accent1 7 4 6 3 2" xfId="51164" xr:uid="{00000000-0005-0000-0000-000025C70000}"/>
    <cellStyle name="20% - Accent1 7 4 6 4" xfId="51165" xr:uid="{00000000-0005-0000-0000-000026C70000}"/>
    <cellStyle name="20% - Accent1 7 4 7" xfId="51166" xr:uid="{00000000-0005-0000-0000-000027C70000}"/>
    <cellStyle name="20% - Accent1 7 4 7 2" xfId="51167" xr:uid="{00000000-0005-0000-0000-000028C70000}"/>
    <cellStyle name="20% - Accent1 7 4 7 2 2" xfId="51168" xr:uid="{00000000-0005-0000-0000-000029C70000}"/>
    <cellStyle name="20% - Accent1 7 4 7 3" xfId="51169" xr:uid="{00000000-0005-0000-0000-00002AC70000}"/>
    <cellStyle name="20% - Accent1 7 4 8" xfId="51170" xr:uid="{00000000-0005-0000-0000-00002BC70000}"/>
    <cellStyle name="20% - Accent1 7 4 8 2" xfId="51171" xr:uid="{00000000-0005-0000-0000-00002CC70000}"/>
    <cellStyle name="20% - Accent1 7 4 8 2 2" xfId="51172" xr:uid="{00000000-0005-0000-0000-00002DC70000}"/>
    <cellStyle name="20% - Accent1 7 4 8 3" xfId="51173" xr:uid="{00000000-0005-0000-0000-00002EC70000}"/>
    <cellStyle name="20% - Accent1 7 4 9" xfId="51174" xr:uid="{00000000-0005-0000-0000-00002FC70000}"/>
    <cellStyle name="20% - Accent1 7 4 9 2" xfId="51175" xr:uid="{00000000-0005-0000-0000-000030C70000}"/>
    <cellStyle name="20% - Accent1 7 5" xfId="51176" xr:uid="{00000000-0005-0000-0000-000031C70000}"/>
    <cellStyle name="20% - Accent1 7 5 10" xfId="51177" xr:uid="{00000000-0005-0000-0000-000032C70000}"/>
    <cellStyle name="20% - Accent1 7 5 10 2" xfId="51178" xr:uid="{00000000-0005-0000-0000-000033C70000}"/>
    <cellStyle name="20% - Accent1 7 5 11" xfId="51179" xr:uid="{00000000-0005-0000-0000-000034C70000}"/>
    <cellStyle name="20% - Accent1 7 5 2" xfId="51180" xr:uid="{00000000-0005-0000-0000-000035C70000}"/>
    <cellStyle name="20% - Accent1 7 5 2 2" xfId="51181" xr:uid="{00000000-0005-0000-0000-000036C70000}"/>
    <cellStyle name="20% - Accent1 7 5 2 2 2" xfId="51182" xr:uid="{00000000-0005-0000-0000-000037C70000}"/>
    <cellStyle name="20% - Accent1 7 5 2 2 2 2" xfId="51183" xr:uid="{00000000-0005-0000-0000-000038C70000}"/>
    <cellStyle name="20% - Accent1 7 5 2 2 2 2 2" xfId="51184" xr:uid="{00000000-0005-0000-0000-000039C70000}"/>
    <cellStyle name="20% - Accent1 7 5 2 2 2 3" xfId="51185" xr:uid="{00000000-0005-0000-0000-00003AC70000}"/>
    <cellStyle name="20% - Accent1 7 5 2 2 3" xfId="51186" xr:uid="{00000000-0005-0000-0000-00003BC70000}"/>
    <cellStyle name="20% - Accent1 7 5 2 2 3 2" xfId="51187" xr:uid="{00000000-0005-0000-0000-00003CC70000}"/>
    <cellStyle name="20% - Accent1 7 5 2 2 4" xfId="51188" xr:uid="{00000000-0005-0000-0000-00003DC70000}"/>
    <cellStyle name="20% - Accent1 7 5 2 3" xfId="51189" xr:uid="{00000000-0005-0000-0000-00003EC70000}"/>
    <cellStyle name="20% - Accent1 7 5 2 3 2" xfId="51190" xr:uid="{00000000-0005-0000-0000-00003FC70000}"/>
    <cellStyle name="20% - Accent1 7 5 2 3 2 2" xfId="51191" xr:uid="{00000000-0005-0000-0000-000040C70000}"/>
    <cellStyle name="20% - Accent1 7 5 2 3 2 2 2" xfId="51192" xr:uid="{00000000-0005-0000-0000-000041C70000}"/>
    <cellStyle name="20% - Accent1 7 5 2 3 2 3" xfId="51193" xr:uid="{00000000-0005-0000-0000-000042C70000}"/>
    <cellStyle name="20% - Accent1 7 5 2 3 3" xfId="51194" xr:uid="{00000000-0005-0000-0000-000043C70000}"/>
    <cellStyle name="20% - Accent1 7 5 2 3 3 2" xfId="51195" xr:uid="{00000000-0005-0000-0000-000044C70000}"/>
    <cellStyle name="20% - Accent1 7 5 2 3 4" xfId="51196" xr:uid="{00000000-0005-0000-0000-000045C70000}"/>
    <cellStyle name="20% - Accent1 7 5 2 4" xfId="51197" xr:uid="{00000000-0005-0000-0000-000046C70000}"/>
    <cellStyle name="20% - Accent1 7 5 2 4 2" xfId="51198" xr:uid="{00000000-0005-0000-0000-000047C70000}"/>
    <cellStyle name="20% - Accent1 7 5 2 4 2 2" xfId="51199" xr:uid="{00000000-0005-0000-0000-000048C70000}"/>
    <cellStyle name="20% - Accent1 7 5 2 4 2 2 2" xfId="51200" xr:uid="{00000000-0005-0000-0000-000049C70000}"/>
    <cellStyle name="20% - Accent1 7 5 2 4 2 3" xfId="51201" xr:uid="{00000000-0005-0000-0000-00004AC70000}"/>
    <cellStyle name="20% - Accent1 7 5 2 4 3" xfId="51202" xr:uid="{00000000-0005-0000-0000-00004BC70000}"/>
    <cellStyle name="20% - Accent1 7 5 2 4 3 2" xfId="51203" xr:uid="{00000000-0005-0000-0000-00004CC70000}"/>
    <cellStyle name="20% - Accent1 7 5 2 4 4" xfId="51204" xr:uid="{00000000-0005-0000-0000-00004DC70000}"/>
    <cellStyle name="20% - Accent1 7 5 2 5" xfId="51205" xr:uid="{00000000-0005-0000-0000-00004EC70000}"/>
    <cellStyle name="20% - Accent1 7 5 2 5 2" xfId="51206" xr:uid="{00000000-0005-0000-0000-00004FC70000}"/>
    <cellStyle name="20% - Accent1 7 5 2 5 2 2" xfId="51207" xr:uid="{00000000-0005-0000-0000-000050C70000}"/>
    <cellStyle name="20% - Accent1 7 5 2 5 3" xfId="51208" xr:uid="{00000000-0005-0000-0000-000051C70000}"/>
    <cellStyle name="20% - Accent1 7 5 2 6" xfId="51209" xr:uid="{00000000-0005-0000-0000-000052C70000}"/>
    <cellStyle name="20% - Accent1 7 5 2 6 2" xfId="51210" xr:uid="{00000000-0005-0000-0000-000053C70000}"/>
    <cellStyle name="20% - Accent1 7 5 2 6 2 2" xfId="51211" xr:uid="{00000000-0005-0000-0000-000054C70000}"/>
    <cellStyle name="20% - Accent1 7 5 2 6 3" xfId="51212" xr:uid="{00000000-0005-0000-0000-000055C70000}"/>
    <cellStyle name="20% - Accent1 7 5 2 7" xfId="51213" xr:uid="{00000000-0005-0000-0000-000056C70000}"/>
    <cellStyle name="20% - Accent1 7 5 2 7 2" xfId="51214" xr:uid="{00000000-0005-0000-0000-000057C70000}"/>
    <cellStyle name="20% - Accent1 7 5 2 8" xfId="51215" xr:uid="{00000000-0005-0000-0000-000058C70000}"/>
    <cellStyle name="20% - Accent1 7 5 2 8 2" xfId="51216" xr:uid="{00000000-0005-0000-0000-000059C70000}"/>
    <cellStyle name="20% - Accent1 7 5 2 9" xfId="51217" xr:uid="{00000000-0005-0000-0000-00005AC70000}"/>
    <cellStyle name="20% - Accent1 7 5 3" xfId="51218" xr:uid="{00000000-0005-0000-0000-00005BC70000}"/>
    <cellStyle name="20% - Accent1 7 5 3 2" xfId="51219" xr:uid="{00000000-0005-0000-0000-00005CC70000}"/>
    <cellStyle name="20% - Accent1 7 5 3 2 2" xfId="51220" xr:uid="{00000000-0005-0000-0000-00005DC70000}"/>
    <cellStyle name="20% - Accent1 7 5 3 2 2 2" xfId="51221" xr:uid="{00000000-0005-0000-0000-00005EC70000}"/>
    <cellStyle name="20% - Accent1 7 5 3 2 2 2 2" xfId="51222" xr:uid="{00000000-0005-0000-0000-00005FC70000}"/>
    <cellStyle name="20% - Accent1 7 5 3 2 2 3" xfId="51223" xr:uid="{00000000-0005-0000-0000-000060C70000}"/>
    <cellStyle name="20% - Accent1 7 5 3 2 3" xfId="51224" xr:uid="{00000000-0005-0000-0000-000061C70000}"/>
    <cellStyle name="20% - Accent1 7 5 3 2 3 2" xfId="51225" xr:uid="{00000000-0005-0000-0000-000062C70000}"/>
    <cellStyle name="20% - Accent1 7 5 3 2 4" xfId="51226" xr:uid="{00000000-0005-0000-0000-000063C70000}"/>
    <cellStyle name="20% - Accent1 7 5 3 3" xfId="51227" xr:uid="{00000000-0005-0000-0000-000064C70000}"/>
    <cellStyle name="20% - Accent1 7 5 3 3 2" xfId="51228" xr:uid="{00000000-0005-0000-0000-000065C70000}"/>
    <cellStyle name="20% - Accent1 7 5 3 3 2 2" xfId="51229" xr:uid="{00000000-0005-0000-0000-000066C70000}"/>
    <cellStyle name="20% - Accent1 7 5 3 3 2 2 2" xfId="51230" xr:uid="{00000000-0005-0000-0000-000067C70000}"/>
    <cellStyle name="20% - Accent1 7 5 3 3 2 3" xfId="51231" xr:uid="{00000000-0005-0000-0000-000068C70000}"/>
    <cellStyle name="20% - Accent1 7 5 3 3 3" xfId="51232" xr:uid="{00000000-0005-0000-0000-000069C70000}"/>
    <cellStyle name="20% - Accent1 7 5 3 3 3 2" xfId="51233" xr:uid="{00000000-0005-0000-0000-00006AC70000}"/>
    <cellStyle name="20% - Accent1 7 5 3 3 4" xfId="51234" xr:uid="{00000000-0005-0000-0000-00006BC70000}"/>
    <cellStyle name="20% - Accent1 7 5 3 4" xfId="51235" xr:uid="{00000000-0005-0000-0000-00006CC70000}"/>
    <cellStyle name="20% - Accent1 7 5 3 4 2" xfId="51236" xr:uid="{00000000-0005-0000-0000-00006DC70000}"/>
    <cellStyle name="20% - Accent1 7 5 3 4 2 2" xfId="51237" xr:uid="{00000000-0005-0000-0000-00006EC70000}"/>
    <cellStyle name="20% - Accent1 7 5 3 4 2 2 2" xfId="51238" xr:uid="{00000000-0005-0000-0000-00006FC70000}"/>
    <cellStyle name="20% - Accent1 7 5 3 4 2 3" xfId="51239" xr:uid="{00000000-0005-0000-0000-000070C70000}"/>
    <cellStyle name="20% - Accent1 7 5 3 4 3" xfId="51240" xr:uid="{00000000-0005-0000-0000-000071C70000}"/>
    <cellStyle name="20% - Accent1 7 5 3 4 3 2" xfId="51241" xr:uid="{00000000-0005-0000-0000-000072C70000}"/>
    <cellStyle name="20% - Accent1 7 5 3 4 4" xfId="51242" xr:uid="{00000000-0005-0000-0000-000073C70000}"/>
    <cellStyle name="20% - Accent1 7 5 3 5" xfId="51243" xr:uid="{00000000-0005-0000-0000-000074C70000}"/>
    <cellStyle name="20% - Accent1 7 5 3 5 2" xfId="51244" xr:uid="{00000000-0005-0000-0000-000075C70000}"/>
    <cellStyle name="20% - Accent1 7 5 3 5 2 2" xfId="51245" xr:uid="{00000000-0005-0000-0000-000076C70000}"/>
    <cellStyle name="20% - Accent1 7 5 3 5 3" xfId="51246" xr:uid="{00000000-0005-0000-0000-000077C70000}"/>
    <cellStyle name="20% - Accent1 7 5 3 6" xfId="51247" xr:uid="{00000000-0005-0000-0000-000078C70000}"/>
    <cellStyle name="20% - Accent1 7 5 3 6 2" xfId="51248" xr:uid="{00000000-0005-0000-0000-000079C70000}"/>
    <cellStyle name="20% - Accent1 7 5 3 6 2 2" xfId="51249" xr:uid="{00000000-0005-0000-0000-00007AC70000}"/>
    <cellStyle name="20% - Accent1 7 5 3 6 3" xfId="51250" xr:uid="{00000000-0005-0000-0000-00007BC70000}"/>
    <cellStyle name="20% - Accent1 7 5 3 7" xfId="51251" xr:uid="{00000000-0005-0000-0000-00007CC70000}"/>
    <cellStyle name="20% - Accent1 7 5 3 7 2" xfId="51252" xr:uid="{00000000-0005-0000-0000-00007DC70000}"/>
    <cellStyle name="20% - Accent1 7 5 3 8" xfId="51253" xr:uid="{00000000-0005-0000-0000-00007EC70000}"/>
    <cellStyle name="20% - Accent1 7 5 3 8 2" xfId="51254" xr:uid="{00000000-0005-0000-0000-00007FC70000}"/>
    <cellStyle name="20% - Accent1 7 5 3 9" xfId="51255" xr:uid="{00000000-0005-0000-0000-000080C70000}"/>
    <cellStyle name="20% - Accent1 7 5 4" xfId="51256" xr:uid="{00000000-0005-0000-0000-000081C70000}"/>
    <cellStyle name="20% - Accent1 7 5 4 2" xfId="51257" xr:uid="{00000000-0005-0000-0000-000082C70000}"/>
    <cellStyle name="20% - Accent1 7 5 4 2 2" xfId="51258" xr:uid="{00000000-0005-0000-0000-000083C70000}"/>
    <cellStyle name="20% - Accent1 7 5 4 2 2 2" xfId="51259" xr:uid="{00000000-0005-0000-0000-000084C70000}"/>
    <cellStyle name="20% - Accent1 7 5 4 2 3" xfId="51260" xr:uid="{00000000-0005-0000-0000-000085C70000}"/>
    <cellStyle name="20% - Accent1 7 5 4 3" xfId="51261" xr:uid="{00000000-0005-0000-0000-000086C70000}"/>
    <cellStyle name="20% - Accent1 7 5 4 3 2" xfId="51262" xr:uid="{00000000-0005-0000-0000-000087C70000}"/>
    <cellStyle name="20% - Accent1 7 5 4 4" xfId="51263" xr:uid="{00000000-0005-0000-0000-000088C70000}"/>
    <cellStyle name="20% - Accent1 7 5 5" xfId="51264" xr:uid="{00000000-0005-0000-0000-000089C70000}"/>
    <cellStyle name="20% - Accent1 7 5 5 2" xfId="51265" xr:uid="{00000000-0005-0000-0000-00008AC70000}"/>
    <cellStyle name="20% - Accent1 7 5 5 2 2" xfId="51266" xr:uid="{00000000-0005-0000-0000-00008BC70000}"/>
    <cellStyle name="20% - Accent1 7 5 5 2 2 2" xfId="51267" xr:uid="{00000000-0005-0000-0000-00008CC70000}"/>
    <cellStyle name="20% - Accent1 7 5 5 2 3" xfId="51268" xr:uid="{00000000-0005-0000-0000-00008DC70000}"/>
    <cellStyle name="20% - Accent1 7 5 5 3" xfId="51269" xr:uid="{00000000-0005-0000-0000-00008EC70000}"/>
    <cellStyle name="20% - Accent1 7 5 5 3 2" xfId="51270" xr:uid="{00000000-0005-0000-0000-00008FC70000}"/>
    <cellStyle name="20% - Accent1 7 5 5 4" xfId="51271" xr:uid="{00000000-0005-0000-0000-000090C70000}"/>
    <cellStyle name="20% - Accent1 7 5 6" xfId="51272" xr:uid="{00000000-0005-0000-0000-000091C70000}"/>
    <cellStyle name="20% - Accent1 7 5 6 2" xfId="51273" xr:uid="{00000000-0005-0000-0000-000092C70000}"/>
    <cellStyle name="20% - Accent1 7 5 6 2 2" xfId="51274" xr:uid="{00000000-0005-0000-0000-000093C70000}"/>
    <cellStyle name="20% - Accent1 7 5 6 2 2 2" xfId="51275" xr:uid="{00000000-0005-0000-0000-000094C70000}"/>
    <cellStyle name="20% - Accent1 7 5 6 2 3" xfId="51276" xr:uid="{00000000-0005-0000-0000-000095C70000}"/>
    <cellStyle name="20% - Accent1 7 5 6 3" xfId="51277" xr:uid="{00000000-0005-0000-0000-000096C70000}"/>
    <cellStyle name="20% - Accent1 7 5 6 3 2" xfId="51278" xr:uid="{00000000-0005-0000-0000-000097C70000}"/>
    <cellStyle name="20% - Accent1 7 5 6 4" xfId="51279" xr:uid="{00000000-0005-0000-0000-000098C70000}"/>
    <cellStyle name="20% - Accent1 7 5 7" xfId="51280" xr:uid="{00000000-0005-0000-0000-000099C70000}"/>
    <cellStyle name="20% - Accent1 7 5 7 2" xfId="51281" xr:uid="{00000000-0005-0000-0000-00009AC70000}"/>
    <cellStyle name="20% - Accent1 7 5 7 2 2" xfId="51282" xr:uid="{00000000-0005-0000-0000-00009BC70000}"/>
    <cellStyle name="20% - Accent1 7 5 7 3" xfId="51283" xr:uid="{00000000-0005-0000-0000-00009CC70000}"/>
    <cellStyle name="20% - Accent1 7 5 8" xfId="51284" xr:uid="{00000000-0005-0000-0000-00009DC70000}"/>
    <cellStyle name="20% - Accent1 7 5 8 2" xfId="51285" xr:uid="{00000000-0005-0000-0000-00009EC70000}"/>
    <cellStyle name="20% - Accent1 7 5 8 2 2" xfId="51286" xr:uid="{00000000-0005-0000-0000-00009FC70000}"/>
    <cellStyle name="20% - Accent1 7 5 8 3" xfId="51287" xr:uid="{00000000-0005-0000-0000-0000A0C70000}"/>
    <cellStyle name="20% - Accent1 7 5 9" xfId="51288" xr:uid="{00000000-0005-0000-0000-0000A1C70000}"/>
    <cellStyle name="20% - Accent1 7 5 9 2" xfId="51289" xr:uid="{00000000-0005-0000-0000-0000A2C70000}"/>
    <cellStyle name="20% - Accent1 7 6" xfId="51290" xr:uid="{00000000-0005-0000-0000-0000A3C70000}"/>
    <cellStyle name="20% - Accent1 7 6 10" xfId="51291" xr:uid="{00000000-0005-0000-0000-0000A4C70000}"/>
    <cellStyle name="20% - Accent1 7 6 10 2" xfId="51292" xr:uid="{00000000-0005-0000-0000-0000A5C70000}"/>
    <cellStyle name="20% - Accent1 7 6 11" xfId="51293" xr:uid="{00000000-0005-0000-0000-0000A6C70000}"/>
    <cellStyle name="20% - Accent1 7 6 2" xfId="51294" xr:uid="{00000000-0005-0000-0000-0000A7C70000}"/>
    <cellStyle name="20% - Accent1 7 6 2 2" xfId="51295" xr:uid="{00000000-0005-0000-0000-0000A8C70000}"/>
    <cellStyle name="20% - Accent1 7 6 2 2 2" xfId="51296" xr:uid="{00000000-0005-0000-0000-0000A9C70000}"/>
    <cellStyle name="20% - Accent1 7 6 2 2 2 2" xfId="51297" xr:uid="{00000000-0005-0000-0000-0000AAC70000}"/>
    <cellStyle name="20% - Accent1 7 6 2 2 2 2 2" xfId="51298" xr:uid="{00000000-0005-0000-0000-0000ABC70000}"/>
    <cellStyle name="20% - Accent1 7 6 2 2 2 3" xfId="51299" xr:uid="{00000000-0005-0000-0000-0000ACC70000}"/>
    <cellStyle name="20% - Accent1 7 6 2 2 3" xfId="51300" xr:uid="{00000000-0005-0000-0000-0000ADC70000}"/>
    <cellStyle name="20% - Accent1 7 6 2 2 3 2" xfId="51301" xr:uid="{00000000-0005-0000-0000-0000AEC70000}"/>
    <cellStyle name="20% - Accent1 7 6 2 2 4" xfId="51302" xr:uid="{00000000-0005-0000-0000-0000AFC70000}"/>
    <cellStyle name="20% - Accent1 7 6 2 3" xfId="51303" xr:uid="{00000000-0005-0000-0000-0000B0C70000}"/>
    <cellStyle name="20% - Accent1 7 6 2 3 2" xfId="51304" xr:uid="{00000000-0005-0000-0000-0000B1C70000}"/>
    <cellStyle name="20% - Accent1 7 6 2 3 2 2" xfId="51305" xr:uid="{00000000-0005-0000-0000-0000B2C70000}"/>
    <cellStyle name="20% - Accent1 7 6 2 3 2 2 2" xfId="51306" xr:uid="{00000000-0005-0000-0000-0000B3C70000}"/>
    <cellStyle name="20% - Accent1 7 6 2 3 2 3" xfId="51307" xr:uid="{00000000-0005-0000-0000-0000B4C70000}"/>
    <cellStyle name="20% - Accent1 7 6 2 3 3" xfId="51308" xr:uid="{00000000-0005-0000-0000-0000B5C70000}"/>
    <cellStyle name="20% - Accent1 7 6 2 3 3 2" xfId="51309" xr:uid="{00000000-0005-0000-0000-0000B6C70000}"/>
    <cellStyle name="20% - Accent1 7 6 2 3 4" xfId="51310" xr:uid="{00000000-0005-0000-0000-0000B7C70000}"/>
    <cellStyle name="20% - Accent1 7 6 2 4" xfId="51311" xr:uid="{00000000-0005-0000-0000-0000B8C70000}"/>
    <cellStyle name="20% - Accent1 7 6 2 4 2" xfId="51312" xr:uid="{00000000-0005-0000-0000-0000B9C70000}"/>
    <cellStyle name="20% - Accent1 7 6 2 4 2 2" xfId="51313" xr:uid="{00000000-0005-0000-0000-0000BAC70000}"/>
    <cellStyle name="20% - Accent1 7 6 2 4 2 2 2" xfId="51314" xr:uid="{00000000-0005-0000-0000-0000BBC70000}"/>
    <cellStyle name="20% - Accent1 7 6 2 4 2 3" xfId="51315" xr:uid="{00000000-0005-0000-0000-0000BCC70000}"/>
    <cellStyle name="20% - Accent1 7 6 2 4 3" xfId="51316" xr:uid="{00000000-0005-0000-0000-0000BDC70000}"/>
    <cellStyle name="20% - Accent1 7 6 2 4 3 2" xfId="51317" xr:uid="{00000000-0005-0000-0000-0000BEC70000}"/>
    <cellStyle name="20% - Accent1 7 6 2 4 4" xfId="51318" xr:uid="{00000000-0005-0000-0000-0000BFC70000}"/>
    <cellStyle name="20% - Accent1 7 6 2 5" xfId="51319" xr:uid="{00000000-0005-0000-0000-0000C0C70000}"/>
    <cellStyle name="20% - Accent1 7 6 2 5 2" xfId="51320" xr:uid="{00000000-0005-0000-0000-0000C1C70000}"/>
    <cellStyle name="20% - Accent1 7 6 2 5 2 2" xfId="51321" xr:uid="{00000000-0005-0000-0000-0000C2C70000}"/>
    <cellStyle name="20% - Accent1 7 6 2 5 3" xfId="51322" xr:uid="{00000000-0005-0000-0000-0000C3C70000}"/>
    <cellStyle name="20% - Accent1 7 6 2 6" xfId="51323" xr:uid="{00000000-0005-0000-0000-0000C4C70000}"/>
    <cellStyle name="20% - Accent1 7 6 2 6 2" xfId="51324" xr:uid="{00000000-0005-0000-0000-0000C5C70000}"/>
    <cellStyle name="20% - Accent1 7 6 2 6 2 2" xfId="51325" xr:uid="{00000000-0005-0000-0000-0000C6C70000}"/>
    <cellStyle name="20% - Accent1 7 6 2 6 3" xfId="51326" xr:uid="{00000000-0005-0000-0000-0000C7C70000}"/>
    <cellStyle name="20% - Accent1 7 6 2 7" xfId="51327" xr:uid="{00000000-0005-0000-0000-0000C8C70000}"/>
    <cellStyle name="20% - Accent1 7 6 2 7 2" xfId="51328" xr:uid="{00000000-0005-0000-0000-0000C9C70000}"/>
    <cellStyle name="20% - Accent1 7 6 2 8" xfId="51329" xr:uid="{00000000-0005-0000-0000-0000CAC70000}"/>
    <cellStyle name="20% - Accent1 7 6 2 8 2" xfId="51330" xr:uid="{00000000-0005-0000-0000-0000CBC70000}"/>
    <cellStyle name="20% - Accent1 7 6 2 9" xfId="51331" xr:uid="{00000000-0005-0000-0000-0000CCC70000}"/>
    <cellStyle name="20% - Accent1 7 6 3" xfId="51332" xr:uid="{00000000-0005-0000-0000-0000CDC70000}"/>
    <cellStyle name="20% - Accent1 7 6 3 2" xfId="51333" xr:uid="{00000000-0005-0000-0000-0000CEC70000}"/>
    <cellStyle name="20% - Accent1 7 6 3 2 2" xfId="51334" xr:uid="{00000000-0005-0000-0000-0000CFC70000}"/>
    <cellStyle name="20% - Accent1 7 6 3 2 2 2" xfId="51335" xr:uid="{00000000-0005-0000-0000-0000D0C70000}"/>
    <cellStyle name="20% - Accent1 7 6 3 2 2 2 2" xfId="51336" xr:uid="{00000000-0005-0000-0000-0000D1C70000}"/>
    <cellStyle name="20% - Accent1 7 6 3 2 2 3" xfId="51337" xr:uid="{00000000-0005-0000-0000-0000D2C70000}"/>
    <cellStyle name="20% - Accent1 7 6 3 2 3" xfId="51338" xr:uid="{00000000-0005-0000-0000-0000D3C70000}"/>
    <cellStyle name="20% - Accent1 7 6 3 2 3 2" xfId="51339" xr:uid="{00000000-0005-0000-0000-0000D4C70000}"/>
    <cellStyle name="20% - Accent1 7 6 3 2 4" xfId="51340" xr:uid="{00000000-0005-0000-0000-0000D5C70000}"/>
    <cellStyle name="20% - Accent1 7 6 3 3" xfId="51341" xr:uid="{00000000-0005-0000-0000-0000D6C70000}"/>
    <cellStyle name="20% - Accent1 7 6 3 3 2" xfId="51342" xr:uid="{00000000-0005-0000-0000-0000D7C70000}"/>
    <cellStyle name="20% - Accent1 7 6 3 3 2 2" xfId="51343" xr:uid="{00000000-0005-0000-0000-0000D8C70000}"/>
    <cellStyle name="20% - Accent1 7 6 3 3 2 2 2" xfId="51344" xr:uid="{00000000-0005-0000-0000-0000D9C70000}"/>
    <cellStyle name="20% - Accent1 7 6 3 3 2 3" xfId="51345" xr:uid="{00000000-0005-0000-0000-0000DAC70000}"/>
    <cellStyle name="20% - Accent1 7 6 3 3 3" xfId="51346" xr:uid="{00000000-0005-0000-0000-0000DBC70000}"/>
    <cellStyle name="20% - Accent1 7 6 3 3 3 2" xfId="51347" xr:uid="{00000000-0005-0000-0000-0000DCC70000}"/>
    <cellStyle name="20% - Accent1 7 6 3 3 4" xfId="51348" xr:uid="{00000000-0005-0000-0000-0000DDC70000}"/>
    <cellStyle name="20% - Accent1 7 6 3 4" xfId="51349" xr:uid="{00000000-0005-0000-0000-0000DEC70000}"/>
    <cellStyle name="20% - Accent1 7 6 3 4 2" xfId="51350" xr:uid="{00000000-0005-0000-0000-0000DFC70000}"/>
    <cellStyle name="20% - Accent1 7 6 3 4 2 2" xfId="51351" xr:uid="{00000000-0005-0000-0000-0000E0C70000}"/>
    <cellStyle name="20% - Accent1 7 6 3 4 2 2 2" xfId="51352" xr:uid="{00000000-0005-0000-0000-0000E1C70000}"/>
    <cellStyle name="20% - Accent1 7 6 3 4 2 3" xfId="51353" xr:uid="{00000000-0005-0000-0000-0000E2C70000}"/>
    <cellStyle name="20% - Accent1 7 6 3 4 3" xfId="51354" xr:uid="{00000000-0005-0000-0000-0000E3C70000}"/>
    <cellStyle name="20% - Accent1 7 6 3 4 3 2" xfId="51355" xr:uid="{00000000-0005-0000-0000-0000E4C70000}"/>
    <cellStyle name="20% - Accent1 7 6 3 4 4" xfId="51356" xr:uid="{00000000-0005-0000-0000-0000E5C70000}"/>
    <cellStyle name="20% - Accent1 7 6 3 5" xfId="51357" xr:uid="{00000000-0005-0000-0000-0000E6C70000}"/>
    <cellStyle name="20% - Accent1 7 6 3 5 2" xfId="51358" xr:uid="{00000000-0005-0000-0000-0000E7C70000}"/>
    <cellStyle name="20% - Accent1 7 6 3 5 2 2" xfId="51359" xr:uid="{00000000-0005-0000-0000-0000E8C70000}"/>
    <cellStyle name="20% - Accent1 7 6 3 5 3" xfId="51360" xr:uid="{00000000-0005-0000-0000-0000E9C70000}"/>
    <cellStyle name="20% - Accent1 7 6 3 6" xfId="51361" xr:uid="{00000000-0005-0000-0000-0000EAC70000}"/>
    <cellStyle name="20% - Accent1 7 6 3 6 2" xfId="51362" xr:uid="{00000000-0005-0000-0000-0000EBC70000}"/>
    <cellStyle name="20% - Accent1 7 6 3 6 2 2" xfId="51363" xr:uid="{00000000-0005-0000-0000-0000ECC70000}"/>
    <cellStyle name="20% - Accent1 7 6 3 6 3" xfId="51364" xr:uid="{00000000-0005-0000-0000-0000EDC70000}"/>
    <cellStyle name="20% - Accent1 7 6 3 7" xfId="51365" xr:uid="{00000000-0005-0000-0000-0000EEC70000}"/>
    <cellStyle name="20% - Accent1 7 6 3 7 2" xfId="51366" xr:uid="{00000000-0005-0000-0000-0000EFC70000}"/>
    <cellStyle name="20% - Accent1 7 6 3 8" xfId="51367" xr:uid="{00000000-0005-0000-0000-0000F0C70000}"/>
    <cellStyle name="20% - Accent1 7 6 3 8 2" xfId="51368" xr:uid="{00000000-0005-0000-0000-0000F1C70000}"/>
    <cellStyle name="20% - Accent1 7 6 3 9" xfId="51369" xr:uid="{00000000-0005-0000-0000-0000F2C70000}"/>
    <cellStyle name="20% - Accent1 7 6 4" xfId="51370" xr:uid="{00000000-0005-0000-0000-0000F3C70000}"/>
    <cellStyle name="20% - Accent1 7 6 4 2" xfId="51371" xr:uid="{00000000-0005-0000-0000-0000F4C70000}"/>
    <cellStyle name="20% - Accent1 7 6 4 2 2" xfId="51372" xr:uid="{00000000-0005-0000-0000-0000F5C70000}"/>
    <cellStyle name="20% - Accent1 7 6 4 2 2 2" xfId="51373" xr:uid="{00000000-0005-0000-0000-0000F6C70000}"/>
    <cellStyle name="20% - Accent1 7 6 4 2 3" xfId="51374" xr:uid="{00000000-0005-0000-0000-0000F7C70000}"/>
    <cellStyle name="20% - Accent1 7 6 4 3" xfId="51375" xr:uid="{00000000-0005-0000-0000-0000F8C70000}"/>
    <cellStyle name="20% - Accent1 7 6 4 3 2" xfId="51376" xr:uid="{00000000-0005-0000-0000-0000F9C70000}"/>
    <cellStyle name="20% - Accent1 7 6 4 4" xfId="51377" xr:uid="{00000000-0005-0000-0000-0000FAC70000}"/>
    <cellStyle name="20% - Accent1 7 6 5" xfId="51378" xr:uid="{00000000-0005-0000-0000-0000FBC70000}"/>
    <cellStyle name="20% - Accent1 7 6 5 2" xfId="51379" xr:uid="{00000000-0005-0000-0000-0000FCC70000}"/>
    <cellStyle name="20% - Accent1 7 6 5 2 2" xfId="51380" xr:uid="{00000000-0005-0000-0000-0000FDC70000}"/>
    <cellStyle name="20% - Accent1 7 6 5 2 2 2" xfId="51381" xr:uid="{00000000-0005-0000-0000-0000FEC70000}"/>
    <cellStyle name="20% - Accent1 7 6 5 2 3" xfId="51382" xr:uid="{00000000-0005-0000-0000-0000FFC70000}"/>
    <cellStyle name="20% - Accent1 7 6 5 3" xfId="51383" xr:uid="{00000000-0005-0000-0000-000000C80000}"/>
    <cellStyle name="20% - Accent1 7 6 5 3 2" xfId="51384" xr:uid="{00000000-0005-0000-0000-000001C80000}"/>
    <cellStyle name="20% - Accent1 7 6 5 4" xfId="51385" xr:uid="{00000000-0005-0000-0000-000002C80000}"/>
    <cellStyle name="20% - Accent1 7 6 6" xfId="51386" xr:uid="{00000000-0005-0000-0000-000003C80000}"/>
    <cellStyle name="20% - Accent1 7 6 6 2" xfId="51387" xr:uid="{00000000-0005-0000-0000-000004C80000}"/>
    <cellStyle name="20% - Accent1 7 6 6 2 2" xfId="51388" xr:uid="{00000000-0005-0000-0000-000005C80000}"/>
    <cellStyle name="20% - Accent1 7 6 6 2 2 2" xfId="51389" xr:uid="{00000000-0005-0000-0000-000006C80000}"/>
    <cellStyle name="20% - Accent1 7 6 6 2 3" xfId="51390" xr:uid="{00000000-0005-0000-0000-000007C80000}"/>
    <cellStyle name="20% - Accent1 7 6 6 3" xfId="51391" xr:uid="{00000000-0005-0000-0000-000008C80000}"/>
    <cellStyle name="20% - Accent1 7 6 6 3 2" xfId="51392" xr:uid="{00000000-0005-0000-0000-000009C80000}"/>
    <cellStyle name="20% - Accent1 7 6 6 4" xfId="51393" xr:uid="{00000000-0005-0000-0000-00000AC80000}"/>
    <cellStyle name="20% - Accent1 7 6 7" xfId="51394" xr:uid="{00000000-0005-0000-0000-00000BC80000}"/>
    <cellStyle name="20% - Accent1 7 6 7 2" xfId="51395" xr:uid="{00000000-0005-0000-0000-00000CC80000}"/>
    <cellStyle name="20% - Accent1 7 6 7 2 2" xfId="51396" xr:uid="{00000000-0005-0000-0000-00000DC80000}"/>
    <cellStyle name="20% - Accent1 7 6 7 3" xfId="51397" xr:uid="{00000000-0005-0000-0000-00000EC80000}"/>
    <cellStyle name="20% - Accent1 7 6 8" xfId="51398" xr:uid="{00000000-0005-0000-0000-00000FC80000}"/>
    <cellStyle name="20% - Accent1 7 6 8 2" xfId="51399" xr:uid="{00000000-0005-0000-0000-000010C80000}"/>
    <cellStyle name="20% - Accent1 7 6 8 2 2" xfId="51400" xr:uid="{00000000-0005-0000-0000-000011C80000}"/>
    <cellStyle name="20% - Accent1 7 6 8 3" xfId="51401" xr:uid="{00000000-0005-0000-0000-000012C80000}"/>
    <cellStyle name="20% - Accent1 7 6 9" xfId="51402" xr:uid="{00000000-0005-0000-0000-000013C80000}"/>
    <cellStyle name="20% - Accent1 7 6 9 2" xfId="51403" xr:uid="{00000000-0005-0000-0000-000014C80000}"/>
    <cellStyle name="20% - Accent1 7 7" xfId="51404" xr:uid="{00000000-0005-0000-0000-000015C80000}"/>
    <cellStyle name="20% - Accent1 7 7 2" xfId="51405" xr:uid="{00000000-0005-0000-0000-000016C80000}"/>
    <cellStyle name="20% - Accent1 7 7 2 2" xfId="51406" xr:uid="{00000000-0005-0000-0000-000017C80000}"/>
    <cellStyle name="20% - Accent1 7 7 2 2 2" xfId="51407" xr:uid="{00000000-0005-0000-0000-000018C80000}"/>
    <cellStyle name="20% - Accent1 7 7 2 2 2 2" xfId="51408" xr:uid="{00000000-0005-0000-0000-000019C80000}"/>
    <cellStyle name="20% - Accent1 7 7 2 2 3" xfId="51409" xr:uid="{00000000-0005-0000-0000-00001AC80000}"/>
    <cellStyle name="20% - Accent1 7 7 2 3" xfId="51410" xr:uid="{00000000-0005-0000-0000-00001BC80000}"/>
    <cellStyle name="20% - Accent1 7 7 2 3 2" xfId="51411" xr:uid="{00000000-0005-0000-0000-00001CC80000}"/>
    <cellStyle name="20% - Accent1 7 7 2 4" xfId="51412" xr:uid="{00000000-0005-0000-0000-00001DC80000}"/>
    <cellStyle name="20% - Accent1 7 7 3" xfId="51413" xr:uid="{00000000-0005-0000-0000-00001EC80000}"/>
    <cellStyle name="20% - Accent1 7 7 3 2" xfId="51414" xr:uid="{00000000-0005-0000-0000-00001FC80000}"/>
    <cellStyle name="20% - Accent1 7 7 3 2 2" xfId="51415" xr:uid="{00000000-0005-0000-0000-000020C80000}"/>
    <cellStyle name="20% - Accent1 7 7 3 2 2 2" xfId="51416" xr:uid="{00000000-0005-0000-0000-000021C80000}"/>
    <cellStyle name="20% - Accent1 7 7 3 2 3" xfId="51417" xr:uid="{00000000-0005-0000-0000-000022C80000}"/>
    <cellStyle name="20% - Accent1 7 7 3 3" xfId="51418" xr:uid="{00000000-0005-0000-0000-000023C80000}"/>
    <cellStyle name="20% - Accent1 7 7 3 3 2" xfId="51419" xr:uid="{00000000-0005-0000-0000-000024C80000}"/>
    <cellStyle name="20% - Accent1 7 7 3 4" xfId="51420" xr:uid="{00000000-0005-0000-0000-000025C80000}"/>
    <cellStyle name="20% - Accent1 7 7 4" xfId="51421" xr:uid="{00000000-0005-0000-0000-000026C80000}"/>
    <cellStyle name="20% - Accent1 7 7 4 2" xfId="51422" xr:uid="{00000000-0005-0000-0000-000027C80000}"/>
    <cellStyle name="20% - Accent1 7 7 4 2 2" xfId="51423" xr:uid="{00000000-0005-0000-0000-000028C80000}"/>
    <cellStyle name="20% - Accent1 7 7 4 2 2 2" xfId="51424" xr:uid="{00000000-0005-0000-0000-000029C80000}"/>
    <cellStyle name="20% - Accent1 7 7 4 2 3" xfId="51425" xr:uid="{00000000-0005-0000-0000-00002AC80000}"/>
    <cellStyle name="20% - Accent1 7 7 4 3" xfId="51426" xr:uid="{00000000-0005-0000-0000-00002BC80000}"/>
    <cellStyle name="20% - Accent1 7 7 4 3 2" xfId="51427" xr:uid="{00000000-0005-0000-0000-00002CC80000}"/>
    <cellStyle name="20% - Accent1 7 7 4 4" xfId="51428" xr:uid="{00000000-0005-0000-0000-00002DC80000}"/>
    <cellStyle name="20% - Accent1 7 7 5" xfId="51429" xr:uid="{00000000-0005-0000-0000-00002EC80000}"/>
    <cellStyle name="20% - Accent1 7 7 5 2" xfId="51430" xr:uid="{00000000-0005-0000-0000-00002FC80000}"/>
    <cellStyle name="20% - Accent1 7 7 5 2 2" xfId="51431" xr:uid="{00000000-0005-0000-0000-000030C80000}"/>
    <cellStyle name="20% - Accent1 7 7 5 3" xfId="51432" xr:uid="{00000000-0005-0000-0000-000031C80000}"/>
    <cellStyle name="20% - Accent1 7 7 6" xfId="51433" xr:uid="{00000000-0005-0000-0000-000032C80000}"/>
    <cellStyle name="20% - Accent1 7 7 6 2" xfId="51434" xr:uid="{00000000-0005-0000-0000-000033C80000}"/>
    <cellStyle name="20% - Accent1 7 7 6 2 2" xfId="51435" xr:uid="{00000000-0005-0000-0000-000034C80000}"/>
    <cellStyle name="20% - Accent1 7 7 6 3" xfId="51436" xr:uid="{00000000-0005-0000-0000-000035C80000}"/>
    <cellStyle name="20% - Accent1 7 7 7" xfId="51437" xr:uid="{00000000-0005-0000-0000-000036C80000}"/>
    <cellStyle name="20% - Accent1 7 7 7 2" xfId="51438" xr:uid="{00000000-0005-0000-0000-000037C80000}"/>
    <cellStyle name="20% - Accent1 7 7 8" xfId="51439" xr:uid="{00000000-0005-0000-0000-000038C80000}"/>
    <cellStyle name="20% - Accent1 7 7 8 2" xfId="51440" xr:uid="{00000000-0005-0000-0000-000039C80000}"/>
    <cellStyle name="20% - Accent1 7 7 9" xfId="51441" xr:uid="{00000000-0005-0000-0000-00003AC80000}"/>
    <cellStyle name="20% - Accent1 7 8" xfId="51442" xr:uid="{00000000-0005-0000-0000-00003BC80000}"/>
    <cellStyle name="20% - Accent1 7 8 2" xfId="51443" xr:uid="{00000000-0005-0000-0000-00003CC80000}"/>
    <cellStyle name="20% - Accent1 7 8 2 2" xfId="51444" xr:uid="{00000000-0005-0000-0000-00003DC80000}"/>
    <cellStyle name="20% - Accent1 7 8 2 2 2" xfId="51445" xr:uid="{00000000-0005-0000-0000-00003EC80000}"/>
    <cellStyle name="20% - Accent1 7 8 2 2 2 2" xfId="51446" xr:uid="{00000000-0005-0000-0000-00003FC80000}"/>
    <cellStyle name="20% - Accent1 7 8 2 2 3" xfId="51447" xr:uid="{00000000-0005-0000-0000-000040C80000}"/>
    <cellStyle name="20% - Accent1 7 8 2 3" xfId="51448" xr:uid="{00000000-0005-0000-0000-000041C80000}"/>
    <cellStyle name="20% - Accent1 7 8 2 3 2" xfId="51449" xr:uid="{00000000-0005-0000-0000-000042C80000}"/>
    <cellStyle name="20% - Accent1 7 8 2 4" xfId="51450" xr:uid="{00000000-0005-0000-0000-000043C80000}"/>
    <cellStyle name="20% - Accent1 7 8 3" xfId="51451" xr:uid="{00000000-0005-0000-0000-000044C80000}"/>
    <cellStyle name="20% - Accent1 7 8 3 2" xfId="51452" xr:uid="{00000000-0005-0000-0000-000045C80000}"/>
    <cellStyle name="20% - Accent1 7 8 3 2 2" xfId="51453" xr:uid="{00000000-0005-0000-0000-000046C80000}"/>
    <cellStyle name="20% - Accent1 7 8 3 2 2 2" xfId="51454" xr:uid="{00000000-0005-0000-0000-000047C80000}"/>
    <cellStyle name="20% - Accent1 7 8 3 2 3" xfId="51455" xr:uid="{00000000-0005-0000-0000-000048C80000}"/>
    <cellStyle name="20% - Accent1 7 8 3 3" xfId="51456" xr:uid="{00000000-0005-0000-0000-000049C80000}"/>
    <cellStyle name="20% - Accent1 7 8 3 3 2" xfId="51457" xr:uid="{00000000-0005-0000-0000-00004AC80000}"/>
    <cellStyle name="20% - Accent1 7 8 3 4" xfId="51458" xr:uid="{00000000-0005-0000-0000-00004BC80000}"/>
    <cellStyle name="20% - Accent1 7 8 4" xfId="51459" xr:uid="{00000000-0005-0000-0000-00004CC80000}"/>
    <cellStyle name="20% - Accent1 7 8 4 2" xfId="51460" xr:uid="{00000000-0005-0000-0000-00004DC80000}"/>
    <cellStyle name="20% - Accent1 7 8 4 2 2" xfId="51461" xr:uid="{00000000-0005-0000-0000-00004EC80000}"/>
    <cellStyle name="20% - Accent1 7 8 4 2 2 2" xfId="51462" xr:uid="{00000000-0005-0000-0000-00004FC80000}"/>
    <cellStyle name="20% - Accent1 7 8 4 2 3" xfId="51463" xr:uid="{00000000-0005-0000-0000-000050C80000}"/>
    <cellStyle name="20% - Accent1 7 8 4 3" xfId="51464" xr:uid="{00000000-0005-0000-0000-000051C80000}"/>
    <cellStyle name="20% - Accent1 7 8 4 3 2" xfId="51465" xr:uid="{00000000-0005-0000-0000-000052C80000}"/>
    <cellStyle name="20% - Accent1 7 8 4 4" xfId="51466" xr:uid="{00000000-0005-0000-0000-000053C80000}"/>
    <cellStyle name="20% - Accent1 7 8 5" xfId="51467" xr:uid="{00000000-0005-0000-0000-000054C80000}"/>
    <cellStyle name="20% - Accent1 7 8 5 2" xfId="51468" xr:uid="{00000000-0005-0000-0000-000055C80000}"/>
    <cellStyle name="20% - Accent1 7 8 5 2 2" xfId="51469" xr:uid="{00000000-0005-0000-0000-000056C80000}"/>
    <cellStyle name="20% - Accent1 7 8 5 3" xfId="51470" xr:uid="{00000000-0005-0000-0000-000057C80000}"/>
    <cellStyle name="20% - Accent1 7 8 6" xfId="51471" xr:uid="{00000000-0005-0000-0000-000058C80000}"/>
    <cellStyle name="20% - Accent1 7 8 6 2" xfId="51472" xr:uid="{00000000-0005-0000-0000-000059C80000}"/>
    <cellStyle name="20% - Accent1 7 8 6 2 2" xfId="51473" xr:uid="{00000000-0005-0000-0000-00005AC80000}"/>
    <cellStyle name="20% - Accent1 7 8 6 3" xfId="51474" xr:uid="{00000000-0005-0000-0000-00005BC80000}"/>
    <cellStyle name="20% - Accent1 7 8 7" xfId="51475" xr:uid="{00000000-0005-0000-0000-00005CC80000}"/>
    <cellStyle name="20% - Accent1 7 8 7 2" xfId="51476" xr:uid="{00000000-0005-0000-0000-00005DC80000}"/>
    <cellStyle name="20% - Accent1 7 8 8" xfId="51477" xr:uid="{00000000-0005-0000-0000-00005EC80000}"/>
    <cellStyle name="20% - Accent1 7 8 8 2" xfId="51478" xr:uid="{00000000-0005-0000-0000-00005FC80000}"/>
    <cellStyle name="20% - Accent1 7 8 9" xfId="51479" xr:uid="{00000000-0005-0000-0000-000060C80000}"/>
    <cellStyle name="20% - Accent1 7 9" xfId="51480" xr:uid="{00000000-0005-0000-0000-000061C80000}"/>
    <cellStyle name="20% - Accent1 7 9 2" xfId="51481" xr:uid="{00000000-0005-0000-0000-000062C80000}"/>
    <cellStyle name="20% - Accent1 7 9 2 2" xfId="51482" xr:uid="{00000000-0005-0000-0000-000063C80000}"/>
    <cellStyle name="20% - Accent1 7 9 2 2 2" xfId="51483" xr:uid="{00000000-0005-0000-0000-000064C80000}"/>
    <cellStyle name="20% - Accent1 7 9 2 3" xfId="51484" xr:uid="{00000000-0005-0000-0000-000065C80000}"/>
    <cellStyle name="20% - Accent1 7 9 3" xfId="51485" xr:uid="{00000000-0005-0000-0000-000066C80000}"/>
    <cellStyle name="20% - Accent1 7 9 3 2" xfId="51486" xr:uid="{00000000-0005-0000-0000-000067C80000}"/>
    <cellStyle name="20% - Accent1 7 9 4" xfId="51487" xr:uid="{00000000-0005-0000-0000-000068C80000}"/>
    <cellStyle name="20% - Accent1 8" xfId="51488" xr:uid="{00000000-0005-0000-0000-000069C80000}"/>
    <cellStyle name="20% - Accent1 8 10" xfId="51489" xr:uid="{00000000-0005-0000-0000-00006AC80000}"/>
    <cellStyle name="20% - Accent1 8 10 2" xfId="51490" xr:uid="{00000000-0005-0000-0000-00006BC80000}"/>
    <cellStyle name="20% - Accent1 8 10 2 2" xfId="51491" xr:uid="{00000000-0005-0000-0000-00006CC80000}"/>
    <cellStyle name="20% - Accent1 8 10 2 2 2" xfId="51492" xr:uid="{00000000-0005-0000-0000-00006DC80000}"/>
    <cellStyle name="20% - Accent1 8 10 2 3" xfId="51493" xr:uid="{00000000-0005-0000-0000-00006EC80000}"/>
    <cellStyle name="20% - Accent1 8 10 3" xfId="51494" xr:uid="{00000000-0005-0000-0000-00006FC80000}"/>
    <cellStyle name="20% - Accent1 8 10 3 2" xfId="51495" xr:uid="{00000000-0005-0000-0000-000070C80000}"/>
    <cellStyle name="20% - Accent1 8 10 4" xfId="51496" xr:uid="{00000000-0005-0000-0000-000071C80000}"/>
    <cellStyle name="20% - Accent1 8 11" xfId="51497" xr:uid="{00000000-0005-0000-0000-000072C80000}"/>
    <cellStyle name="20% - Accent1 8 11 2" xfId="51498" xr:uid="{00000000-0005-0000-0000-000073C80000}"/>
    <cellStyle name="20% - Accent1 8 11 2 2" xfId="51499" xr:uid="{00000000-0005-0000-0000-000074C80000}"/>
    <cellStyle name="20% - Accent1 8 11 3" xfId="51500" xr:uid="{00000000-0005-0000-0000-000075C80000}"/>
    <cellStyle name="20% - Accent1 8 12" xfId="51501" xr:uid="{00000000-0005-0000-0000-000076C80000}"/>
    <cellStyle name="20% - Accent1 8 12 2" xfId="51502" xr:uid="{00000000-0005-0000-0000-000077C80000}"/>
    <cellStyle name="20% - Accent1 8 12 2 2" xfId="51503" xr:uid="{00000000-0005-0000-0000-000078C80000}"/>
    <cellStyle name="20% - Accent1 8 12 3" xfId="51504" xr:uid="{00000000-0005-0000-0000-000079C80000}"/>
    <cellStyle name="20% - Accent1 8 13" xfId="51505" xr:uid="{00000000-0005-0000-0000-00007AC80000}"/>
    <cellStyle name="20% - Accent1 8 13 2" xfId="51506" xr:uid="{00000000-0005-0000-0000-00007BC80000}"/>
    <cellStyle name="20% - Accent1 8 14" xfId="51507" xr:uid="{00000000-0005-0000-0000-00007CC80000}"/>
    <cellStyle name="20% - Accent1 8 14 2" xfId="51508" xr:uid="{00000000-0005-0000-0000-00007DC80000}"/>
    <cellStyle name="20% - Accent1 8 15" xfId="51509" xr:uid="{00000000-0005-0000-0000-00007EC80000}"/>
    <cellStyle name="20% - Accent1 8 2" xfId="51510" xr:uid="{00000000-0005-0000-0000-00007FC80000}"/>
    <cellStyle name="20% - Accent1 8 2 10" xfId="51511" xr:uid="{00000000-0005-0000-0000-000080C80000}"/>
    <cellStyle name="20% - Accent1 8 2 10 2" xfId="51512" xr:uid="{00000000-0005-0000-0000-000081C80000}"/>
    <cellStyle name="20% - Accent1 8 2 10 2 2" xfId="51513" xr:uid="{00000000-0005-0000-0000-000082C80000}"/>
    <cellStyle name="20% - Accent1 8 2 10 3" xfId="51514" xr:uid="{00000000-0005-0000-0000-000083C80000}"/>
    <cellStyle name="20% - Accent1 8 2 11" xfId="51515" xr:uid="{00000000-0005-0000-0000-000084C80000}"/>
    <cellStyle name="20% - Accent1 8 2 11 2" xfId="51516" xr:uid="{00000000-0005-0000-0000-000085C80000}"/>
    <cellStyle name="20% - Accent1 8 2 11 2 2" xfId="51517" xr:uid="{00000000-0005-0000-0000-000086C80000}"/>
    <cellStyle name="20% - Accent1 8 2 11 3" xfId="51518" xr:uid="{00000000-0005-0000-0000-000087C80000}"/>
    <cellStyle name="20% - Accent1 8 2 12" xfId="51519" xr:uid="{00000000-0005-0000-0000-000088C80000}"/>
    <cellStyle name="20% - Accent1 8 2 12 2" xfId="51520" xr:uid="{00000000-0005-0000-0000-000089C80000}"/>
    <cellStyle name="20% - Accent1 8 2 13" xfId="51521" xr:uid="{00000000-0005-0000-0000-00008AC80000}"/>
    <cellStyle name="20% - Accent1 8 2 13 2" xfId="51522" xr:uid="{00000000-0005-0000-0000-00008BC80000}"/>
    <cellStyle name="20% - Accent1 8 2 14" xfId="51523" xr:uid="{00000000-0005-0000-0000-00008CC80000}"/>
    <cellStyle name="20% - Accent1 8 2 2" xfId="51524" xr:uid="{00000000-0005-0000-0000-00008DC80000}"/>
    <cellStyle name="20% - Accent1 8 2 2 10" xfId="51525" xr:uid="{00000000-0005-0000-0000-00008EC80000}"/>
    <cellStyle name="20% - Accent1 8 2 2 10 2" xfId="51526" xr:uid="{00000000-0005-0000-0000-00008FC80000}"/>
    <cellStyle name="20% - Accent1 8 2 2 11" xfId="51527" xr:uid="{00000000-0005-0000-0000-000090C80000}"/>
    <cellStyle name="20% - Accent1 8 2 2 2" xfId="51528" xr:uid="{00000000-0005-0000-0000-000091C80000}"/>
    <cellStyle name="20% - Accent1 8 2 2 2 2" xfId="51529" xr:uid="{00000000-0005-0000-0000-000092C80000}"/>
    <cellStyle name="20% - Accent1 8 2 2 2 2 2" xfId="51530" xr:uid="{00000000-0005-0000-0000-000093C80000}"/>
    <cellStyle name="20% - Accent1 8 2 2 2 2 2 2" xfId="51531" xr:uid="{00000000-0005-0000-0000-000094C80000}"/>
    <cellStyle name="20% - Accent1 8 2 2 2 2 2 2 2" xfId="51532" xr:uid="{00000000-0005-0000-0000-000095C80000}"/>
    <cellStyle name="20% - Accent1 8 2 2 2 2 2 3" xfId="51533" xr:uid="{00000000-0005-0000-0000-000096C80000}"/>
    <cellStyle name="20% - Accent1 8 2 2 2 2 3" xfId="51534" xr:uid="{00000000-0005-0000-0000-000097C80000}"/>
    <cellStyle name="20% - Accent1 8 2 2 2 2 3 2" xfId="51535" xr:uid="{00000000-0005-0000-0000-000098C80000}"/>
    <cellStyle name="20% - Accent1 8 2 2 2 2 4" xfId="51536" xr:uid="{00000000-0005-0000-0000-000099C80000}"/>
    <cellStyle name="20% - Accent1 8 2 2 2 3" xfId="51537" xr:uid="{00000000-0005-0000-0000-00009AC80000}"/>
    <cellStyle name="20% - Accent1 8 2 2 2 3 2" xfId="51538" xr:uid="{00000000-0005-0000-0000-00009BC80000}"/>
    <cellStyle name="20% - Accent1 8 2 2 2 3 2 2" xfId="51539" xr:uid="{00000000-0005-0000-0000-00009CC80000}"/>
    <cellStyle name="20% - Accent1 8 2 2 2 3 2 2 2" xfId="51540" xr:uid="{00000000-0005-0000-0000-00009DC80000}"/>
    <cellStyle name="20% - Accent1 8 2 2 2 3 2 3" xfId="51541" xr:uid="{00000000-0005-0000-0000-00009EC80000}"/>
    <cellStyle name="20% - Accent1 8 2 2 2 3 3" xfId="51542" xr:uid="{00000000-0005-0000-0000-00009FC80000}"/>
    <cellStyle name="20% - Accent1 8 2 2 2 3 3 2" xfId="51543" xr:uid="{00000000-0005-0000-0000-0000A0C80000}"/>
    <cellStyle name="20% - Accent1 8 2 2 2 3 4" xfId="51544" xr:uid="{00000000-0005-0000-0000-0000A1C80000}"/>
    <cellStyle name="20% - Accent1 8 2 2 2 4" xfId="51545" xr:uid="{00000000-0005-0000-0000-0000A2C80000}"/>
    <cellStyle name="20% - Accent1 8 2 2 2 4 2" xfId="51546" xr:uid="{00000000-0005-0000-0000-0000A3C80000}"/>
    <cellStyle name="20% - Accent1 8 2 2 2 4 2 2" xfId="51547" xr:uid="{00000000-0005-0000-0000-0000A4C80000}"/>
    <cellStyle name="20% - Accent1 8 2 2 2 4 2 2 2" xfId="51548" xr:uid="{00000000-0005-0000-0000-0000A5C80000}"/>
    <cellStyle name="20% - Accent1 8 2 2 2 4 2 3" xfId="51549" xr:uid="{00000000-0005-0000-0000-0000A6C80000}"/>
    <cellStyle name="20% - Accent1 8 2 2 2 4 3" xfId="51550" xr:uid="{00000000-0005-0000-0000-0000A7C80000}"/>
    <cellStyle name="20% - Accent1 8 2 2 2 4 3 2" xfId="51551" xr:uid="{00000000-0005-0000-0000-0000A8C80000}"/>
    <cellStyle name="20% - Accent1 8 2 2 2 4 4" xfId="51552" xr:uid="{00000000-0005-0000-0000-0000A9C80000}"/>
    <cellStyle name="20% - Accent1 8 2 2 2 5" xfId="51553" xr:uid="{00000000-0005-0000-0000-0000AAC80000}"/>
    <cellStyle name="20% - Accent1 8 2 2 2 5 2" xfId="51554" xr:uid="{00000000-0005-0000-0000-0000ABC80000}"/>
    <cellStyle name="20% - Accent1 8 2 2 2 5 2 2" xfId="51555" xr:uid="{00000000-0005-0000-0000-0000ACC80000}"/>
    <cellStyle name="20% - Accent1 8 2 2 2 5 3" xfId="51556" xr:uid="{00000000-0005-0000-0000-0000ADC80000}"/>
    <cellStyle name="20% - Accent1 8 2 2 2 6" xfId="51557" xr:uid="{00000000-0005-0000-0000-0000AEC80000}"/>
    <cellStyle name="20% - Accent1 8 2 2 2 6 2" xfId="51558" xr:uid="{00000000-0005-0000-0000-0000AFC80000}"/>
    <cellStyle name="20% - Accent1 8 2 2 2 6 2 2" xfId="51559" xr:uid="{00000000-0005-0000-0000-0000B0C80000}"/>
    <cellStyle name="20% - Accent1 8 2 2 2 6 3" xfId="51560" xr:uid="{00000000-0005-0000-0000-0000B1C80000}"/>
    <cellStyle name="20% - Accent1 8 2 2 2 7" xfId="51561" xr:uid="{00000000-0005-0000-0000-0000B2C80000}"/>
    <cellStyle name="20% - Accent1 8 2 2 2 7 2" xfId="51562" xr:uid="{00000000-0005-0000-0000-0000B3C80000}"/>
    <cellStyle name="20% - Accent1 8 2 2 2 8" xfId="51563" xr:uid="{00000000-0005-0000-0000-0000B4C80000}"/>
    <cellStyle name="20% - Accent1 8 2 2 2 8 2" xfId="51564" xr:uid="{00000000-0005-0000-0000-0000B5C80000}"/>
    <cellStyle name="20% - Accent1 8 2 2 2 9" xfId="51565" xr:uid="{00000000-0005-0000-0000-0000B6C80000}"/>
    <cellStyle name="20% - Accent1 8 2 2 3" xfId="51566" xr:uid="{00000000-0005-0000-0000-0000B7C80000}"/>
    <cellStyle name="20% - Accent1 8 2 2 3 2" xfId="51567" xr:uid="{00000000-0005-0000-0000-0000B8C80000}"/>
    <cellStyle name="20% - Accent1 8 2 2 3 2 2" xfId="51568" xr:uid="{00000000-0005-0000-0000-0000B9C80000}"/>
    <cellStyle name="20% - Accent1 8 2 2 3 2 2 2" xfId="51569" xr:uid="{00000000-0005-0000-0000-0000BAC80000}"/>
    <cellStyle name="20% - Accent1 8 2 2 3 2 2 2 2" xfId="51570" xr:uid="{00000000-0005-0000-0000-0000BBC80000}"/>
    <cellStyle name="20% - Accent1 8 2 2 3 2 2 3" xfId="51571" xr:uid="{00000000-0005-0000-0000-0000BCC80000}"/>
    <cellStyle name="20% - Accent1 8 2 2 3 2 3" xfId="51572" xr:uid="{00000000-0005-0000-0000-0000BDC80000}"/>
    <cellStyle name="20% - Accent1 8 2 2 3 2 3 2" xfId="51573" xr:uid="{00000000-0005-0000-0000-0000BEC80000}"/>
    <cellStyle name="20% - Accent1 8 2 2 3 2 4" xfId="51574" xr:uid="{00000000-0005-0000-0000-0000BFC80000}"/>
    <cellStyle name="20% - Accent1 8 2 2 3 3" xfId="51575" xr:uid="{00000000-0005-0000-0000-0000C0C80000}"/>
    <cellStyle name="20% - Accent1 8 2 2 3 3 2" xfId="51576" xr:uid="{00000000-0005-0000-0000-0000C1C80000}"/>
    <cellStyle name="20% - Accent1 8 2 2 3 3 2 2" xfId="51577" xr:uid="{00000000-0005-0000-0000-0000C2C80000}"/>
    <cellStyle name="20% - Accent1 8 2 2 3 3 2 2 2" xfId="51578" xr:uid="{00000000-0005-0000-0000-0000C3C80000}"/>
    <cellStyle name="20% - Accent1 8 2 2 3 3 2 3" xfId="51579" xr:uid="{00000000-0005-0000-0000-0000C4C80000}"/>
    <cellStyle name="20% - Accent1 8 2 2 3 3 3" xfId="51580" xr:uid="{00000000-0005-0000-0000-0000C5C80000}"/>
    <cellStyle name="20% - Accent1 8 2 2 3 3 3 2" xfId="51581" xr:uid="{00000000-0005-0000-0000-0000C6C80000}"/>
    <cellStyle name="20% - Accent1 8 2 2 3 3 4" xfId="51582" xr:uid="{00000000-0005-0000-0000-0000C7C80000}"/>
    <cellStyle name="20% - Accent1 8 2 2 3 4" xfId="51583" xr:uid="{00000000-0005-0000-0000-0000C8C80000}"/>
    <cellStyle name="20% - Accent1 8 2 2 3 4 2" xfId="51584" xr:uid="{00000000-0005-0000-0000-0000C9C80000}"/>
    <cellStyle name="20% - Accent1 8 2 2 3 4 2 2" xfId="51585" xr:uid="{00000000-0005-0000-0000-0000CAC80000}"/>
    <cellStyle name="20% - Accent1 8 2 2 3 4 2 2 2" xfId="51586" xr:uid="{00000000-0005-0000-0000-0000CBC80000}"/>
    <cellStyle name="20% - Accent1 8 2 2 3 4 2 3" xfId="51587" xr:uid="{00000000-0005-0000-0000-0000CCC80000}"/>
    <cellStyle name="20% - Accent1 8 2 2 3 4 3" xfId="51588" xr:uid="{00000000-0005-0000-0000-0000CDC80000}"/>
    <cellStyle name="20% - Accent1 8 2 2 3 4 3 2" xfId="51589" xr:uid="{00000000-0005-0000-0000-0000CEC80000}"/>
    <cellStyle name="20% - Accent1 8 2 2 3 4 4" xfId="51590" xr:uid="{00000000-0005-0000-0000-0000CFC80000}"/>
    <cellStyle name="20% - Accent1 8 2 2 3 5" xfId="51591" xr:uid="{00000000-0005-0000-0000-0000D0C80000}"/>
    <cellStyle name="20% - Accent1 8 2 2 3 5 2" xfId="51592" xr:uid="{00000000-0005-0000-0000-0000D1C80000}"/>
    <cellStyle name="20% - Accent1 8 2 2 3 5 2 2" xfId="51593" xr:uid="{00000000-0005-0000-0000-0000D2C80000}"/>
    <cellStyle name="20% - Accent1 8 2 2 3 5 3" xfId="51594" xr:uid="{00000000-0005-0000-0000-0000D3C80000}"/>
    <cellStyle name="20% - Accent1 8 2 2 3 6" xfId="51595" xr:uid="{00000000-0005-0000-0000-0000D4C80000}"/>
    <cellStyle name="20% - Accent1 8 2 2 3 6 2" xfId="51596" xr:uid="{00000000-0005-0000-0000-0000D5C80000}"/>
    <cellStyle name="20% - Accent1 8 2 2 3 6 2 2" xfId="51597" xr:uid="{00000000-0005-0000-0000-0000D6C80000}"/>
    <cellStyle name="20% - Accent1 8 2 2 3 6 3" xfId="51598" xr:uid="{00000000-0005-0000-0000-0000D7C80000}"/>
    <cellStyle name="20% - Accent1 8 2 2 3 7" xfId="51599" xr:uid="{00000000-0005-0000-0000-0000D8C80000}"/>
    <cellStyle name="20% - Accent1 8 2 2 3 7 2" xfId="51600" xr:uid="{00000000-0005-0000-0000-0000D9C80000}"/>
    <cellStyle name="20% - Accent1 8 2 2 3 8" xfId="51601" xr:uid="{00000000-0005-0000-0000-0000DAC80000}"/>
    <cellStyle name="20% - Accent1 8 2 2 3 8 2" xfId="51602" xr:uid="{00000000-0005-0000-0000-0000DBC80000}"/>
    <cellStyle name="20% - Accent1 8 2 2 3 9" xfId="51603" xr:uid="{00000000-0005-0000-0000-0000DCC80000}"/>
    <cellStyle name="20% - Accent1 8 2 2 4" xfId="51604" xr:uid="{00000000-0005-0000-0000-0000DDC80000}"/>
    <cellStyle name="20% - Accent1 8 2 2 4 2" xfId="51605" xr:uid="{00000000-0005-0000-0000-0000DEC80000}"/>
    <cellStyle name="20% - Accent1 8 2 2 4 2 2" xfId="51606" xr:uid="{00000000-0005-0000-0000-0000DFC80000}"/>
    <cellStyle name="20% - Accent1 8 2 2 4 2 2 2" xfId="51607" xr:uid="{00000000-0005-0000-0000-0000E0C80000}"/>
    <cellStyle name="20% - Accent1 8 2 2 4 2 3" xfId="51608" xr:uid="{00000000-0005-0000-0000-0000E1C80000}"/>
    <cellStyle name="20% - Accent1 8 2 2 4 3" xfId="51609" xr:uid="{00000000-0005-0000-0000-0000E2C80000}"/>
    <cellStyle name="20% - Accent1 8 2 2 4 3 2" xfId="51610" xr:uid="{00000000-0005-0000-0000-0000E3C80000}"/>
    <cellStyle name="20% - Accent1 8 2 2 4 4" xfId="51611" xr:uid="{00000000-0005-0000-0000-0000E4C80000}"/>
    <cellStyle name="20% - Accent1 8 2 2 5" xfId="51612" xr:uid="{00000000-0005-0000-0000-0000E5C80000}"/>
    <cellStyle name="20% - Accent1 8 2 2 5 2" xfId="51613" xr:uid="{00000000-0005-0000-0000-0000E6C80000}"/>
    <cellStyle name="20% - Accent1 8 2 2 5 2 2" xfId="51614" xr:uid="{00000000-0005-0000-0000-0000E7C80000}"/>
    <cellStyle name="20% - Accent1 8 2 2 5 2 2 2" xfId="51615" xr:uid="{00000000-0005-0000-0000-0000E8C80000}"/>
    <cellStyle name="20% - Accent1 8 2 2 5 2 3" xfId="51616" xr:uid="{00000000-0005-0000-0000-0000E9C80000}"/>
    <cellStyle name="20% - Accent1 8 2 2 5 3" xfId="51617" xr:uid="{00000000-0005-0000-0000-0000EAC80000}"/>
    <cellStyle name="20% - Accent1 8 2 2 5 3 2" xfId="51618" xr:uid="{00000000-0005-0000-0000-0000EBC80000}"/>
    <cellStyle name="20% - Accent1 8 2 2 5 4" xfId="51619" xr:uid="{00000000-0005-0000-0000-0000ECC80000}"/>
    <cellStyle name="20% - Accent1 8 2 2 6" xfId="51620" xr:uid="{00000000-0005-0000-0000-0000EDC80000}"/>
    <cellStyle name="20% - Accent1 8 2 2 6 2" xfId="51621" xr:uid="{00000000-0005-0000-0000-0000EEC80000}"/>
    <cellStyle name="20% - Accent1 8 2 2 6 2 2" xfId="51622" xr:uid="{00000000-0005-0000-0000-0000EFC80000}"/>
    <cellStyle name="20% - Accent1 8 2 2 6 2 2 2" xfId="51623" xr:uid="{00000000-0005-0000-0000-0000F0C80000}"/>
    <cellStyle name="20% - Accent1 8 2 2 6 2 3" xfId="51624" xr:uid="{00000000-0005-0000-0000-0000F1C80000}"/>
    <cellStyle name="20% - Accent1 8 2 2 6 3" xfId="51625" xr:uid="{00000000-0005-0000-0000-0000F2C80000}"/>
    <cellStyle name="20% - Accent1 8 2 2 6 3 2" xfId="51626" xr:uid="{00000000-0005-0000-0000-0000F3C80000}"/>
    <cellStyle name="20% - Accent1 8 2 2 6 4" xfId="51627" xr:uid="{00000000-0005-0000-0000-0000F4C80000}"/>
    <cellStyle name="20% - Accent1 8 2 2 7" xfId="51628" xr:uid="{00000000-0005-0000-0000-0000F5C80000}"/>
    <cellStyle name="20% - Accent1 8 2 2 7 2" xfId="51629" xr:uid="{00000000-0005-0000-0000-0000F6C80000}"/>
    <cellStyle name="20% - Accent1 8 2 2 7 2 2" xfId="51630" xr:uid="{00000000-0005-0000-0000-0000F7C80000}"/>
    <cellStyle name="20% - Accent1 8 2 2 7 3" xfId="51631" xr:uid="{00000000-0005-0000-0000-0000F8C80000}"/>
    <cellStyle name="20% - Accent1 8 2 2 8" xfId="51632" xr:uid="{00000000-0005-0000-0000-0000F9C80000}"/>
    <cellStyle name="20% - Accent1 8 2 2 8 2" xfId="51633" xr:uid="{00000000-0005-0000-0000-0000FAC80000}"/>
    <cellStyle name="20% - Accent1 8 2 2 8 2 2" xfId="51634" xr:uid="{00000000-0005-0000-0000-0000FBC80000}"/>
    <cellStyle name="20% - Accent1 8 2 2 8 3" xfId="51635" xr:uid="{00000000-0005-0000-0000-0000FCC80000}"/>
    <cellStyle name="20% - Accent1 8 2 2 9" xfId="51636" xr:uid="{00000000-0005-0000-0000-0000FDC80000}"/>
    <cellStyle name="20% - Accent1 8 2 2 9 2" xfId="51637" xr:uid="{00000000-0005-0000-0000-0000FEC80000}"/>
    <cellStyle name="20% - Accent1 8 2 3" xfId="51638" xr:uid="{00000000-0005-0000-0000-0000FFC80000}"/>
    <cellStyle name="20% - Accent1 8 2 3 10" xfId="51639" xr:uid="{00000000-0005-0000-0000-000000C90000}"/>
    <cellStyle name="20% - Accent1 8 2 3 10 2" xfId="51640" xr:uid="{00000000-0005-0000-0000-000001C90000}"/>
    <cellStyle name="20% - Accent1 8 2 3 11" xfId="51641" xr:uid="{00000000-0005-0000-0000-000002C90000}"/>
    <cellStyle name="20% - Accent1 8 2 3 2" xfId="51642" xr:uid="{00000000-0005-0000-0000-000003C90000}"/>
    <cellStyle name="20% - Accent1 8 2 3 2 2" xfId="51643" xr:uid="{00000000-0005-0000-0000-000004C90000}"/>
    <cellStyle name="20% - Accent1 8 2 3 2 2 2" xfId="51644" xr:uid="{00000000-0005-0000-0000-000005C90000}"/>
    <cellStyle name="20% - Accent1 8 2 3 2 2 2 2" xfId="51645" xr:uid="{00000000-0005-0000-0000-000006C90000}"/>
    <cellStyle name="20% - Accent1 8 2 3 2 2 2 2 2" xfId="51646" xr:uid="{00000000-0005-0000-0000-000007C90000}"/>
    <cellStyle name="20% - Accent1 8 2 3 2 2 2 3" xfId="51647" xr:uid="{00000000-0005-0000-0000-000008C90000}"/>
    <cellStyle name="20% - Accent1 8 2 3 2 2 3" xfId="51648" xr:uid="{00000000-0005-0000-0000-000009C90000}"/>
    <cellStyle name="20% - Accent1 8 2 3 2 2 3 2" xfId="51649" xr:uid="{00000000-0005-0000-0000-00000AC90000}"/>
    <cellStyle name="20% - Accent1 8 2 3 2 2 4" xfId="51650" xr:uid="{00000000-0005-0000-0000-00000BC90000}"/>
    <cellStyle name="20% - Accent1 8 2 3 2 3" xfId="51651" xr:uid="{00000000-0005-0000-0000-00000CC90000}"/>
    <cellStyle name="20% - Accent1 8 2 3 2 3 2" xfId="51652" xr:uid="{00000000-0005-0000-0000-00000DC90000}"/>
    <cellStyle name="20% - Accent1 8 2 3 2 3 2 2" xfId="51653" xr:uid="{00000000-0005-0000-0000-00000EC90000}"/>
    <cellStyle name="20% - Accent1 8 2 3 2 3 2 2 2" xfId="51654" xr:uid="{00000000-0005-0000-0000-00000FC90000}"/>
    <cellStyle name="20% - Accent1 8 2 3 2 3 2 3" xfId="51655" xr:uid="{00000000-0005-0000-0000-000010C90000}"/>
    <cellStyle name="20% - Accent1 8 2 3 2 3 3" xfId="51656" xr:uid="{00000000-0005-0000-0000-000011C90000}"/>
    <cellStyle name="20% - Accent1 8 2 3 2 3 3 2" xfId="51657" xr:uid="{00000000-0005-0000-0000-000012C90000}"/>
    <cellStyle name="20% - Accent1 8 2 3 2 3 4" xfId="51658" xr:uid="{00000000-0005-0000-0000-000013C90000}"/>
    <cellStyle name="20% - Accent1 8 2 3 2 4" xfId="51659" xr:uid="{00000000-0005-0000-0000-000014C90000}"/>
    <cellStyle name="20% - Accent1 8 2 3 2 4 2" xfId="51660" xr:uid="{00000000-0005-0000-0000-000015C90000}"/>
    <cellStyle name="20% - Accent1 8 2 3 2 4 2 2" xfId="51661" xr:uid="{00000000-0005-0000-0000-000016C90000}"/>
    <cellStyle name="20% - Accent1 8 2 3 2 4 2 2 2" xfId="51662" xr:uid="{00000000-0005-0000-0000-000017C90000}"/>
    <cellStyle name="20% - Accent1 8 2 3 2 4 2 3" xfId="51663" xr:uid="{00000000-0005-0000-0000-000018C90000}"/>
    <cellStyle name="20% - Accent1 8 2 3 2 4 3" xfId="51664" xr:uid="{00000000-0005-0000-0000-000019C90000}"/>
    <cellStyle name="20% - Accent1 8 2 3 2 4 3 2" xfId="51665" xr:uid="{00000000-0005-0000-0000-00001AC90000}"/>
    <cellStyle name="20% - Accent1 8 2 3 2 4 4" xfId="51666" xr:uid="{00000000-0005-0000-0000-00001BC90000}"/>
    <cellStyle name="20% - Accent1 8 2 3 2 5" xfId="51667" xr:uid="{00000000-0005-0000-0000-00001CC90000}"/>
    <cellStyle name="20% - Accent1 8 2 3 2 5 2" xfId="51668" xr:uid="{00000000-0005-0000-0000-00001DC90000}"/>
    <cellStyle name="20% - Accent1 8 2 3 2 5 2 2" xfId="51669" xr:uid="{00000000-0005-0000-0000-00001EC90000}"/>
    <cellStyle name="20% - Accent1 8 2 3 2 5 3" xfId="51670" xr:uid="{00000000-0005-0000-0000-00001FC90000}"/>
    <cellStyle name="20% - Accent1 8 2 3 2 6" xfId="51671" xr:uid="{00000000-0005-0000-0000-000020C90000}"/>
    <cellStyle name="20% - Accent1 8 2 3 2 6 2" xfId="51672" xr:uid="{00000000-0005-0000-0000-000021C90000}"/>
    <cellStyle name="20% - Accent1 8 2 3 2 6 2 2" xfId="51673" xr:uid="{00000000-0005-0000-0000-000022C90000}"/>
    <cellStyle name="20% - Accent1 8 2 3 2 6 3" xfId="51674" xr:uid="{00000000-0005-0000-0000-000023C90000}"/>
    <cellStyle name="20% - Accent1 8 2 3 2 7" xfId="51675" xr:uid="{00000000-0005-0000-0000-000024C90000}"/>
    <cellStyle name="20% - Accent1 8 2 3 2 7 2" xfId="51676" xr:uid="{00000000-0005-0000-0000-000025C90000}"/>
    <cellStyle name="20% - Accent1 8 2 3 2 8" xfId="51677" xr:uid="{00000000-0005-0000-0000-000026C90000}"/>
    <cellStyle name="20% - Accent1 8 2 3 2 8 2" xfId="51678" xr:uid="{00000000-0005-0000-0000-000027C90000}"/>
    <cellStyle name="20% - Accent1 8 2 3 2 9" xfId="51679" xr:uid="{00000000-0005-0000-0000-000028C90000}"/>
    <cellStyle name="20% - Accent1 8 2 3 3" xfId="51680" xr:uid="{00000000-0005-0000-0000-000029C90000}"/>
    <cellStyle name="20% - Accent1 8 2 3 3 2" xfId="51681" xr:uid="{00000000-0005-0000-0000-00002AC90000}"/>
    <cellStyle name="20% - Accent1 8 2 3 3 2 2" xfId="51682" xr:uid="{00000000-0005-0000-0000-00002BC90000}"/>
    <cellStyle name="20% - Accent1 8 2 3 3 2 2 2" xfId="51683" xr:uid="{00000000-0005-0000-0000-00002CC90000}"/>
    <cellStyle name="20% - Accent1 8 2 3 3 2 2 2 2" xfId="51684" xr:uid="{00000000-0005-0000-0000-00002DC90000}"/>
    <cellStyle name="20% - Accent1 8 2 3 3 2 2 3" xfId="51685" xr:uid="{00000000-0005-0000-0000-00002EC90000}"/>
    <cellStyle name="20% - Accent1 8 2 3 3 2 3" xfId="51686" xr:uid="{00000000-0005-0000-0000-00002FC90000}"/>
    <cellStyle name="20% - Accent1 8 2 3 3 2 3 2" xfId="51687" xr:uid="{00000000-0005-0000-0000-000030C90000}"/>
    <cellStyle name="20% - Accent1 8 2 3 3 2 4" xfId="51688" xr:uid="{00000000-0005-0000-0000-000031C90000}"/>
    <cellStyle name="20% - Accent1 8 2 3 3 3" xfId="51689" xr:uid="{00000000-0005-0000-0000-000032C90000}"/>
    <cellStyle name="20% - Accent1 8 2 3 3 3 2" xfId="51690" xr:uid="{00000000-0005-0000-0000-000033C90000}"/>
    <cellStyle name="20% - Accent1 8 2 3 3 3 2 2" xfId="51691" xr:uid="{00000000-0005-0000-0000-000034C90000}"/>
    <cellStyle name="20% - Accent1 8 2 3 3 3 2 2 2" xfId="51692" xr:uid="{00000000-0005-0000-0000-000035C90000}"/>
    <cellStyle name="20% - Accent1 8 2 3 3 3 2 3" xfId="51693" xr:uid="{00000000-0005-0000-0000-000036C90000}"/>
    <cellStyle name="20% - Accent1 8 2 3 3 3 3" xfId="51694" xr:uid="{00000000-0005-0000-0000-000037C90000}"/>
    <cellStyle name="20% - Accent1 8 2 3 3 3 3 2" xfId="51695" xr:uid="{00000000-0005-0000-0000-000038C90000}"/>
    <cellStyle name="20% - Accent1 8 2 3 3 3 4" xfId="51696" xr:uid="{00000000-0005-0000-0000-000039C90000}"/>
    <cellStyle name="20% - Accent1 8 2 3 3 4" xfId="51697" xr:uid="{00000000-0005-0000-0000-00003AC90000}"/>
    <cellStyle name="20% - Accent1 8 2 3 3 4 2" xfId="51698" xr:uid="{00000000-0005-0000-0000-00003BC90000}"/>
    <cellStyle name="20% - Accent1 8 2 3 3 4 2 2" xfId="51699" xr:uid="{00000000-0005-0000-0000-00003CC90000}"/>
    <cellStyle name="20% - Accent1 8 2 3 3 4 2 2 2" xfId="51700" xr:uid="{00000000-0005-0000-0000-00003DC90000}"/>
    <cellStyle name="20% - Accent1 8 2 3 3 4 2 3" xfId="51701" xr:uid="{00000000-0005-0000-0000-00003EC90000}"/>
    <cellStyle name="20% - Accent1 8 2 3 3 4 3" xfId="51702" xr:uid="{00000000-0005-0000-0000-00003FC90000}"/>
    <cellStyle name="20% - Accent1 8 2 3 3 4 3 2" xfId="51703" xr:uid="{00000000-0005-0000-0000-000040C90000}"/>
    <cellStyle name="20% - Accent1 8 2 3 3 4 4" xfId="51704" xr:uid="{00000000-0005-0000-0000-000041C90000}"/>
    <cellStyle name="20% - Accent1 8 2 3 3 5" xfId="51705" xr:uid="{00000000-0005-0000-0000-000042C90000}"/>
    <cellStyle name="20% - Accent1 8 2 3 3 5 2" xfId="51706" xr:uid="{00000000-0005-0000-0000-000043C90000}"/>
    <cellStyle name="20% - Accent1 8 2 3 3 5 2 2" xfId="51707" xr:uid="{00000000-0005-0000-0000-000044C90000}"/>
    <cellStyle name="20% - Accent1 8 2 3 3 5 3" xfId="51708" xr:uid="{00000000-0005-0000-0000-000045C90000}"/>
    <cellStyle name="20% - Accent1 8 2 3 3 6" xfId="51709" xr:uid="{00000000-0005-0000-0000-000046C90000}"/>
    <cellStyle name="20% - Accent1 8 2 3 3 6 2" xfId="51710" xr:uid="{00000000-0005-0000-0000-000047C90000}"/>
    <cellStyle name="20% - Accent1 8 2 3 3 6 2 2" xfId="51711" xr:uid="{00000000-0005-0000-0000-000048C90000}"/>
    <cellStyle name="20% - Accent1 8 2 3 3 6 3" xfId="51712" xr:uid="{00000000-0005-0000-0000-000049C90000}"/>
    <cellStyle name="20% - Accent1 8 2 3 3 7" xfId="51713" xr:uid="{00000000-0005-0000-0000-00004AC90000}"/>
    <cellStyle name="20% - Accent1 8 2 3 3 7 2" xfId="51714" xr:uid="{00000000-0005-0000-0000-00004BC90000}"/>
    <cellStyle name="20% - Accent1 8 2 3 3 8" xfId="51715" xr:uid="{00000000-0005-0000-0000-00004CC90000}"/>
    <cellStyle name="20% - Accent1 8 2 3 3 8 2" xfId="51716" xr:uid="{00000000-0005-0000-0000-00004DC90000}"/>
    <cellStyle name="20% - Accent1 8 2 3 3 9" xfId="51717" xr:uid="{00000000-0005-0000-0000-00004EC90000}"/>
    <cellStyle name="20% - Accent1 8 2 3 4" xfId="51718" xr:uid="{00000000-0005-0000-0000-00004FC90000}"/>
    <cellStyle name="20% - Accent1 8 2 3 4 2" xfId="51719" xr:uid="{00000000-0005-0000-0000-000050C90000}"/>
    <cellStyle name="20% - Accent1 8 2 3 4 2 2" xfId="51720" xr:uid="{00000000-0005-0000-0000-000051C90000}"/>
    <cellStyle name="20% - Accent1 8 2 3 4 2 2 2" xfId="51721" xr:uid="{00000000-0005-0000-0000-000052C90000}"/>
    <cellStyle name="20% - Accent1 8 2 3 4 2 3" xfId="51722" xr:uid="{00000000-0005-0000-0000-000053C90000}"/>
    <cellStyle name="20% - Accent1 8 2 3 4 3" xfId="51723" xr:uid="{00000000-0005-0000-0000-000054C90000}"/>
    <cellStyle name="20% - Accent1 8 2 3 4 3 2" xfId="51724" xr:uid="{00000000-0005-0000-0000-000055C90000}"/>
    <cellStyle name="20% - Accent1 8 2 3 4 4" xfId="51725" xr:uid="{00000000-0005-0000-0000-000056C90000}"/>
    <cellStyle name="20% - Accent1 8 2 3 5" xfId="51726" xr:uid="{00000000-0005-0000-0000-000057C90000}"/>
    <cellStyle name="20% - Accent1 8 2 3 5 2" xfId="51727" xr:uid="{00000000-0005-0000-0000-000058C90000}"/>
    <cellStyle name="20% - Accent1 8 2 3 5 2 2" xfId="51728" xr:uid="{00000000-0005-0000-0000-000059C90000}"/>
    <cellStyle name="20% - Accent1 8 2 3 5 2 2 2" xfId="51729" xr:uid="{00000000-0005-0000-0000-00005AC90000}"/>
    <cellStyle name="20% - Accent1 8 2 3 5 2 3" xfId="51730" xr:uid="{00000000-0005-0000-0000-00005BC90000}"/>
    <cellStyle name="20% - Accent1 8 2 3 5 3" xfId="51731" xr:uid="{00000000-0005-0000-0000-00005CC90000}"/>
    <cellStyle name="20% - Accent1 8 2 3 5 3 2" xfId="51732" xr:uid="{00000000-0005-0000-0000-00005DC90000}"/>
    <cellStyle name="20% - Accent1 8 2 3 5 4" xfId="51733" xr:uid="{00000000-0005-0000-0000-00005EC90000}"/>
    <cellStyle name="20% - Accent1 8 2 3 6" xfId="51734" xr:uid="{00000000-0005-0000-0000-00005FC90000}"/>
    <cellStyle name="20% - Accent1 8 2 3 6 2" xfId="51735" xr:uid="{00000000-0005-0000-0000-000060C90000}"/>
    <cellStyle name="20% - Accent1 8 2 3 6 2 2" xfId="51736" xr:uid="{00000000-0005-0000-0000-000061C90000}"/>
    <cellStyle name="20% - Accent1 8 2 3 6 2 2 2" xfId="51737" xr:uid="{00000000-0005-0000-0000-000062C90000}"/>
    <cellStyle name="20% - Accent1 8 2 3 6 2 3" xfId="51738" xr:uid="{00000000-0005-0000-0000-000063C90000}"/>
    <cellStyle name="20% - Accent1 8 2 3 6 3" xfId="51739" xr:uid="{00000000-0005-0000-0000-000064C90000}"/>
    <cellStyle name="20% - Accent1 8 2 3 6 3 2" xfId="51740" xr:uid="{00000000-0005-0000-0000-000065C90000}"/>
    <cellStyle name="20% - Accent1 8 2 3 6 4" xfId="51741" xr:uid="{00000000-0005-0000-0000-000066C90000}"/>
    <cellStyle name="20% - Accent1 8 2 3 7" xfId="51742" xr:uid="{00000000-0005-0000-0000-000067C90000}"/>
    <cellStyle name="20% - Accent1 8 2 3 7 2" xfId="51743" xr:uid="{00000000-0005-0000-0000-000068C90000}"/>
    <cellStyle name="20% - Accent1 8 2 3 7 2 2" xfId="51744" xr:uid="{00000000-0005-0000-0000-000069C90000}"/>
    <cellStyle name="20% - Accent1 8 2 3 7 3" xfId="51745" xr:uid="{00000000-0005-0000-0000-00006AC90000}"/>
    <cellStyle name="20% - Accent1 8 2 3 8" xfId="51746" xr:uid="{00000000-0005-0000-0000-00006BC90000}"/>
    <cellStyle name="20% - Accent1 8 2 3 8 2" xfId="51747" xr:uid="{00000000-0005-0000-0000-00006CC90000}"/>
    <cellStyle name="20% - Accent1 8 2 3 8 2 2" xfId="51748" xr:uid="{00000000-0005-0000-0000-00006DC90000}"/>
    <cellStyle name="20% - Accent1 8 2 3 8 3" xfId="51749" xr:uid="{00000000-0005-0000-0000-00006EC90000}"/>
    <cellStyle name="20% - Accent1 8 2 3 9" xfId="51750" xr:uid="{00000000-0005-0000-0000-00006FC90000}"/>
    <cellStyle name="20% - Accent1 8 2 3 9 2" xfId="51751" xr:uid="{00000000-0005-0000-0000-000070C90000}"/>
    <cellStyle name="20% - Accent1 8 2 4" xfId="51752" xr:uid="{00000000-0005-0000-0000-000071C90000}"/>
    <cellStyle name="20% - Accent1 8 2 4 10" xfId="51753" xr:uid="{00000000-0005-0000-0000-000072C90000}"/>
    <cellStyle name="20% - Accent1 8 2 4 10 2" xfId="51754" xr:uid="{00000000-0005-0000-0000-000073C90000}"/>
    <cellStyle name="20% - Accent1 8 2 4 11" xfId="51755" xr:uid="{00000000-0005-0000-0000-000074C90000}"/>
    <cellStyle name="20% - Accent1 8 2 4 2" xfId="51756" xr:uid="{00000000-0005-0000-0000-000075C90000}"/>
    <cellStyle name="20% - Accent1 8 2 4 2 2" xfId="51757" xr:uid="{00000000-0005-0000-0000-000076C90000}"/>
    <cellStyle name="20% - Accent1 8 2 4 2 2 2" xfId="51758" xr:uid="{00000000-0005-0000-0000-000077C90000}"/>
    <cellStyle name="20% - Accent1 8 2 4 2 2 2 2" xfId="51759" xr:uid="{00000000-0005-0000-0000-000078C90000}"/>
    <cellStyle name="20% - Accent1 8 2 4 2 2 2 2 2" xfId="51760" xr:uid="{00000000-0005-0000-0000-000079C90000}"/>
    <cellStyle name="20% - Accent1 8 2 4 2 2 2 3" xfId="51761" xr:uid="{00000000-0005-0000-0000-00007AC90000}"/>
    <cellStyle name="20% - Accent1 8 2 4 2 2 3" xfId="51762" xr:uid="{00000000-0005-0000-0000-00007BC90000}"/>
    <cellStyle name="20% - Accent1 8 2 4 2 2 3 2" xfId="51763" xr:uid="{00000000-0005-0000-0000-00007CC90000}"/>
    <cellStyle name="20% - Accent1 8 2 4 2 2 4" xfId="51764" xr:uid="{00000000-0005-0000-0000-00007DC90000}"/>
    <cellStyle name="20% - Accent1 8 2 4 2 3" xfId="51765" xr:uid="{00000000-0005-0000-0000-00007EC90000}"/>
    <cellStyle name="20% - Accent1 8 2 4 2 3 2" xfId="51766" xr:uid="{00000000-0005-0000-0000-00007FC90000}"/>
    <cellStyle name="20% - Accent1 8 2 4 2 3 2 2" xfId="51767" xr:uid="{00000000-0005-0000-0000-000080C90000}"/>
    <cellStyle name="20% - Accent1 8 2 4 2 3 2 2 2" xfId="51768" xr:uid="{00000000-0005-0000-0000-000081C90000}"/>
    <cellStyle name="20% - Accent1 8 2 4 2 3 2 3" xfId="51769" xr:uid="{00000000-0005-0000-0000-000082C90000}"/>
    <cellStyle name="20% - Accent1 8 2 4 2 3 3" xfId="51770" xr:uid="{00000000-0005-0000-0000-000083C90000}"/>
    <cellStyle name="20% - Accent1 8 2 4 2 3 3 2" xfId="51771" xr:uid="{00000000-0005-0000-0000-000084C90000}"/>
    <cellStyle name="20% - Accent1 8 2 4 2 3 4" xfId="51772" xr:uid="{00000000-0005-0000-0000-000085C90000}"/>
    <cellStyle name="20% - Accent1 8 2 4 2 4" xfId="51773" xr:uid="{00000000-0005-0000-0000-000086C90000}"/>
    <cellStyle name="20% - Accent1 8 2 4 2 4 2" xfId="51774" xr:uid="{00000000-0005-0000-0000-000087C90000}"/>
    <cellStyle name="20% - Accent1 8 2 4 2 4 2 2" xfId="51775" xr:uid="{00000000-0005-0000-0000-000088C90000}"/>
    <cellStyle name="20% - Accent1 8 2 4 2 4 2 2 2" xfId="51776" xr:uid="{00000000-0005-0000-0000-000089C90000}"/>
    <cellStyle name="20% - Accent1 8 2 4 2 4 2 3" xfId="51777" xr:uid="{00000000-0005-0000-0000-00008AC90000}"/>
    <cellStyle name="20% - Accent1 8 2 4 2 4 3" xfId="51778" xr:uid="{00000000-0005-0000-0000-00008BC90000}"/>
    <cellStyle name="20% - Accent1 8 2 4 2 4 3 2" xfId="51779" xr:uid="{00000000-0005-0000-0000-00008CC90000}"/>
    <cellStyle name="20% - Accent1 8 2 4 2 4 4" xfId="51780" xr:uid="{00000000-0005-0000-0000-00008DC90000}"/>
    <cellStyle name="20% - Accent1 8 2 4 2 5" xfId="51781" xr:uid="{00000000-0005-0000-0000-00008EC90000}"/>
    <cellStyle name="20% - Accent1 8 2 4 2 5 2" xfId="51782" xr:uid="{00000000-0005-0000-0000-00008FC90000}"/>
    <cellStyle name="20% - Accent1 8 2 4 2 5 2 2" xfId="51783" xr:uid="{00000000-0005-0000-0000-000090C90000}"/>
    <cellStyle name="20% - Accent1 8 2 4 2 5 3" xfId="51784" xr:uid="{00000000-0005-0000-0000-000091C90000}"/>
    <cellStyle name="20% - Accent1 8 2 4 2 6" xfId="51785" xr:uid="{00000000-0005-0000-0000-000092C90000}"/>
    <cellStyle name="20% - Accent1 8 2 4 2 6 2" xfId="51786" xr:uid="{00000000-0005-0000-0000-000093C90000}"/>
    <cellStyle name="20% - Accent1 8 2 4 2 6 2 2" xfId="51787" xr:uid="{00000000-0005-0000-0000-000094C90000}"/>
    <cellStyle name="20% - Accent1 8 2 4 2 6 3" xfId="51788" xr:uid="{00000000-0005-0000-0000-000095C90000}"/>
    <cellStyle name="20% - Accent1 8 2 4 2 7" xfId="51789" xr:uid="{00000000-0005-0000-0000-000096C90000}"/>
    <cellStyle name="20% - Accent1 8 2 4 2 7 2" xfId="51790" xr:uid="{00000000-0005-0000-0000-000097C90000}"/>
    <cellStyle name="20% - Accent1 8 2 4 2 8" xfId="51791" xr:uid="{00000000-0005-0000-0000-000098C90000}"/>
    <cellStyle name="20% - Accent1 8 2 4 2 8 2" xfId="51792" xr:uid="{00000000-0005-0000-0000-000099C90000}"/>
    <cellStyle name="20% - Accent1 8 2 4 2 9" xfId="51793" xr:uid="{00000000-0005-0000-0000-00009AC90000}"/>
    <cellStyle name="20% - Accent1 8 2 4 3" xfId="51794" xr:uid="{00000000-0005-0000-0000-00009BC90000}"/>
    <cellStyle name="20% - Accent1 8 2 4 3 2" xfId="51795" xr:uid="{00000000-0005-0000-0000-00009CC90000}"/>
    <cellStyle name="20% - Accent1 8 2 4 3 2 2" xfId="51796" xr:uid="{00000000-0005-0000-0000-00009DC90000}"/>
    <cellStyle name="20% - Accent1 8 2 4 3 2 2 2" xfId="51797" xr:uid="{00000000-0005-0000-0000-00009EC90000}"/>
    <cellStyle name="20% - Accent1 8 2 4 3 2 2 2 2" xfId="51798" xr:uid="{00000000-0005-0000-0000-00009FC90000}"/>
    <cellStyle name="20% - Accent1 8 2 4 3 2 2 3" xfId="51799" xr:uid="{00000000-0005-0000-0000-0000A0C90000}"/>
    <cellStyle name="20% - Accent1 8 2 4 3 2 3" xfId="51800" xr:uid="{00000000-0005-0000-0000-0000A1C90000}"/>
    <cellStyle name="20% - Accent1 8 2 4 3 2 3 2" xfId="51801" xr:uid="{00000000-0005-0000-0000-0000A2C90000}"/>
    <cellStyle name="20% - Accent1 8 2 4 3 2 4" xfId="51802" xr:uid="{00000000-0005-0000-0000-0000A3C90000}"/>
    <cellStyle name="20% - Accent1 8 2 4 3 3" xfId="51803" xr:uid="{00000000-0005-0000-0000-0000A4C90000}"/>
    <cellStyle name="20% - Accent1 8 2 4 3 3 2" xfId="51804" xr:uid="{00000000-0005-0000-0000-0000A5C90000}"/>
    <cellStyle name="20% - Accent1 8 2 4 3 3 2 2" xfId="51805" xr:uid="{00000000-0005-0000-0000-0000A6C90000}"/>
    <cellStyle name="20% - Accent1 8 2 4 3 3 2 2 2" xfId="51806" xr:uid="{00000000-0005-0000-0000-0000A7C90000}"/>
    <cellStyle name="20% - Accent1 8 2 4 3 3 2 3" xfId="51807" xr:uid="{00000000-0005-0000-0000-0000A8C90000}"/>
    <cellStyle name="20% - Accent1 8 2 4 3 3 3" xfId="51808" xr:uid="{00000000-0005-0000-0000-0000A9C90000}"/>
    <cellStyle name="20% - Accent1 8 2 4 3 3 3 2" xfId="51809" xr:uid="{00000000-0005-0000-0000-0000AAC90000}"/>
    <cellStyle name="20% - Accent1 8 2 4 3 3 4" xfId="51810" xr:uid="{00000000-0005-0000-0000-0000ABC90000}"/>
    <cellStyle name="20% - Accent1 8 2 4 3 4" xfId="51811" xr:uid="{00000000-0005-0000-0000-0000ACC90000}"/>
    <cellStyle name="20% - Accent1 8 2 4 3 4 2" xfId="51812" xr:uid="{00000000-0005-0000-0000-0000ADC90000}"/>
    <cellStyle name="20% - Accent1 8 2 4 3 4 2 2" xfId="51813" xr:uid="{00000000-0005-0000-0000-0000AEC90000}"/>
    <cellStyle name="20% - Accent1 8 2 4 3 4 2 2 2" xfId="51814" xr:uid="{00000000-0005-0000-0000-0000AFC90000}"/>
    <cellStyle name="20% - Accent1 8 2 4 3 4 2 3" xfId="51815" xr:uid="{00000000-0005-0000-0000-0000B0C90000}"/>
    <cellStyle name="20% - Accent1 8 2 4 3 4 3" xfId="51816" xr:uid="{00000000-0005-0000-0000-0000B1C90000}"/>
    <cellStyle name="20% - Accent1 8 2 4 3 4 3 2" xfId="51817" xr:uid="{00000000-0005-0000-0000-0000B2C90000}"/>
    <cellStyle name="20% - Accent1 8 2 4 3 4 4" xfId="51818" xr:uid="{00000000-0005-0000-0000-0000B3C90000}"/>
    <cellStyle name="20% - Accent1 8 2 4 3 5" xfId="51819" xr:uid="{00000000-0005-0000-0000-0000B4C90000}"/>
    <cellStyle name="20% - Accent1 8 2 4 3 5 2" xfId="51820" xr:uid="{00000000-0005-0000-0000-0000B5C90000}"/>
    <cellStyle name="20% - Accent1 8 2 4 3 5 2 2" xfId="51821" xr:uid="{00000000-0005-0000-0000-0000B6C90000}"/>
    <cellStyle name="20% - Accent1 8 2 4 3 5 3" xfId="51822" xr:uid="{00000000-0005-0000-0000-0000B7C90000}"/>
    <cellStyle name="20% - Accent1 8 2 4 3 6" xfId="51823" xr:uid="{00000000-0005-0000-0000-0000B8C90000}"/>
    <cellStyle name="20% - Accent1 8 2 4 3 6 2" xfId="51824" xr:uid="{00000000-0005-0000-0000-0000B9C90000}"/>
    <cellStyle name="20% - Accent1 8 2 4 3 6 2 2" xfId="51825" xr:uid="{00000000-0005-0000-0000-0000BAC90000}"/>
    <cellStyle name="20% - Accent1 8 2 4 3 6 3" xfId="51826" xr:uid="{00000000-0005-0000-0000-0000BBC90000}"/>
    <cellStyle name="20% - Accent1 8 2 4 3 7" xfId="51827" xr:uid="{00000000-0005-0000-0000-0000BCC90000}"/>
    <cellStyle name="20% - Accent1 8 2 4 3 7 2" xfId="51828" xr:uid="{00000000-0005-0000-0000-0000BDC90000}"/>
    <cellStyle name="20% - Accent1 8 2 4 3 8" xfId="51829" xr:uid="{00000000-0005-0000-0000-0000BEC90000}"/>
    <cellStyle name="20% - Accent1 8 2 4 3 8 2" xfId="51830" xr:uid="{00000000-0005-0000-0000-0000BFC90000}"/>
    <cellStyle name="20% - Accent1 8 2 4 3 9" xfId="51831" xr:uid="{00000000-0005-0000-0000-0000C0C90000}"/>
    <cellStyle name="20% - Accent1 8 2 4 4" xfId="51832" xr:uid="{00000000-0005-0000-0000-0000C1C90000}"/>
    <cellStyle name="20% - Accent1 8 2 4 4 2" xfId="51833" xr:uid="{00000000-0005-0000-0000-0000C2C90000}"/>
    <cellStyle name="20% - Accent1 8 2 4 4 2 2" xfId="51834" xr:uid="{00000000-0005-0000-0000-0000C3C90000}"/>
    <cellStyle name="20% - Accent1 8 2 4 4 2 2 2" xfId="51835" xr:uid="{00000000-0005-0000-0000-0000C4C90000}"/>
    <cellStyle name="20% - Accent1 8 2 4 4 2 3" xfId="51836" xr:uid="{00000000-0005-0000-0000-0000C5C90000}"/>
    <cellStyle name="20% - Accent1 8 2 4 4 3" xfId="51837" xr:uid="{00000000-0005-0000-0000-0000C6C90000}"/>
    <cellStyle name="20% - Accent1 8 2 4 4 3 2" xfId="51838" xr:uid="{00000000-0005-0000-0000-0000C7C90000}"/>
    <cellStyle name="20% - Accent1 8 2 4 4 4" xfId="51839" xr:uid="{00000000-0005-0000-0000-0000C8C90000}"/>
    <cellStyle name="20% - Accent1 8 2 4 5" xfId="51840" xr:uid="{00000000-0005-0000-0000-0000C9C90000}"/>
    <cellStyle name="20% - Accent1 8 2 4 5 2" xfId="51841" xr:uid="{00000000-0005-0000-0000-0000CAC90000}"/>
    <cellStyle name="20% - Accent1 8 2 4 5 2 2" xfId="51842" xr:uid="{00000000-0005-0000-0000-0000CBC90000}"/>
    <cellStyle name="20% - Accent1 8 2 4 5 2 2 2" xfId="51843" xr:uid="{00000000-0005-0000-0000-0000CCC90000}"/>
    <cellStyle name="20% - Accent1 8 2 4 5 2 3" xfId="51844" xr:uid="{00000000-0005-0000-0000-0000CDC90000}"/>
    <cellStyle name="20% - Accent1 8 2 4 5 3" xfId="51845" xr:uid="{00000000-0005-0000-0000-0000CEC90000}"/>
    <cellStyle name="20% - Accent1 8 2 4 5 3 2" xfId="51846" xr:uid="{00000000-0005-0000-0000-0000CFC90000}"/>
    <cellStyle name="20% - Accent1 8 2 4 5 4" xfId="51847" xr:uid="{00000000-0005-0000-0000-0000D0C90000}"/>
    <cellStyle name="20% - Accent1 8 2 4 6" xfId="51848" xr:uid="{00000000-0005-0000-0000-0000D1C90000}"/>
    <cellStyle name="20% - Accent1 8 2 4 6 2" xfId="51849" xr:uid="{00000000-0005-0000-0000-0000D2C90000}"/>
    <cellStyle name="20% - Accent1 8 2 4 6 2 2" xfId="51850" xr:uid="{00000000-0005-0000-0000-0000D3C90000}"/>
    <cellStyle name="20% - Accent1 8 2 4 6 2 2 2" xfId="51851" xr:uid="{00000000-0005-0000-0000-0000D4C90000}"/>
    <cellStyle name="20% - Accent1 8 2 4 6 2 3" xfId="51852" xr:uid="{00000000-0005-0000-0000-0000D5C90000}"/>
    <cellStyle name="20% - Accent1 8 2 4 6 3" xfId="51853" xr:uid="{00000000-0005-0000-0000-0000D6C90000}"/>
    <cellStyle name="20% - Accent1 8 2 4 6 3 2" xfId="51854" xr:uid="{00000000-0005-0000-0000-0000D7C90000}"/>
    <cellStyle name="20% - Accent1 8 2 4 6 4" xfId="51855" xr:uid="{00000000-0005-0000-0000-0000D8C90000}"/>
    <cellStyle name="20% - Accent1 8 2 4 7" xfId="51856" xr:uid="{00000000-0005-0000-0000-0000D9C90000}"/>
    <cellStyle name="20% - Accent1 8 2 4 7 2" xfId="51857" xr:uid="{00000000-0005-0000-0000-0000DAC90000}"/>
    <cellStyle name="20% - Accent1 8 2 4 7 2 2" xfId="51858" xr:uid="{00000000-0005-0000-0000-0000DBC90000}"/>
    <cellStyle name="20% - Accent1 8 2 4 7 3" xfId="51859" xr:uid="{00000000-0005-0000-0000-0000DCC90000}"/>
    <cellStyle name="20% - Accent1 8 2 4 8" xfId="51860" xr:uid="{00000000-0005-0000-0000-0000DDC90000}"/>
    <cellStyle name="20% - Accent1 8 2 4 8 2" xfId="51861" xr:uid="{00000000-0005-0000-0000-0000DEC90000}"/>
    <cellStyle name="20% - Accent1 8 2 4 8 2 2" xfId="51862" xr:uid="{00000000-0005-0000-0000-0000DFC90000}"/>
    <cellStyle name="20% - Accent1 8 2 4 8 3" xfId="51863" xr:uid="{00000000-0005-0000-0000-0000E0C90000}"/>
    <cellStyle name="20% - Accent1 8 2 4 9" xfId="51864" xr:uid="{00000000-0005-0000-0000-0000E1C90000}"/>
    <cellStyle name="20% - Accent1 8 2 4 9 2" xfId="51865" xr:uid="{00000000-0005-0000-0000-0000E2C90000}"/>
    <cellStyle name="20% - Accent1 8 2 5" xfId="51866" xr:uid="{00000000-0005-0000-0000-0000E3C90000}"/>
    <cellStyle name="20% - Accent1 8 2 5 2" xfId="51867" xr:uid="{00000000-0005-0000-0000-0000E4C90000}"/>
    <cellStyle name="20% - Accent1 8 2 5 2 2" xfId="51868" xr:uid="{00000000-0005-0000-0000-0000E5C90000}"/>
    <cellStyle name="20% - Accent1 8 2 5 2 2 2" xfId="51869" xr:uid="{00000000-0005-0000-0000-0000E6C90000}"/>
    <cellStyle name="20% - Accent1 8 2 5 2 2 2 2" xfId="51870" xr:uid="{00000000-0005-0000-0000-0000E7C90000}"/>
    <cellStyle name="20% - Accent1 8 2 5 2 2 3" xfId="51871" xr:uid="{00000000-0005-0000-0000-0000E8C90000}"/>
    <cellStyle name="20% - Accent1 8 2 5 2 3" xfId="51872" xr:uid="{00000000-0005-0000-0000-0000E9C90000}"/>
    <cellStyle name="20% - Accent1 8 2 5 2 3 2" xfId="51873" xr:uid="{00000000-0005-0000-0000-0000EAC90000}"/>
    <cellStyle name="20% - Accent1 8 2 5 2 4" xfId="51874" xr:uid="{00000000-0005-0000-0000-0000EBC90000}"/>
    <cellStyle name="20% - Accent1 8 2 5 3" xfId="51875" xr:uid="{00000000-0005-0000-0000-0000ECC90000}"/>
    <cellStyle name="20% - Accent1 8 2 5 3 2" xfId="51876" xr:uid="{00000000-0005-0000-0000-0000EDC90000}"/>
    <cellStyle name="20% - Accent1 8 2 5 3 2 2" xfId="51877" xr:uid="{00000000-0005-0000-0000-0000EEC90000}"/>
    <cellStyle name="20% - Accent1 8 2 5 3 2 2 2" xfId="51878" xr:uid="{00000000-0005-0000-0000-0000EFC90000}"/>
    <cellStyle name="20% - Accent1 8 2 5 3 2 3" xfId="51879" xr:uid="{00000000-0005-0000-0000-0000F0C90000}"/>
    <cellStyle name="20% - Accent1 8 2 5 3 3" xfId="51880" xr:uid="{00000000-0005-0000-0000-0000F1C90000}"/>
    <cellStyle name="20% - Accent1 8 2 5 3 3 2" xfId="51881" xr:uid="{00000000-0005-0000-0000-0000F2C90000}"/>
    <cellStyle name="20% - Accent1 8 2 5 3 4" xfId="51882" xr:uid="{00000000-0005-0000-0000-0000F3C90000}"/>
    <cellStyle name="20% - Accent1 8 2 5 4" xfId="51883" xr:uid="{00000000-0005-0000-0000-0000F4C90000}"/>
    <cellStyle name="20% - Accent1 8 2 5 4 2" xfId="51884" xr:uid="{00000000-0005-0000-0000-0000F5C90000}"/>
    <cellStyle name="20% - Accent1 8 2 5 4 2 2" xfId="51885" xr:uid="{00000000-0005-0000-0000-0000F6C90000}"/>
    <cellStyle name="20% - Accent1 8 2 5 4 2 2 2" xfId="51886" xr:uid="{00000000-0005-0000-0000-0000F7C90000}"/>
    <cellStyle name="20% - Accent1 8 2 5 4 2 3" xfId="51887" xr:uid="{00000000-0005-0000-0000-0000F8C90000}"/>
    <cellStyle name="20% - Accent1 8 2 5 4 3" xfId="51888" xr:uid="{00000000-0005-0000-0000-0000F9C90000}"/>
    <cellStyle name="20% - Accent1 8 2 5 4 3 2" xfId="51889" xr:uid="{00000000-0005-0000-0000-0000FAC90000}"/>
    <cellStyle name="20% - Accent1 8 2 5 4 4" xfId="51890" xr:uid="{00000000-0005-0000-0000-0000FBC90000}"/>
    <cellStyle name="20% - Accent1 8 2 5 5" xfId="51891" xr:uid="{00000000-0005-0000-0000-0000FCC90000}"/>
    <cellStyle name="20% - Accent1 8 2 5 5 2" xfId="51892" xr:uid="{00000000-0005-0000-0000-0000FDC90000}"/>
    <cellStyle name="20% - Accent1 8 2 5 5 2 2" xfId="51893" xr:uid="{00000000-0005-0000-0000-0000FEC90000}"/>
    <cellStyle name="20% - Accent1 8 2 5 5 3" xfId="51894" xr:uid="{00000000-0005-0000-0000-0000FFC90000}"/>
    <cellStyle name="20% - Accent1 8 2 5 6" xfId="51895" xr:uid="{00000000-0005-0000-0000-000000CA0000}"/>
    <cellStyle name="20% - Accent1 8 2 5 6 2" xfId="51896" xr:uid="{00000000-0005-0000-0000-000001CA0000}"/>
    <cellStyle name="20% - Accent1 8 2 5 6 2 2" xfId="51897" xr:uid="{00000000-0005-0000-0000-000002CA0000}"/>
    <cellStyle name="20% - Accent1 8 2 5 6 3" xfId="51898" xr:uid="{00000000-0005-0000-0000-000003CA0000}"/>
    <cellStyle name="20% - Accent1 8 2 5 7" xfId="51899" xr:uid="{00000000-0005-0000-0000-000004CA0000}"/>
    <cellStyle name="20% - Accent1 8 2 5 7 2" xfId="51900" xr:uid="{00000000-0005-0000-0000-000005CA0000}"/>
    <cellStyle name="20% - Accent1 8 2 5 8" xfId="51901" xr:uid="{00000000-0005-0000-0000-000006CA0000}"/>
    <cellStyle name="20% - Accent1 8 2 5 8 2" xfId="51902" xr:uid="{00000000-0005-0000-0000-000007CA0000}"/>
    <cellStyle name="20% - Accent1 8 2 5 9" xfId="51903" xr:uid="{00000000-0005-0000-0000-000008CA0000}"/>
    <cellStyle name="20% - Accent1 8 2 6" xfId="51904" xr:uid="{00000000-0005-0000-0000-000009CA0000}"/>
    <cellStyle name="20% - Accent1 8 2 6 2" xfId="51905" xr:uid="{00000000-0005-0000-0000-00000ACA0000}"/>
    <cellStyle name="20% - Accent1 8 2 6 2 2" xfId="51906" xr:uid="{00000000-0005-0000-0000-00000BCA0000}"/>
    <cellStyle name="20% - Accent1 8 2 6 2 2 2" xfId="51907" xr:uid="{00000000-0005-0000-0000-00000CCA0000}"/>
    <cellStyle name="20% - Accent1 8 2 6 2 2 2 2" xfId="51908" xr:uid="{00000000-0005-0000-0000-00000DCA0000}"/>
    <cellStyle name="20% - Accent1 8 2 6 2 2 3" xfId="51909" xr:uid="{00000000-0005-0000-0000-00000ECA0000}"/>
    <cellStyle name="20% - Accent1 8 2 6 2 3" xfId="51910" xr:uid="{00000000-0005-0000-0000-00000FCA0000}"/>
    <cellStyle name="20% - Accent1 8 2 6 2 3 2" xfId="51911" xr:uid="{00000000-0005-0000-0000-000010CA0000}"/>
    <cellStyle name="20% - Accent1 8 2 6 2 4" xfId="51912" xr:uid="{00000000-0005-0000-0000-000011CA0000}"/>
    <cellStyle name="20% - Accent1 8 2 6 3" xfId="51913" xr:uid="{00000000-0005-0000-0000-000012CA0000}"/>
    <cellStyle name="20% - Accent1 8 2 6 3 2" xfId="51914" xr:uid="{00000000-0005-0000-0000-000013CA0000}"/>
    <cellStyle name="20% - Accent1 8 2 6 3 2 2" xfId="51915" xr:uid="{00000000-0005-0000-0000-000014CA0000}"/>
    <cellStyle name="20% - Accent1 8 2 6 3 2 2 2" xfId="51916" xr:uid="{00000000-0005-0000-0000-000015CA0000}"/>
    <cellStyle name="20% - Accent1 8 2 6 3 2 3" xfId="51917" xr:uid="{00000000-0005-0000-0000-000016CA0000}"/>
    <cellStyle name="20% - Accent1 8 2 6 3 3" xfId="51918" xr:uid="{00000000-0005-0000-0000-000017CA0000}"/>
    <cellStyle name="20% - Accent1 8 2 6 3 3 2" xfId="51919" xr:uid="{00000000-0005-0000-0000-000018CA0000}"/>
    <cellStyle name="20% - Accent1 8 2 6 3 4" xfId="51920" xr:uid="{00000000-0005-0000-0000-000019CA0000}"/>
    <cellStyle name="20% - Accent1 8 2 6 4" xfId="51921" xr:uid="{00000000-0005-0000-0000-00001ACA0000}"/>
    <cellStyle name="20% - Accent1 8 2 6 4 2" xfId="51922" xr:uid="{00000000-0005-0000-0000-00001BCA0000}"/>
    <cellStyle name="20% - Accent1 8 2 6 4 2 2" xfId="51923" xr:uid="{00000000-0005-0000-0000-00001CCA0000}"/>
    <cellStyle name="20% - Accent1 8 2 6 4 2 2 2" xfId="51924" xr:uid="{00000000-0005-0000-0000-00001DCA0000}"/>
    <cellStyle name="20% - Accent1 8 2 6 4 2 3" xfId="51925" xr:uid="{00000000-0005-0000-0000-00001ECA0000}"/>
    <cellStyle name="20% - Accent1 8 2 6 4 3" xfId="51926" xr:uid="{00000000-0005-0000-0000-00001FCA0000}"/>
    <cellStyle name="20% - Accent1 8 2 6 4 3 2" xfId="51927" xr:uid="{00000000-0005-0000-0000-000020CA0000}"/>
    <cellStyle name="20% - Accent1 8 2 6 4 4" xfId="51928" xr:uid="{00000000-0005-0000-0000-000021CA0000}"/>
    <cellStyle name="20% - Accent1 8 2 6 5" xfId="51929" xr:uid="{00000000-0005-0000-0000-000022CA0000}"/>
    <cellStyle name="20% - Accent1 8 2 6 5 2" xfId="51930" xr:uid="{00000000-0005-0000-0000-000023CA0000}"/>
    <cellStyle name="20% - Accent1 8 2 6 5 2 2" xfId="51931" xr:uid="{00000000-0005-0000-0000-000024CA0000}"/>
    <cellStyle name="20% - Accent1 8 2 6 5 3" xfId="51932" xr:uid="{00000000-0005-0000-0000-000025CA0000}"/>
    <cellStyle name="20% - Accent1 8 2 6 6" xfId="51933" xr:uid="{00000000-0005-0000-0000-000026CA0000}"/>
    <cellStyle name="20% - Accent1 8 2 6 6 2" xfId="51934" xr:uid="{00000000-0005-0000-0000-000027CA0000}"/>
    <cellStyle name="20% - Accent1 8 2 6 6 2 2" xfId="51935" xr:uid="{00000000-0005-0000-0000-000028CA0000}"/>
    <cellStyle name="20% - Accent1 8 2 6 6 3" xfId="51936" xr:uid="{00000000-0005-0000-0000-000029CA0000}"/>
    <cellStyle name="20% - Accent1 8 2 6 7" xfId="51937" xr:uid="{00000000-0005-0000-0000-00002ACA0000}"/>
    <cellStyle name="20% - Accent1 8 2 6 7 2" xfId="51938" xr:uid="{00000000-0005-0000-0000-00002BCA0000}"/>
    <cellStyle name="20% - Accent1 8 2 6 8" xfId="51939" xr:uid="{00000000-0005-0000-0000-00002CCA0000}"/>
    <cellStyle name="20% - Accent1 8 2 6 8 2" xfId="51940" xr:uid="{00000000-0005-0000-0000-00002DCA0000}"/>
    <cellStyle name="20% - Accent1 8 2 6 9" xfId="51941" xr:uid="{00000000-0005-0000-0000-00002ECA0000}"/>
    <cellStyle name="20% - Accent1 8 2 7" xfId="51942" xr:uid="{00000000-0005-0000-0000-00002FCA0000}"/>
    <cellStyle name="20% - Accent1 8 2 7 2" xfId="51943" xr:uid="{00000000-0005-0000-0000-000030CA0000}"/>
    <cellStyle name="20% - Accent1 8 2 7 2 2" xfId="51944" xr:uid="{00000000-0005-0000-0000-000031CA0000}"/>
    <cellStyle name="20% - Accent1 8 2 7 2 2 2" xfId="51945" xr:uid="{00000000-0005-0000-0000-000032CA0000}"/>
    <cellStyle name="20% - Accent1 8 2 7 2 3" xfId="51946" xr:uid="{00000000-0005-0000-0000-000033CA0000}"/>
    <cellStyle name="20% - Accent1 8 2 7 3" xfId="51947" xr:uid="{00000000-0005-0000-0000-000034CA0000}"/>
    <cellStyle name="20% - Accent1 8 2 7 3 2" xfId="51948" xr:uid="{00000000-0005-0000-0000-000035CA0000}"/>
    <cellStyle name="20% - Accent1 8 2 7 4" xfId="51949" xr:uid="{00000000-0005-0000-0000-000036CA0000}"/>
    <cellStyle name="20% - Accent1 8 2 8" xfId="51950" xr:uid="{00000000-0005-0000-0000-000037CA0000}"/>
    <cellStyle name="20% - Accent1 8 2 8 2" xfId="51951" xr:uid="{00000000-0005-0000-0000-000038CA0000}"/>
    <cellStyle name="20% - Accent1 8 2 8 2 2" xfId="51952" xr:uid="{00000000-0005-0000-0000-000039CA0000}"/>
    <cellStyle name="20% - Accent1 8 2 8 2 2 2" xfId="51953" xr:uid="{00000000-0005-0000-0000-00003ACA0000}"/>
    <cellStyle name="20% - Accent1 8 2 8 2 3" xfId="51954" xr:uid="{00000000-0005-0000-0000-00003BCA0000}"/>
    <cellStyle name="20% - Accent1 8 2 8 3" xfId="51955" xr:uid="{00000000-0005-0000-0000-00003CCA0000}"/>
    <cellStyle name="20% - Accent1 8 2 8 3 2" xfId="51956" xr:uid="{00000000-0005-0000-0000-00003DCA0000}"/>
    <cellStyle name="20% - Accent1 8 2 8 4" xfId="51957" xr:uid="{00000000-0005-0000-0000-00003ECA0000}"/>
    <cellStyle name="20% - Accent1 8 2 9" xfId="51958" xr:uid="{00000000-0005-0000-0000-00003FCA0000}"/>
    <cellStyle name="20% - Accent1 8 2 9 2" xfId="51959" xr:uid="{00000000-0005-0000-0000-000040CA0000}"/>
    <cellStyle name="20% - Accent1 8 2 9 2 2" xfId="51960" xr:uid="{00000000-0005-0000-0000-000041CA0000}"/>
    <cellStyle name="20% - Accent1 8 2 9 2 2 2" xfId="51961" xr:uid="{00000000-0005-0000-0000-000042CA0000}"/>
    <cellStyle name="20% - Accent1 8 2 9 2 3" xfId="51962" xr:uid="{00000000-0005-0000-0000-000043CA0000}"/>
    <cellStyle name="20% - Accent1 8 2 9 3" xfId="51963" xr:uid="{00000000-0005-0000-0000-000044CA0000}"/>
    <cellStyle name="20% - Accent1 8 2 9 3 2" xfId="51964" xr:uid="{00000000-0005-0000-0000-000045CA0000}"/>
    <cellStyle name="20% - Accent1 8 2 9 4" xfId="51965" xr:uid="{00000000-0005-0000-0000-000046CA0000}"/>
    <cellStyle name="20% - Accent1 8 3" xfId="51966" xr:uid="{00000000-0005-0000-0000-000047CA0000}"/>
    <cellStyle name="20% - Accent1 8 3 10" xfId="51967" xr:uid="{00000000-0005-0000-0000-000048CA0000}"/>
    <cellStyle name="20% - Accent1 8 3 10 2" xfId="51968" xr:uid="{00000000-0005-0000-0000-000049CA0000}"/>
    <cellStyle name="20% - Accent1 8 3 11" xfId="51969" xr:uid="{00000000-0005-0000-0000-00004ACA0000}"/>
    <cellStyle name="20% - Accent1 8 3 2" xfId="51970" xr:uid="{00000000-0005-0000-0000-00004BCA0000}"/>
    <cellStyle name="20% - Accent1 8 3 2 2" xfId="51971" xr:uid="{00000000-0005-0000-0000-00004CCA0000}"/>
    <cellStyle name="20% - Accent1 8 3 2 2 2" xfId="51972" xr:uid="{00000000-0005-0000-0000-00004DCA0000}"/>
    <cellStyle name="20% - Accent1 8 3 2 2 2 2" xfId="51973" xr:uid="{00000000-0005-0000-0000-00004ECA0000}"/>
    <cellStyle name="20% - Accent1 8 3 2 2 2 2 2" xfId="51974" xr:uid="{00000000-0005-0000-0000-00004FCA0000}"/>
    <cellStyle name="20% - Accent1 8 3 2 2 2 3" xfId="51975" xr:uid="{00000000-0005-0000-0000-000050CA0000}"/>
    <cellStyle name="20% - Accent1 8 3 2 2 3" xfId="51976" xr:uid="{00000000-0005-0000-0000-000051CA0000}"/>
    <cellStyle name="20% - Accent1 8 3 2 2 3 2" xfId="51977" xr:uid="{00000000-0005-0000-0000-000052CA0000}"/>
    <cellStyle name="20% - Accent1 8 3 2 2 4" xfId="51978" xr:uid="{00000000-0005-0000-0000-000053CA0000}"/>
    <cellStyle name="20% - Accent1 8 3 2 3" xfId="51979" xr:uid="{00000000-0005-0000-0000-000054CA0000}"/>
    <cellStyle name="20% - Accent1 8 3 2 3 2" xfId="51980" xr:uid="{00000000-0005-0000-0000-000055CA0000}"/>
    <cellStyle name="20% - Accent1 8 3 2 3 2 2" xfId="51981" xr:uid="{00000000-0005-0000-0000-000056CA0000}"/>
    <cellStyle name="20% - Accent1 8 3 2 3 2 2 2" xfId="51982" xr:uid="{00000000-0005-0000-0000-000057CA0000}"/>
    <cellStyle name="20% - Accent1 8 3 2 3 2 3" xfId="51983" xr:uid="{00000000-0005-0000-0000-000058CA0000}"/>
    <cellStyle name="20% - Accent1 8 3 2 3 3" xfId="51984" xr:uid="{00000000-0005-0000-0000-000059CA0000}"/>
    <cellStyle name="20% - Accent1 8 3 2 3 3 2" xfId="51985" xr:uid="{00000000-0005-0000-0000-00005ACA0000}"/>
    <cellStyle name="20% - Accent1 8 3 2 3 4" xfId="51986" xr:uid="{00000000-0005-0000-0000-00005BCA0000}"/>
    <cellStyle name="20% - Accent1 8 3 2 4" xfId="51987" xr:uid="{00000000-0005-0000-0000-00005CCA0000}"/>
    <cellStyle name="20% - Accent1 8 3 2 4 2" xfId="51988" xr:uid="{00000000-0005-0000-0000-00005DCA0000}"/>
    <cellStyle name="20% - Accent1 8 3 2 4 2 2" xfId="51989" xr:uid="{00000000-0005-0000-0000-00005ECA0000}"/>
    <cellStyle name="20% - Accent1 8 3 2 4 2 2 2" xfId="51990" xr:uid="{00000000-0005-0000-0000-00005FCA0000}"/>
    <cellStyle name="20% - Accent1 8 3 2 4 2 3" xfId="51991" xr:uid="{00000000-0005-0000-0000-000060CA0000}"/>
    <cellStyle name="20% - Accent1 8 3 2 4 3" xfId="51992" xr:uid="{00000000-0005-0000-0000-000061CA0000}"/>
    <cellStyle name="20% - Accent1 8 3 2 4 3 2" xfId="51993" xr:uid="{00000000-0005-0000-0000-000062CA0000}"/>
    <cellStyle name="20% - Accent1 8 3 2 4 4" xfId="51994" xr:uid="{00000000-0005-0000-0000-000063CA0000}"/>
    <cellStyle name="20% - Accent1 8 3 2 5" xfId="51995" xr:uid="{00000000-0005-0000-0000-000064CA0000}"/>
    <cellStyle name="20% - Accent1 8 3 2 5 2" xfId="51996" xr:uid="{00000000-0005-0000-0000-000065CA0000}"/>
    <cellStyle name="20% - Accent1 8 3 2 5 2 2" xfId="51997" xr:uid="{00000000-0005-0000-0000-000066CA0000}"/>
    <cellStyle name="20% - Accent1 8 3 2 5 3" xfId="51998" xr:uid="{00000000-0005-0000-0000-000067CA0000}"/>
    <cellStyle name="20% - Accent1 8 3 2 6" xfId="51999" xr:uid="{00000000-0005-0000-0000-000068CA0000}"/>
    <cellStyle name="20% - Accent1 8 3 2 6 2" xfId="52000" xr:uid="{00000000-0005-0000-0000-000069CA0000}"/>
    <cellStyle name="20% - Accent1 8 3 2 6 2 2" xfId="52001" xr:uid="{00000000-0005-0000-0000-00006ACA0000}"/>
    <cellStyle name="20% - Accent1 8 3 2 6 3" xfId="52002" xr:uid="{00000000-0005-0000-0000-00006BCA0000}"/>
    <cellStyle name="20% - Accent1 8 3 2 7" xfId="52003" xr:uid="{00000000-0005-0000-0000-00006CCA0000}"/>
    <cellStyle name="20% - Accent1 8 3 2 7 2" xfId="52004" xr:uid="{00000000-0005-0000-0000-00006DCA0000}"/>
    <cellStyle name="20% - Accent1 8 3 2 8" xfId="52005" xr:uid="{00000000-0005-0000-0000-00006ECA0000}"/>
    <cellStyle name="20% - Accent1 8 3 2 8 2" xfId="52006" xr:uid="{00000000-0005-0000-0000-00006FCA0000}"/>
    <cellStyle name="20% - Accent1 8 3 2 9" xfId="52007" xr:uid="{00000000-0005-0000-0000-000070CA0000}"/>
    <cellStyle name="20% - Accent1 8 3 3" xfId="52008" xr:uid="{00000000-0005-0000-0000-000071CA0000}"/>
    <cellStyle name="20% - Accent1 8 3 3 2" xfId="52009" xr:uid="{00000000-0005-0000-0000-000072CA0000}"/>
    <cellStyle name="20% - Accent1 8 3 3 2 2" xfId="52010" xr:uid="{00000000-0005-0000-0000-000073CA0000}"/>
    <cellStyle name="20% - Accent1 8 3 3 2 2 2" xfId="52011" xr:uid="{00000000-0005-0000-0000-000074CA0000}"/>
    <cellStyle name="20% - Accent1 8 3 3 2 2 2 2" xfId="52012" xr:uid="{00000000-0005-0000-0000-000075CA0000}"/>
    <cellStyle name="20% - Accent1 8 3 3 2 2 3" xfId="52013" xr:uid="{00000000-0005-0000-0000-000076CA0000}"/>
    <cellStyle name="20% - Accent1 8 3 3 2 3" xfId="52014" xr:uid="{00000000-0005-0000-0000-000077CA0000}"/>
    <cellStyle name="20% - Accent1 8 3 3 2 3 2" xfId="52015" xr:uid="{00000000-0005-0000-0000-000078CA0000}"/>
    <cellStyle name="20% - Accent1 8 3 3 2 4" xfId="52016" xr:uid="{00000000-0005-0000-0000-000079CA0000}"/>
    <cellStyle name="20% - Accent1 8 3 3 3" xfId="52017" xr:uid="{00000000-0005-0000-0000-00007ACA0000}"/>
    <cellStyle name="20% - Accent1 8 3 3 3 2" xfId="52018" xr:uid="{00000000-0005-0000-0000-00007BCA0000}"/>
    <cellStyle name="20% - Accent1 8 3 3 3 2 2" xfId="52019" xr:uid="{00000000-0005-0000-0000-00007CCA0000}"/>
    <cellStyle name="20% - Accent1 8 3 3 3 2 2 2" xfId="52020" xr:uid="{00000000-0005-0000-0000-00007DCA0000}"/>
    <cellStyle name="20% - Accent1 8 3 3 3 2 3" xfId="52021" xr:uid="{00000000-0005-0000-0000-00007ECA0000}"/>
    <cellStyle name="20% - Accent1 8 3 3 3 3" xfId="52022" xr:uid="{00000000-0005-0000-0000-00007FCA0000}"/>
    <cellStyle name="20% - Accent1 8 3 3 3 3 2" xfId="52023" xr:uid="{00000000-0005-0000-0000-000080CA0000}"/>
    <cellStyle name="20% - Accent1 8 3 3 3 4" xfId="52024" xr:uid="{00000000-0005-0000-0000-000081CA0000}"/>
    <cellStyle name="20% - Accent1 8 3 3 4" xfId="52025" xr:uid="{00000000-0005-0000-0000-000082CA0000}"/>
    <cellStyle name="20% - Accent1 8 3 3 4 2" xfId="52026" xr:uid="{00000000-0005-0000-0000-000083CA0000}"/>
    <cellStyle name="20% - Accent1 8 3 3 4 2 2" xfId="52027" xr:uid="{00000000-0005-0000-0000-000084CA0000}"/>
    <cellStyle name="20% - Accent1 8 3 3 4 2 2 2" xfId="52028" xr:uid="{00000000-0005-0000-0000-000085CA0000}"/>
    <cellStyle name="20% - Accent1 8 3 3 4 2 3" xfId="52029" xr:uid="{00000000-0005-0000-0000-000086CA0000}"/>
    <cellStyle name="20% - Accent1 8 3 3 4 3" xfId="52030" xr:uid="{00000000-0005-0000-0000-000087CA0000}"/>
    <cellStyle name="20% - Accent1 8 3 3 4 3 2" xfId="52031" xr:uid="{00000000-0005-0000-0000-000088CA0000}"/>
    <cellStyle name="20% - Accent1 8 3 3 4 4" xfId="52032" xr:uid="{00000000-0005-0000-0000-000089CA0000}"/>
    <cellStyle name="20% - Accent1 8 3 3 5" xfId="52033" xr:uid="{00000000-0005-0000-0000-00008ACA0000}"/>
    <cellStyle name="20% - Accent1 8 3 3 5 2" xfId="52034" xr:uid="{00000000-0005-0000-0000-00008BCA0000}"/>
    <cellStyle name="20% - Accent1 8 3 3 5 2 2" xfId="52035" xr:uid="{00000000-0005-0000-0000-00008CCA0000}"/>
    <cellStyle name="20% - Accent1 8 3 3 5 3" xfId="52036" xr:uid="{00000000-0005-0000-0000-00008DCA0000}"/>
    <cellStyle name="20% - Accent1 8 3 3 6" xfId="52037" xr:uid="{00000000-0005-0000-0000-00008ECA0000}"/>
    <cellStyle name="20% - Accent1 8 3 3 6 2" xfId="52038" xr:uid="{00000000-0005-0000-0000-00008FCA0000}"/>
    <cellStyle name="20% - Accent1 8 3 3 6 2 2" xfId="52039" xr:uid="{00000000-0005-0000-0000-000090CA0000}"/>
    <cellStyle name="20% - Accent1 8 3 3 6 3" xfId="52040" xr:uid="{00000000-0005-0000-0000-000091CA0000}"/>
    <cellStyle name="20% - Accent1 8 3 3 7" xfId="52041" xr:uid="{00000000-0005-0000-0000-000092CA0000}"/>
    <cellStyle name="20% - Accent1 8 3 3 7 2" xfId="52042" xr:uid="{00000000-0005-0000-0000-000093CA0000}"/>
    <cellStyle name="20% - Accent1 8 3 3 8" xfId="52043" xr:uid="{00000000-0005-0000-0000-000094CA0000}"/>
    <cellStyle name="20% - Accent1 8 3 3 8 2" xfId="52044" xr:uid="{00000000-0005-0000-0000-000095CA0000}"/>
    <cellStyle name="20% - Accent1 8 3 3 9" xfId="52045" xr:uid="{00000000-0005-0000-0000-000096CA0000}"/>
    <cellStyle name="20% - Accent1 8 3 4" xfId="52046" xr:uid="{00000000-0005-0000-0000-000097CA0000}"/>
    <cellStyle name="20% - Accent1 8 3 4 2" xfId="52047" xr:uid="{00000000-0005-0000-0000-000098CA0000}"/>
    <cellStyle name="20% - Accent1 8 3 4 2 2" xfId="52048" xr:uid="{00000000-0005-0000-0000-000099CA0000}"/>
    <cellStyle name="20% - Accent1 8 3 4 2 2 2" xfId="52049" xr:uid="{00000000-0005-0000-0000-00009ACA0000}"/>
    <cellStyle name="20% - Accent1 8 3 4 2 3" xfId="52050" xr:uid="{00000000-0005-0000-0000-00009BCA0000}"/>
    <cellStyle name="20% - Accent1 8 3 4 3" xfId="52051" xr:uid="{00000000-0005-0000-0000-00009CCA0000}"/>
    <cellStyle name="20% - Accent1 8 3 4 3 2" xfId="52052" xr:uid="{00000000-0005-0000-0000-00009DCA0000}"/>
    <cellStyle name="20% - Accent1 8 3 4 4" xfId="52053" xr:uid="{00000000-0005-0000-0000-00009ECA0000}"/>
    <cellStyle name="20% - Accent1 8 3 5" xfId="52054" xr:uid="{00000000-0005-0000-0000-00009FCA0000}"/>
    <cellStyle name="20% - Accent1 8 3 5 2" xfId="52055" xr:uid="{00000000-0005-0000-0000-0000A0CA0000}"/>
    <cellStyle name="20% - Accent1 8 3 5 2 2" xfId="52056" xr:uid="{00000000-0005-0000-0000-0000A1CA0000}"/>
    <cellStyle name="20% - Accent1 8 3 5 2 2 2" xfId="52057" xr:uid="{00000000-0005-0000-0000-0000A2CA0000}"/>
    <cellStyle name="20% - Accent1 8 3 5 2 3" xfId="52058" xr:uid="{00000000-0005-0000-0000-0000A3CA0000}"/>
    <cellStyle name="20% - Accent1 8 3 5 3" xfId="52059" xr:uid="{00000000-0005-0000-0000-0000A4CA0000}"/>
    <cellStyle name="20% - Accent1 8 3 5 3 2" xfId="52060" xr:uid="{00000000-0005-0000-0000-0000A5CA0000}"/>
    <cellStyle name="20% - Accent1 8 3 5 4" xfId="52061" xr:uid="{00000000-0005-0000-0000-0000A6CA0000}"/>
    <cellStyle name="20% - Accent1 8 3 6" xfId="52062" xr:uid="{00000000-0005-0000-0000-0000A7CA0000}"/>
    <cellStyle name="20% - Accent1 8 3 6 2" xfId="52063" xr:uid="{00000000-0005-0000-0000-0000A8CA0000}"/>
    <cellStyle name="20% - Accent1 8 3 6 2 2" xfId="52064" xr:uid="{00000000-0005-0000-0000-0000A9CA0000}"/>
    <cellStyle name="20% - Accent1 8 3 6 2 2 2" xfId="52065" xr:uid="{00000000-0005-0000-0000-0000AACA0000}"/>
    <cellStyle name="20% - Accent1 8 3 6 2 3" xfId="52066" xr:uid="{00000000-0005-0000-0000-0000ABCA0000}"/>
    <cellStyle name="20% - Accent1 8 3 6 3" xfId="52067" xr:uid="{00000000-0005-0000-0000-0000ACCA0000}"/>
    <cellStyle name="20% - Accent1 8 3 6 3 2" xfId="52068" xr:uid="{00000000-0005-0000-0000-0000ADCA0000}"/>
    <cellStyle name="20% - Accent1 8 3 6 4" xfId="52069" xr:uid="{00000000-0005-0000-0000-0000AECA0000}"/>
    <cellStyle name="20% - Accent1 8 3 7" xfId="52070" xr:uid="{00000000-0005-0000-0000-0000AFCA0000}"/>
    <cellStyle name="20% - Accent1 8 3 7 2" xfId="52071" xr:uid="{00000000-0005-0000-0000-0000B0CA0000}"/>
    <cellStyle name="20% - Accent1 8 3 7 2 2" xfId="52072" xr:uid="{00000000-0005-0000-0000-0000B1CA0000}"/>
    <cellStyle name="20% - Accent1 8 3 7 3" xfId="52073" xr:uid="{00000000-0005-0000-0000-0000B2CA0000}"/>
    <cellStyle name="20% - Accent1 8 3 8" xfId="52074" xr:uid="{00000000-0005-0000-0000-0000B3CA0000}"/>
    <cellStyle name="20% - Accent1 8 3 8 2" xfId="52075" xr:uid="{00000000-0005-0000-0000-0000B4CA0000}"/>
    <cellStyle name="20% - Accent1 8 3 8 2 2" xfId="52076" xr:uid="{00000000-0005-0000-0000-0000B5CA0000}"/>
    <cellStyle name="20% - Accent1 8 3 8 3" xfId="52077" xr:uid="{00000000-0005-0000-0000-0000B6CA0000}"/>
    <cellStyle name="20% - Accent1 8 3 9" xfId="52078" xr:uid="{00000000-0005-0000-0000-0000B7CA0000}"/>
    <cellStyle name="20% - Accent1 8 3 9 2" xfId="52079" xr:uid="{00000000-0005-0000-0000-0000B8CA0000}"/>
    <cellStyle name="20% - Accent1 8 4" xfId="52080" xr:uid="{00000000-0005-0000-0000-0000B9CA0000}"/>
    <cellStyle name="20% - Accent1 8 4 10" xfId="52081" xr:uid="{00000000-0005-0000-0000-0000BACA0000}"/>
    <cellStyle name="20% - Accent1 8 4 10 2" xfId="52082" xr:uid="{00000000-0005-0000-0000-0000BBCA0000}"/>
    <cellStyle name="20% - Accent1 8 4 11" xfId="52083" xr:uid="{00000000-0005-0000-0000-0000BCCA0000}"/>
    <cellStyle name="20% - Accent1 8 4 2" xfId="52084" xr:uid="{00000000-0005-0000-0000-0000BDCA0000}"/>
    <cellStyle name="20% - Accent1 8 4 2 2" xfId="52085" xr:uid="{00000000-0005-0000-0000-0000BECA0000}"/>
    <cellStyle name="20% - Accent1 8 4 2 2 2" xfId="52086" xr:uid="{00000000-0005-0000-0000-0000BFCA0000}"/>
    <cellStyle name="20% - Accent1 8 4 2 2 2 2" xfId="52087" xr:uid="{00000000-0005-0000-0000-0000C0CA0000}"/>
    <cellStyle name="20% - Accent1 8 4 2 2 2 2 2" xfId="52088" xr:uid="{00000000-0005-0000-0000-0000C1CA0000}"/>
    <cellStyle name="20% - Accent1 8 4 2 2 2 3" xfId="52089" xr:uid="{00000000-0005-0000-0000-0000C2CA0000}"/>
    <cellStyle name="20% - Accent1 8 4 2 2 3" xfId="52090" xr:uid="{00000000-0005-0000-0000-0000C3CA0000}"/>
    <cellStyle name="20% - Accent1 8 4 2 2 3 2" xfId="52091" xr:uid="{00000000-0005-0000-0000-0000C4CA0000}"/>
    <cellStyle name="20% - Accent1 8 4 2 2 4" xfId="52092" xr:uid="{00000000-0005-0000-0000-0000C5CA0000}"/>
    <cellStyle name="20% - Accent1 8 4 2 3" xfId="52093" xr:uid="{00000000-0005-0000-0000-0000C6CA0000}"/>
    <cellStyle name="20% - Accent1 8 4 2 3 2" xfId="52094" xr:uid="{00000000-0005-0000-0000-0000C7CA0000}"/>
    <cellStyle name="20% - Accent1 8 4 2 3 2 2" xfId="52095" xr:uid="{00000000-0005-0000-0000-0000C8CA0000}"/>
    <cellStyle name="20% - Accent1 8 4 2 3 2 2 2" xfId="52096" xr:uid="{00000000-0005-0000-0000-0000C9CA0000}"/>
    <cellStyle name="20% - Accent1 8 4 2 3 2 3" xfId="52097" xr:uid="{00000000-0005-0000-0000-0000CACA0000}"/>
    <cellStyle name="20% - Accent1 8 4 2 3 3" xfId="52098" xr:uid="{00000000-0005-0000-0000-0000CBCA0000}"/>
    <cellStyle name="20% - Accent1 8 4 2 3 3 2" xfId="52099" xr:uid="{00000000-0005-0000-0000-0000CCCA0000}"/>
    <cellStyle name="20% - Accent1 8 4 2 3 4" xfId="52100" xr:uid="{00000000-0005-0000-0000-0000CDCA0000}"/>
    <cellStyle name="20% - Accent1 8 4 2 4" xfId="52101" xr:uid="{00000000-0005-0000-0000-0000CECA0000}"/>
    <cellStyle name="20% - Accent1 8 4 2 4 2" xfId="52102" xr:uid="{00000000-0005-0000-0000-0000CFCA0000}"/>
    <cellStyle name="20% - Accent1 8 4 2 4 2 2" xfId="52103" xr:uid="{00000000-0005-0000-0000-0000D0CA0000}"/>
    <cellStyle name="20% - Accent1 8 4 2 4 2 2 2" xfId="52104" xr:uid="{00000000-0005-0000-0000-0000D1CA0000}"/>
    <cellStyle name="20% - Accent1 8 4 2 4 2 3" xfId="52105" xr:uid="{00000000-0005-0000-0000-0000D2CA0000}"/>
    <cellStyle name="20% - Accent1 8 4 2 4 3" xfId="52106" xr:uid="{00000000-0005-0000-0000-0000D3CA0000}"/>
    <cellStyle name="20% - Accent1 8 4 2 4 3 2" xfId="52107" xr:uid="{00000000-0005-0000-0000-0000D4CA0000}"/>
    <cellStyle name="20% - Accent1 8 4 2 4 4" xfId="52108" xr:uid="{00000000-0005-0000-0000-0000D5CA0000}"/>
    <cellStyle name="20% - Accent1 8 4 2 5" xfId="52109" xr:uid="{00000000-0005-0000-0000-0000D6CA0000}"/>
    <cellStyle name="20% - Accent1 8 4 2 5 2" xfId="52110" xr:uid="{00000000-0005-0000-0000-0000D7CA0000}"/>
    <cellStyle name="20% - Accent1 8 4 2 5 2 2" xfId="52111" xr:uid="{00000000-0005-0000-0000-0000D8CA0000}"/>
    <cellStyle name="20% - Accent1 8 4 2 5 3" xfId="52112" xr:uid="{00000000-0005-0000-0000-0000D9CA0000}"/>
    <cellStyle name="20% - Accent1 8 4 2 6" xfId="52113" xr:uid="{00000000-0005-0000-0000-0000DACA0000}"/>
    <cellStyle name="20% - Accent1 8 4 2 6 2" xfId="52114" xr:uid="{00000000-0005-0000-0000-0000DBCA0000}"/>
    <cellStyle name="20% - Accent1 8 4 2 6 2 2" xfId="52115" xr:uid="{00000000-0005-0000-0000-0000DCCA0000}"/>
    <cellStyle name="20% - Accent1 8 4 2 6 3" xfId="52116" xr:uid="{00000000-0005-0000-0000-0000DDCA0000}"/>
    <cellStyle name="20% - Accent1 8 4 2 7" xfId="52117" xr:uid="{00000000-0005-0000-0000-0000DECA0000}"/>
    <cellStyle name="20% - Accent1 8 4 2 7 2" xfId="52118" xr:uid="{00000000-0005-0000-0000-0000DFCA0000}"/>
    <cellStyle name="20% - Accent1 8 4 2 8" xfId="52119" xr:uid="{00000000-0005-0000-0000-0000E0CA0000}"/>
    <cellStyle name="20% - Accent1 8 4 2 8 2" xfId="52120" xr:uid="{00000000-0005-0000-0000-0000E1CA0000}"/>
    <cellStyle name="20% - Accent1 8 4 2 9" xfId="52121" xr:uid="{00000000-0005-0000-0000-0000E2CA0000}"/>
    <cellStyle name="20% - Accent1 8 4 3" xfId="52122" xr:uid="{00000000-0005-0000-0000-0000E3CA0000}"/>
    <cellStyle name="20% - Accent1 8 4 3 2" xfId="52123" xr:uid="{00000000-0005-0000-0000-0000E4CA0000}"/>
    <cellStyle name="20% - Accent1 8 4 3 2 2" xfId="52124" xr:uid="{00000000-0005-0000-0000-0000E5CA0000}"/>
    <cellStyle name="20% - Accent1 8 4 3 2 2 2" xfId="52125" xr:uid="{00000000-0005-0000-0000-0000E6CA0000}"/>
    <cellStyle name="20% - Accent1 8 4 3 2 2 2 2" xfId="52126" xr:uid="{00000000-0005-0000-0000-0000E7CA0000}"/>
    <cellStyle name="20% - Accent1 8 4 3 2 2 3" xfId="52127" xr:uid="{00000000-0005-0000-0000-0000E8CA0000}"/>
    <cellStyle name="20% - Accent1 8 4 3 2 3" xfId="52128" xr:uid="{00000000-0005-0000-0000-0000E9CA0000}"/>
    <cellStyle name="20% - Accent1 8 4 3 2 3 2" xfId="52129" xr:uid="{00000000-0005-0000-0000-0000EACA0000}"/>
    <cellStyle name="20% - Accent1 8 4 3 2 4" xfId="52130" xr:uid="{00000000-0005-0000-0000-0000EBCA0000}"/>
    <cellStyle name="20% - Accent1 8 4 3 3" xfId="52131" xr:uid="{00000000-0005-0000-0000-0000ECCA0000}"/>
    <cellStyle name="20% - Accent1 8 4 3 3 2" xfId="52132" xr:uid="{00000000-0005-0000-0000-0000EDCA0000}"/>
    <cellStyle name="20% - Accent1 8 4 3 3 2 2" xfId="52133" xr:uid="{00000000-0005-0000-0000-0000EECA0000}"/>
    <cellStyle name="20% - Accent1 8 4 3 3 2 2 2" xfId="52134" xr:uid="{00000000-0005-0000-0000-0000EFCA0000}"/>
    <cellStyle name="20% - Accent1 8 4 3 3 2 3" xfId="52135" xr:uid="{00000000-0005-0000-0000-0000F0CA0000}"/>
    <cellStyle name="20% - Accent1 8 4 3 3 3" xfId="52136" xr:uid="{00000000-0005-0000-0000-0000F1CA0000}"/>
    <cellStyle name="20% - Accent1 8 4 3 3 3 2" xfId="52137" xr:uid="{00000000-0005-0000-0000-0000F2CA0000}"/>
    <cellStyle name="20% - Accent1 8 4 3 3 4" xfId="52138" xr:uid="{00000000-0005-0000-0000-0000F3CA0000}"/>
    <cellStyle name="20% - Accent1 8 4 3 4" xfId="52139" xr:uid="{00000000-0005-0000-0000-0000F4CA0000}"/>
    <cellStyle name="20% - Accent1 8 4 3 4 2" xfId="52140" xr:uid="{00000000-0005-0000-0000-0000F5CA0000}"/>
    <cellStyle name="20% - Accent1 8 4 3 4 2 2" xfId="52141" xr:uid="{00000000-0005-0000-0000-0000F6CA0000}"/>
    <cellStyle name="20% - Accent1 8 4 3 4 2 2 2" xfId="52142" xr:uid="{00000000-0005-0000-0000-0000F7CA0000}"/>
    <cellStyle name="20% - Accent1 8 4 3 4 2 3" xfId="52143" xr:uid="{00000000-0005-0000-0000-0000F8CA0000}"/>
    <cellStyle name="20% - Accent1 8 4 3 4 3" xfId="52144" xr:uid="{00000000-0005-0000-0000-0000F9CA0000}"/>
    <cellStyle name="20% - Accent1 8 4 3 4 3 2" xfId="52145" xr:uid="{00000000-0005-0000-0000-0000FACA0000}"/>
    <cellStyle name="20% - Accent1 8 4 3 4 4" xfId="52146" xr:uid="{00000000-0005-0000-0000-0000FBCA0000}"/>
    <cellStyle name="20% - Accent1 8 4 3 5" xfId="52147" xr:uid="{00000000-0005-0000-0000-0000FCCA0000}"/>
    <cellStyle name="20% - Accent1 8 4 3 5 2" xfId="52148" xr:uid="{00000000-0005-0000-0000-0000FDCA0000}"/>
    <cellStyle name="20% - Accent1 8 4 3 5 2 2" xfId="52149" xr:uid="{00000000-0005-0000-0000-0000FECA0000}"/>
    <cellStyle name="20% - Accent1 8 4 3 5 3" xfId="52150" xr:uid="{00000000-0005-0000-0000-0000FFCA0000}"/>
    <cellStyle name="20% - Accent1 8 4 3 6" xfId="52151" xr:uid="{00000000-0005-0000-0000-000000CB0000}"/>
    <cellStyle name="20% - Accent1 8 4 3 6 2" xfId="52152" xr:uid="{00000000-0005-0000-0000-000001CB0000}"/>
    <cellStyle name="20% - Accent1 8 4 3 6 2 2" xfId="52153" xr:uid="{00000000-0005-0000-0000-000002CB0000}"/>
    <cellStyle name="20% - Accent1 8 4 3 6 3" xfId="52154" xr:uid="{00000000-0005-0000-0000-000003CB0000}"/>
    <cellStyle name="20% - Accent1 8 4 3 7" xfId="52155" xr:uid="{00000000-0005-0000-0000-000004CB0000}"/>
    <cellStyle name="20% - Accent1 8 4 3 7 2" xfId="52156" xr:uid="{00000000-0005-0000-0000-000005CB0000}"/>
    <cellStyle name="20% - Accent1 8 4 3 8" xfId="52157" xr:uid="{00000000-0005-0000-0000-000006CB0000}"/>
    <cellStyle name="20% - Accent1 8 4 3 8 2" xfId="52158" xr:uid="{00000000-0005-0000-0000-000007CB0000}"/>
    <cellStyle name="20% - Accent1 8 4 3 9" xfId="52159" xr:uid="{00000000-0005-0000-0000-000008CB0000}"/>
    <cellStyle name="20% - Accent1 8 4 4" xfId="52160" xr:uid="{00000000-0005-0000-0000-000009CB0000}"/>
    <cellStyle name="20% - Accent1 8 4 4 2" xfId="52161" xr:uid="{00000000-0005-0000-0000-00000ACB0000}"/>
    <cellStyle name="20% - Accent1 8 4 4 2 2" xfId="52162" xr:uid="{00000000-0005-0000-0000-00000BCB0000}"/>
    <cellStyle name="20% - Accent1 8 4 4 2 2 2" xfId="52163" xr:uid="{00000000-0005-0000-0000-00000CCB0000}"/>
    <cellStyle name="20% - Accent1 8 4 4 2 3" xfId="52164" xr:uid="{00000000-0005-0000-0000-00000DCB0000}"/>
    <cellStyle name="20% - Accent1 8 4 4 3" xfId="52165" xr:uid="{00000000-0005-0000-0000-00000ECB0000}"/>
    <cellStyle name="20% - Accent1 8 4 4 3 2" xfId="52166" xr:uid="{00000000-0005-0000-0000-00000FCB0000}"/>
    <cellStyle name="20% - Accent1 8 4 4 4" xfId="52167" xr:uid="{00000000-0005-0000-0000-000010CB0000}"/>
    <cellStyle name="20% - Accent1 8 4 5" xfId="52168" xr:uid="{00000000-0005-0000-0000-000011CB0000}"/>
    <cellStyle name="20% - Accent1 8 4 5 2" xfId="52169" xr:uid="{00000000-0005-0000-0000-000012CB0000}"/>
    <cellStyle name="20% - Accent1 8 4 5 2 2" xfId="52170" xr:uid="{00000000-0005-0000-0000-000013CB0000}"/>
    <cellStyle name="20% - Accent1 8 4 5 2 2 2" xfId="52171" xr:uid="{00000000-0005-0000-0000-000014CB0000}"/>
    <cellStyle name="20% - Accent1 8 4 5 2 3" xfId="52172" xr:uid="{00000000-0005-0000-0000-000015CB0000}"/>
    <cellStyle name="20% - Accent1 8 4 5 3" xfId="52173" xr:uid="{00000000-0005-0000-0000-000016CB0000}"/>
    <cellStyle name="20% - Accent1 8 4 5 3 2" xfId="52174" xr:uid="{00000000-0005-0000-0000-000017CB0000}"/>
    <cellStyle name="20% - Accent1 8 4 5 4" xfId="52175" xr:uid="{00000000-0005-0000-0000-000018CB0000}"/>
    <cellStyle name="20% - Accent1 8 4 6" xfId="52176" xr:uid="{00000000-0005-0000-0000-000019CB0000}"/>
    <cellStyle name="20% - Accent1 8 4 6 2" xfId="52177" xr:uid="{00000000-0005-0000-0000-00001ACB0000}"/>
    <cellStyle name="20% - Accent1 8 4 6 2 2" xfId="52178" xr:uid="{00000000-0005-0000-0000-00001BCB0000}"/>
    <cellStyle name="20% - Accent1 8 4 6 2 2 2" xfId="52179" xr:uid="{00000000-0005-0000-0000-00001CCB0000}"/>
    <cellStyle name="20% - Accent1 8 4 6 2 3" xfId="52180" xr:uid="{00000000-0005-0000-0000-00001DCB0000}"/>
    <cellStyle name="20% - Accent1 8 4 6 3" xfId="52181" xr:uid="{00000000-0005-0000-0000-00001ECB0000}"/>
    <cellStyle name="20% - Accent1 8 4 6 3 2" xfId="52182" xr:uid="{00000000-0005-0000-0000-00001FCB0000}"/>
    <cellStyle name="20% - Accent1 8 4 6 4" xfId="52183" xr:uid="{00000000-0005-0000-0000-000020CB0000}"/>
    <cellStyle name="20% - Accent1 8 4 7" xfId="52184" xr:uid="{00000000-0005-0000-0000-000021CB0000}"/>
    <cellStyle name="20% - Accent1 8 4 7 2" xfId="52185" xr:uid="{00000000-0005-0000-0000-000022CB0000}"/>
    <cellStyle name="20% - Accent1 8 4 7 2 2" xfId="52186" xr:uid="{00000000-0005-0000-0000-000023CB0000}"/>
    <cellStyle name="20% - Accent1 8 4 7 3" xfId="52187" xr:uid="{00000000-0005-0000-0000-000024CB0000}"/>
    <cellStyle name="20% - Accent1 8 4 8" xfId="52188" xr:uid="{00000000-0005-0000-0000-000025CB0000}"/>
    <cellStyle name="20% - Accent1 8 4 8 2" xfId="52189" xr:uid="{00000000-0005-0000-0000-000026CB0000}"/>
    <cellStyle name="20% - Accent1 8 4 8 2 2" xfId="52190" xr:uid="{00000000-0005-0000-0000-000027CB0000}"/>
    <cellStyle name="20% - Accent1 8 4 8 3" xfId="52191" xr:uid="{00000000-0005-0000-0000-000028CB0000}"/>
    <cellStyle name="20% - Accent1 8 4 9" xfId="52192" xr:uid="{00000000-0005-0000-0000-000029CB0000}"/>
    <cellStyle name="20% - Accent1 8 4 9 2" xfId="52193" xr:uid="{00000000-0005-0000-0000-00002ACB0000}"/>
    <cellStyle name="20% - Accent1 8 5" xfId="52194" xr:uid="{00000000-0005-0000-0000-00002BCB0000}"/>
    <cellStyle name="20% - Accent1 8 5 10" xfId="52195" xr:uid="{00000000-0005-0000-0000-00002CCB0000}"/>
    <cellStyle name="20% - Accent1 8 5 10 2" xfId="52196" xr:uid="{00000000-0005-0000-0000-00002DCB0000}"/>
    <cellStyle name="20% - Accent1 8 5 11" xfId="52197" xr:uid="{00000000-0005-0000-0000-00002ECB0000}"/>
    <cellStyle name="20% - Accent1 8 5 2" xfId="52198" xr:uid="{00000000-0005-0000-0000-00002FCB0000}"/>
    <cellStyle name="20% - Accent1 8 5 2 2" xfId="52199" xr:uid="{00000000-0005-0000-0000-000030CB0000}"/>
    <cellStyle name="20% - Accent1 8 5 2 2 2" xfId="52200" xr:uid="{00000000-0005-0000-0000-000031CB0000}"/>
    <cellStyle name="20% - Accent1 8 5 2 2 2 2" xfId="52201" xr:uid="{00000000-0005-0000-0000-000032CB0000}"/>
    <cellStyle name="20% - Accent1 8 5 2 2 2 2 2" xfId="52202" xr:uid="{00000000-0005-0000-0000-000033CB0000}"/>
    <cellStyle name="20% - Accent1 8 5 2 2 2 3" xfId="52203" xr:uid="{00000000-0005-0000-0000-000034CB0000}"/>
    <cellStyle name="20% - Accent1 8 5 2 2 3" xfId="52204" xr:uid="{00000000-0005-0000-0000-000035CB0000}"/>
    <cellStyle name="20% - Accent1 8 5 2 2 3 2" xfId="52205" xr:uid="{00000000-0005-0000-0000-000036CB0000}"/>
    <cellStyle name="20% - Accent1 8 5 2 2 4" xfId="52206" xr:uid="{00000000-0005-0000-0000-000037CB0000}"/>
    <cellStyle name="20% - Accent1 8 5 2 3" xfId="52207" xr:uid="{00000000-0005-0000-0000-000038CB0000}"/>
    <cellStyle name="20% - Accent1 8 5 2 3 2" xfId="52208" xr:uid="{00000000-0005-0000-0000-000039CB0000}"/>
    <cellStyle name="20% - Accent1 8 5 2 3 2 2" xfId="52209" xr:uid="{00000000-0005-0000-0000-00003ACB0000}"/>
    <cellStyle name="20% - Accent1 8 5 2 3 2 2 2" xfId="52210" xr:uid="{00000000-0005-0000-0000-00003BCB0000}"/>
    <cellStyle name="20% - Accent1 8 5 2 3 2 3" xfId="52211" xr:uid="{00000000-0005-0000-0000-00003CCB0000}"/>
    <cellStyle name="20% - Accent1 8 5 2 3 3" xfId="52212" xr:uid="{00000000-0005-0000-0000-00003DCB0000}"/>
    <cellStyle name="20% - Accent1 8 5 2 3 3 2" xfId="52213" xr:uid="{00000000-0005-0000-0000-00003ECB0000}"/>
    <cellStyle name="20% - Accent1 8 5 2 3 4" xfId="52214" xr:uid="{00000000-0005-0000-0000-00003FCB0000}"/>
    <cellStyle name="20% - Accent1 8 5 2 4" xfId="52215" xr:uid="{00000000-0005-0000-0000-000040CB0000}"/>
    <cellStyle name="20% - Accent1 8 5 2 4 2" xfId="52216" xr:uid="{00000000-0005-0000-0000-000041CB0000}"/>
    <cellStyle name="20% - Accent1 8 5 2 4 2 2" xfId="52217" xr:uid="{00000000-0005-0000-0000-000042CB0000}"/>
    <cellStyle name="20% - Accent1 8 5 2 4 2 2 2" xfId="52218" xr:uid="{00000000-0005-0000-0000-000043CB0000}"/>
    <cellStyle name="20% - Accent1 8 5 2 4 2 3" xfId="52219" xr:uid="{00000000-0005-0000-0000-000044CB0000}"/>
    <cellStyle name="20% - Accent1 8 5 2 4 3" xfId="52220" xr:uid="{00000000-0005-0000-0000-000045CB0000}"/>
    <cellStyle name="20% - Accent1 8 5 2 4 3 2" xfId="52221" xr:uid="{00000000-0005-0000-0000-000046CB0000}"/>
    <cellStyle name="20% - Accent1 8 5 2 4 4" xfId="52222" xr:uid="{00000000-0005-0000-0000-000047CB0000}"/>
    <cellStyle name="20% - Accent1 8 5 2 5" xfId="52223" xr:uid="{00000000-0005-0000-0000-000048CB0000}"/>
    <cellStyle name="20% - Accent1 8 5 2 5 2" xfId="52224" xr:uid="{00000000-0005-0000-0000-000049CB0000}"/>
    <cellStyle name="20% - Accent1 8 5 2 5 2 2" xfId="52225" xr:uid="{00000000-0005-0000-0000-00004ACB0000}"/>
    <cellStyle name="20% - Accent1 8 5 2 5 3" xfId="52226" xr:uid="{00000000-0005-0000-0000-00004BCB0000}"/>
    <cellStyle name="20% - Accent1 8 5 2 6" xfId="52227" xr:uid="{00000000-0005-0000-0000-00004CCB0000}"/>
    <cellStyle name="20% - Accent1 8 5 2 6 2" xfId="52228" xr:uid="{00000000-0005-0000-0000-00004DCB0000}"/>
    <cellStyle name="20% - Accent1 8 5 2 6 2 2" xfId="52229" xr:uid="{00000000-0005-0000-0000-00004ECB0000}"/>
    <cellStyle name="20% - Accent1 8 5 2 6 3" xfId="52230" xr:uid="{00000000-0005-0000-0000-00004FCB0000}"/>
    <cellStyle name="20% - Accent1 8 5 2 7" xfId="52231" xr:uid="{00000000-0005-0000-0000-000050CB0000}"/>
    <cellStyle name="20% - Accent1 8 5 2 7 2" xfId="52232" xr:uid="{00000000-0005-0000-0000-000051CB0000}"/>
    <cellStyle name="20% - Accent1 8 5 2 8" xfId="52233" xr:uid="{00000000-0005-0000-0000-000052CB0000}"/>
    <cellStyle name="20% - Accent1 8 5 2 8 2" xfId="52234" xr:uid="{00000000-0005-0000-0000-000053CB0000}"/>
    <cellStyle name="20% - Accent1 8 5 2 9" xfId="52235" xr:uid="{00000000-0005-0000-0000-000054CB0000}"/>
    <cellStyle name="20% - Accent1 8 5 3" xfId="52236" xr:uid="{00000000-0005-0000-0000-000055CB0000}"/>
    <cellStyle name="20% - Accent1 8 5 3 2" xfId="52237" xr:uid="{00000000-0005-0000-0000-000056CB0000}"/>
    <cellStyle name="20% - Accent1 8 5 3 2 2" xfId="52238" xr:uid="{00000000-0005-0000-0000-000057CB0000}"/>
    <cellStyle name="20% - Accent1 8 5 3 2 2 2" xfId="52239" xr:uid="{00000000-0005-0000-0000-000058CB0000}"/>
    <cellStyle name="20% - Accent1 8 5 3 2 2 2 2" xfId="52240" xr:uid="{00000000-0005-0000-0000-000059CB0000}"/>
    <cellStyle name="20% - Accent1 8 5 3 2 2 3" xfId="52241" xr:uid="{00000000-0005-0000-0000-00005ACB0000}"/>
    <cellStyle name="20% - Accent1 8 5 3 2 3" xfId="52242" xr:uid="{00000000-0005-0000-0000-00005BCB0000}"/>
    <cellStyle name="20% - Accent1 8 5 3 2 3 2" xfId="52243" xr:uid="{00000000-0005-0000-0000-00005CCB0000}"/>
    <cellStyle name="20% - Accent1 8 5 3 2 4" xfId="52244" xr:uid="{00000000-0005-0000-0000-00005DCB0000}"/>
    <cellStyle name="20% - Accent1 8 5 3 3" xfId="52245" xr:uid="{00000000-0005-0000-0000-00005ECB0000}"/>
    <cellStyle name="20% - Accent1 8 5 3 3 2" xfId="52246" xr:uid="{00000000-0005-0000-0000-00005FCB0000}"/>
    <cellStyle name="20% - Accent1 8 5 3 3 2 2" xfId="52247" xr:uid="{00000000-0005-0000-0000-000060CB0000}"/>
    <cellStyle name="20% - Accent1 8 5 3 3 2 2 2" xfId="52248" xr:uid="{00000000-0005-0000-0000-000061CB0000}"/>
    <cellStyle name="20% - Accent1 8 5 3 3 2 3" xfId="52249" xr:uid="{00000000-0005-0000-0000-000062CB0000}"/>
    <cellStyle name="20% - Accent1 8 5 3 3 3" xfId="52250" xr:uid="{00000000-0005-0000-0000-000063CB0000}"/>
    <cellStyle name="20% - Accent1 8 5 3 3 3 2" xfId="52251" xr:uid="{00000000-0005-0000-0000-000064CB0000}"/>
    <cellStyle name="20% - Accent1 8 5 3 3 4" xfId="52252" xr:uid="{00000000-0005-0000-0000-000065CB0000}"/>
    <cellStyle name="20% - Accent1 8 5 3 4" xfId="52253" xr:uid="{00000000-0005-0000-0000-000066CB0000}"/>
    <cellStyle name="20% - Accent1 8 5 3 4 2" xfId="52254" xr:uid="{00000000-0005-0000-0000-000067CB0000}"/>
    <cellStyle name="20% - Accent1 8 5 3 4 2 2" xfId="52255" xr:uid="{00000000-0005-0000-0000-000068CB0000}"/>
    <cellStyle name="20% - Accent1 8 5 3 4 2 2 2" xfId="52256" xr:uid="{00000000-0005-0000-0000-000069CB0000}"/>
    <cellStyle name="20% - Accent1 8 5 3 4 2 3" xfId="52257" xr:uid="{00000000-0005-0000-0000-00006ACB0000}"/>
    <cellStyle name="20% - Accent1 8 5 3 4 3" xfId="52258" xr:uid="{00000000-0005-0000-0000-00006BCB0000}"/>
    <cellStyle name="20% - Accent1 8 5 3 4 3 2" xfId="52259" xr:uid="{00000000-0005-0000-0000-00006CCB0000}"/>
    <cellStyle name="20% - Accent1 8 5 3 4 4" xfId="52260" xr:uid="{00000000-0005-0000-0000-00006DCB0000}"/>
    <cellStyle name="20% - Accent1 8 5 3 5" xfId="52261" xr:uid="{00000000-0005-0000-0000-00006ECB0000}"/>
    <cellStyle name="20% - Accent1 8 5 3 5 2" xfId="52262" xr:uid="{00000000-0005-0000-0000-00006FCB0000}"/>
    <cellStyle name="20% - Accent1 8 5 3 5 2 2" xfId="52263" xr:uid="{00000000-0005-0000-0000-000070CB0000}"/>
    <cellStyle name="20% - Accent1 8 5 3 5 3" xfId="52264" xr:uid="{00000000-0005-0000-0000-000071CB0000}"/>
    <cellStyle name="20% - Accent1 8 5 3 6" xfId="52265" xr:uid="{00000000-0005-0000-0000-000072CB0000}"/>
    <cellStyle name="20% - Accent1 8 5 3 6 2" xfId="52266" xr:uid="{00000000-0005-0000-0000-000073CB0000}"/>
    <cellStyle name="20% - Accent1 8 5 3 6 2 2" xfId="52267" xr:uid="{00000000-0005-0000-0000-000074CB0000}"/>
    <cellStyle name="20% - Accent1 8 5 3 6 3" xfId="52268" xr:uid="{00000000-0005-0000-0000-000075CB0000}"/>
    <cellStyle name="20% - Accent1 8 5 3 7" xfId="52269" xr:uid="{00000000-0005-0000-0000-000076CB0000}"/>
    <cellStyle name="20% - Accent1 8 5 3 7 2" xfId="52270" xr:uid="{00000000-0005-0000-0000-000077CB0000}"/>
    <cellStyle name="20% - Accent1 8 5 3 8" xfId="52271" xr:uid="{00000000-0005-0000-0000-000078CB0000}"/>
    <cellStyle name="20% - Accent1 8 5 3 8 2" xfId="52272" xr:uid="{00000000-0005-0000-0000-000079CB0000}"/>
    <cellStyle name="20% - Accent1 8 5 3 9" xfId="52273" xr:uid="{00000000-0005-0000-0000-00007ACB0000}"/>
    <cellStyle name="20% - Accent1 8 5 4" xfId="52274" xr:uid="{00000000-0005-0000-0000-00007BCB0000}"/>
    <cellStyle name="20% - Accent1 8 5 4 2" xfId="52275" xr:uid="{00000000-0005-0000-0000-00007CCB0000}"/>
    <cellStyle name="20% - Accent1 8 5 4 2 2" xfId="52276" xr:uid="{00000000-0005-0000-0000-00007DCB0000}"/>
    <cellStyle name="20% - Accent1 8 5 4 2 2 2" xfId="52277" xr:uid="{00000000-0005-0000-0000-00007ECB0000}"/>
    <cellStyle name="20% - Accent1 8 5 4 2 3" xfId="52278" xr:uid="{00000000-0005-0000-0000-00007FCB0000}"/>
    <cellStyle name="20% - Accent1 8 5 4 3" xfId="52279" xr:uid="{00000000-0005-0000-0000-000080CB0000}"/>
    <cellStyle name="20% - Accent1 8 5 4 3 2" xfId="52280" xr:uid="{00000000-0005-0000-0000-000081CB0000}"/>
    <cellStyle name="20% - Accent1 8 5 4 4" xfId="52281" xr:uid="{00000000-0005-0000-0000-000082CB0000}"/>
    <cellStyle name="20% - Accent1 8 5 5" xfId="52282" xr:uid="{00000000-0005-0000-0000-000083CB0000}"/>
    <cellStyle name="20% - Accent1 8 5 5 2" xfId="52283" xr:uid="{00000000-0005-0000-0000-000084CB0000}"/>
    <cellStyle name="20% - Accent1 8 5 5 2 2" xfId="52284" xr:uid="{00000000-0005-0000-0000-000085CB0000}"/>
    <cellStyle name="20% - Accent1 8 5 5 2 2 2" xfId="52285" xr:uid="{00000000-0005-0000-0000-000086CB0000}"/>
    <cellStyle name="20% - Accent1 8 5 5 2 3" xfId="52286" xr:uid="{00000000-0005-0000-0000-000087CB0000}"/>
    <cellStyle name="20% - Accent1 8 5 5 3" xfId="52287" xr:uid="{00000000-0005-0000-0000-000088CB0000}"/>
    <cellStyle name="20% - Accent1 8 5 5 3 2" xfId="52288" xr:uid="{00000000-0005-0000-0000-000089CB0000}"/>
    <cellStyle name="20% - Accent1 8 5 5 4" xfId="52289" xr:uid="{00000000-0005-0000-0000-00008ACB0000}"/>
    <cellStyle name="20% - Accent1 8 5 6" xfId="52290" xr:uid="{00000000-0005-0000-0000-00008BCB0000}"/>
    <cellStyle name="20% - Accent1 8 5 6 2" xfId="52291" xr:uid="{00000000-0005-0000-0000-00008CCB0000}"/>
    <cellStyle name="20% - Accent1 8 5 6 2 2" xfId="52292" xr:uid="{00000000-0005-0000-0000-00008DCB0000}"/>
    <cellStyle name="20% - Accent1 8 5 6 2 2 2" xfId="52293" xr:uid="{00000000-0005-0000-0000-00008ECB0000}"/>
    <cellStyle name="20% - Accent1 8 5 6 2 3" xfId="52294" xr:uid="{00000000-0005-0000-0000-00008FCB0000}"/>
    <cellStyle name="20% - Accent1 8 5 6 3" xfId="52295" xr:uid="{00000000-0005-0000-0000-000090CB0000}"/>
    <cellStyle name="20% - Accent1 8 5 6 3 2" xfId="52296" xr:uid="{00000000-0005-0000-0000-000091CB0000}"/>
    <cellStyle name="20% - Accent1 8 5 6 4" xfId="52297" xr:uid="{00000000-0005-0000-0000-000092CB0000}"/>
    <cellStyle name="20% - Accent1 8 5 7" xfId="52298" xr:uid="{00000000-0005-0000-0000-000093CB0000}"/>
    <cellStyle name="20% - Accent1 8 5 7 2" xfId="52299" xr:uid="{00000000-0005-0000-0000-000094CB0000}"/>
    <cellStyle name="20% - Accent1 8 5 7 2 2" xfId="52300" xr:uid="{00000000-0005-0000-0000-000095CB0000}"/>
    <cellStyle name="20% - Accent1 8 5 7 3" xfId="52301" xr:uid="{00000000-0005-0000-0000-000096CB0000}"/>
    <cellStyle name="20% - Accent1 8 5 8" xfId="52302" xr:uid="{00000000-0005-0000-0000-000097CB0000}"/>
    <cellStyle name="20% - Accent1 8 5 8 2" xfId="52303" xr:uid="{00000000-0005-0000-0000-000098CB0000}"/>
    <cellStyle name="20% - Accent1 8 5 8 2 2" xfId="52304" xr:uid="{00000000-0005-0000-0000-000099CB0000}"/>
    <cellStyle name="20% - Accent1 8 5 8 3" xfId="52305" xr:uid="{00000000-0005-0000-0000-00009ACB0000}"/>
    <cellStyle name="20% - Accent1 8 5 9" xfId="52306" xr:uid="{00000000-0005-0000-0000-00009BCB0000}"/>
    <cellStyle name="20% - Accent1 8 5 9 2" xfId="52307" xr:uid="{00000000-0005-0000-0000-00009CCB0000}"/>
    <cellStyle name="20% - Accent1 8 6" xfId="52308" xr:uid="{00000000-0005-0000-0000-00009DCB0000}"/>
    <cellStyle name="20% - Accent1 8 6 2" xfId="52309" xr:uid="{00000000-0005-0000-0000-00009ECB0000}"/>
    <cellStyle name="20% - Accent1 8 6 2 2" xfId="52310" xr:uid="{00000000-0005-0000-0000-00009FCB0000}"/>
    <cellStyle name="20% - Accent1 8 6 2 2 2" xfId="52311" xr:uid="{00000000-0005-0000-0000-0000A0CB0000}"/>
    <cellStyle name="20% - Accent1 8 6 2 2 2 2" xfId="52312" xr:uid="{00000000-0005-0000-0000-0000A1CB0000}"/>
    <cellStyle name="20% - Accent1 8 6 2 2 3" xfId="52313" xr:uid="{00000000-0005-0000-0000-0000A2CB0000}"/>
    <cellStyle name="20% - Accent1 8 6 2 3" xfId="52314" xr:uid="{00000000-0005-0000-0000-0000A3CB0000}"/>
    <cellStyle name="20% - Accent1 8 6 2 3 2" xfId="52315" xr:uid="{00000000-0005-0000-0000-0000A4CB0000}"/>
    <cellStyle name="20% - Accent1 8 6 2 4" xfId="52316" xr:uid="{00000000-0005-0000-0000-0000A5CB0000}"/>
    <cellStyle name="20% - Accent1 8 6 3" xfId="52317" xr:uid="{00000000-0005-0000-0000-0000A6CB0000}"/>
    <cellStyle name="20% - Accent1 8 6 3 2" xfId="52318" xr:uid="{00000000-0005-0000-0000-0000A7CB0000}"/>
    <cellStyle name="20% - Accent1 8 6 3 2 2" xfId="52319" xr:uid="{00000000-0005-0000-0000-0000A8CB0000}"/>
    <cellStyle name="20% - Accent1 8 6 3 2 2 2" xfId="52320" xr:uid="{00000000-0005-0000-0000-0000A9CB0000}"/>
    <cellStyle name="20% - Accent1 8 6 3 2 3" xfId="52321" xr:uid="{00000000-0005-0000-0000-0000AACB0000}"/>
    <cellStyle name="20% - Accent1 8 6 3 3" xfId="52322" xr:uid="{00000000-0005-0000-0000-0000ABCB0000}"/>
    <cellStyle name="20% - Accent1 8 6 3 3 2" xfId="52323" xr:uid="{00000000-0005-0000-0000-0000ACCB0000}"/>
    <cellStyle name="20% - Accent1 8 6 3 4" xfId="52324" xr:uid="{00000000-0005-0000-0000-0000ADCB0000}"/>
    <cellStyle name="20% - Accent1 8 6 4" xfId="52325" xr:uid="{00000000-0005-0000-0000-0000AECB0000}"/>
    <cellStyle name="20% - Accent1 8 6 4 2" xfId="52326" xr:uid="{00000000-0005-0000-0000-0000AFCB0000}"/>
    <cellStyle name="20% - Accent1 8 6 4 2 2" xfId="52327" xr:uid="{00000000-0005-0000-0000-0000B0CB0000}"/>
    <cellStyle name="20% - Accent1 8 6 4 2 2 2" xfId="52328" xr:uid="{00000000-0005-0000-0000-0000B1CB0000}"/>
    <cellStyle name="20% - Accent1 8 6 4 2 3" xfId="52329" xr:uid="{00000000-0005-0000-0000-0000B2CB0000}"/>
    <cellStyle name="20% - Accent1 8 6 4 3" xfId="52330" xr:uid="{00000000-0005-0000-0000-0000B3CB0000}"/>
    <cellStyle name="20% - Accent1 8 6 4 3 2" xfId="52331" xr:uid="{00000000-0005-0000-0000-0000B4CB0000}"/>
    <cellStyle name="20% - Accent1 8 6 4 4" xfId="52332" xr:uid="{00000000-0005-0000-0000-0000B5CB0000}"/>
    <cellStyle name="20% - Accent1 8 6 5" xfId="52333" xr:uid="{00000000-0005-0000-0000-0000B6CB0000}"/>
    <cellStyle name="20% - Accent1 8 6 5 2" xfId="52334" xr:uid="{00000000-0005-0000-0000-0000B7CB0000}"/>
    <cellStyle name="20% - Accent1 8 6 5 2 2" xfId="52335" xr:uid="{00000000-0005-0000-0000-0000B8CB0000}"/>
    <cellStyle name="20% - Accent1 8 6 5 3" xfId="52336" xr:uid="{00000000-0005-0000-0000-0000B9CB0000}"/>
    <cellStyle name="20% - Accent1 8 6 6" xfId="52337" xr:uid="{00000000-0005-0000-0000-0000BACB0000}"/>
    <cellStyle name="20% - Accent1 8 6 6 2" xfId="52338" xr:uid="{00000000-0005-0000-0000-0000BBCB0000}"/>
    <cellStyle name="20% - Accent1 8 6 6 2 2" xfId="52339" xr:uid="{00000000-0005-0000-0000-0000BCCB0000}"/>
    <cellStyle name="20% - Accent1 8 6 6 3" xfId="52340" xr:uid="{00000000-0005-0000-0000-0000BDCB0000}"/>
    <cellStyle name="20% - Accent1 8 6 7" xfId="52341" xr:uid="{00000000-0005-0000-0000-0000BECB0000}"/>
    <cellStyle name="20% - Accent1 8 6 7 2" xfId="52342" xr:uid="{00000000-0005-0000-0000-0000BFCB0000}"/>
    <cellStyle name="20% - Accent1 8 6 8" xfId="52343" xr:uid="{00000000-0005-0000-0000-0000C0CB0000}"/>
    <cellStyle name="20% - Accent1 8 6 8 2" xfId="52344" xr:uid="{00000000-0005-0000-0000-0000C1CB0000}"/>
    <cellStyle name="20% - Accent1 8 6 9" xfId="52345" xr:uid="{00000000-0005-0000-0000-0000C2CB0000}"/>
    <cellStyle name="20% - Accent1 8 7" xfId="52346" xr:uid="{00000000-0005-0000-0000-0000C3CB0000}"/>
    <cellStyle name="20% - Accent1 8 7 2" xfId="52347" xr:uid="{00000000-0005-0000-0000-0000C4CB0000}"/>
    <cellStyle name="20% - Accent1 8 7 2 2" xfId="52348" xr:uid="{00000000-0005-0000-0000-0000C5CB0000}"/>
    <cellStyle name="20% - Accent1 8 7 2 2 2" xfId="52349" xr:uid="{00000000-0005-0000-0000-0000C6CB0000}"/>
    <cellStyle name="20% - Accent1 8 7 2 2 2 2" xfId="52350" xr:uid="{00000000-0005-0000-0000-0000C7CB0000}"/>
    <cellStyle name="20% - Accent1 8 7 2 2 3" xfId="52351" xr:uid="{00000000-0005-0000-0000-0000C8CB0000}"/>
    <cellStyle name="20% - Accent1 8 7 2 3" xfId="52352" xr:uid="{00000000-0005-0000-0000-0000C9CB0000}"/>
    <cellStyle name="20% - Accent1 8 7 2 3 2" xfId="52353" xr:uid="{00000000-0005-0000-0000-0000CACB0000}"/>
    <cellStyle name="20% - Accent1 8 7 2 4" xfId="52354" xr:uid="{00000000-0005-0000-0000-0000CBCB0000}"/>
    <cellStyle name="20% - Accent1 8 7 3" xfId="52355" xr:uid="{00000000-0005-0000-0000-0000CCCB0000}"/>
    <cellStyle name="20% - Accent1 8 7 3 2" xfId="52356" xr:uid="{00000000-0005-0000-0000-0000CDCB0000}"/>
    <cellStyle name="20% - Accent1 8 7 3 2 2" xfId="52357" xr:uid="{00000000-0005-0000-0000-0000CECB0000}"/>
    <cellStyle name="20% - Accent1 8 7 3 2 2 2" xfId="52358" xr:uid="{00000000-0005-0000-0000-0000CFCB0000}"/>
    <cellStyle name="20% - Accent1 8 7 3 2 3" xfId="52359" xr:uid="{00000000-0005-0000-0000-0000D0CB0000}"/>
    <cellStyle name="20% - Accent1 8 7 3 3" xfId="52360" xr:uid="{00000000-0005-0000-0000-0000D1CB0000}"/>
    <cellStyle name="20% - Accent1 8 7 3 3 2" xfId="52361" xr:uid="{00000000-0005-0000-0000-0000D2CB0000}"/>
    <cellStyle name="20% - Accent1 8 7 3 4" xfId="52362" xr:uid="{00000000-0005-0000-0000-0000D3CB0000}"/>
    <cellStyle name="20% - Accent1 8 7 4" xfId="52363" xr:uid="{00000000-0005-0000-0000-0000D4CB0000}"/>
    <cellStyle name="20% - Accent1 8 7 4 2" xfId="52364" xr:uid="{00000000-0005-0000-0000-0000D5CB0000}"/>
    <cellStyle name="20% - Accent1 8 7 4 2 2" xfId="52365" xr:uid="{00000000-0005-0000-0000-0000D6CB0000}"/>
    <cellStyle name="20% - Accent1 8 7 4 2 2 2" xfId="52366" xr:uid="{00000000-0005-0000-0000-0000D7CB0000}"/>
    <cellStyle name="20% - Accent1 8 7 4 2 3" xfId="52367" xr:uid="{00000000-0005-0000-0000-0000D8CB0000}"/>
    <cellStyle name="20% - Accent1 8 7 4 3" xfId="52368" xr:uid="{00000000-0005-0000-0000-0000D9CB0000}"/>
    <cellStyle name="20% - Accent1 8 7 4 3 2" xfId="52369" xr:uid="{00000000-0005-0000-0000-0000DACB0000}"/>
    <cellStyle name="20% - Accent1 8 7 4 4" xfId="52370" xr:uid="{00000000-0005-0000-0000-0000DBCB0000}"/>
    <cellStyle name="20% - Accent1 8 7 5" xfId="52371" xr:uid="{00000000-0005-0000-0000-0000DCCB0000}"/>
    <cellStyle name="20% - Accent1 8 7 5 2" xfId="52372" xr:uid="{00000000-0005-0000-0000-0000DDCB0000}"/>
    <cellStyle name="20% - Accent1 8 7 5 2 2" xfId="52373" xr:uid="{00000000-0005-0000-0000-0000DECB0000}"/>
    <cellStyle name="20% - Accent1 8 7 5 3" xfId="52374" xr:uid="{00000000-0005-0000-0000-0000DFCB0000}"/>
    <cellStyle name="20% - Accent1 8 7 6" xfId="52375" xr:uid="{00000000-0005-0000-0000-0000E0CB0000}"/>
    <cellStyle name="20% - Accent1 8 7 6 2" xfId="52376" xr:uid="{00000000-0005-0000-0000-0000E1CB0000}"/>
    <cellStyle name="20% - Accent1 8 7 6 2 2" xfId="52377" xr:uid="{00000000-0005-0000-0000-0000E2CB0000}"/>
    <cellStyle name="20% - Accent1 8 7 6 3" xfId="52378" xr:uid="{00000000-0005-0000-0000-0000E3CB0000}"/>
    <cellStyle name="20% - Accent1 8 7 7" xfId="52379" xr:uid="{00000000-0005-0000-0000-0000E4CB0000}"/>
    <cellStyle name="20% - Accent1 8 7 7 2" xfId="52380" xr:uid="{00000000-0005-0000-0000-0000E5CB0000}"/>
    <cellStyle name="20% - Accent1 8 7 8" xfId="52381" xr:uid="{00000000-0005-0000-0000-0000E6CB0000}"/>
    <cellStyle name="20% - Accent1 8 7 8 2" xfId="52382" xr:uid="{00000000-0005-0000-0000-0000E7CB0000}"/>
    <cellStyle name="20% - Accent1 8 7 9" xfId="52383" xr:uid="{00000000-0005-0000-0000-0000E8CB0000}"/>
    <cellStyle name="20% - Accent1 8 8" xfId="52384" xr:uid="{00000000-0005-0000-0000-0000E9CB0000}"/>
    <cellStyle name="20% - Accent1 8 8 2" xfId="52385" xr:uid="{00000000-0005-0000-0000-0000EACB0000}"/>
    <cellStyle name="20% - Accent1 8 8 2 2" xfId="52386" xr:uid="{00000000-0005-0000-0000-0000EBCB0000}"/>
    <cellStyle name="20% - Accent1 8 8 2 2 2" xfId="52387" xr:uid="{00000000-0005-0000-0000-0000ECCB0000}"/>
    <cellStyle name="20% - Accent1 8 8 2 3" xfId="52388" xr:uid="{00000000-0005-0000-0000-0000EDCB0000}"/>
    <cellStyle name="20% - Accent1 8 8 3" xfId="52389" xr:uid="{00000000-0005-0000-0000-0000EECB0000}"/>
    <cellStyle name="20% - Accent1 8 8 3 2" xfId="52390" xr:uid="{00000000-0005-0000-0000-0000EFCB0000}"/>
    <cellStyle name="20% - Accent1 8 8 4" xfId="52391" xr:uid="{00000000-0005-0000-0000-0000F0CB0000}"/>
    <cellStyle name="20% - Accent1 8 9" xfId="52392" xr:uid="{00000000-0005-0000-0000-0000F1CB0000}"/>
    <cellStyle name="20% - Accent1 8 9 2" xfId="52393" xr:uid="{00000000-0005-0000-0000-0000F2CB0000}"/>
    <cellStyle name="20% - Accent1 8 9 2 2" xfId="52394" xr:uid="{00000000-0005-0000-0000-0000F3CB0000}"/>
    <cellStyle name="20% - Accent1 8 9 2 2 2" xfId="52395" xr:uid="{00000000-0005-0000-0000-0000F4CB0000}"/>
    <cellStyle name="20% - Accent1 8 9 2 3" xfId="52396" xr:uid="{00000000-0005-0000-0000-0000F5CB0000}"/>
    <cellStyle name="20% - Accent1 8 9 3" xfId="52397" xr:uid="{00000000-0005-0000-0000-0000F6CB0000}"/>
    <cellStyle name="20% - Accent1 8 9 3 2" xfId="52398" xr:uid="{00000000-0005-0000-0000-0000F7CB0000}"/>
    <cellStyle name="20% - Accent1 8 9 4" xfId="52399" xr:uid="{00000000-0005-0000-0000-0000F8CB0000}"/>
    <cellStyle name="20% - Accent1 9" xfId="52400" xr:uid="{00000000-0005-0000-0000-0000F9CB0000}"/>
    <cellStyle name="20% - Accent1 9 10" xfId="52401" xr:uid="{00000000-0005-0000-0000-0000FACB0000}"/>
    <cellStyle name="20% - Accent1 9 10 2" xfId="52402" xr:uid="{00000000-0005-0000-0000-0000FBCB0000}"/>
    <cellStyle name="20% - Accent1 9 10 2 2" xfId="52403" xr:uid="{00000000-0005-0000-0000-0000FCCB0000}"/>
    <cellStyle name="20% - Accent1 9 10 3" xfId="52404" xr:uid="{00000000-0005-0000-0000-0000FDCB0000}"/>
    <cellStyle name="20% - Accent1 9 11" xfId="52405" xr:uid="{00000000-0005-0000-0000-0000FECB0000}"/>
    <cellStyle name="20% - Accent1 9 11 2" xfId="52406" xr:uid="{00000000-0005-0000-0000-0000FFCB0000}"/>
    <cellStyle name="20% - Accent1 9 11 2 2" xfId="52407" xr:uid="{00000000-0005-0000-0000-000000CC0000}"/>
    <cellStyle name="20% - Accent1 9 11 3" xfId="52408" xr:uid="{00000000-0005-0000-0000-000001CC0000}"/>
    <cellStyle name="20% - Accent1 9 12" xfId="52409" xr:uid="{00000000-0005-0000-0000-000002CC0000}"/>
    <cellStyle name="20% - Accent1 9 12 2" xfId="52410" xr:uid="{00000000-0005-0000-0000-000003CC0000}"/>
    <cellStyle name="20% - Accent1 9 13" xfId="52411" xr:uid="{00000000-0005-0000-0000-000004CC0000}"/>
    <cellStyle name="20% - Accent1 9 13 2" xfId="52412" xr:uid="{00000000-0005-0000-0000-000005CC0000}"/>
    <cellStyle name="20% - Accent1 9 14" xfId="52413" xr:uid="{00000000-0005-0000-0000-000006CC0000}"/>
    <cellStyle name="20% - Accent1 9 2" xfId="52414" xr:uid="{00000000-0005-0000-0000-000007CC0000}"/>
    <cellStyle name="20% - Accent1 9 2 10" xfId="52415" xr:uid="{00000000-0005-0000-0000-000008CC0000}"/>
    <cellStyle name="20% - Accent1 9 2 10 2" xfId="52416" xr:uid="{00000000-0005-0000-0000-000009CC0000}"/>
    <cellStyle name="20% - Accent1 9 2 11" xfId="52417" xr:uid="{00000000-0005-0000-0000-00000ACC0000}"/>
    <cellStyle name="20% - Accent1 9 2 2" xfId="52418" xr:uid="{00000000-0005-0000-0000-00000BCC0000}"/>
    <cellStyle name="20% - Accent1 9 2 2 2" xfId="52419" xr:uid="{00000000-0005-0000-0000-00000CCC0000}"/>
    <cellStyle name="20% - Accent1 9 2 2 2 2" xfId="52420" xr:uid="{00000000-0005-0000-0000-00000DCC0000}"/>
    <cellStyle name="20% - Accent1 9 2 2 2 2 2" xfId="52421" xr:uid="{00000000-0005-0000-0000-00000ECC0000}"/>
    <cellStyle name="20% - Accent1 9 2 2 2 2 2 2" xfId="52422" xr:uid="{00000000-0005-0000-0000-00000FCC0000}"/>
    <cellStyle name="20% - Accent1 9 2 2 2 2 3" xfId="52423" xr:uid="{00000000-0005-0000-0000-000010CC0000}"/>
    <cellStyle name="20% - Accent1 9 2 2 2 3" xfId="52424" xr:uid="{00000000-0005-0000-0000-000011CC0000}"/>
    <cellStyle name="20% - Accent1 9 2 2 2 3 2" xfId="52425" xr:uid="{00000000-0005-0000-0000-000012CC0000}"/>
    <cellStyle name="20% - Accent1 9 2 2 2 4" xfId="52426" xr:uid="{00000000-0005-0000-0000-000013CC0000}"/>
    <cellStyle name="20% - Accent1 9 2 2 3" xfId="52427" xr:uid="{00000000-0005-0000-0000-000014CC0000}"/>
    <cellStyle name="20% - Accent1 9 2 2 3 2" xfId="52428" xr:uid="{00000000-0005-0000-0000-000015CC0000}"/>
    <cellStyle name="20% - Accent1 9 2 2 3 2 2" xfId="52429" xr:uid="{00000000-0005-0000-0000-000016CC0000}"/>
    <cellStyle name="20% - Accent1 9 2 2 3 2 2 2" xfId="52430" xr:uid="{00000000-0005-0000-0000-000017CC0000}"/>
    <cellStyle name="20% - Accent1 9 2 2 3 2 3" xfId="52431" xr:uid="{00000000-0005-0000-0000-000018CC0000}"/>
    <cellStyle name="20% - Accent1 9 2 2 3 3" xfId="52432" xr:uid="{00000000-0005-0000-0000-000019CC0000}"/>
    <cellStyle name="20% - Accent1 9 2 2 3 3 2" xfId="52433" xr:uid="{00000000-0005-0000-0000-00001ACC0000}"/>
    <cellStyle name="20% - Accent1 9 2 2 3 4" xfId="52434" xr:uid="{00000000-0005-0000-0000-00001BCC0000}"/>
    <cellStyle name="20% - Accent1 9 2 2 4" xfId="52435" xr:uid="{00000000-0005-0000-0000-00001CCC0000}"/>
    <cellStyle name="20% - Accent1 9 2 2 4 2" xfId="52436" xr:uid="{00000000-0005-0000-0000-00001DCC0000}"/>
    <cellStyle name="20% - Accent1 9 2 2 4 2 2" xfId="52437" xr:uid="{00000000-0005-0000-0000-00001ECC0000}"/>
    <cellStyle name="20% - Accent1 9 2 2 4 2 2 2" xfId="52438" xr:uid="{00000000-0005-0000-0000-00001FCC0000}"/>
    <cellStyle name="20% - Accent1 9 2 2 4 2 3" xfId="52439" xr:uid="{00000000-0005-0000-0000-000020CC0000}"/>
    <cellStyle name="20% - Accent1 9 2 2 4 3" xfId="52440" xr:uid="{00000000-0005-0000-0000-000021CC0000}"/>
    <cellStyle name="20% - Accent1 9 2 2 4 3 2" xfId="52441" xr:uid="{00000000-0005-0000-0000-000022CC0000}"/>
    <cellStyle name="20% - Accent1 9 2 2 4 4" xfId="52442" xr:uid="{00000000-0005-0000-0000-000023CC0000}"/>
    <cellStyle name="20% - Accent1 9 2 2 5" xfId="52443" xr:uid="{00000000-0005-0000-0000-000024CC0000}"/>
    <cellStyle name="20% - Accent1 9 2 2 5 2" xfId="52444" xr:uid="{00000000-0005-0000-0000-000025CC0000}"/>
    <cellStyle name="20% - Accent1 9 2 2 5 2 2" xfId="52445" xr:uid="{00000000-0005-0000-0000-000026CC0000}"/>
    <cellStyle name="20% - Accent1 9 2 2 5 3" xfId="52446" xr:uid="{00000000-0005-0000-0000-000027CC0000}"/>
    <cellStyle name="20% - Accent1 9 2 2 6" xfId="52447" xr:uid="{00000000-0005-0000-0000-000028CC0000}"/>
    <cellStyle name="20% - Accent1 9 2 2 6 2" xfId="52448" xr:uid="{00000000-0005-0000-0000-000029CC0000}"/>
    <cellStyle name="20% - Accent1 9 2 2 6 2 2" xfId="52449" xr:uid="{00000000-0005-0000-0000-00002ACC0000}"/>
    <cellStyle name="20% - Accent1 9 2 2 6 3" xfId="52450" xr:uid="{00000000-0005-0000-0000-00002BCC0000}"/>
    <cellStyle name="20% - Accent1 9 2 2 7" xfId="52451" xr:uid="{00000000-0005-0000-0000-00002CCC0000}"/>
    <cellStyle name="20% - Accent1 9 2 2 7 2" xfId="52452" xr:uid="{00000000-0005-0000-0000-00002DCC0000}"/>
    <cellStyle name="20% - Accent1 9 2 2 8" xfId="52453" xr:uid="{00000000-0005-0000-0000-00002ECC0000}"/>
    <cellStyle name="20% - Accent1 9 2 2 8 2" xfId="52454" xr:uid="{00000000-0005-0000-0000-00002FCC0000}"/>
    <cellStyle name="20% - Accent1 9 2 2 9" xfId="52455" xr:uid="{00000000-0005-0000-0000-000030CC0000}"/>
    <cellStyle name="20% - Accent1 9 2 3" xfId="52456" xr:uid="{00000000-0005-0000-0000-000031CC0000}"/>
    <cellStyle name="20% - Accent1 9 2 3 2" xfId="52457" xr:uid="{00000000-0005-0000-0000-000032CC0000}"/>
    <cellStyle name="20% - Accent1 9 2 3 2 2" xfId="52458" xr:uid="{00000000-0005-0000-0000-000033CC0000}"/>
    <cellStyle name="20% - Accent1 9 2 3 2 2 2" xfId="52459" xr:uid="{00000000-0005-0000-0000-000034CC0000}"/>
    <cellStyle name="20% - Accent1 9 2 3 2 2 2 2" xfId="52460" xr:uid="{00000000-0005-0000-0000-000035CC0000}"/>
    <cellStyle name="20% - Accent1 9 2 3 2 2 3" xfId="52461" xr:uid="{00000000-0005-0000-0000-000036CC0000}"/>
    <cellStyle name="20% - Accent1 9 2 3 2 3" xfId="52462" xr:uid="{00000000-0005-0000-0000-000037CC0000}"/>
    <cellStyle name="20% - Accent1 9 2 3 2 3 2" xfId="52463" xr:uid="{00000000-0005-0000-0000-000038CC0000}"/>
    <cellStyle name="20% - Accent1 9 2 3 2 4" xfId="52464" xr:uid="{00000000-0005-0000-0000-000039CC0000}"/>
    <cellStyle name="20% - Accent1 9 2 3 3" xfId="52465" xr:uid="{00000000-0005-0000-0000-00003ACC0000}"/>
    <cellStyle name="20% - Accent1 9 2 3 3 2" xfId="52466" xr:uid="{00000000-0005-0000-0000-00003BCC0000}"/>
    <cellStyle name="20% - Accent1 9 2 3 3 2 2" xfId="52467" xr:uid="{00000000-0005-0000-0000-00003CCC0000}"/>
    <cellStyle name="20% - Accent1 9 2 3 3 2 2 2" xfId="52468" xr:uid="{00000000-0005-0000-0000-00003DCC0000}"/>
    <cellStyle name="20% - Accent1 9 2 3 3 2 3" xfId="52469" xr:uid="{00000000-0005-0000-0000-00003ECC0000}"/>
    <cellStyle name="20% - Accent1 9 2 3 3 3" xfId="52470" xr:uid="{00000000-0005-0000-0000-00003FCC0000}"/>
    <cellStyle name="20% - Accent1 9 2 3 3 3 2" xfId="52471" xr:uid="{00000000-0005-0000-0000-000040CC0000}"/>
    <cellStyle name="20% - Accent1 9 2 3 3 4" xfId="52472" xr:uid="{00000000-0005-0000-0000-000041CC0000}"/>
    <cellStyle name="20% - Accent1 9 2 3 4" xfId="52473" xr:uid="{00000000-0005-0000-0000-000042CC0000}"/>
    <cellStyle name="20% - Accent1 9 2 3 4 2" xfId="52474" xr:uid="{00000000-0005-0000-0000-000043CC0000}"/>
    <cellStyle name="20% - Accent1 9 2 3 4 2 2" xfId="52475" xr:uid="{00000000-0005-0000-0000-000044CC0000}"/>
    <cellStyle name="20% - Accent1 9 2 3 4 2 2 2" xfId="52476" xr:uid="{00000000-0005-0000-0000-000045CC0000}"/>
    <cellStyle name="20% - Accent1 9 2 3 4 2 3" xfId="52477" xr:uid="{00000000-0005-0000-0000-000046CC0000}"/>
    <cellStyle name="20% - Accent1 9 2 3 4 3" xfId="52478" xr:uid="{00000000-0005-0000-0000-000047CC0000}"/>
    <cellStyle name="20% - Accent1 9 2 3 4 3 2" xfId="52479" xr:uid="{00000000-0005-0000-0000-000048CC0000}"/>
    <cellStyle name="20% - Accent1 9 2 3 4 4" xfId="52480" xr:uid="{00000000-0005-0000-0000-000049CC0000}"/>
    <cellStyle name="20% - Accent1 9 2 3 5" xfId="52481" xr:uid="{00000000-0005-0000-0000-00004ACC0000}"/>
    <cellStyle name="20% - Accent1 9 2 3 5 2" xfId="52482" xr:uid="{00000000-0005-0000-0000-00004BCC0000}"/>
    <cellStyle name="20% - Accent1 9 2 3 5 2 2" xfId="52483" xr:uid="{00000000-0005-0000-0000-00004CCC0000}"/>
    <cellStyle name="20% - Accent1 9 2 3 5 3" xfId="52484" xr:uid="{00000000-0005-0000-0000-00004DCC0000}"/>
    <cellStyle name="20% - Accent1 9 2 3 6" xfId="52485" xr:uid="{00000000-0005-0000-0000-00004ECC0000}"/>
    <cellStyle name="20% - Accent1 9 2 3 6 2" xfId="52486" xr:uid="{00000000-0005-0000-0000-00004FCC0000}"/>
    <cellStyle name="20% - Accent1 9 2 3 6 2 2" xfId="52487" xr:uid="{00000000-0005-0000-0000-000050CC0000}"/>
    <cellStyle name="20% - Accent1 9 2 3 6 3" xfId="52488" xr:uid="{00000000-0005-0000-0000-000051CC0000}"/>
    <cellStyle name="20% - Accent1 9 2 3 7" xfId="52489" xr:uid="{00000000-0005-0000-0000-000052CC0000}"/>
    <cellStyle name="20% - Accent1 9 2 3 7 2" xfId="52490" xr:uid="{00000000-0005-0000-0000-000053CC0000}"/>
    <cellStyle name="20% - Accent1 9 2 3 8" xfId="52491" xr:uid="{00000000-0005-0000-0000-000054CC0000}"/>
    <cellStyle name="20% - Accent1 9 2 3 8 2" xfId="52492" xr:uid="{00000000-0005-0000-0000-000055CC0000}"/>
    <cellStyle name="20% - Accent1 9 2 3 9" xfId="52493" xr:uid="{00000000-0005-0000-0000-000056CC0000}"/>
    <cellStyle name="20% - Accent1 9 2 4" xfId="52494" xr:uid="{00000000-0005-0000-0000-000057CC0000}"/>
    <cellStyle name="20% - Accent1 9 2 4 2" xfId="52495" xr:uid="{00000000-0005-0000-0000-000058CC0000}"/>
    <cellStyle name="20% - Accent1 9 2 4 2 2" xfId="52496" xr:uid="{00000000-0005-0000-0000-000059CC0000}"/>
    <cellStyle name="20% - Accent1 9 2 4 2 2 2" xfId="52497" xr:uid="{00000000-0005-0000-0000-00005ACC0000}"/>
    <cellStyle name="20% - Accent1 9 2 4 2 3" xfId="52498" xr:uid="{00000000-0005-0000-0000-00005BCC0000}"/>
    <cellStyle name="20% - Accent1 9 2 4 3" xfId="52499" xr:uid="{00000000-0005-0000-0000-00005CCC0000}"/>
    <cellStyle name="20% - Accent1 9 2 4 3 2" xfId="52500" xr:uid="{00000000-0005-0000-0000-00005DCC0000}"/>
    <cellStyle name="20% - Accent1 9 2 4 4" xfId="52501" xr:uid="{00000000-0005-0000-0000-00005ECC0000}"/>
    <cellStyle name="20% - Accent1 9 2 5" xfId="52502" xr:uid="{00000000-0005-0000-0000-00005FCC0000}"/>
    <cellStyle name="20% - Accent1 9 2 5 2" xfId="52503" xr:uid="{00000000-0005-0000-0000-000060CC0000}"/>
    <cellStyle name="20% - Accent1 9 2 5 2 2" xfId="52504" xr:uid="{00000000-0005-0000-0000-000061CC0000}"/>
    <cellStyle name="20% - Accent1 9 2 5 2 2 2" xfId="52505" xr:uid="{00000000-0005-0000-0000-000062CC0000}"/>
    <cellStyle name="20% - Accent1 9 2 5 2 3" xfId="52506" xr:uid="{00000000-0005-0000-0000-000063CC0000}"/>
    <cellStyle name="20% - Accent1 9 2 5 3" xfId="52507" xr:uid="{00000000-0005-0000-0000-000064CC0000}"/>
    <cellStyle name="20% - Accent1 9 2 5 3 2" xfId="52508" xr:uid="{00000000-0005-0000-0000-000065CC0000}"/>
    <cellStyle name="20% - Accent1 9 2 5 4" xfId="52509" xr:uid="{00000000-0005-0000-0000-000066CC0000}"/>
    <cellStyle name="20% - Accent1 9 2 6" xfId="52510" xr:uid="{00000000-0005-0000-0000-000067CC0000}"/>
    <cellStyle name="20% - Accent1 9 2 6 2" xfId="52511" xr:uid="{00000000-0005-0000-0000-000068CC0000}"/>
    <cellStyle name="20% - Accent1 9 2 6 2 2" xfId="52512" xr:uid="{00000000-0005-0000-0000-000069CC0000}"/>
    <cellStyle name="20% - Accent1 9 2 6 2 2 2" xfId="52513" xr:uid="{00000000-0005-0000-0000-00006ACC0000}"/>
    <cellStyle name="20% - Accent1 9 2 6 2 3" xfId="52514" xr:uid="{00000000-0005-0000-0000-00006BCC0000}"/>
    <cellStyle name="20% - Accent1 9 2 6 3" xfId="52515" xr:uid="{00000000-0005-0000-0000-00006CCC0000}"/>
    <cellStyle name="20% - Accent1 9 2 6 3 2" xfId="52516" xr:uid="{00000000-0005-0000-0000-00006DCC0000}"/>
    <cellStyle name="20% - Accent1 9 2 6 4" xfId="52517" xr:uid="{00000000-0005-0000-0000-00006ECC0000}"/>
    <cellStyle name="20% - Accent1 9 2 7" xfId="52518" xr:uid="{00000000-0005-0000-0000-00006FCC0000}"/>
    <cellStyle name="20% - Accent1 9 2 7 2" xfId="52519" xr:uid="{00000000-0005-0000-0000-000070CC0000}"/>
    <cellStyle name="20% - Accent1 9 2 7 2 2" xfId="52520" xr:uid="{00000000-0005-0000-0000-000071CC0000}"/>
    <cellStyle name="20% - Accent1 9 2 7 3" xfId="52521" xr:uid="{00000000-0005-0000-0000-000072CC0000}"/>
    <cellStyle name="20% - Accent1 9 2 8" xfId="52522" xr:uid="{00000000-0005-0000-0000-000073CC0000}"/>
    <cellStyle name="20% - Accent1 9 2 8 2" xfId="52523" xr:uid="{00000000-0005-0000-0000-000074CC0000}"/>
    <cellStyle name="20% - Accent1 9 2 8 2 2" xfId="52524" xr:uid="{00000000-0005-0000-0000-000075CC0000}"/>
    <cellStyle name="20% - Accent1 9 2 8 3" xfId="52525" xr:uid="{00000000-0005-0000-0000-000076CC0000}"/>
    <cellStyle name="20% - Accent1 9 2 9" xfId="52526" xr:uid="{00000000-0005-0000-0000-000077CC0000}"/>
    <cellStyle name="20% - Accent1 9 2 9 2" xfId="52527" xr:uid="{00000000-0005-0000-0000-000078CC0000}"/>
    <cellStyle name="20% - Accent1 9 3" xfId="52528" xr:uid="{00000000-0005-0000-0000-000079CC0000}"/>
    <cellStyle name="20% - Accent1 9 3 10" xfId="52529" xr:uid="{00000000-0005-0000-0000-00007ACC0000}"/>
    <cellStyle name="20% - Accent1 9 3 10 2" xfId="52530" xr:uid="{00000000-0005-0000-0000-00007BCC0000}"/>
    <cellStyle name="20% - Accent1 9 3 11" xfId="52531" xr:uid="{00000000-0005-0000-0000-00007CCC0000}"/>
    <cellStyle name="20% - Accent1 9 3 2" xfId="52532" xr:uid="{00000000-0005-0000-0000-00007DCC0000}"/>
    <cellStyle name="20% - Accent1 9 3 2 2" xfId="52533" xr:uid="{00000000-0005-0000-0000-00007ECC0000}"/>
    <cellStyle name="20% - Accent1 9 3 2 2 2" xfId="52534" xr:uid="{00000000-0005-0000-0000-00007FCC0000}"/>
    <cellStyle name="20% - Accent1 9 3 2 2 2 2" xfId="52535" xr:uid="{00000000-0005-0000-0000-000080CC0000}"/>
    <cellStyle name="20% - Accent1 9 3 2 2 2 2 2" xfId="52536" xr:uid="{00000000-0005-0000-0000-000081CC0000}"/>
    <cellStyle name="20% - Accent1 9 3 2 2 2 3" xfId="52537" xr:uid="{00000000-0005-0000-0000-000082CC0000}"/>
    <cellStyle name="20% - Accent1 9 3 2 2 3" xfId="52538" xr:uid="{00000000-0005-0000-0000-000083CC0000}"/>
    <cellStyle name="20% - Accent1 9 3 2 2 3 2" xfId="52539" xr:uid="{00000000-0005-0000-0000-000084CC0000}"/>
    <cellStyle name="20% - Accent1 9 3 2 2 4" xfId="52540" xr:uid="{00000000-0005-0000-0000-000085CC0000}"/>
    <cellStyle name="20% - Accent1 9 3 2 3" xfId="52541" xr:uid="{00000000-0005-0000-0000-000086CC0000}"/>
    <cellStyle name="20% - Accent1 9 3 2 3 2" xfId="52542" xr:uid="{00000000-0005-0000-0000-000087CC0000}"/>
    <cellStyle name="20% - Accent1 9 3 2 3 2 2" xfId="52543" xr:uid="{00000000-0005-0000-0000-000088CC0000}"/>
    <cellStyle name="20% - Accent1 9 3 2 3 2 2 2" xfId="52544" xr:uid="{00000000-0005-0000-0000-000089CC0000}"/>
    <cellStyle name="20% - Accent1 9 3 2 3 2 3" xfId="52545" xr:uid="{00000000-0005-0000-0000-00008ACC0000}"/>
    <cellStyle name="20% - Accent1 9 3 2 3 3" xfId="52546" xr:uid="{00000000-0005-0000-0000-00008BCC0000}"/>
    <cellStyle name="20% - Accent1 9 3 2 3 3 2" xfId="52547" xr:uid="{00000000-0005-0000-0000-00008CCC0000}"/>
    <cellStyle name="20% - Accent1 9 3 2 3 4" xfId="52548" xr:uid="{00000000-0005-0000-0000-00008DCC0000}"/>
    <cellStyle name="20% - Accent1 9 3 2 4" xfId="52549" xr:uid="{00000000-0005-0000-0000-00008ECC0000}"/>
    <cellStyle name="20% - Accent1 9 3 2 4 2" xfId="52550" xr:uid="{00000000-0005-0000-0000-00008FCC0000}"/>
    <cellStyle name="20% - Accent1 9 3 2 4 2 2" xfId="52551" xr:uid="{00000000-0005-0000-0000-000090CC0000}"/>
    <cellStyle name="20% - Accent1 9 3 2 4 2 2 2" xfId="52552" xr:uid="{00000000-0005-0000-0000-000091CC0000}"/>
    <cellStyle name="20% - Accent1 9 3 2 4 2 3" xfId="52553" xr:uid="{00000000-0005-0000-0000-000092CC0000}"/>
    <cellStyle name="20% - Accent1 9 3 2 4 3" xfId="52554" xr:uid="{00000000-0005-0000-0000-000093CC0000}"/>
    <cellStyle name="20% - Accent1 9 3 2 4 3 2" xfId="52555" xr:uid="{00000000-0005-0000-0000-000094CC0000}"/>
    <cellStyle name="20% - Accent1 9 3 2 4 4" xfId="52556" xr:uid="{00000000-0005-0000-0000-000095CC0000}"/>
    <cellStyle name="20% - Accent1 9 3 2 5" xfId="52557" xr:uid="{00000000-0005-0000-0000-000096CC0000}"/>
    <cellStyle name="20% - Accent1 9 3 2 5 2" xfId="52558" xr:uid="{00000000-0005-0000-0000-000097CC0000}"/>
    <cellStyle name="20% - Accent1 9 3 2 5 2 2" xfId="52559" xr:uid="{00000000-0005-0000-0000-000098CC0000}"/>
    <cellStyle name="20% - Accent1 9 3 2 5 3" xfId="52560" xr:uid="{00000000-0005-0000-0000-000099CC0000}"/>
    <cellStyle name="20% - Accent1 9 3 2 6" xfId="52561" xr:uid="{00000000-0005-0000-0000-00009ACC0000}"/>
    <cellStyle name="20% - Accent1 9 3 2 6 2" xfId="52562" xr:uid="{00000000-0005-0000-0000-00009BCC0000}"/>
    <cellStyle name="20% - Accent1 9 3 2 6 2 2" xfId="52563" xr:uid="{00000000-0005-0000-0000-00009CCC0000}"/>
    <cellStyle name="20% - Accent1 9 3 2 6 3" xfId="52564" xr:uid="{00000000-0005-0000-0000-00009DCC0000}"/>
    <cellStyle name="20% - Accent1 9 3 2 7" xfId="52565" xr:uid="{00000000-0005-0000-0000-00009ECC0000}"/>
    <cellStyle name="20% - Accent1 9 3 2 7 2" xfId="52566" xr:uid="{00000000-0005-0000-0000-00009FCC0000}"/>
    <cellStyle name="20% - Accent1 9 3 2 8" xfId="52567" xr:uid="{00000000-0005-0000-0000-0000A0CC0000}"/>
    <cellStyle name="20% - Accent1 9 3 2 8 2" xfId="52568" xr:uid="{00000000-0005-0000-0000-0000A1CC0000}"/>
    <cellStyle name="20% - Accent1 9 3 2 9" xfId="52569" xr:uid="{00000000-0005-0000-0000-0000A2CC0000}"/>
    <cellStyle name="20% - Accent1 9 3 3" xfId="52570" xr:uid="{00000000-0005-0000-0000-0000A3CC0000}"/>
    <cellStyle name="20% - Accent1 9 3 3 2" xfId="52571" xr:uid="{00000000-0005-0000-0000-0000A4CC0000}"/>
    <cellStyle name="20% - Accent1 9 3 3 2 2" xfId="52572" xr:uid="{00000000-0005-0000-0000-0000A5CC0000}"/>
    <cellStyle name="20% - Accent1 9 3 3 2 2 2" xfId="52573" xr:uid="{00000000-0005-0000-0000-0000A6CC0000}"/>
    <cellStyle name="20% - Accent1 9 3 3 2 2 2 2" xfId="52574" xr:uid="{00000000-0005-0000-0000-0000A7CC0000}"/>
    <cellStyle name="20% - Accent1 9 3 3 2 2 3" xfId="52575" xr:uid="{00000000-0005-0000-0000-0000A8CC0000}"/>
    <cellStyle name="20% - Accent1 9 3 3 2 3" xfId="52576" xr:uid="{00000000-0005-0000-0000-0000A9CC0000}"/>
    <cellStyle name="20% - Accent1 9 3 3 2 3 2" xfId="52577" xr:uid="{00000000-0005-0000-0000-0000AACC0000}"/>
    <cellStyle name="20% - Accent1 9 3 3 2 4" xfId="52578" xr:uid="{00000000-0005-0000-0000-0000ABCC0000}"/>
    <cellStyle name="20% - Accent1 9 3 3 3" xfId="52579" xr:uid="{00000000-0005-0000-0000-0000ACCC0000}"/>
    <cellStyle name="20% - Accent1 9 3 3 3 2" xfId="52580" xr:uid="{00000000-0005-0000-0000-0000ADCC0000}"/>
    <cellStyle name="20% - Accent1 9 3 3 3 2 2" xfId="52581" xr:uid="{00000000-0005-0000-0000-0000AECC0000}"/>
    <cellStyle name="20% - Accent1 9 3 3 3 2 2 2" xfId="52582" xr:uid="{00000000-0005-0000-0000-0000AFCC0000}"/>
    <cellStyle name="20% - Accent1 9 3 3 3 2 3" xfId="52583" xr:uid="{00000000-0005-0000-0000-0000B0CC0000}"/>
    <cellStyle name="20% - Accent1 9 3 3 3 3" xfId="52584" xr:uid="{00000000-0005-0000-0000-0000B1CC0000}"/>
    <cellStyle name="20% - Accent1 9 3 3 3 3 2" xfId="52585" xr:uid="{00000000-0005-0000-0000-0000B2CC0000}"/>
    <cellStyle name="20% - Accent1 9 3 3 3 4" xfId="52586" xr:uid="{00000000-0005-0000-0000-0000B3CC0000}"/>
    <cellStyle name="20% - Accent1 9 3 3 4" xfId="52587" xr:uid="{00000000-0005-0000-0000-0000B4CC0000}"/>
    <cellStyle name="20% - Accent1 9 3 3 4 2" xfId="52588" xr:uid="{00000000-0005-0000-0000-0000B5CC0000}"/>
    <cellStyle name="20% - Accent1 9 3 3 4 2 2" xfId="52589" xr:uid="{00000000-0005-0000-0000-0000B6CC0000}"/>
    <cellStyle name="20% - Accent1 9 3 3 4 2 2 2" xfId="52590" xr:uid="{00000000-0005-0000-0000-0000B7CC0000}"/>
    <cellStyle name="20% - Accent1 9 3 3 4 2 3" xfId="52591" xr:uid="{00000000-0005-0000-0000-0000B8CC0000}"/>
    <cellStyle name="20% - Accent1 9 3 3 4 3" xfId="52592" xr:uid="{00000000-0005-0000-0000-0000B9CC0000}"/>
    <cellStyle name="20% - Accent1 9 3 3 4 3 2" xfId="52593" xr:uid="{00000000-0005-0000-0000-0000BACC0000}"/>
    <cellStyle name="20% - Accent1 9 3 3 4 4" xfId="52594" xr:uid="{00000000-0005-0000-0000-0000BBCC0000}"/>
    <cellStyle name="20% - Accent1 9 3 3 5" xfId="52595" xr:uid="{00000000-0005-0000-0000-0000BCCC0000}"/>
    <cellStyle name="20% - Accent1 9 3 3 5 2" xfId="52596" xr:uid="{00000000-0005-0000-0000-0000BDCC0000}"/>
    <cellStyle name="20% - Accent1 9 3 3 5 2 2" xfId="52597" xr:uid="{00000000-0005-0000-0000-0000BECC0000}"/>
    <cellStyle name="20% - Accent1 9 3 3 5 3" xfId="52598" xr:uid="{00000000-0005-0000-0000-0000BFCC0000}"/>
    <cellStyle name="20% - Accent1 9 3 3 6" xfId="52599" xr:uid="{00000000-0005-0000-0000-0000C0CC0000}"/>
    <cellStyle name="20% - Accent1 9 3 3 6 2" xfId="52600" xr:uid="{00000000-0005-0000-0000-0000C1CC0000}"/>
    <cellStyle name="20% - Accent1 9 3 3 6 2 2" xfId="52601" xr:uid="{00000000-0005-0000-0000-0000C2CC0000}"/>
    <cellStyle name="20% - Accent1 9 3 3 6 3" xfId="52602" xr:uid="{00000000-0005-0000-0000-0000C3CC0000}"/>
    <cellStyle name="20% - Accent1 9 3 3 7" xfId="52603" xr:uid="{00000000-0005-0000-0000-0000C4CC0000}"/>
    <cellStyle name="20% - Accent1 9 3 3 7 2" xfId="52604" xr:uid="{00000000-0005-0000-0000-0000C5CC0000}"/>
    <cellStyle name="20% - Accent1 9 3 3 8" xfId="52605" xr:uid="{00000000-0005-0000-0000-0000C6CC0000}"/>
    <cellStyle name="20% - Accent1 9 3 3 8 2" xfId="52606" xr:uid="{00000000-0005-0000-0000-0000C7CC0000}"/>
    <cellStyle name="20% - Accent1 9 3 3 9" xfId="52607" xr:uid="{00000000-0005-0000-0000-0000C8CC0000}"/>
    <cellStyle name="20% - Accent1 9 3 4" xfId="52608" xr:uid="{00000000-0005-0000-0000-0000C9CC0000}"/>
    <cellStyle name="20% - Accent1 9 3 4 2" xfId="52609" xr:uid="{00000000-0005-0000-0000-0000CACC0000}"/>
    <cellStyle name="20% - Accent1 9 3 4 2 2" xfId="52610" xr:uid="{00000000-0005-0000-0000-0000CBCC0000}"/>
    <cellStyle name="20% - Accent1 9 3 4 2 2 2" xfId="52611" xr:uid="{00000000-0005-0000-0000-0000CCCC0000}"/>
    <cellStyle name="20% - Accent1 9 3 4 2 3" xfId="52612" xr:uid="{00000000-0005-0000-0000-0000CDCC0000}"/>
    <cellStyle name="20% - Accent1 9 3 4 3" xfId="52613" xr:uid="{00000000-0005-0000-0000-0000CECC0000}"/>
    <cellStyle name="20% - Accent1 9 3 4 3 2" xfId="52614" xr:uid="{00000000-0005-0000-0000-0000CFCC0000}"/>
    <cellStyle name="20% - Accent1 9 3 4 4" xfId="52615" xr:uid="{00000000-0005-0000-0000-0000D0CC0000}"/>
    <cellStyle name="20% - Accent1 9 3 5" xfId="52616" xr:uid="{00000000-0005-0000-0000-0000D1CC0000}"/>
    <cellStyle name="20% - Accent1 9 3 5 2" xfId="52617" xr:uid="{00000000-0005-0000-0000-0000D2CC0000}"/>
    <cellStyle name="20% - Accent1 9 3 5 2 2" xfId="52618" xr:uid="{00000000-0005-0000-0000-0000D3CC0000}"/>
    <cellStyle name="20% - Accent1 9 3 5 2 2 2" xfId="52619" xr:uid="{00000000-0005-0000-0000-0000D4CC0000}"/>
    <cellStyle name="20% - Accent1 9 3 5 2 3" xfId="52620" xr:uid="{00000000-0005-0000-0000-0000D5CC0000}"/>
    <cellStyle name="20% - Accent1 9 3 5 3" xfId="52621" xr:uid="{00000000-0005-0000-0000-0000D6CC0000}"/>
    <cellStyle name="20% - Accent1 9 3 5 3 2" xfId="52622" xr:uid="{00000000-0005-0000-0000-0000D7CC0000}"/>
    <cellStyle name="20% - Accent1 9 3 5 4" xfId="52623" xr:uid="{00000000-0005-0000-0000-0000D8CC0000}"/>
    <cellStyle name="20% - Accent1 9 3 6" xfId="52624" xr:uid="{00000000-0005-0000-0000-0000D9CC0000}"/>
    <cellStyle name="20% - Accent1 9 3 6 2" xfId="52625" xr:uid="{00000000-0005-0000-0000-0000DACC0000}"/>
    <cellStyle name="20% - Accent1 9 3 6 2 2" xfId="52626" xr:uid="{00000000-0005-0000-0000-0000DBCC0000}"/>
    <cellStyle name="20% - Accent1 9 3 6 2 2 2" xfId="52627" xr:uid="{00000000-0005-0000-0000-0000DCCC0000}"/>
    <cellStyle name="20% - Accent1 9 3 6 2 3" xfId="52628" xr:uid="{00000000-0005-0000-0000-0000DDCC0000}"/>
    <cellStyle name="20% - Accent1 9 3 6 3" xfId="52629" xr:uid="{00000000-0005-0000-0000-0000DECC0000}"/>
    <cellStyle name="20% - Accent1 9 3 6 3 2" xfId="52630" xr:uid="{00000000-0005-0000-0000-0000DFCC0000}"/>
    <cellStyle name="20% - Accent1 9 3 6 4" xfId="52631" xr:uid="{00000000-0005-0000-0000-0000E0CC0000}"/>
    <cellStyle name="20% - Accent1 9 3 7" xfId="52632" xr:uid="{00000000-0005-0000-0000-0000E1CC0000}"/>
    <cellStyle name="20% - Accent1 9 3 7 2" xfId="52633" xr:uid="{00000000-0005-0000-0000-0000E2CC0000}"/>
    <cellStyle name="20% - Accent1 9 3 7 2 2" xfId="52634" xr:uid="{00000000-0005-0000-0000-0000E3CC0000}"/>
    <cellStyle name="20% - Accent1 9 3 7 3" xfId="52635" xr:uid="{00000000-0005-0000-0000-0000E4CC0000}"/>
    <cellStyle name="20% - Accent1 9 3 8" xfId="52636" xr:uid="{00000000-0005-0000-0000-0000E5CC0000}"/>
    <cellStyle name="20% - Accent1 9 3 8 2" xfId="52637" xr:uid="{00000000-0005-0000-0000-0000E6CC0000}"/>
    <cellStyle name="20% - Accent1 9 3 8 2 2" xfId="52638" xr:uid="{00000000-0005-0000-0000-0000E7CC0000}"/>
    <cellStyle name="20% - Accent1 9 3 8 3" xfId="52639" xr:uid="{00000000-0005-0000-0000-0000E8CC0000}"/>
    <cellStyle name="20% - Accent1 9 3 9" xfId="52640" xr:uid="{00000000-0005-0000-0000-0000E9CC0000}"/>
    <cellStyle name="20% - Accent1 9 3 9 2" xfId="52641" xr:uid="{00000000-0005-0000-0000-0000EACC0000}"/>
    <cellStyle name="20% - Accent1 9 4" xfId="52642" xr:uid="{00000000-0005-0000-0000-0000EBCC0000}"/>
    <cellStyle name="20% - Accent1 9 4 10" xfId="52643" xr:uid="{00000000-0005-0000-0000-0000ECCC0000}"/>
    <cellStyle name="20% - Accent1 9 4 10 2" xfId="52644" xr:uid="{00000000-0005-0000-0000-0000EDCC0000}"/>
    <cellStyle name="20% - Accent1 9 4 11" xfId="52645" xr:uid="{00000000-0005-0000-0000-0000EECC0000}"/>
    <cellStyle name="20% - Accent1 9 4 2" xfId="52646" xr:uid="{00000000-0005-0000-0000-0000EFCC0000}"/>
    <cellStyle name="20% - Accent1 9 4 2 2" xfId="52647" xr:uid="{00000000-0005-0000-0000-0000F0CC0000}"/>
    <cellStyle name="20% - Accent1 9 4 2 2 2" xfId="52648" xr:uid="{00000000-0005-0000-0000-0000F1CC0000}"/>
    <cellStyle name="20% - Accent1 9 4 2 2 2 2" xfId="52649" xr:uid="{00000000-0005-0000-0000-0000F2CC0000}"/>
    <cellStyle name="20% - Accent1 9 4 2 2 2 2 2" xfId="52650" xr:uid="{00000000-0005-0000-0000-0000F3CC0000}"/>
    <cellStyle name="20% - Accent1 9 4 2 2 2 3" xfId="52651" xr:uid="{00000000-0005-0000-0000-0000F4CC0000}"/>
    <cellStyle name="20% - Accent1 9 4 2 2 3" xfId="52652" xr:uid="{00000000-0005-0000-0000-0000F5CC0000}"/>
    <cellStyle name="20% - Accent1 9 4 2 2 3 2" xfId="52653" xr:uid="{00000000-0005-0000-0000-0000F6CC0000}"/>
    <cellStyle name="20% - Accent1 9 4 2 2 4" xfId="52654" xr:uid="{00000000-0005-0000-0000-0000F7CC0000}"/>
    <cellStyle name="20% - Accent1 9 4 2 3" xfId="52655" xr:uid="{00000000-0005-0000-0000-0000F8CC0000}"/>
    <cellStyle name="20% - Accent1 9 4 2 3 2" xfId="52656" xr:uid="{00000000-0005-0000-0000-0000F9CC0000}"/>
    <cellStyle name="20% - Accent1 9 4 2 3 2 2" xfId="52657" xr:uid="{00000000-0005-0000-0000-0000FACC0000}"/>
    <cellStyle name="20% - Accent1 9 4 2 3 2 2 2" xfId="52658" xr:uid="{00000000-0005-0000-0000-0000FBCC0000}"/>
    <cellStyle name="20% - Accent1 9 4 2 3 2 3" xfId="52659" xr:uid="{00000000-0005-0000-0000-0000FCCC0000}"/>
    <cellStyle name="20% - Accent1 9 4 2 3 3" xfId="52660" xr:uid="{00000000-0005-0000-0000-0000FDCC0000}"/>
    <cellStyle name="20% - Accent1 9 4 2 3 3 2" xfId="52661" xr:uid="{00000000-0005-0000-0000-0000FECC0000}"/>
    <cellStyle name="20% - Accent1 9 4 2 3 4" xfId="52662" xr:uid="{00000000-0005-0000-0000-0000FFCC0000}"/>
    <cellStyle name="20% - Accent1 9 4 2 4" xfId="52663" xr:uid="{00000000-0005-0000-0000-000000CD0000}"/>
    <cellStyle name="20% - Accent1 9 4 2 4 2" xfId="52664" xr:uid="{00000000-0005-0000-0000-000001CD0000}"/>
    <cellStyle name="20% - Accent1 9 4 2 4 2 2" xfId="52665" xr:uid="{00000000-0005-0000-0000-000002CD0000}"/>
    <cellStyle name="20% - Accent1 9 4 2 4 2 2 2" xfId="52666" xr:uid="{00000000-0005-0000-0000-000003CD0000}"/>
    <cellStyle name="20% - Accent1 9 4 2 4 2 3" xfId="52667" xr:uid="{00000000-0005-0000-0000-000004CD0000}"/>
    <cellStyle name="20% - Accent1 9 4 2 4 3" xfId="52668" xr:uid="{00000000-0005-0000-0000-000005CD0000}"/>
    <cellStyle name="20% - Accent1 9 4 2 4 3 2" xfId="52669" xr:uid="{00000000-0005-0000-0000-000006CD0000}"/>
    <cellStyle name="20% - Accent1 9 4 2 4 4" xfId="52670" xr:uid="{00000000-0005-0000-0000-000007CD0000}"/>
    <cellStyle name="20% - Accent1 9 4 2 5" xfId="52671" xr:uid="{00000000-0005-0000-0000-000008CD0000}"/>
    <cellStyle name="20% - Accent1 9 4 2 5 2" xfId="52672" xr:uid="{00000000-0005-0000-0000-000009CD0000}"/>
    <cellStyle name="20% - Accent1 9 4 2 5 2 2" xfId="52673" xr:uid="{00000000-0005-0000-0000-00000ACD0000}"/>
    <cellStyle name="20% - Accent1 9 4 2 5 3" xfId="52674" xr:uid="{00000000-0005-0000-0000-00000BCD0000}"/>
    <cellStyle name="20% - Accent1 9 4 2 6" xfId="52675" xr:uid="{00000000-0005-0000-0000-00000CCD0000}"/>
    <cellStyle name="20% - Accent1 9 4 2 6 2" xfId="52676" xr:uid="{00000000-0005-0000-0000-00000DCD0000}"/>
    <cellStyle name="20% - Accent1 9 4 2 6 2 2" xfId="52677" xr:uid="{00000000-0005-0000-0000-00000ECD0000}"/>
    <cellStyle name="20% - Accent1 9 4 2 6 3" xfId="52678" xr:uid="{00000000-0005-0000-0000-00000FCD0000}"/>
    <cellStyle name="20% - Accent1 9 4 2 7" xfId="52679" xr:uid="{00000000-0005-0000-0000-000010CD0000}"/>
    <cellStyle name="20% - Accent1 9 4 2 7 2" xfId="52680" xr:uid="{00000000-0005-0000-0000-000011CD0000}"/>
    <cellStyle name="20% - Accent1 9 4 2 8" xfId="52681" xr:uid="{00000000-0005-0000-0000-000012CD0000}"/>
    <cellStyle name="20% - Accent1 9 4 2 8 2" xfId="52682" xr:uid="{00000000-0005-0000-0000-000013CD0000}"/>
    <cellStyle name="20% - Accent1 9 4 2 9" xfId="52683" xr:uid="{00000000-0005-0000-0000-000014CD0000}"/>
    <cellStyle name="20% - Accent1 9 4 3" xfId="52684" xr:uid="{00000000-0005-0000-0000-000015CD0000}"/>
    <cellStyle name="20% - Accent1 9 4 3 2" xfId="52685" xr:uid="{00000000-0005-0000-0000-000016CD0000}"/>
    <cellStyle name="20% - Accent1 9 4 3 2 2" xfId="52686" xr:uid="{00000000-0005-0000-0000-000017CD0000}"/>
    <cellStyle name="20% - Accent1 9 4 3 2 2 2" xfId="52687" xr:uid="{00000000-0005-0000-0000-000018CD0000}"/>
    <cellStyle name="20% - Accent1 9 4 3 2 2 2 2" xfId="52688" xr:uid="{00000000-0005-0000-0000-000019CD0000}"/>
    <cellStyle name="20% - Accent1 9 4 3 2 2 3" xfId="52689" xr:uid="{00000000-0005-0000-0000-00001ACD0000}"/>
    <cellStyle name="20% - Accent1 9 4 3 2 3" xfId="52690" xr:uid="{00000000-0005-0000-0000-00001BCD0000}"/>
    <cellStyle name="20% - Accent1 9 4 3 2 3 2" xfId="52691" xr:uid="{00000000-0005-0000-0000-00001CCD0000}"/>
    <cellStyle name="20% - Accent1 9 4 3 2 4" xfId="52692" xr:uid="{00000000-0005-0000-0000-00001DCD0000}"/>
    <cellStyle name="20% - Accent1 9 4 3 3" xfId="52693" xr:uid="{00000000-0005-0000-0000-00001ECD0000}"/>
    <cellStyle name="20% - Accent1 9 4 3 3 2" xfId="52694" xr:uid="{00000000-0005-0000-0000-00001FCD0000}"/>
    <cellStyle name="20% - Accent1 9 4 3 3 2 2" xfId="52695" xr:uid="{00000000-0005-0000-0000-000020CD0000}"/>
    <cellStyle name="20% - Accent1 9 4 3 3 2 2 2" xfId="52696" xr:uid="{00000000-0005-0000-0000-000021CD0000}"/>
    <cellStyle name="20% - Accent1 9 4 3 3 2 3" xfId="52697" xr:uid="{00000000-0005-0000-0000-000022CD0000}"/>
    <cellStyle name="20% - Accent1 9 4 3 3 3" xfId="52698" xr:uid="{00000000-0005-0000-0000-000023CD0000}"/>
    <cellStyle name="20% - Accent1 9 4 3 3 3 2" xfId="52699" xr:uid="{00000000-0005-0000-0000-000024CD0000}"/>
    <cellStyle name="20% - Accent1 9 4 3 3 4" xfId="52700" xr:uid="{00000000-0005-0000-0000-000025CD0000}"/>
    <cellStyle name="20% - Accent1 9 4 3 4" xfId="52701" xr:uid="{00000000-0005-0000-0000-000026CD0000}"/>
    <cellStyle name="20% - Accent1 9 4 3 4 2" xfId="52702" xr:uid="{00000000-0005-0000-0000-000027CD0000}"/>
    <cellStyle name="20% - Accent1 9 4 3 4 2 2" xfId="52703" xr:uid="{00000000-0005-0000-0000-000028CD0000}"/>
    <cellStyle name="20% - Accent1 9 4 3 4 2 2 2" xfId="52704" xr:uid="{00000000-0005-0000-0000-000029CD0000}"/>
    <cellStyle name="20% - Accent1 9 4 3 4 2 3" xfId="52705" xr:uid="{00000000-0005-0000-0000-00002ACD0000}"/>
    <cellStyle name="20% - Accent1 9 4 3 4 3" xfId="52706" xr:uid="{00000000-0005-0000-0000-00002BCD0000}"/>
    <cellStyle name="20% - Accent1 9 4 3 4 3 2" xfId="52707" xr:uid="{00000000-0005-0000-0000-00002CCD0000}"/>
    <cellStyle name="20% - Accent1 9 4 3 4 4" xfId="52708" xr:uid="{00000000-0005-0000-0000-00002DCD0000}"/>
    <cellStyle name="20% - Accent1 9 4 3 5" xfId="52709" xr:uid="{00000000-0005-0000-0000-00002ECD0000}"/>
    <cellStyle name="20% - Accent1 9 4 3 5 2" xfId="52710" xr:uid="{00000000-0005-0000-0000-00002FCD0000}"/>
    <cellStyle name="20% - Accent1 9 4 3 5 2 2" xfId="52711" xr:uid="{00000000-0005-0000-0000-000030CD0000}"/>
    <cellStyle name="20% - Accent1 9 4 3 5 3" xfId="52712" xr:uid="{00000000-0005-0000-0000-000031CD0000}"/>
    <cellStyle name="20% - Accent1 9 4 3 6" xfId="52713" xr:uid="{00000000-0005-0000-0000-000032CD0000}"/>
    <cellStyle name="20% - Accent1 9 4 3 6 2" xfId="52714" xr:uid="{00000000-0005-0000-0000-000033CD0000}"/>
    <cellStyle name="20% - Accent1 9 4 3 6 2 2" xfId="52715" xr:uid="{00000000-0005-0000-0000-000034CD0000}"/>
    <cellStyle name="20% - Accent1 9 4 3 6 3" xfId="52716" xr:uid="{00000000-0005-0000-0000-000035CD0000}"/>
    <cellStyle name="20% - Accent1 9 4 3 7" xfId="52717" xr:uid="{00000000-0005-0000-0000-000036CD0000}"/>
    <cellStyle name="20% - Accent1 9 4 3 7 2" xfId="52718" xr:uid="{00000000-0005-0000-0000-000037CD0000}"/>
    <cellStyle name="20% - Accent1 9 4 3 8" xfId="52719" xr:uid="{00000000-0005-0000-0000-000038CD0000}"/>
    <cellStyle name="20% - Accent1 9 4 3 8 2" xfId="52720" xr:uid="{00000000-0005-0000-0000-000039CD0000}"/>
    <cellStyle name="20% - Accent1 9 4 3 9" xfId="52721" xr:uid="{00000000-0005-0000-0000-00003ACD0000}"/>
    <cellStyle name="20% - Accent1 9 4 4" xfId="52722" xr:uid="{00000000-0005-0000-0000-00003BCD0000}"/>
    <cellStyle name="20% - Accent1 9 4 4 2" xfId="52723" xr:uid="{00000000-0005-0000-0000-00003CCD0000}"/>
    <cellStyle name="20% - Accent1 9 4 4 2 2" xfId="52724" xr:uid="{00000000-0005-0000-0000-00003DCD0000}"/>
    <cellStyle name="20% - Accent1 9 4 4 2 2 2" xfId="52725" xr:uid="{00000000-0005-0000-0000-00003ECD0000}"/>
    <cellStyle name="20% - Accent1 9 4 4 2 3" xfId="52726" xr:uid="{00000000-0005-0000-0000-00003FCD0000}"/>
    <cellStyle name="20% - Accent1 9 4 4 3" xfId="52727" xr:uid="{00000000-0005-0000-0000-000040CD0000}"/>
    <cellStyle name="20% - Accent1 9 4 4 3 2" xfId="52728" xr:uid="{00000000-0005-0000-0000-000041CD0000}"/>
    <cellStyle name="20% - Accent1 9 4 4 4" xfId="52729" xr:uid="{00000000-0005-0000-0000-000042CD0000}"/>
    <cellStyle name="20% - Accent1 9 4 5" xfId="52730" xr:uid="{00000000-0005-0000-0000-000043CD0000}"/>
    <cellStyle name="20% - Accent1 9 4 5 2" xfId="52731" xr:uid="{00000000-0005-0000-0000-000044CD0000}"/>
    <cellStyle name="20% - Accent1 9 4 5 2 2" xfId="52732" xr:uid="{00000000-0005-0000-0000-000045CD0000}"/>
    <cellStyle name="20% - Accent1 9 4 5 2 2 2" xfId="52733" xr:uid="{00000000-0005-0000-0000-000046CD0000}"/>
    <cellStyle name="20% - Accent1 9 4 5 2 3" xfId="52734" xr:uid="{00000000-0005-0000-0000-000047CD0000}"/>
    <cellStyle name="20% - Accent1 9 4 5 3" xfId="52735" xr:uid="{00000000-0005-0000-0000-000048CD0000}"/>
    <cellStyle name="20% - Accent1 9 4 5 3 2" xfId="52736" xr:uid="{00000000-0005-0000-0000-000049CD0000}"/>
    <cellStyle name="20% - Accent1 9 4 5 4" xfId="52737" xr:uid="{00000000-0005-0000-0000-00004ACD0000}"/>
    <cellStyle name="20% - Accent1 9 4 6" xfId="52738" xr:uid="{00000000-0005-0000-0000-00004BCD0000}"/>
    <cellStyle name="20% - Accent1 9 4 6 2" xfId="52739" xr:uid="{00000000-0005-0000-0000-00004CCD0000}"/>
    <cellStyle name="20% - Accent1 9 4 6 2 2" xfId="52740" xr:uid="{00000000-0005-0000-0000-00004DCD0000}"/>
    <cellStyle name="20% - Accent1 9 4 6 2 2 2" xfId="52741" xr:uid="{00000000-0005-0000-0000-00004ECD0000}"/>
    <cellStyle name="20% - Accent1 9 4 6 2 3" xfId="52742" xr:uid="{00000000-0005-0000-0000-00004FCD0000}"/>
    <cellStyle name="20% - Accent1 9 4 6 3" xfId="52743" xr:uid="{00000000-0005-0000-0000-000050CD0000}"/>
    <cellStyle name="20% - Accent1 9 4 6 3 2" xfId="52744" xr:uid="{00000000-0005-0000-0000-000051CD0000}"/>
    <cellStyle name="20% - Accent1 9 4 6 4" xfId="52745" xr:uid="{00000000-0005-0000-0000-000052CD0000}"/>
    <cellStyle name="20% - Accent1 9 4 7" xfId="52746" xr:uid="{00000000-0005-0000-0000-000053CD0000}"/>
    <cellStyle name="20% - Accent1 9 4 7 2" xfId="52747" xr:uid="{00000000-0005-0000-0000-000054CD0000}"/>
    <cellStyle name="20% - Accent1 9 4 7 2 2" xfId="52748" xr:uid="{00000000-0005-0000-0000-000055CD0000}"/>
    <cellStyle name="20% - Accent1 9 4 7 3" xfId="52749" xr:uid="{00000000-0005-0000-0000-000056CD0000}"/>
    <cellStyle name="20% - Accent1 9 4 8" xfId="52750" xr:uid="{00000000-0005-0000-0000-000057CD0000}"/>
    <cellStyle name="20% - Accent1 9 4 8 2" xfId="52751" xr:uid="{00000000-0005-0000-0000-000058CD0000}"/>
    <cellStyle name="20% - Accent1 9 4 8 2 2" xfId="52752" xr:uid="{00000000-0005-0000-0000-000059CD0000}"/>
    <cellStyle name="20% - Accent1 9 4 8 3" xfId="52753" xr:uid="{00000000-0005-0000-0000-00005ACD0000}"/>
    <cellStyle name="20% - Accent1 9 4 9" xfId="52754" xr:uid="{00000000-0005-0000-0000-00005BCD0000}"/>
    <cellStyle name="20% - Accent1 9 4 9 2" xfId="52755" xr:uid="{00000000-0005-0000-0000-00005CCD0000}"/>
    <cellStyle name="20% - Accent1 9 5" xfId="52756" xr:uid="{00000000-0005-0000-0000-00005DCD0000}"/>
    <cellStyle name="20% - Accent1 9 5 2" xfId="52757" xr:uid="{00000000-0005-0000-0000-00005ECD0000}"/>
    <cellStyle name="20% - Accent1 9 5 2 2" xfId="52758" xr:uid="{00000000-0005-0000-0000-00005FCD0000}"/>
    <cellStyle name="20% - Accent1 9 5 2 2 2" xfId="52759" xr:uid="{00000000-0005-0000-0000-000060CD0000}"/>
    <cellStyle name="20% - Accent1 9 5 2 2 2 2" xfId="52760" xr:uid="{00000000-0005-0000-0000-000061CD0000}"/>
    <cellStyle name="20% - Accent1 9 5 2 2 3" xfId="52761" xr:uid="{00000000-0005-0000-0000-000062CD0000}"/>
    <cellStyle name="20% - Accent1 9 5 2 3" xfId="52762" xr:uid="{00000000-0005-0000-0000-000063CD0000}"/>
    <cellStyle name="20% - Accent1 9 5 2 3 2" xfId="52763" xr:uid="{00000000-0005-0000-0000-000064CD0000}"/>
    <cellStyle name="20% - Accent1 9 5 2 4" xfId="52764" xr:uid="{00000000-0005-0000-0000-000065CD0000}"/>
    <cellStyle name="20% - Accent1 9 5 3" xfId="52765" xr:uid="{00000000-0005-0000-0000-000066CD0000}"/>
    <cellStyle name="20% - Accent1 9 5 3 2" xfId="52766" xr:uid="{00000000-0005-0000-0000-000067CD0000}"/>
    <cellStyle name="20% - Accent1 9 5 3 2 2" xfId="52767" xr:uid="{00000000-0005-0000-0000-000068CD0000}"/>
    <cellStyle name="20% - Accent1 9 5 3 2 2 2" xfId="52768" xr:uid="{00000000-0005-0000-0000-000069CD0000}"/>
    <cellStyle name="20% - Accent1 9 5 3 2 3" xfId="52769" xr:uid="{00000000-0005-0000-0000-00006ACD0000}"/>
    <cellStyle name="20% - Accent1 9 5 3 3" xfId="52770" xr:uid="{00000000-0005-0000-0000-00006BCD0000}"/>
    <cellStyle name="20% - Accent1 9 5 3 3 2" xfId="52771" xr:uid="{00000000-0005-0000-0000-00006CCD0000}"/>
    <cellStyle name="20% - Accent1 9 5 3 4" xfId="52772" xr:uid="{00000000-0005-0000-0000-00006DCD0000}"/>
    <cellStyle name="20% - Accent1 9 5 4" xfId="52773" xr:uid="{00000000-0005-0000-0000-00006ECD0000}"/>
    <cellStyle name="20% - Accent1 9 5 4 2" xfId="52774" xr:uid="{00000000-0005-0000-0000-00006FCD0000}"/>
    <cellStyle name="20% - Accent1 9 5 4 2 2" xfId="52775" xr:uid="{00000000-0005-0000-0000-000070CD0000}"/>
    <cellStyle name="20% - Accent1 9 5 4 2 2 2" xfId="52776" xr:uid="{00000000-0005-0000-0000-000071CD0000}"/>
    <cellStyle name="20% - Accent1 9 5 4 2 3" xfId="52777" xr:uid="{00000000-0005-0000-0000-000072CD0000}"/>
    <cellStyle name="20% - Accent1 9 5 4 3" xfId="52778" xr:uid="{00000000-0005-0000-0000-000073CD0000}"/>
    <cellStyle name="20% - Accent1 9 5 4 3 2" xfId="52779" xr:uid="{00000000-0005-0000-0000-000074CD0000}"/>
    <cellStyle name="20% - Accent1 9 5 4 4" xfId="52780" xr:uid="{00000000-0005-0000-0000-000075CD0000}"/>
    <cellStyle name="20% - Accent1 9 5 5" xfId="52781" xr:uid="{00000000-0005-0000-0000-000076CD0000}"/>
    <cellStyle name="20% - Accent1 9 5 5 2" xfId="52782" xr:uid="{00000000-0005-0000-0000-000077CD0000}"/>
    <cellStyle name="20% - Accent1 9 5 5 2 2" xfId="52783" xr:uid="{00000000-0005-0000-0000-000078CD0000}"/>
    <cellStyle name="20% - Accent1 9 5 5 3" xfId="52784" xr:uid="{00000000-0005-0000-0000-000079CD0000}"/>
    <cellStyle name="20% - Accent1 9 5 6" xfId="52785" xr:uid="{00000000-0005-0000-0000-00007ACD0000}"/>
    <cellStyle name="20% - Accent1 9 5 6 2" xfId="52786" xr:uid="{00000000-0005-0000-0000-00007BCD0000}"/>
    <cellStyle name="20% - Accent1 9 5 6 2 2" xfId="52787" xr:uid="{00000000-0005-0000-0000-00007CCD0000}"/>
    <cellStyle name="20% - Accent1 9 5 6 3" xfId="52788" xr:uid="{00000000-0005-0000-0000-00007DCD0000}"/>
    <cellStyle name="20% - Accent1 9 5 7" xfId="52789" xr:uid="{00000000-0005-0000-0000-00007ECD0000}"/>
    <cellStyle name="20% - Accent1 9 5 7 2" xfId="52790" xr:uid="{00000000-0005-0000-0000-00007FCD0000}"/>
    <cellStyle name="20% - Accent1 9 5 8" xfId="52791" xr:uid="{00000000-0005-0000-0000-000080CD0000}"/>
    <cellStyle name="20% - Accent1 9 5 8 2" xfId="52792" xr:uid="{00000000-0005-0000-0000-000081CD0000}"/>
    <cellStyle name="20% - Accent1 9 5 9" xfId="52793" xr:uid="{00000000-0005-0000-0000-000082CD0000}"/>
    <cellStyle name="20% - Accent1 9 6" xfId="52794" xr:uid="{00000000-0005-0000-0000-000083CD0000}"/>
    <cellStyle name="20% - Accent1 9 6 2" xfId="52795" xr:uid="{00000000-0005-0000-0000-000084CD0000}"/>
    <cellStyle name="20% - Accent1 9 6 2 2" xfId="52796" xr:uid="{00000000-0005-0000-0000-000085CD0000}"/>
    <cellStyle name="20% - Accent1 9 6 2 2 2" xfId="52797" xr:uid="{00000000-0005-0000-0000-000086CD0000}"/>
    <cellStyle name="20% - Accent1 9 6 2 2 2 2" xfId="52798" xr:uid="{00000000-0005-0000-0000-000087CD0000}"/>
    <cellStyle name="20% - Accent1 9 6 2 2 3" xfId="52799" xr:uid="{00000000-0005-0000-0000-000088CD0000}"/>
    <cellStyle name="20% - Accent1 9 6 2 3" xfId="52800" xr:uid="{00000000-0005-0000-0000-000089CD0000}"/>
    <cellStyle name="20% - Accent1 9 6 2 3 2" xfId="52801" xr:uid="{00000000-0005-0000-0000-00008ACD0000}"/>
    <cellStyle name="20% - Accent1 9 6 2 4" xfId="52802" xr:uid="{00000000-0005-0000-0000-00008BCD0000}"/>
    <cellStyle name="20% - Accent1 9 6 3" xfId="52803" xr:uid="{00000000-0005-0000-0000-00008CCD0000}"/>
    <cellStyle name="20% - Accent1 9 6 3 2" xfId="52804" xr:uid="{00000000-0005-0000-0000-00008DCD0000}"/>
    <cellStyle name="20% - Accent1 9 6 3 2 2" xfId="52805" xr:uid="{00000000-0005-0000-0000-00008ECD0000}"/>
    <cellStyle name="20% - Accent1 9 6 3 2 2 2" xfId="52806" xr:uid="{00000000-0005-0000-0000-00008FCD0000}"/>
    <cellStyle name="20% - Accent1 9 6 3 2 3" xfId="52807" xr:uid="{00000000-0005-0000-0000-000090CD0000}"/>
    <cellStyle name="20% - Accent1 9 6 3 3" xfId="52808" xr:uid="{00000000-0005-0000-0000-000091CD0000}"/>
    <cellStyle name="20% - Accent1 9 6 3 3 2" xfId="52809" xr:uid="{00000000-0005-0000-0000-000092CD0000}"/>
    <cellStyle name="20% - Accent1 9 6 3 4" xfId="52810" xr:uid="{00000000-0005-0000-0000-000093CD0000}"/>
    <cellStyle name="20% - Accent1 9 6 4" xfId="52811" xr:uid="{00000000-0005-0000-0000-000094CD0000}"/>
    <cellStyle name="20% - Accent1 9 6 4 2" xfId="52812" xr:uid="{00000000-0005-0000-0000-000095CD0000}"/>
    <cellStyle name="20% - Accent1 9 6 4 2 2" xfId="52813" xr:uid="{00000000-0005-0000-0000-000096CD0000}"/>
    <cellStyle name="20% - Accent1 9 6 4 2 2 2" xfId="52814" xr:uid="{00000000-0005-0000-0000-000097CD0000}"/>
    <cellStyle name="20% - Accent1 9 6 4 2 3" xfId="52815" xr:uid="{00000000-0005-0000-0000-000098CD0000}"/>
    <cellStyle name="20% - Accent1 9 6 4 3" xfId="52816" xr:uid="{00000000-0005-0000-0000-000099CD0000}"/>
    <cellStyle name="20% - Accent1 9 6 4 3 2" xfId="52817" xr:uid="{00000000-0005-0000-0000-00009ACD0000}"/>
    <cellStyle name="20% - Accent1 9 6 4 4" xfId="52818" xr:uid="{00000000-0005-0000-0000-00009BCD0000}"/>
    <cellStyle name="20% - Accent1 9 6 5" xfId="52819" xr:uid="{00000000-0005-0000-0000-00009CCD0000}"/>
    <cellStyle name="20% - Accent1 9 6 5 2" xfId="52820" xr:uid="{00000000-0005-0000-0000-00009DCD0000}"/>
    <cellStyle name="20% - Accent1 9 6 5 2 2" xfId="52821" xr:uid="{00000000-0005-0000-0000-00009ECD0000}"/>
    <cellStyle name="20% - Accent1 9 6 5 3" xfId="52822" xr:uid="{00000000-0005-0000-0000-00009FCD0000}"/>
    <cellStyle name="20% - Accent1 9 6 6" xfId="52823" xr:uid="{00000000-0005-0000-0000-0000A0CD0000}"/>
    <cellStyle name="20% - Accent1 9 6 6 2" xfId="52824" xr:uid="{00000000-0005-0000-0000-0000A1CD0000}"/>
    <cellStyle name="20% - Accent1 9 6 6 2 2" xfId="52825" xr:uid="{00000000-0005-0000-0000-0000A2CD0000}"/>
    <cellStyle name="20% - Accent1 9 6 6 3" xfId="52826" xr:uid="{00000000-0005-0000-0000-0000A3CD0000}"/>
    <cellStyle name="20% - Accent1 9 6 7" xfId="52827" xr:uid="{00000000-0005-0000-0000-0000A4CD0000}"/>
    <cellStyle name="20% - Accent1 9 6 7 2" xfId="52828" xr:uid="{00000000-0005-0000-0000-0000A5CD0000}"/>
    <cellStyle name="20% - Accent1 9 6 8" xfId="52829" xr:uid="{00000000-0005-0000-0000-0000A6CD0000}"/>
    <cellStyle name="20% - Accent1 9 6 8 2" xfId="52830" xr:uid="{00000000-0005-0000-0000-0000A7CD0000}"/>
    <cellStyle name="20% - Accent1 9 6 9" xfId="52831" xr:uid="{00000000-0005-0000-0000-0000A8CD0000}"/>
    <cellStyle name="20% - Accent1 9 7" xfId="52832" xr:uid="{00000000-0005-0000-0000-0000A9CD0000}"/>
    <cellStyle name="20% - Accent1 9 7 2" xfId="52833" xr:uid="{00000000-0005-0000-0000-0000AACD0000}"/>
    <cellStyle name="20% - Accent1 9 7 2 2" xfId="52834" xr:uid="{00000000-0005-0000-0000-0000ABCD0000}"/>
    <cellStyle name="20% - Accent1 9 7 2 2 2" xfId="52835" xr:uid="{00000000-0005-0000-0000-0000ACCD0000}"/>
    <cellStyle name="20% - Accent1 9 7 2 3" xfId="52836" xr:uid="{00000000-0005-0000-0000-0000ADCD0000}"/>
    <cellStyle name="20% - Accent1 9 7 3" xfId="52837" xr:uid="{00000000-0005-0000-0000-0000AECD0000}"/>
    <cellStyle name="20% - Accent1 9 7 3 2" xfId="52838" xr:uid="{00000000-0005-0000-0000-0000AFCD0000}"/>
    <cellStyle name="20% - Accent1 9 7 4" xfId="52839" xr:uid="{00000000-0005-0000-0000-0000B0CD0000}"/>
    <cellStyle name="20% - Accent1 9 8" xfId="52840" xr:uid="{00000000-0005-0000-0000-0000B1CD0000}"/>
    <cellStyle name="20% - Accent1 9 8 2" xfId="52841" xr:uid="{00000000-0005-0000-0000-0000B2CD0000}"/>
    <cellStyle name="20% - Accent1 9 8 2 2" xfId="52842" xr:uid="{00000000-0005-0000-0000-0000B3CD0000}"/>
    <cellStyle name="20% - Accent1 9 8 2 2 2" xfId="52843" xr:uid="{00000000-0005-0000-0000-0000B4CD0000}"/>
    <cellStyle name="20% - Accent1 9 8 2 3" xfId="52844" xr:uid="{00000000-0005-0000-0000-0000B5CD0000}"/>
    <cellStyle name="20% - Accent1 9 8 3" xfId="52845" xr:uid="{00000000-0005-0000-0000-0000B6CD0000}"/>
    <cellStyle name="20% - Accent1 9 8 3 2" xfId="52846" xr:uid="{00000000-0005-0000-0000-0000B7CD0000}"/>
    <cellStyle name="20% - Accent1 9 8 4" xfId="52847" xr:uid="{00000000-0005-0000-0000-0000B8CD0000}"/>
    <cellStyle name="20% - Accent1 9 9" xfId="52848" xr:uid="{00000000-0005-0000-0000-0000B9CD0000}"/>
    <cellStyle name="20% - Accent1 9 9 2" xfId="52849" xr:uid="{00000000-0005-0000-0000-0000BACD0000}"/>
    <cellStyle name="20% - Accent1 9 9 2 2" xfId="52850" xr:uid="{00000000-0005-0000-0000-0000BBCD0000}"/>
    <cellStyle name="20% - Accent1 9 9 2 2 2" xfId="52851" xr:uid="{00000000-0005-0000-0000-0000BCCD0000}"/>
    <cellStyle name="20% - Accent1 9 9 2 3" xfId="52852" xr:uid="{00000000-0005-0000-0000-0000BDCD0000}"/>
    <cellStyle name="20% - Accent1 9 9 3" xfId="52853" xr:uid="{00000000-0005-0000-0000-0000BECD0000}"/>
    <cellStyle name="20% - Accent1 9 9 3 2" xfId="52854" xr:uid="{00000000-0005-0000-0000-0000BFCD0000}"/>
    <cellStyle name="20% - Accent1 9 9 4" xfId="52855" xr:uid="{00000000-0005-0000-0000-0000C0CD0000}"/>
    <cellStyle name="20% - Accent2" xfId="39" builtinId="34" customBuiltin="1"/>
    <cellStyle name="20% - Accent2 2" xfId="119" xr:uid="{00000000-0005-0000-0000-0000C2CD0000}"/>
    <cellStyle name="20% - Accent2 3" xfId="120" xr:uid="{00000000-0005-0000-0000-0000C3CD0000}"/>
    <cellStyle name="20% - Accent3" xfId="43" builtinId="38" customBuiltin="1"/>
    <cellStyle name="20% - Accent3 2" xfId="121" xr:uid="{00000000-0005-0000-0000-0000C5CD0000}"/>
    <cellStyle name="20% - Accent3 3" xfId="122" xr:uid="{00000000-0005-0000-0000-0000C6CD0000}"/>
    <cellStyle name="20% - Accent4" xfId="47" builtinId="42" customBuiltin="1"/>
    <cellStyle name="20% - Accent4 2" xfId="123" xr:uid="{00000000-0005-0000-0000-0000C8CD0000}"/>
    <cellStyle name="20% - Accent4 3" xfId="124" xr:uid="{00000000-0005-0000-0000-0000C9CD0000}"/>
    <cellStyle name="20% - Accent5" xfId="51" builtinId="46" customBuiltin="1"/>
    <cellStyle name="20% - Accent5 2" xfId="125" xr:uid="{00000000-0005-0000-0000-0000CBCD0000}"/>
    <cellStyle name="20% - Accent5 3" xfId="126" xr:uid="{00000000-0005-0000-0000-0000CCCD0000}"/>
    <cellStyle name="20% - Accent6" xfId="55" builtinId="50" customBuiltin="1"/>
    <cellStyle name="20% - Accent6 2" xfId="127" xr:uid="{00000000-0005-0000-0000-0000CECD0000}"/>
    <cellStyle name="20% - Accent6 3" xfId="128" xr:uid="{00000000-0005-0000-0000-0000CFCD0000}"/>
    <cellStyle name="40% - Accent1" xfId="36" builtinId="31" customBuiltin="1"/>
    <cellStyle name="40% - Accent1 2" xfId="129" xr:uid="{00000000-0005-0000-0000-0000D1CD0000}"/>
    <cellStyle name="40% - Accent1 3" xfId="130" xr:uid="{00000000-0005-0000-0000-0000D2CD0000}"/>
    <cellStyle name="40% - Accent2" xfId="40" builtinId="35" customBuiltin="1"/>
    <cellStyle name="40% - Accent2 2" xfId="131" xr:uid="{00000000-0005-0000-0000-0000D4CD0000}"/>
    <cellStyle name="40% - Accent2 3" xfId="132" xr:uid="{00000000-0005-0000-0000-0000D5CD0000}"/>
    <cellStyle name="40% - Accent3" xfId="44" builtinId="39" customBuiltin="1"/>
    <cellStyle name="40% - Accent3 2" xfId="133" xr:uid="{00000000-0005-0000-0000-0000D7CD0000}"/>
    <cellStyle name="40% - Accent3 3" xfId="134" xr:uid="{00000000-0005-0000-0000-0000D8CD0000}"/>
    <cellStyle name="40% - Accent4" xfId="48" builtinId="43" customBuiltin="1"/>
    <cellStyle name="40% - Accent4 2" xfId="135" xr:uid="{00000000-0005-0000-0000-0000DACD0000}"/>
    <cellStyle name="40% - Accent4 3" xfId="136" xr:uid="{00000000-0005-0000-0000-0000DBCD0000}"/>
    <cellStyle name="40% - Accent5" xfId="52" builtinId="47" customBuiltin="1"/>
    <cellStyle name="40% - Accent5 2" xfId="137" xr:uid="{00000000-0005-0000-0000-0000DDCD0000}"/>
    <cellStyle name="40% - Accent5 3" xfId="138" xr:uid="{00000000-0005-0000-0000-0000DECD0000}"/>
    <cellStyle name="40% - Accent6" xfId="56" builtinId="51" customBuiltin="1"/>
    <cellStyle name="40% - Accent6 2" xfId="139" xr:uid="{00000000-0005-0000-0000-0000E0CD0000}"/>
    <cellStyle name="40% - Accent6 3" xfId="140" xr:uid="{00000000-0005-0000-0000-0000E1CD0000}"/>
    <cellStyle name="60% - Accent1" xfId="37" builtinId="32" customBuiltin="1"/>
    <cellStyle name="60% - Accent1 2" xfId="141" xr:uid="{00000000-0005-0000-0000-0000E3CD0000}"/>
    <cellStyle name="60% - Accent2" xfId="41" builtinId="36" customBuiltin="1"/>
    <cellStyle name="60% - Accent2 2" xfId="142" xr:uid="{00000000-0005-0000-0000-0000E5CD0000}"/>
    <cellStyle name="60% - Accent3" xfId="45" builtinId="40" customBuiltin="1"/>
    <cellStyle name="60% - Accent3 2" xfId="143" xr:uid="{00000000-0005-0000-0000-0000E7CD0000}"/>
    <cellStyle name="60% - Accent4" xfId="49" builtinId="44" customBuiltin="1"/>
    <cellStyle name="60% - Accent4 2" xfId="144" xr:uid="{00000000-0005-0000-0000-0000E9CD0000}"/>
    <cellStyle name="60% - Accent5" xfId="53" builtinId="48" customBuiltin="1"/>
    <cellStyle name="60% - Accent5 2" xfId="145" xr:uid="{00000000-0005-0000-0000-0000EBCD0000}"/>
    <cellStyle name="60% - Accent6" xfId="57" builtinId="52" customBuiltin="1"/>
    <cellStyle name="60% - Accent6 2" xfId="146" xr:uid="{00000000-0005-0000-0000-0000EDCD0000}"/>
    <cellStyle name="Accent1" xfId="34" builtinId="29" customBuiltin="1"/>
    <cellStyle name="Accent1 2" xfId="147" xr:uid="{00000000-0005-0000-0000-0000EFCD0000}"/>
    <cellStyle name="Accent2" xfId="38" builtinId="33" customBuiltin="1"/>
    <cellStyle name="Accent2 2" xfId="148" xr:uid="{00000000-0005-0000-0000-0000F1CD0000}"/>
    <cellStyle name="Accent3" xfId="42" builtinId="37" customBuiltin="1"/>
    <cellStyle name="Accent3 2" xfId="149" xr:uid="{00000000-0005-0000-0000-0000F3CD0000}"/>
    <cellStyle name="Accent4" xfId="46" builtinId="41" customBuiltin="1"/>
    <cellStyle name="Accent4 2" xfId="150" xr:uid="{00000000-0005-0000-0000-0000F5CD0000}"/>
    <cellStyle name="Accent5" xfId="50" builtinId="45" customBuiltin="1"/>
    <cellStyle name="Accent5 2" xfId="151" xr:uid="{00000000-0005-0000-0000-0000F7CD0000}"/>
    <cellStyle name="Accent6" xfId="54" builtinId="49" customBuiltin="1"/>
    <cellStyle name="Accent6 2" xfId="152" xr:uid="{00000000-0005-0000-0000-0000F9CD0000}"/>
    <cellStyle name="Bad" xfId="153" xr:uid="{00000000-0005-0000-0000-0000FACD0000}"/>
    <cellStyle name="Bad 2" xfId="154" xr:uid="{00000000-0005-0000-0000-0000FBCD0000}"/>
    <cellStyle name="Berekening" xfId="28" builtinId="22" customBuiltin="1"/>
    <cellStyle name="Berekening 2" xfId="155" xr:uid="{00000000-0005-0000-0000-0000FDCD0000}"/>
    <cellStyle name="Bold text" xfId="156" xr:uid="{00000000-0005-0000-0000-0000FECD0000}"/>
    <cellStyle name="Calculation" xfId="157" xr:uid="{00000000-0005-0000-0000-0000FFCD0000}"/>
    <cellStyle name="Check Cell" xfId="158" xr:uid="{00000000-0005-0000-0000-000000CE0000}"/>
    <cellStyle name="Comma [0]" xfId="66" xr:uid="{00000000-0005-0000-0000-000001CE0000}"/>
    <cellStyle name="Comma [0] 2" xfId="52856" xr:uid="{00000000-0005-0000-0000-000002CE0000}"/>
    <cellStyle name="Comma [0]_AA BCR/ Basis ruimtestaat 13.0" xfId="1" xr:uid="{00000000-0005-0000-0000-000003CE0000}"/>
    <cellStyle name="Comma_AA BCR/ Basis ruimtestaat 13.0" xfId="2" xr:uid="{00000000-0005-0000-0000-000004CE0000}"/>
    <cellStyle name="Comma_Uurtarieven 2000 LEVERANCIER" xfId="3" xr:uid="{00000000-0005-0000-0000-000006CE0000}"/>
    <cellStyle name="Controlecel" xfId="30" builtinId="23" customBuiltin="1"/>
    <cellStyle name="Controlecel 2" xfId="159" xr:uid="{00000000-0005-0000-0000-000008CE0000}"/>
    <cellStyle name="Currency [0]" xfId="52857" xr:uid="{00000000-0005-0000-0000-000009CE0000}"/>
    <cellStyle name="Currency_AA BCR/ Basis ruimtestaat 13.0" xfId="4" xr:uid="{00000000-0005-0000-0000-00000ACE0000}"/>
    <cellStyle name="Currency_ATIR-Calc-Uurtarief 2001" xfId="5" xr:uid="{00000000-0005-0000-0000-00000BCE0000}"/>
    <cellStyle name="Currency_CALCULATIEBLAD.XLS" xfId="6" xr:uid="{00000000-0005-0000-0000-00000CCE0000}"/>
    <cellStyle name="Euro" xfId="67" xr:uid="{00000000-0005-0000-0000-00000DCE0000}"/>
    <cellStyle name="Euro 2" xfId="68" xr:uid="{00000000-0005-0000-0000-00000ECE0000}"/>
    <cellStyle name="Euro 2 2" xfId="52858" xr:uid="{00000000-0005-0000-0000-00000FCE0000}"/>
    <cellStyle name="Euro 3" xfId="69" xr:uid="{00000000-0005-0000-0000-000010CE0000}"/>
    <cellStyle name="Euro 3 2" xfId="52859" xr:uid="{00000000-0005-0000-0000-000011CE0000}"/>
    <cellStyle name="Euro 4" xfId="70" xr:uid="{00000000-0005-0000-0000-000012CE0000}"/>
    <cellStyle name="euro 5" xfId="52860" xr:uid="{00000000-0005-0000-0000-000013CE0000}"/>
    <cellStyle name="euro 6" xfId="52861" xr:uid="{00000000-0005-0000-0000-000014CE0000}"/>
    <cellStyle name="Euro_Roto Smeets Hilversum v-1" xfId="71" xr:uid="{00000000-0005-0000-0000-000015CE0000}"/>
    <cellStyle name="Explanatory Text" xfId="160" xr:uid="{00000000-0005-0000-0000-000016CE0000}"/>
    <cellStyle name="Followed Hyperlink_Aantal groepen per school.xls" xfId="7" xr:uid="{00000000-0005-0000-0000-000017CE0000}"/>
    <cellStyle name="Gekoppelde cel" xfId="29" builtinId="24" customBuiltin="1"/>
    <cellStyle name="Gekoppelde cel 2" xfId="161" xr:uid="{00000000-0005-0000-0000-000019CE0000}"/>
    <cellStyle name="Goed" xfId="23" builtinId="26" customBuiltin="1"/>
    <cellStyle name="Goed 2" xfId="162" xr:uid="{00000000-0005-0000-0000-00001BCE0000}"/>
    <cellStyle name="Goed 3" xfId="163" xr:uid="{00000000-0005-0000-0000-00001CCE0000}"/>
    <cellStyle name="Good" xfId="164" xr:uid="{00000000-0005-0000-0000-00001DCE0000}"/>
    <cellStyle name="Heading 1" xfId="165" xr:uid="{00000000-0005-0000-0000-00001ECE0000}"/>
    <cellStyle name="Heading 2" xfId="166" xr:uid="{00000000-0005-0000-0000-00001FCE0000}"/>
    <cellStyle name="Heading 3" xfId="167" xr:uid="{00000000-0005-0000-0000-000020CE0000}"/>
    <cellStyle name="Heading 4" xfId="168" xr:uid="{00000000-0005-0000-0000-000021CE0000}"/>
    <cellStyle name="Hyperlink 2" xfId="52862" xr:uid="{00000000-0005-0000-0000-000022CE0000}"/>
    <cellStyle name="Input" xfId="169" xr:uid="{00000000-0005-0000-0000-000023CE0000}"/>
    <cellStyle name="Invoer" xfId="26" builtinId="20" customBuiltin="1"/>
    <cellStyle name="invoer 2" xfId="170" xr:uid="{00000000-0005-0000-0000-000025CE0000}"/>
    <cellStyle name="Komma" xfId="8" builtinId="3"/>
    <cellStyle name="Komma [0] 2" xfId="72" xr:uid="{00000000-0005-0000-0000-000027CE0000}"/>
    <cellStyle name="Komma 2" xfId="73" xr:uid="{00000000-0005-0000-0000-000028CE0000}"/>
    <cellStyle name="Komma 2 2" xfId="52863" xr:uid="{00000000-0005-0000-0000-000029CE0000}"/>
    <cellStyle name="Komma 3" xfId="74" xr:uid="{00000000-0005-0000-0000-00002ACE0000}"/>
    <cellStyle name="Komma 3 2" xfId="75" xr:uid="{00000000-0005-0000-0000-00002BCE0000}"/>
    <cellStyle name="Komma 3 3" xfId="104" xr:uid="{00000000-0005-0000-0000-00002CCE0000}"/>
    <cellStyle name="Komma 4" xfId="76" xr:uid="{00000000-0005-0000-0000-00002DCE0000}"/>
    <cellStyle name="Komma 4 2" xfId="52864" xr:uid="{00000000-0005-0000-0000-00002ECE0000}"/>
    <cellStyle name="Komma 5" xfId="52865" xr:uid="{00000000-0005-0000-0000-00002FCE0000}"/>
    <cellStyle name="Komma 6" xfId="52866" xr:uid="{00000000-0005-0000-0000-000030CE0000}"/>
    <cellStyle name="kop" xfId="77" xr:uid="{00000000-0005-0000-0000-000031CE0000}"/>
    <cellStyle name="Kop 1" xfId="19" builtinId="16" customBuiltin="1"/>
    <cellStyle name="Kop 1 2" xfId="171" xr:uid="{00000000-0005-0000-0000-000033CE0000}"/>
    <cellStyle name="Kop 2" xfId="20" builtinId="17" customBuiltin="1"/>
    <cellStyle name="Kop 2 2" xfId="172" xr:uid="{00000000-0005-0000-0000-000035CE0000}"/>
    <cellStyle name="Kop 3" xfId="21" builtinId="18" customBuiltin="1"/>
    <cellStyle name="Kop 3 2" xfId="173" xr:uid="{00000000-0005-0000-0000-000037CE0000}"/>
    <cellStyle name="Kop 4" xfId="22" builtinId="19" customBuiltin="1"/>
    <cellStyle name="Kop 4 2" xfId="174" xr:uid="{00000000-0005-0000-0000-000039CE0000}"/>
    <cellStyle name="Koppen_rekenblad" xfId="175" xr:uid="{00000000-0005-0000-0000-00003ACE0000}"/>
    <cellStyle name="koppenrekenblad2" xfId="176" xr:uid="{00000000-0005-0000-0000-00003BCE0000}"/>
    <cellStyle name="koppenrekenblad2 2" xfId="52867" xr:uid="{00000000-0005-0000-0000-00003CCE0000}"/>
    <cellStyle name="Linked Cell" xfId="177" xr:uid="{00000000-0005-0000-0000-00003DCE0000}"/>
    <cellStyle name="m2" xfId="178" xr:uid="{00000000-0005-0000-0000-00003ECE0000}"/>
    <cellStyle name="m2 2" xfId="52868" xr:uid="{00000000-0005-0000-0000-00003FCE0000}"/>
    <cellStyle name="Neutraal" xfId="25" builtinId="28" customBuiltin="1"/>
    <cellStyle name="Neutraal 2" xfId="179" xr:uid="{00000000-0005-0000-0000-000041CE0000}"/>
    <cellStyle name="Neutral" xfId="180" xr:uid="{00000000-0005-0000-0000-000042CE0000}"/>
    <cellStyle name="Normaal 2" xfId="78" xr:uid="{00000000-0005-0000-0000-000043CE0000}"/>
    <cellStyle name="Normaal_Basis Inventarisatielijst. xls.xls" xfId="79" xr:uid="{00000000-0005-0000-0000-000044CE0000}"/>
    <cellStyle name="Normal 2" xfId="181" xr:uid="{00000000-0005-0000-0000-000045CE0000}"/>
    <cellStyle name="Normal_ KLM-CTR(STA)-Recap.xls" xfId="9" xr:uid="{00000000-0005-0000-0000-000046CE0000}"/>
    <cellStyle name="Normal_ KLM-CTR(STA)-Recap.xls 2" xfId="61" xr:uid="{00000000-0005-0000-0000-000047CE0000}"/>
    <cellStyle name="Normal_AFRPPRIJS.xls" xfId="10" xr:uid="{00000000-0005-0000-0000-000048CE0000}"/>
    <cellStyle name="Normal_ATIR-Calc-Uurtarief 2001" xfId="11" xr:uid="{00000000-0005-0000-0000-000049CE0000}"/>
    <cellStyle name="Normal_CALCULATIEBLAD.XLS" xfId="12" xr:uid="{00000000-0005-0000-0000-00004ACE0000}"/>
    <cellStyle name="Normal_CALCULATIEBLAD.XLS 2" xfId="62" xr:uid="{00000000-0005-0000-0000-00004BCE0000}"/>
    <cellStyle name="Normal_Uurtarieven 2000 LEVERANCIER" xfId="13" xr:uid="{00000000-0005-0000-0000-00004CCE0000}"/>
    <cellStyle name="Note" xfId="182" xr:uid="{00000000-0005-0000-0000-00004ECE0000}"/>
    <cellStyle name="Notitie 2" xfId="59" xr:uid="{00000000-0005-0000-0000-00004FCE0000}"/>
    <cellStyle name="Notitie 3" xfId="183" xr:uid="{00000000-0005-0000-0000-000050CE0000}"/>
    <cellStyle name="Ongedefinieerd" xfId="14" xr:uid="{00000000-0005-0000-0000-000051CE0000}"/>
    <cellStyle name="Ongedefinieerd 2" xfId="80" xr:uid="{00000000-0005-0000-0000-000052CE0000}"/>
    <cellStyle name="Ongeldig" xfId="24" builtinId="27" customBuiltin="1"/>
    <cellStyle name="Ongeldig 2" xfId="184" xr:uid="{00000000-0005-0000-0000-000054CE0000}"/>
    <cellStyle name="Output" xfId="185" xr:uid="{00000000-0005-0000-0000-000055CE0000}"/>
    <cellStyle name="Procent" xfId="15" builtinId="5"/>
    <cellStyle name="Procent 2" xfId="64" xr:uid="{00000000-0005-0000-0000-000057CE0000}"/>
    <cellStyle name="Procent 2 2" xfId="81" xr:uid="{00000000-0005-0000-0000-000058CE0000}"/>
    <cellStyle name="Procent 2 3" xfId="52869" xr:uid="{00000000-0005-0000-0000-000059CE0000}"/>
    <cellStyle name="Procent 3" xfId="82" xr:uid="{00000000-0005-0000-0000-00005ACE0000}"/>
    <cellStyle name="Ruimtestaat_Koppen" xfId="186" xr:uid="{00000000-0005-0000-0000-00005BCE0000}"/>
    <cellStyle name="Standaard" xfId="0" builtinId="0"/>
    <cellStyle name="Standaard 10" xfId="83" xr:uid="{00000000-0005-0000-0000-00005DCE0000}"/>
    <cellStyle name="Standaard 10 2" xfId="84" xr:uid="{00000000-0005-0000-0000-00005ECE0000}"/>
    <cellStyle name="Standaard 11" xfId="85" xr:uid="{00000000-0005-0000-0000-00005FCE0000}"/>
    <cellStyle name="Standaard 12" xfId="86" xr:uid="{00000000-0005-0000-0000-000060CE0000}"/>
    <cellStyle name="Standaard 13" xfId="87" xr:uid="{00000000-0005-0000-0000-000061CE0000}"/>
    <cellStyle name="Standaard 13 2" xfId="52870" xr:uid="{00000000-0005-0000-0000-000062CE0000}"/>
    <cellStyle name="Standaard 14" xfId="52871" xr:uid="{00000000-0005-0000-0000-000063CE0000}"/>
    <cellStyle name="Standaard 2" xfId="58" xr:uid="{00000000-0005-0000-0000-000064CE0000}"/>
    <cellStyle name="Standaard 2 2" xfId="88" xr:uid="{00000000-0005-0000-0000-000065CE0000}"/>
    <cellStyle name="Standaard 2 2 2" xfId="89" xr:uid="{00000000-0005-0000-0000-000066CE0000}"/>
    <cellStyle name="Standaard 2 2 2 2" xfId="90" xr:uid="{00000000-0005-0000-0000-000067CE0000}"/>
    <cellStyle name="Standaard 2 3" xfId="91" xr:uid="{00000000-0005-0000-0000-000068CE0000}"/>
    <cellStyle name="Standaard 2 3 2" xfId="52872" xr:uid="{00000000-0005-0000-0000-000069CE0000}"/>
    <cellStyle name="Standaard 2 4" xfId="52873" xr:uid="{00000000-0005-0000-0000-00006ACE0000}"/>
    <cellStyle name="Standaard 3" xfId="63" xr:uid="{00000000-0005-0000-0000-00006BCE0000}"/>
    <cellStyle name="Standaard 3 2" xfId="52874" xr:uid="{00000000-0005-0000-0000-00006CCE0000}"/>
    <cellStyle name="Standaard 3 2 2" xfId="52875" xr:uid="{00000000-0005-0000-0000-00006DCE0000}"/>
    <cellStyle name="Standaard 3 3" xfId="52876" xr:uid="{00000000-0005-0000-0000-00006ECE0000}"/>
    <cellStyle name="Standaard 3 4" xfId="52877" xr:uid="{00000000-0005-0000-0000-00006FCE0000}"/>
    <cellStyle name="Standaard 3 5" xfId="52878" xr:uid="{00000000-0005-0000-0000-000070CE0000}"/>
    <cellStyle name="Standaard 4" xfId="92" xr:uid="{00000000-0005-0000-0000-000071CE0000}"/>
    <cellStyle name="Standaard 4 2" xfId="102" xr:uid="{00000000-0005-0000-0000-000072CE0000}"/>
    <cellStyle name="Standaard 4 3" xfId="52879" xr:uid="{00000000-0005-0000-0000-000073CE0000}"/>
    <cellStyle name="Standaard 5" xfId="93" xr:uid="{00000000-0005-0000-0000-000074CE0000}"/>
    <cellStyle name="Standaard 5 2" xfId="94" xr:uid="{00000000-0005-0000-0000-000075CE0000}"/>
    <cellStyle name="Standaard 6" xfId="95" xr:uid="{00000000-0005-0000-0000-000076CE0000}"/>
    <cellStyle name="Standaard 7" xfId="96" xr:uid="{00000000-0005-0000-0000-000077CE0000}"/>
    <cellStyle name="Standaard 7 2" xfId="52880" xr:uid="{00000000-0005-0000-0000-000078CE0000}"/>
    <cellStyle name="Standaard 8" xfId="97" xr:uid="{00000000-0005-0000-0000-000079CE0000}"/>
    <cellStyle name="Standaard 9" xfId="98" xr:uid="{00000000-0005-0000-0000-00007ACE0000}"/>
    <cellStyle name="Standaard_Bijlage 1+3" xfId="60" xr:uid="{00000000-0005-0000-0000-00007BCE0000}"/>
    <cellStyle name="Standaard_Blad1" xfId="16" xr:uid="{00000000-0005-0000-0000-00007CCE0000}"/>
    <cellStyle name="Titel" xfId="18" builtinId="15" customBuiltin="1"/>
    <cellStyle name="Titel 2" xfId="187" xr:uid="{00000000-0005-0000-0000-00007ECE0000}"/>
    <cellStyle name="Title" xfId="188" xr:uid="{00000000-0005-0000-0000-00007FCE0000}"/>
    <cellStyle name="Totaal" xfId="33" builtinId="25" customBuiltin="1"/>
    <cellStyle name="Totaal 2" xfId="189" xr:uid="{00000000-0005-0000-0000-000081CE0000}"/>
    <cellStyle name="Total" xfId="190" xr:uid="{00000000-0005-0000-0000-000082CE0000}"/>
    <cellStyle name="Uitvoer" xfId="27" builtinId="21" customBuiltin="1"/>
    <cellStyle name="Uitvoer 2" xfId="191" xr:uid="{00000000-0005-0000-0000-000084CE0000}"/>
    <cellStyle name="Valuta" xfId="17" builtinId="4"/>
    <cellStyle name="Valuta 2" xfId="65" xr:uid="{00000000-0005-0000-0000-000086CE0000}"/>
    <cellStyle name="Valuta 2 2" xfId="101" xr:uid="{00000000-0005-0000-0000-000087CE0000}"/>
    <cellStyle name="Valuta 2 3" xfId="52881" xr:uid="{00000000-0005-0000-0000-000088CE0000}"/>
    <cellStyle name="Valuta 3" xfId="99" xr:uid="{00000000-0005-0000-0000-000089CE0000}"/>
    <cellStyle name="Valuta 3 2" xfId="103" xr:uid="{00000000-0005-0000-0000-00008ACE0000}"/>
    <cellStyle name="Valuta 3 3" xfId="52882" xr:uid="{00000000-0005-0000-0000-00008BCE0000}"/>
    <cellStyle name="Valuta 4" xfId="100" xr:uid="{00000000-0005-0000-0000-00008CCE0000}"/>
    <cellStyle name="Valuta 4 2" xfId="52883" xr:uid="{00000000-0005-0000-0000-00008DCE0000}"/>
    <cellStyle name="Valuta 5" xfId="52884" xr:uid="{00000000-0005-0000-0000-00008ECE0000}"/>
    <cellStyle name="Valuta euro rb" xfId="192" xr:uid="{00000000-0005-0000-0000-00008FCE0000}"/>
    <cellStyle name="Valuta F rb" xfId="193" xr:uid="{00000000-0005-0000-0000-000090CE0000}"/>
    <cellStyle name="Valuta gulden rb" xfId="194" xr:uid="{00000000-0005-0000-0000-000091CE0000}"/>
    <cellStyle name="Verklarende tekst" xfId="32" builtinId="53" customBuiltin="1"/>
    <cellStyle name="Verklarende tekst 2" xfId="195" xr:uid="{00000000-0005-0000-0000-000093CE0000}"/>
    <cellStyle name="Waarschuwingstekst" xfId="31" builtinId="11" customBuiltin="1"/>
    <cellStyle name="Waarschuwingstekst 2" xfId="196" xr:uid="{00000000-0005-0000-0000-000095CE0000}"/>
    <cellStyle name="Warning Text" xfId="197" xr:uid="{00000000-0005-0000-0000-000096CE0000}"/>
  </cellStyles>
  <dxfs count="8">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1905</xdr:colOff>
      <xdr:row>5</xdr:row>
      <xdr:rowOff>34290</xdr:rowOff>
    </xdr:from>
    <xdr:to>
      <xdr:col>16</xdr:col>
      <xdr:colOff>135255</xdr:colOff>
      <xdr:row>42</xdr:row>
      <xdr:rowOff>133350</xdr:rowOff>
    </xdr:to>
    <xdr:sp macro="" textlink="">
      <xdr:nvSpPr>
        <xdr:cNvPr id="3" name="Tekstvak 2">
          <a:extLst>
            <a:ext uri="{FF2B5EF4-FFF2-40B4-BE49-F238E27FC236}">
              <a16:creationId xmlns:a16="http://schemas.microsoft.com/office/drawing/2014/main" id="{C7D6EBC4-151B-4F97-BAC9-683FC3F6FDC1}"/>
            </a:ext>
          </a:extLst>
        </xdr:cNvPr>
        <xdr:cNvSpPr txBox="1"/>
      </xdr:nvSpPr>
      <xdr:spPr>
        <a:xfrm>
          <a:off x="1905" y="958215"/>
          <a:ext cx="11182350" cy="60902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lvl="0" indent="0"/>
          <a:r>
            <a:rPr lang="nl-NL" sz="1200" b="1">
              <a:solidFill>
                <a:schemeClr val="dk1"/>
              </a:solidFill>
              <a:effectLst/>
              <a:latin typeface="+mn-lt"/>
              <a:ea typeface="+mn-ea"/>
              <a:cs typeface="+mn-cs"/>
            </a:rPr>
            <a:t>Algemeen</a:t>
          </a:r>
        </a:p>
        <a:p>
          <a:pPr marL="0" lvl="0" indent="0"/>
          <a:r>
            <a:rPr lang="nl-NL" sz="1200" b="0">
              <a:solidFill>
                <a:schemeClr val="dk1"/>
              </a:solidFill>
              <a:effectLst/>
              <a:latin typeface="+mn-lt"/>
              <a:ea typeface="+mn-ea"/>
              <a:cs typeface="+mn-cs"/>
            </a:rPr>
            <a:t>De inschrijver draagt er zorg voor dat de totstandkoming van het inschrijvingsbedrag overeenkomt met de onderliggende tabbladen. Indien dit niet het geval is wordt de inschrijving ongeldig verklaard.</a:t>
          </a:r>
        </a:p>
        <a:p>
          <a:pPr lvl="0"/>
          <a:endParaRPr lang="nl-NL" sz="1200" b="0">
            <a:solidFill>
              <a:schemeClr val="dk1"/>
            </a:solidFill>
            <a:effectLst/>
            <a:latin typeface="+mn-lt"/>
            <a:ea typeface="+mn-ea"/>
            <a:cs typeface="+mn-cs"/>
          </a:endParaRPr>
        </a:p>
        <a:p>
          <a:pPr lvl="0"/>
          <a:r>
            <a:rPr lang="nl-NL" sz="1200" b="0">
              <a:solidFill>
                <a:schemeClr val="dk1"/>
              </a:solidFill>
              <a:effectLst/>
              <a:latin typeface="+mn-lt"/>
              <a:ea typeface="+mn-ea"/>
              <a:cs typeface="+mn-cs"/>
            </a:rPr>
            <a:t>Het door de inschrijver ingediende inschrijfbedrag is de maximale vergoeding voor het gevraagde in de aanbestedingsdocumenten.</a:t>
          </a:r>
        </a:p>
        <a:p>
          <a:pPr lvl="0"/>
          <a:endParaRPr lang="nl-NL" sz="1200" b="1">
            <a:solidFill>
              <a:schemeClr val="dk1"/>
            </a:solidFill>
            <a:effectLst/>
            <a:latin typeface="+mn-lt"/>
            <a:ea typeface="+mn-ea"/>
            <a:cs typeface="+mn-cs"/>
          </a:endParaRPr>
        </a:p>
        <a:p>
          <a:pPr lvl="0"/>
          <a:r>
            <a:rPr lang="nl-NL" sz="1200" b="1">
              <a:solidFill>
                <a:schemeClr val="dk1"/>
              </a:solidFill>
              <a:effectLst/>
              <a:latin typeface="+mn-lt"/>
              <a:ea typeface="+mn-ea"/>
              <a:cs typeface="+mn-cs"/>
            </a:rPr>
            <a:t>Prijsniveau</a:t>
          </a:r>
        </a:p>
        <a:p>
          <a:r>
            <a:rPr lang="nl-NL" sz="1200" b="0">
              <a:solidFill>
                <a:schemeClr val="tx1"/>
              </a:solidFill>
              <a:effectLst/>
              <a:latin typeface="+mn-lt"/>
              <a:ea typeface="+mn-ea"/>
              <a:cs typeface="+mn-cs"/>
            </a:rPr>
            <a:t>Het loon- en prijspeil van 1 januari 2024 is het uitgangspunt voor alle aan te bieden tarieven en prijzen. De prijzen worden weergegeven exclusief de verschuldigde B.T.W. Na vaststelling van de contractjaarprijs worden tussentijdse prijsverhogingen lopende een contractjaar niet geaccepteerd, met uitzondering van de bindende bepalingen van overheidswege. </a:t>
          </a:r>
        </a:p>
        <a:p>
          <a:endParaRPr lang="nl-NL" sz="1200" b="1">
            <a:solidFill>
              <a:schemeClr val="dk1"/>
            </a:solidFill>
            <a:effectLst/>
            <a:latin typeface="+mn-lt"/>
            <a:ea typeface="+mn-ea"/>
            <a:cs typeface="+mn-cs"/>
          </a:endParaRPr>
        </a:p>
        <a:p>
          <a:pPr lvl="0"/>
          <a:r>
            <a:rPr lang="nl-NL" sz="1200" b="1">
              <a:solidFill>
                <a:schemeClr val="dk1"/>
              </a:solidFill>
              <a:effectLst/>
              <a:latin typeface="+mn-lt"/>
              <a:ea typeface="+mn-ea"/>
              <a:cs typeface="+mn-cs"/>
            </a:rPr>
            <a:t>Ruimtestaat</a:t>
          </a:r>
        </a:p>
        <a:p>
          <a:r>
            <a:rPr lang="nl-NL" sz="1200" b="0">
              <a:solidFill>
                <a:schemeClr val="dk1"/>
              </a:solidFill>
              <a:effectLst/>
              <a:latin typeface="+mn-lt"/>
              <a:ea typeface="+mn-ea"/>
              <a:cs typeface="+mn-cs"/>
            </a:rPr>
            <a:t>De ruimtestaat is met een zo groot mogelijke zorgvuldigheid samengesteld. Desondanks kunnen zich verschillen met de werkelijkheid voordoen door verbouwingen en verhuizingen in de gebouwen.  </a:t>
          </a:r>
          <a:endParaRPr lang="nl-NL" sz="1200" b="1">
            <a:solidFill>
              <a:schemeClr val="dk1"/>
            </a:solidFill>
            <a:effectLst/>
            <a:latin typeface="+mn-lt"/>
            <a:ea typeface="+mn-ea"/>
            <a:cs typeface="+mn-cs"/>
          </a:endParaRPr>
        </a:p>
        <a:p>
          <a:r>
            <a:rPr lang="nl-NL" sz="1200" b="0">
              <a:solidFill>
                <a:schemeClr val="dk1"/>
              </a:solidFill>
              <a:effectLst/>
              <a:latin typeface="+mn-lt"/>
              <a:ea typeface="+mn-ea"/>
              <a:cs typeface="+mn-cs"/>
            </a:rPr>
            <a:t> </a:t>
          </a:r>
          <a:endParaRPr lang="nl-NL" sz="1200" b="1">
            <a:solidFill>
              <a:schemeClr val="dk1"/>
            </a:solidFill>
            <a:effectLst/>
            <a:latin typeface="+mn-lt"/>
            <a:ea typeface="+mn-ea"/>
            <a:cs typeface="+mn-cs"/>
          </a:endParaRPr>
        </a:p>
        <a:p>
          <a:r>
            <a:rPr lang="nl-NL" sz="1200" b="0">
              <a:solidFill>
                <a:schemeClr val="dk1"/>
              </a:solidFill>
              <a:effectLst/>
              <a:latin typeface="+mn-lt"/>
              <a:ea typeface="+mn-ea"/>
              <a:cs typeface="+mn-cs"/>
            </a:rPr>
            <a:t>De uitgangspunten in het calculatiemodel vormen de basis voor de calculatie van de dienstverlener. Indien noodzakelijk worden eventuele wijzigingen in de ruimtestaat na gunning in de calculatie doorgevoerd en verrekend met de in het calculatiemodel opgenomen normeringen en tarieven van de dienstverlener.</a:t>
          </a:r>
        </a:p>
        <a:p>
          <a:endParaRPr lang="nl-NL" sz="1200" b="1">
            <a:solidFill>
              <a:schemeClr val="dk1"/>
            </a:solidFill>
            <a:effectLst/>
            <a:latin typeface="+mn-lt"/>
            <a:ea typeface="+mn-ea"/>
            <a:cs typeface="+mn-cs"/>
          </a:endParaRPr>
        </a:p>
        <a:p>
          <a:pPr lvl="0"/>
          <a:r>
            <a:rPr lang="nl-NL" sz="1200" b="1">
              <a:solidFill>
                <a:schemeClr val="dk1"/>
              </a:solidFill>
              <a:effectLst/>
              <a:latin typeface="+mn-lt"/>
              <a:ea typeface="+mn-ea"/>
              <a:cs typeface="+mn-cs"/>
            </a:rPr>
            <a:t>Contractjaarprijs</a:t>
          </a:r>
        </a:p>
        <a:p>
          <a:r>
            <a:rPr lang="nl-NL" sz="1100" b="0">
              <a:solidFill>
                <a:schemeClr val="dk1"/>
              </a:solidFill>
              <a:effectLst/>
              <a:latin typeface="+mn-lt"/>
              <a:ea typeface="+mn-ea"/>
              <a:cs typeface="+mn-cs"/>
            </a:rPr>
            <a:t>De contractjaarprijs is opgebouwd uit alle componenten die zijn opgenomen in het calculatiemodel met uitzondering van de afroepprijzen.</a:t>
          </a:r>
          <a:endParaRPr lang="nl-NL" sz="1200">
            <a:effectLst/>
          </a:endParaRPr>
        </a:p>
        <a:p>
          <a:r>
            <a:rPr lang="nl-NL" sz="1100" b="0">
              <a:solidFill>
                <a:schemeClr val="dk1"/>
              </a:solidFill>
              <a:effectLst/>
              <a:latin typeface="+mn-lt"/>
              <a:ea typeface="+mn-ea"/>
              <a:cs typeface="+mn-cs"/>
            </a:rPr>
            <a:t> </a:t>
          </a:r>
          <a:endParaRPr lang="nl-NL" sz="1200">
            <a:effectLst/>
          </a:endParaRPr>
        </a:p>
        <a:p>
          <a:r>
            <a:rPr lang="nl-NL" sz="1100" b="0">
              <a:solidFill>
                <a:schemeClr val="dk1"/>
              </a:solidFill>
              <a:effectLst/>
              <a:latin typeface="+mn-lt"/>
              <a:ea typeface="+mn-ea"/>
              <a:cs typeface="+mn-cs"/>
            </a:rPr>
            <a:t>Bij vaststelling van de contractjaarprijs wordt rekening gehouden met de overname uren en kosten zoals gesteld in bijlage, overzicht overname personeel. Na gunning van de opdracht wordt op basis van de daadwerkelijke overnamekosten de definitieve contractjaarprijs vastgesteld.</a:t>
          </a:r>
          <a:endParaRPr lang="nl-NL" sz="1200">
            <a:effectLst/>
          </a:endParaRPr>
        </a:p>
        <a:p>
          <a:endParaRPr lang="nl-NL" sz="1200" b="1">
            <a:solidFill>
              <a:schemeClr val="dk1"/>
            </a:solidFill>
            <a:effectLst/>
            <a:latin typeface="+mn-lt"/>
            <a:ea typeface="+mn-ea"/>
            <a:cs typeface="+mn-cs"/>
          </a:endParaRPr>
        </a:p>
        <a:p>
          <a:pPr lvl="0"/>
          <a:r>
            <a:rPr lang="nl-NL" sz="1200" b="1">
              <a:solidFill>
                <a:schemeClr val="dk1"/>
              </a:solidFill>
              <a:effectLst/>
              <a:latin typeface="+mn-lt"/>
              <a:ea typeface="+mn-ea"/>
              <a:cs typeface="+mn-cs"/>
            </a:rPr>
            <a:t>Uurtarieven</a:t>
          </a:r>
        </a:p>
        <a:p>
          <a:r>
            <a:rPr lang="nl-NL" sz="1200" b="0">
              <a:solidFill>
                <a:schemeClr val="dk1"/>
              </a:solidFill>
              <a:effectLst/>
              <a:latin typeface="+mn-lt"/>
              <a:ea typeface="+mn-ea"/>
              <a:cs typeface="+mn-cs"/>
            </a:rPr>
            <a:t>De dienstverlener geeft op basis van het calculatiemodel een uurtariefopbouw op van de in te zetten categorieën medewerkers. De kosten voor werkkleding en uitrusting, materialen, middelen en machines inclusief de levering van afvalzakken), parkeerkosten en aanvraag VOG alsmede de overige indirecte kosten maken onderdeel uit van de uurtarieven.</a:t>
          </a:r>
          <a:endParaRPr lang="nl-NL" sz="1200" b="1">
            <a:solidFill>
              <a:schemeClr val="dk1"/>
            </a:solidFill>
            <a:effectLst/>
            <a:latin typeface="+mn-lt"/>
            <a:ea typeface="+mn-ea"/>
            <a:cs typeface="+mn-cs"/>
          </a:endParaRPr>
        </a:p>
        <a:p>
          <a:r>
            <a:rPr lang="nl-NL" sz="1200" b="0">
              <a:solidFill>
                <a:schemeClr val="dk1"/>
              </a:solidFill>
              <a:effectLst/>
              <a:latin typeface="+mn-lt"/>
              <a:ea typeface="+mn-ea"/>
              <a:cs typeface="+mn-cs"/>
            </a:rPr>
            <a:t> </a:t>
          </a:r>
        </a:p>
        <a:p>
          <a:r>
            <a:rPr lang="nl-NL" sz="1200" b="0">
              <a:solidFill>
                <a:schemeClr val="dk1"/>
              </a:solidFill>
              <a:effectLst/>
              <a:latin typeface="+mn-lt"/>
              <a:ea typeface="+mn-ea"/>
              <a:cs typeface="+mn-cs"/>
            </a:rPr>
            <a:t>De opgegeven uurtarieven zijn, ten aanzien van de verdeling in loongroepen, gebaseerd op de gemiddelde eigenbedrijfssituatie.  Na gunning wordt het definitieve suppletiekosten component, op basis van de daadwerkelijk overgenomen medewerkers, vastgesteld en eventueel aangepast. Met deze aanpassing, die zowel hoger als lager kan zijn, is de definitieve contract jaarprijs voor de start van de overeenkomst vastgesteld. Dit tariefcompononent wordt gedurende de overeenkomst niet meer aangepast. </a:t>
          </a:r>
        </a:p>
        <a:p>
          <a:endParaRPr lang="nl-NL" sz="1200" b="1">
            <a:solidFill>
              <a:schemeClr val="dk1"/>
            </a:solidFill>
            <a:effectLst/>
            <a:latin typeface="+mn-lt"/>
            <a:ea typeface="+mn-ea"/>
            <a:cs typeface="+mn-cs"/>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220980</xdr:colOff>
      <xdr:row>31</xdr:row>
      <xdr:rowOff>9525</xdr:rowOff>
    </xdr:from>
    <xdr:to>
      <xdr:col>7</xdr:col>
      <xdr:colOff>112395</xdr:colOff>
      <xdr:row>39</xdr:row>
      <xdr:rowOff>40006</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3516630" y="6838950"/>
          <a:ext cx="3034665" cy="157353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rgbClr val="FF0000"/>
              </a:solidFill>
              <a:latin typeface="Century Gothic" panose="020B0502020202020204" pitchFamily="34" charset="0"/>
            </a:rPr>
            <a:t>LET OP: Deze velden mogen niet geknipt en geplakt worden. Maar alleen aangepast door het toevoegen of verwijderen van regels. Op basis van de opgegeven frequenties in de ruimtestaat wordt middels deze matrix de productienorm erbij gezocht. De cijfers in de kolom geven aan in welke kolom de productienorm wordt opgezocht.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0</xdr:row>
      <xdr:rowOff>25422</xdr:rowOff>
    </xdr:from>
    <xdr:to>
      <xdr:col>14</xdr:col>
      <xdr:colOff>17251</xdr:colOff>
      <xdr:row>6</xdr:row>
      <xdr:rowOff>179917</xdr:rowOff>
    </xdr:to>
    <xdr:sp macro="" textlink="">
      <xdr:nvSpPr>
        <xdr:cNvPr id="3" name="Tekstvak 2">
          <a:extLst>
            <a:ext uri="{FF2B5EF4-FFF2-40B4-BE49-F238E27FC236}">
              <a16:creationId xmlns:a16="http://schemas.microsoft.com/office/drawing/2014/main" id="{22AD1121-DAB8-4B20-A500-2378F98D5EE1}"/>
            </a:ext>
          </a:extLst>
        </xdr:cNvPr>
        <xdr:cNvSpPr txBox="1"/>
      </xdr:nvSpPr>
      <xdr:spPr>
        <a:xfrm>
          <a:off x="7387167" y="25422"/>
          <a:ext cx="6600084" cy="12339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endParaRP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component "Suppletiekosten toeslag"</a:t>
          </a:r>
          <a:r>
            <a:rPr lang="nl-NL" sz="1000" baseline="0">
              <a:solidFill>
                <a:srgbClr val="FF0000"/>
              </a:solidFill>
              <a:latin typeface="Century Gothic" panose="020B0502020202020204" pitchFamily="34" charset="0"/>
              <a:ea typeface="Tahoma" panose="020B0604030504040204" pitchFamily="34" charset="0"/>
              <a:cs typeface="Tahoma" panose="020B0604030504040204" pitchFamily="34" charset="0"/>
            </a:rPr>
            <a:t> wordt na gunning, op basis van de daadwerkelijk overgenomen medewerkers, aangepast. Dit tariefcompononent wordt gedurende de contractperiode niet meer aangepast.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0</xdr:row>
      <xdr:rowOff>65389</xdr:rowOff>
    </xdr:from>
    <xdr:to>
      <xdr:col>14</xdr:col>
      <xdr:colOff>608</xdr:colOff>
      <xdr:row>6</xdr:row>
      <xdr:rowOff>171236</xdr:rowOff>
    </xdr:to>
    <xdr:sp macro="" textlink="">
      <xdr:nvSpPr>
        <xdr:cNvPr id="3" name="Tekstvak 2">
          <a:extLst>
            <a:ext uri="{FF2B5EF4-FFF2-40B4-BE49-F238E27FC236}">
              <a16:creationId xmlns:a16="http://schemas.microsoft.com/office/drawing/2014/main" id="{91A370E1-4F96-4D7F-8E64-4E32C2D7F0E5}"/>
            </a:ext>
          </a:extLst>
        </xdr:cNvPr>
        <xdr:cNvSpPr txBox="1"/>
      </xdr:nvSpPr>
      <xdr:spPr>
        <a:xfrm>
          <a:off x="7395253" y="65389"/>
          <a:ext cx="6603894" cy="1197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endParaRP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component "Suppletiekosten toeslag"</a:t>
          </a:r>
          <a:r>
            <a:rPr lang="nl-NL" sz="1000" baseline="0">
              <a:solidFill>
                <a:srgbClr val="FF0000"/>
              </a:solidFill>
              <a:latin typeface="Century Gothic" panose="020B0502020202020204" pitchFamily="34" charset="0"/>
              <a:ea typeface="Tahoma" panose="020B0604030504040204" pitchFamily="34" charset="0"/>
              <a:cs typeface="Tahoma" panose="020B0604030504040204" pitchFamily="34" charset="0"/>
            </a:rPr>
            <a:t> wordt na gunning, op basis van de daadwerkelijk overgenomen medewerkers, aangepast. Dit tariefcompononent wordt gedurende de contractperiode niet meer aangepast.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C\Documents%20and%20Settings\Naomi\Local%20Settings\Temporary%20Internet%20Files\Content.Outlook\ILGDZFKW\HD%20MBP%20Erik%20ATIR%20Werkdocumenten\%20%20ATIR%20in%20%20behandeling\Tarieven%202004\atir"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dv_info"/>
      <sheetName val="Blad3_(3)"/>
      <sheetName val="Blad3_(2)"/>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Kalender"/>
      <sheetName val="Normen"/>
      <sheetName val="Kalender (2)"/>
      <sheetName val="Opzoeklijst"/>
      <sheetName val="01.255"/>
      <sheetName val="02.255"/>
      <sheetName val="04.255"/>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atir_xls1"/>
      <sheetName val="Omreken"/>
      <sheetName val="atir_xls2"/>
    </sheetNames>
    <sheetDataSet>
      <sheetData sheetId="0" refreshError="1"/>
      <sheetData sheetId="1" refreshError="1"/>
      <sheetData sheetId="2" refreshError="1"/>
      <sheetData sheetId="3" refreshError="1"/>
      <sheetData sheetId="4"/>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1"/>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row r="46">
          <cell r="K46">
            <v>0</v>
          </cell>
        </row>
      </sheetData>
      <sheetData sheetId="29"/>
      <sheetData sheetId="30"/>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atir_xls1"/>
      <sheetName val="atir_xls2"/>
      <sheetName val="Omreken"/>
    </sheetNames>
    <sheetDataSet>
      <sheetData sheetId="0" refreshError="1"/>
      <sheetData sheetId="1" refreshError="1"/>
      <sheetData sheetId="2" refreshError="1"/>
      <sheetData sheetId="3" refreshError="1"/>
      <sheetData sheetId="4"/>
      <sheetData sheetId="5"/>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atir_xls1"/>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row r="46">
          <cell r="K46">
            <v>0</v>
          </cell>
        </row>
      </sheetData>
      <sheetData sheetId="30"/>
      <sheetData sheetId="31"/>
      <sheetData sheetId="3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row r="46">
          <cell r="K46">
            <v>0</v>
          </cell>
        </row>
      </sheetData>
      <sheetData sheetId="29"/>
      <sheetData sheetId="30"/>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D50C-F0B9-46A2-B512-17CCBE41C2D2}">
  <sheetPr>
    <tabColor theme="0" tint="-0.14999847407452621"/>
  </sheetPr>
  <dimension ref="A1:M4"/>
  <sheetViews>
    <sheetView showGridLines="0" workbookViewId="0">
      <selection activeCell="B4" sqref="B4"/>
    </sheetView>
  </sheetViews>
  <sheetFormatPr defaultRowHeight="12.6"/>
  <cols>
    <col min="1" max="1" width="27.77734375" customWidth="1"/>
  </cols>
  <sheetData>
    <row r="1" spans="1:13" ht="15">
      <c r="A1" s="26" t="s">
        <v>26</v>
      </c>
      <c r="B1" s="404" t="str">
        <f>'2-Kosten per locatie'!B3</f>
        <v>Stichting Christelijk Onderwijs Haaglanden</v>
      </c>
    </row>
    <row r="2" spans="1:13" ht="15">
      <c r="A2" s="26" t="s">
        <v>14</v>
      </c>
      <c r="B2" s="404" t="str">
        <f ca="1">MID(CELL("bestandsnaam",$B$11),SEARCH("]",CELL("bestandsnaam",$B$11),1)+1,256)</f>
        <v>1-Uitgangspunten</v>
      </c>
    </row>
    <row r="3" spans="1:13" ht="15">
      <c r="A3" s="26" t="s">
        <v>72</v>
      </c>
      <c r="B3" s="404" t="str">
        <f>'2-Kosten per locatie'!B5</f>
        <v>Den Haag</v>
      </c>
    </row>
    <row r="4" spans="1:13" ht="15">
      <c r="A4" s="26" t="s">
        <v>180</v>
      </c>
      <c r="B4" s="404" t="str">
        <f>'2-Kosten per locatie'!B6</f>
        <v>SCOH-EA-DK-RT-2023</v>
      </c>
      <c r="G4" s="405"/>
      <c r="H4" s="405"/>
      <c r="I4" s="405"/>
      <c r="J4" s="405"/>
      <c r="K4" s="405"/>
      <c r="L4" s="405"/>
      <c r="M4" s="40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AE27"/>
  <sheetViews>
    <sheetView showGridLines="0" showZeros="0" tabSelected="1" zoomScaleNormal="100" workbookViewId="0">
      <pane xSplit="1" ySplit="12" topLeftCell="B13" activePane="bottomRight" state="frozen"/>
      <selection pane="topRight" activeCell="B1" sqref="B1"/>
      <selection pane="bottomLeft" activeCell="A12" sqref="A12"/>
      <selection pane="bottomRight" activeCell="F15" sqref="F15"/>
    </sheetView>
  </sheetViews>
  <sheetFormatPr defaultColWidth="8.6640625" defaultRowHeight="14.1" customHeight="1"/>
  <cols>
    <col min="1" max="1" width="59.77734375" style="17" customWidth="1"/>
    <col min="2" max="3" width="16" style="17" customWidth="1"/>
    <col min="4" max="5" width="13.6640625" style="24" customWidth="1"/>
    <col min="6" max="6" width="14.5546875" style="24" customWidth="1"/>
    <col min="7" max="11" width="13.6640625" style="24" customWidth="1"/>
    <col min="12" max="12" width="15.109375" style="24" customWidth="1"/>
    <col min="13" max="13" width="13.6640625" style="24" customWidth="1"/>
    <col min="14" max="14" width="16" style="24" customWidth="1"/>
    <col min="15" max="16" width="13.6640625" style="24" customWidth="1"/>
    <col min="17" max="17" width="16.5546875" style="24" customWidth="1"/>
    <col min="18" max="18" width="15.77734375" style="24" customWidth="1"/>
    <col min="19" max="21" width="13.6640625" style="24" customWidth="1"/>
    <col min="22" max="26" width="13.33203125" style="24" customWidth="1"/>
    <col min="27" max="27" width="14.77734375" style="24" customWidth="1"/>
    <col min="28" max="31" width="13.33203125" style="24" customWidth="1"/>
    <col min="32" max="16384" width="8.6640625" style="17"/>
  </cols>
  <sheetData>
    <row r="1" spans="1:31" ht="14.1" customHeight="1">
      <c r="A1" s="284" t="s">
        <v>22</v>
      </c>
      <c r="E1" s="366" t="s">
        <v>188</v>
      </c>
      <c r="F1" s="367"/>
      <c r="G1" s="18"/>
      <c r="H1" s="391" t="s">
        <v>187</v>
      </c>
      <c r="I1" s="361"/>
      <c r="J1" s="361"/>
      <c r="K1" s="361"/>
      <c r="L1" s="361"/>
      <c r="M1" s="362"/>
      <c r="N1" s="397" t="e">
        <f>R27</f>
        <v>#DIV/0!</v>
      </c>
      <c r="AD1" s="17"/>
      <c r="AE1" s="17"/>
    </row>
    <row r="2" spans="1:31" ht="14.1" customHeight="1">
      <c r="E2" s="368">
        <v>0</v>
      </c>
      <c r="F2" s="369" t="s">
        <v>189</v>
      </c>
      <c r="G2" s="18"/>
      <c r="H2" s="392" t="s">
        <v>10</v>
      </c>
      <c r="I2" s="393"/>
      <c r="J2" s="393"/>
      <c r="K2" s="393"/>
      <c r="L2" s="393"/>
      <c r="M2" s="394">
        <v>0.21</v>
      </c>
      <c r="N2" s="395" t="e">
        <f>M2*N1</f>
        <v>#DIV/0!</v>
      </c>
      <c r="AD2" s="17"/>
      <c r="AE2" s="17"/>
    </row>
    <row r="3" spans="1:31" ht="14.1" customHeight="1">
      <c r="A3" s="26" t="s">
        <v>26</v>
      </c>
      <c r="B3" s="404" t="s">
        <v>606</v>
      </c>
      <c r="C3" s="447"/>
      <c r="D3" s="18"/>
      <c r="E3" s="18"/>
      <c r="G3" s="18"/>
      <c r="H3" s="392" t="s">
        <v>23</v>
      </c>
      <c r="I3" s="393"/>
      <c r="J3" s="393"/>
      <c r="K3" s="393"/>
      <c r="L3" s="393"/>
      <c r="M3" s="393"/>
      <c r="N3" s="396" t="e">
        <f>N1+N2</f>
        <v>#DIV/0!</v>
      </c>
      <c r="AB3" s="18"/>
      <c r="AC3" s="18"/>
      <c r="AD3" s="17"/>
      <c r="AE3" s="17"/>
    </row>
    <row r="4" spans="1:31" ht="14.1" customHeight="1">
      <c r="A4" s="26" t="s">
        <v>14</v>
      </c>
      <c r="B4" s="404" t="str">
        <f ca="1">MID(CELL("bestandsnaam",$B$11),SEARCH("]",CELL("bestandsnaam",$B$11),1)+1,256)</f>
        <v>2-Kosten per locatie</v>
      </c>
      <c r="C4" s="404"/>
      <c r="D4" s="18"/>
      <c r="E4" s="366" t="s">
        <v>191</v>
      </c>
      <c r="F4" s="367"/>
      <c r="G4" s="18"/>
      <c r="H4" s="393"/>
      <c r="I4" s="393"/>
      <c r="J4" s="393"/>
      <c r="K4" s="393"/>
      <c r="L4" s="393"/>
      <c r="M4" s="393"/>
      <c r="N4" s="393"/>
      <c r="AB4" s="18"/>
      <c r="AC4" s="18"/>
      <c r="AD4" s="17"/>
      <c r="AE4" s="17"/>
    </row>
    <row r="5" spans="1:31" ht="14.1" customHeight="1">
      <c r="A5" s="26" t="s">
        <v>72</v>
      </c>
      <c r="B5" s="404" t="s">
        <v>214</v>
      </c>
      <c r="C5" s="447"/>
      <c r="D5" s="18"/>
      <c r="E5" s="429">
        <v>0</v>
      </c>
      <c r="F5" s="369" t="s">
        <v>192</v>
      </c>
      <c r="G5" s="18"/>
      <c r="H5" s="364" t="s">
        <v>198</v>
      </c>
      <c r="I5" s="365"/>
      <c r="J5" s="365"/>
      <c r="K5" s="365"/>
      <c r="L5" s="365"/>
      <c r="M5" s="365"/>
      <c r="N5" s="446">
        <v>460000</v>
      </c>
      <c r="AB5" s="18"/>
      <c r="AC5" s="18"/>
      <c r="AD5" s="17"/>
      <c r="AE5" s="17"/>
    </row>
    <row r="6" spans="1:31" ht="14.1" customHeight="1">
      <c r="A6" s="26" t="s">
        <v>180</v>
      </c>
      <c r="B6" s="404" t="s">
        <v>605</v>
      </c>
      <c r="C6" s="447"/>
      <c r="D6" s="18"/>
      <c r="E6" s="18"/>
      <c r="F6" s="18"/>
      <c r="G6" s="18"/>
      <c r="H6" s="364" t="s">
        <v>199</v>
      </c>
      <c r="I6" s="365"/>
      <c r="J6" s="365"/>
      <c r="K6" s="365"/>
      <c r="L6" s="365"/>
      <c r="M6" s="365"/>
      <c r="N6" s="446">
        <v>415000</v>
      </c>
      <c r="AB6" s="18"/>
      <c r="AC6" s="18"/>
      <c r="AD6" s="17"/>
      <c r="AE6" s="17"/>
    </row>
    <row r="7" spans="1:31" ht="14.1" customHeight="1">
      <c r="A7" s="26" t="s">
        <v>166</v>
      </c>
      <c r="B7" s="383"/>
      <c r="C7" s="375"/>
      <c r="D7" s="18"/>
      <c r="E7" s="18"/>
      <c r="F7" s="18"/>
      <c r="G7" s="18"/>
      <c r="H7" s="18"/>
      <c r="I7" s="18"/>
      <c r="J7" s="18"/>
      <c r="K7" s="18"/>
      <c r="T7" s="18"/>
      <c r="U7" s="17"/>
      <c r="V7" s="17"/>
      <c r="W7" s="17"/>
      <c r="AD7" s="18"/>
      <c r="AE7" s="18"/>
    </row>
    <row r="8" spans="1:31" ht="14.1" customHeight="1">
      <c r="A8" s="26" t="s">
        <v>11</v>
      </c>
      <c r="B8" s="27">
        <v>45292</v>
      </c>
      <c r="C8" s="26"/>
      <c r="D8" s="18"/>
      <c r="E8" s="18"/>
      <c r="F8" s="18"/>
      <c r="G8" s="18"/>
      <c r="H8" s="18"/>
      <c r="I8" s="18"/>
      <c r="J8" s="18"/>
      <c r="K8" s="18"/>
      <c r="L8" s="18"/>
      <c r="M8" s="18"/>
      <c r="N8" s="18"/>
      <c r="O8" s="18"/>
      <c r="P8" s="18"/>
      <c r="Q8" s="18"/>
      <c r="R8" s="18"/>
      <c r="S8" s="18"/>
      <c r="T8" s="18"/>
      <c r="U8" s="18"/>
      <c r="V8" s="18"/>
      <c r="W8" s="18"/>
      <c r="X8" s="363"/>
      <c r="Y8" s="363"/>
      <c r="Z8" s="363"/>
      <c r="AA8" s="363"/>
      <c r="AB8" s="363"/>
      <c r="AC8" s="363"/>
      <c r="AD8" s="18"/>
      <c r="AE8" s="18"/>
    </row>
    <row r="9" spans="1:31" ht="14.1" customHeight="1">
      <c r="A9" s="26" t="s">
        <v>391</v>
      </c>
      <c r="B9" s="435" t="s">
        <v>367</v>
      </c>
      <c r="C9" s="26"/>
      <c r="D9" s="18"/>
      <c r="E9" s="18"/>
      <c r="F9" s="18"/>
      <c r="G9" s="18"/>
      <c r="H9" s="18"/>
      <c r="I9" s="18"/>
      <c r="J9" s="18"/>
      <c r="K9" s="18"/>
      <c r="L9" s="18"/>
      <c r="M9" s="18"/>
      <c r="N9" s="18"/>
      <c r="O9" s="18"/>
      <c r="P9" s="18"/>
      <c r="Q9" s="18"/>
      <c r="R9" s="18"/>
      <c r="S9" s="18"/>
      <c r="T9" s="18"/>
      <c r="U9" s="18"/>
      <c r="V9" s="18"/>
      <c r="W9" s="18"/>
      <c r="X9" s="363"/>
      <c r="Y9" s="363"/>
      <c r="Z9" s="363"/>
      <c r="AA9" s="363"/>
      <c r="AB9" s="363"/>
      <c r="AC9" s="363"/>
      <c r="AD9" s="18"/>
      <c r="AE9" s="18"/>
    </row>
    <row r="10" spans="1:31" ht="14.1" customHeight="1">
      <c r="A10" s="26" t="s">
        <v>210</v>
      </c>
      <c r="B10" s="409" t="s">
        <v>610</v>
      </c>
      <c r="C10" s="26"/>
      <c r="D10" s="18"/>
      <c r="E10" s="18"/>
      <c r="F10" s="18"/>
      <c r="G10" s="18"/>
      <c r="H10" s="18"/>
      <c r="I10" s="18"/>
      <c r="J10" s="18"/>
      <c r="K10" s="18"/>
      <c r="L10" s="18"/>
      <c r="M10" s="18"/>
      <c r="N10" s="18"/>
      <c r="O10" s="18"/>
      <c r="P10" s="18"/>
      <c r="Q10" s="18"/>
      <c r="R10" s="18"/>
      <c r="S10" s="18"/>
      <c r="T10" s="18"/>
      <c r="U10" s="18"/>
      <c r="V10" s="18"/>
      <c r="W10" s="18"/>
      <c r="X10" s="17"/>
      <c r="Y10" s="17"/>
      <c r="Z10" s="17"/>
      <c r="AA10" s="17"/>
      <c r="AB10" s="17"/>
      <c r="AC10" s="17"/>
      <c r="AD10" s="18"/>
      <c r="AE10" s="18"/>
    </row>
    <row r="11" spans="1:31" ht="14.1" customHeight="1">
      <c r="A11" s="20"/>
      <c r="B11" s="20"/>
      <c r="C11" s="20"/>
      <c r="D11" s="20"/>
      <c r="E11" s="20"/>
      <c r="F11" s="20"/>
      <c r="G11" s="20"/>
      <c r="H11" s="20"/>
      <c r="I11" s="20"/>
      <c r="J11" s="20"/>
      <c r="K11" s="20"/>
      <c r="L11" s="20"/>
      <c r="M11" s="20"/>
      <c r="N11" s="20"/>
      <c r="O11" s="20"/>
      <c r="P11" s="18"/>
      <c r="Q11" s="18"/>
      <c r="R11" s="18"/>
      <c r="S11" s="18"/>
      <c r="T11" s="18"/>
      <c r="U11" s="17"/>
      <c r="V11" s="17"/>
      <c r="W11" s="17"/>
      <c r="X11" s="17"/>
      <c r="Y11" s="17"/>
      <c r="Z11" s="17"/>
      <c r="AA11" s="17"/>
      <c r="AB11" s="17"/>
      <c r="AC11" s="17"/>
      <c r="AD11" s="17"/>
      <c r="AE11" s="17"/>
    </row>
    <row r="12" spans="1:31" ht="78.599999999999994" customHeight="1">
      <c r="A12" s="331" t="s">
        <v>91</v>
      </c>
      <c r="B12" s="332" t="s">
        <v>150</v>
      </c>
      <c r="C12" s="348" t="s">
        <v>197</v>
      </c>
      <c r="D12" s="384" t="s">
        <v>193</v>
      </c>
      <c r="E12" s="384" t="s">
        <v>194</v>
      </c>
      <c r="F12" s="333" t="s">
        <v>175</v>
      </c>
      <c r="G12" s="333" t="s">
        <v>176</v>
      </c>
      <c r="H12" s="333" t="s">
        <v>203</v>
      </c>
      <c r="I12" s="333" t="s">
        <v>204</v>
      </c>
      <c r="J12" s="333" t="s">
        <v>151</v>
      </c>
      <c r="K12" s="333" t="s">
        <v>195</v>
      </c>
      <c r="L12" s="25" t="s">
        <v>205</v>
      </c>
      <c r="M12" s="25" t="s">
        <v>206</v>
      </c>
      <c r="N12" s="25" t="s">
        <v>200</v>
      </c>
      <c r="O12" s="25" t="s">
        <v>201</v>
      </c>
      <c r="P12" s="25" t="s">
        <v>152</v>
      </c>
      <c r="Q12" s="25" t="s">
        <v>153</v>
      </c>
      <c r="R12" s="25" t="s">
        <v>154</v>
      </c>
      <c r="S12" s="25" t="s">
        <v>155</v>
      </c>
      <c r="T12" s="17"/>
      <c r="U12" s="17"/>
      <c r="V12" s="17"/>
      <c r="W12" s="17"/>
      <c r="X12" s="17"/>
      <c r="Y12" s="17"/>
      <c r="Z12" s="17"/>
      <c r="AA12" s="17"/>
      <c r="AB12" s="17"/>
      <c r="AC12" s="17"/>
      <c r="AD12" s="17"/>
      <c r="AE12" s="17"/>
    </row>
    <row r="13" spans="1:31" s="21" customFormat="1" ht="15" customHeight="1">
      <c r="A13" s="411" t="s">
        <v>413</v>
      </c>
      <c r="B13" s="427">
        <f>SUMIF('4-Basis ruimtestaat'!B:B,'2-Kosten per locatie'!A13,'4-Basis ruimtestaat'!J:J)</f>
        <v>968.38999999999987</v>
      </c>
      <c r="C13" s="370">
        <v>1</v>
      </c>
      <c r="D13" s="385">
        <f>_xlfn.MAXIFS('4-Basis ruimtestaat'!L:L,'4-Basis ruimtestaat'!B:B,'2-Kosten per locatie'!A13)</f>
        <v>200</v>
      </c>
      <c r="E13" s="385">
        <f>_xlfn.MAXIFS('4-Basis ruimtestaat'!M:M,'4-Basis ruimtestaat'!B:B,'2-Kosten per locatie'!A13)</f>
        <v>0</v>
      </c>
      <c r="F13" s="302" t="e">
        <f>SUMIF('4-Basis ruimtestaat'!B:B,'2-Kosten per locatie'!A13,'4-Basis ruimtestaat'!N:N)</f>
        <v>#DIV/0!</v>
      </c>
      <c r="G13" s="302">
        <f>SUMIF('4-Basis ruimtestaat'!B:B,'2-Kosten per locatie'!A13,'4-Basis ruimtestaat'!O:O)</f>
        <v>0</v>
      </c>
      <c r="H13" s="371" t="e">
        <f t="shared" ref="H13:H22" si="0">IF(F13&lt;(D13*$E$2),D13*$E$2-F13,0)</f>
        <v>#DIV/0!</v>
      </c>
      <c r="I13" s="371">
        <f t="shared" ref="I13:I22" si="1">IF(G13&lt;(E13*$E$2),E13*$E$2-G13,0)</f>
        <v>0</v>
      </c>
      <c r="J13" s="302" t="e">
        <f t="shared" ref="J13:J26" si="2">F13*$E$5</f>
        <v>#DIV/0!</v>
      </c>
      <c r="K13" s="302">
        <f t="shared" ref="K13:K26" si="3">G13*$E$5</f>
        <v>0</v>
      </c>
      <c r="L13" s="388" t="e">
        <f>(F13+H13)*'6-Opbouw uurtarief productie'!$E$47</f>
        <v>#DIV/0!</v>
      </c>
      <c r="M13" s="389" t="e">
        <f>(G13+I13)*'6-Opbouw uurtarief productie'!$E$47</f>
        <v>#DIV/0!</v>
      </c>
      <c r="N13" s="387" t="e">
        <f>J13*'7-Opbouw uurtarief toezicht'!$E$47</f>
        <v>#DIV/0!</v>
      </c>
      <c r="O13" s="303" t="e">
        <f>K13*'7-Opbouw uurtarief toezicht'!$E$47</f>
        <v>#DIV/0!</v>
      </c>
      <c r="P13" s="303">
        <f>SUMIF('8-Additionele kosten'!A:A,A13,'8-Additionele kosten'!F:F)</f>
        <v>0</v>
      </c>
      <c r="Q13" s="303">
        <f>SUMIF('10-Glasbewassing'!A:A,A13,'10-Glasbewassing'!G:G)</f>
        <v>0</v>
      </c>
      <c r="R13" s="303" t="e">
        <f t="shared" ref="R13:R26" si="4">SUM(L13:Q13)</f>
        <v>#DIV/0!</v>
      </c>
      <c r="S13" s="303" t="e">
        <f>R13/12</f>
        <v>#DIV/0!</v>
      </c>
    </row>
    <row r="14" spans="1:31" ht="15" customHeight="1">
      <c r="A14" s="420" t="s">
        <v>409</v>
      </c>
      <c r="B14" s="427">
        <f>SUMIF('4-Basis ruimtestaat'!B:B,'2-Kosten per locatie'!A14,'4-Basis ruimtestaat'!J:J)</f>
        <v>547.31999999999994</v>
      </c>
      <c r="C14" s="370">
        <v>1</v>
      </c>
      <c r="D14" s="385">
        <f>_xlfn.MAXIFS('4-Basis ruimtestaat'!L:L,'4-Basis ruimtestaat'!B:B,'2-Kosten per locatie'!A14)</f>
        <v>200</v>
      </c>
      <c r="E14" s="385">
        <f>_xlfn.MAXIFS('4-Basis ruimtestaat'!M:M,'4-Basis ruimtestaat'!B:B,'2-Kosten per locatie'!A14)</f>
        <v>0</v>
      </c>
      <c r="F14" s="302" t="e">
        <f>SUMIF('4-Basis ruimtestaat'!B:B,'2-Kosten per locatie'!A14,'4-Basis ruimtestaat'!N:N)</f>
        <v>#DIV/0!</v>
      </c>
      <c r="G14" s="302">
        <f>SUMIF('4-Basis ruimtestaat'!B:B,'2-Kosten per locatie'!A14,'4-Basis ruimtestaat'!O:O)</f>
        <v>0</v>
      </c>
      <c r="H14" s="371" t="e">
        <f t="shared" si="0"/>
        <v>#DIV/0!</v>
      </c>
      <c r="I14" s="371">
        <f t="shared" si="1"/>
        <v>0</v>
      </c>
      <c r="J14" s="302" t="e">
        <f t="shared" si="2"/>
        <v>#DIV/0!</v>
      </c>
      <c r="K14" s="302">
        <f t="shared" si="3"/>
        <v>0</v>
      </c>
      <c r="L14" s="388" t="e">
        <f>(F14+H14)*'6-Opbouw uurtarief productie'!$E$47</f>
        <v>#DIV/0!</v>
      </c>
      <c r="M14" s="389" t="e">
        <f>(G14+I14)*'6-Opbouw uurtarief productie'!$E$47</f>
        <v>#DIV/0!</v>
      </c>
      <c r="N14" s="387" t="e">
        <f>J14*'7-Opbouw uurtarief toezicht'!$E$47</f>
        <v>#DIV/0!</v>
      </c>
      <c r="O14" s="303" t="e">
        <f>K14*'7-Opbouw uurtarief toezicht'!$E$47</f>
        <v>#DIV/0!</v>
      </c>
      <c r="P14" s="303">
        <f>SUMIF('8-Additionele kosten'!A:A,A14,'8-Additionele kosten'!F:F)</f>
        <v>0</v>
      </c>
      <c r="Q14" s="303">
        <f>SUMIF('10-Glasbewassing'!A:A,A14,'10-Glasbewassing'!G:G)</f>
        <v>0</v>
      </c>
      <c r="R14" s="303" t="e">
        <f t="shared" si="4"/>
        <v>#DIV/0!</v>
      </c>
      <c r="S14" s="303" t="e">
        <f t="shared" ref="S14:S26" si="5">R14/12</f>
        <v>#DIV/0!</v>
      </c>
      <c r="T14" s="17"/>
      <c r="U14" s="17"/>
      <c r="V14" s="17"/>
      <c r="W14" s="17"/>
      <c r="X14" s="17"/>
      <c r="Y14" s="17"/>
      <c r="Z14" s="17"/>
      <c r="AA14" s="17"/>
      <c r="AB14" s="17"/>
      <c r="AC14" s="17"/>
      <c r="AD14" s="17"/>
      <c r="AE14" s="17"/>
    </row>
    <row r="15" spans="1:31" ht="15" customHeight="1">
      <c r="A15" s="420" t="s">
        <v>421</v>
      </c>
      <c r="B15" s="427">
        <f>SUMIF('4-Basis ruimtestaat'!B:B,'2-Kosten per locatie'!A15,'4-Basis ruimtestaat'!J:J)</f>
        <v>1602.7699999999995</v>
      </c>
      <c r="C15" s="370">
        <v>1</v>
      </c>
      <c r="D15" s="385">
        <f>_xlfn.MAXIFS('4-Basis ruimtestaat'!L:L,'4-Basis ruimtestaat'!B:B,'2-Kosten per locatie'!A15)</f>
        <v>200</v>
      </c>
      <c r="E15" s="385">
        <f>_xlfn.MAXIFS('4-Basis ruimtestaat'!M:M,'4-Basis ruimtestaat'!B:B,'2-Kosten per locatie'!A15)</f>
        <v>0</v>
      </c>
      <c r="F15" s="302" t="e">
        <f>SUMIF('4-Basis ruimtestaat'!B:B,'2-Kosten per locatie'!A15,'4-Basis ruimtestaat'!N:N)</f>
        <v>#DIV/0!</v>
      </c>
      <c r="G15" s="302">
        <f>SUMIF('4-Basis ruimtestaat'!B:B,'2-Kosten per locatie'!A15,'4-Basis ruimtestaat'!O:O)</f>
        <v>0</v>
      </c>
      <c r="H15" s="371" t="e">
        <f t="shared" si="0"/>
        <v>#DIV/0!</v>
      </c>
      <c r="I15" s="371">
        <f t="shared" si="1"/>
        <v>0</v>
      </c>
      <c r="J15" s="302" t="e">
        <f t="shared" si="2"/>
        <v>#DIV/0!</v>
      </c>
      <c r="K15" s="302">
        <f t="shared" si="3"/>
        <v>0</v>
      </c>
      <c r="L15" s="388" t="e">
        <f>(F15+H15)*'6-Opbouw uurtarief productie'!$E$47</f>
        <v>#DIV/0!</v>
      </c>
      <c r="M15" s="389" t="e">
        <f>(G15+I15)*'6-Opbouw uurtarief productie'!$E$47</f>
        <v>#DIV/0!</v>
      </c>
      <c r="N15" s="387" t="e">
        <f>J15*'7-Opbouw uurtarief toezicht'!$E$47</f>
        <v>#DIV/0!</v>
      </c>
      <c r="O15" s="303" t="e">
        <f>K15*'7-Opbouw uurtarief toezicht'!$E$47</f>
        <v>#DIV/0!</v>
      </c>
      <c r="P15" s="303">
        <f>SUMIF('8-Additionele kosten'!A:A,A15,'8-Additionele kosten'!F:F)</f>
        <v>0</v>
      </c>
      <c r="Q15" s="303">
        <f>SUMIF('10-Glasbewassing'!A:A,A15,'10-Glasbewassing'!G:G)</f>
        <v>0</v>
      </c>
      <c r="R15" s="303" t="e">
        <f t="shared" si="4"/>
        <v>#DIV/0!</v>
      </c>
      <c r="S15" s="303" t="e">
        <f t="shared" si="5"/>
        <v>#DIV/0!</v>
      </c>
      <c r="T15" s="17"/>
      <c r="U15" s="17"/>
      <c r="V15" s="17"/>
      <c r="W15" s="17"/>
      <c r="X15" s="17"/>
      <c r="Y15" s="17"/>
      <c r="Z15" s="17"/>
      <c r="AA15" s="17"/>
      <c r="AB15" s="17"/>
      <c r="AC15" s="17"/>
      <c r="AD15" s="17"/>
      <c r="AE15" s="17"/>
    </row>
    <row r="16" spans="1:31" ht="15" customHeight="1">
      <c r="A16" s="420" t="s">
        <v>426</v>
      </c>
      <c r="B16" s="427">
        <f>SUMIF('4-Basis ruimtestaat'!B:B,'2-Kosten per locatie'!A16,'4-Basis ruimtestaat'!J:J)</f>
        <v>2611</v>
      </c>
      <c r="C16" s="370">
        <v>1</v>
      </c>
      <c r="D16" s="385">
        <f>_xlfn.MAXIFS('4-Basis ruimtestaat'!L:L,'4-Basis ruimtestaat'!B:B,'2-Kosten per locatie'!A16)</f>
        <v>200</v>
      </c>
      <c r="E16" s="385">
        <f>_xlfn.MAXIFS('4-Basis ruimtestaat'!M:M,'4-Basis ruimtestaat'!B:B,'2-Kosten per locatie'!A16)</f>
        <v>0</v>
      </c>
      <c r="F16" s="302" t="e">
        <f>SUMIF('4-Basis ruimtestaat'!B:B,'2-Kosten per locatie'!A16,'4-Basis ruimtestaat'!N:N)</f>
        <v>#DIV/0!</v>
      </c>
      <c r="G16" s="302">
        <f>SUMIF('4-Basis ruimtestaat'!B:B,'2-Kosten per locatie'!A16,'4-Basis ruimtestaat'!O:O)</f>
        <v>0</v>
      </c>
      <c r="H16" s="371" t="e">
        <f t="shared" si="0"/>
        <v>#DIV/0!</v>
      </c>
      <c r="I16" s="371">
        <f t="shared" si="1"/>
        <v>0</v>
      </c>
      <c r="J16" s="302" t="e">
        <f t="shared" si="2"/>
        <v>#DIV/0!</v>
      </c>
      <c r="K16" s="302">
        <f t="shared" si="3"/>
        <v>0</v>
      </c>
      <c r="L16" s="388" t="e">
        <f>(F16+H16)*'6-Opbouw uurtarief productie'!$E$47</f>
        <v>#DIV/0!</v>
      </c>
      <c r="M16" s="389" t="e">
        <f>(G16+I16)*'6-Opbouw uurtarief productie'!$E$47</f>
        <v>#DIV/0!</v>
      </c>
      <c r="N16" s="387" t="e">
        <f>J16*'7-Opbouw uurtarief toezicht'!$E$47</f>
        <v>#DIV/0!</v>
      </c>
      <c r="O16" s="303" t="e">
        <f>K16*'7-Opbouw uurtarief toezicht'!$E$47</f>
        <v>#DIV/0!</v>
      </c>
      <c r="P16" s="303">
        <f>SUMIF('8-Additionele kosten'!A:A,A16,'8-Additionele kosten'!F:F)</f>
        <v>0</v>
      </c>
      <c r="Q16" s="303">
        <f>SUMIF('10-Glasbewassing'!A:A,A16,'10-Glasbewassing'!G:G)</f>
        <v>0</v>
      </c>
      <c r="R16" s="303" t="e">
        <f t="shared" si="4"/>
        <v>#DIV/0!</v>
      </c>
      <c r="S16" s="303" t="e">
        <f t="shared" si="5"/>
        <v>#DIV/0!</v>
      </c>
      <c r="T16" s="17"/>
      <c r="U16" s="17"/>
      <c r="V16" s="17"/>
      <c r="W16" s="17"/>
      <c r="X16" s="17"/>
      <c r="Y16" s="17"/>
      <c r="Z16" s="17"/>
      <c r="AA16" s="17"/>
      <c r="AB16" s="17"/>
      <c r="AC16" s="17"/>
      <c r="AD16" s="17"/>
      <c r="AE16" s="17"/>
    </row>
    <row r="17" spans="1:31" ht="15" customHeight="1">
      <c r="A17" s="420" t="s">
        <v>463</v>
      </c>
      <c r="B17" s="427">
        <f>SUMIF('4-Basis ruimtestaat'!B:B,'2-Kosten per locatie'!A17,'4-Basis ruimtestaat'!J:J)</f>
        <v>399</v>
      </c>
      <c r="C17" s="370">
        <v>1</v>
      </c>
      <c r="D17" s="385">
        <f>_xlfn.MAXIFS('4-Basis ruimtestaat'!L:L,'4-Basis ruimtestaat'!B:B,'2-Kosten per locatie'!A17)</f>
        <v>255</v>
      </c>
      <c r="E17" s="385">
        <f>_xlfn.MAXIFS('4-Basis ruimtestaat'!M:M,'4-Basis ruimtestaat'!B:B,'2-Kosten per locatie'!A17)</f>
        <v>0</v>
      </c>
      <c r="F17" s="302" t="e">
        <f>SUMIF('4-Basis ruimtestaat'!B:B,'2-Kosten per locatie'!A17,'4-Basis ruimtestaat'!N:N)</f>
        <v>#DIV/0!</v>
      </c>
      <c r="G17" s="302">
        <f>SUMIF('4-Basis ruimtestaat'!B:B,'2-Kosten per locatie'!A17,'4-Basis ruimtestaat'!O:O)</f>
        <v>0</v>
      </c>
      <c r="H17" s="371" t="e">
        <f t="shared" si="0"/>
        <v>#DIV/0!</v>
      </c>
      <c r="I17" s="371">
        <f t="shared" si="1"/>
        <v>0</v>
      </c>
      <c r="J17" s="302" t="e">
        <f t="shared" si="2"/>
        <v>#DIV/0!</v>
      </c>
      <c r="K17" s="302">
        <f t="shared" si="3"/>
        <v>0</v>
      </c>
      <c r="L17" s="388" t="e">
        <f>(F17+H17)*'6-Opbouw uurtarief productie'!$E$47</f>
        <v>#DIV/0!</v>
      </c>
      <c r="M17" s="389" t="e">
        <f>(G17+I17)*'6-Opbouw uurtarief productie'!$E$47</f>
        <v>#DIV/0!</v>
      </c>
      <c r="N17" s="387" t="e">
        <f>J17*'7-Opbouw uurtarief toezicht'!$E$47</f>
        <v>#DIV/0!</v>
      </c>
      <c r="O17" s="303" t="e">
        <f>K17*'7-Opbouw uurtarief toezicht'!$E$47</f>
        <v>#DIV/0!</v>
      </c>
      <c r="P17" s="303">
        <f>SUMIF('8-Additionele kosten'!A:A,A17,'8-Additionele kosten'!F:F)</f>
        <v>0</v>
      </c>
      <c r="Q17" s="436" t="s">
        <v>368</v>
      </c>
      <c r="R17" s="303" t="e">
        <f t="shared" si="4"/>
        <v>#DIV/0!</v>
      </c>
      <c r="S17" s="303" t="e">
        <f t="shared" si="5"/>
        <v>#DIV/0!</v>
      </c>
      <c r="T17" s="17"/>
      <c r="U17" s="17"/>
      <c r="V17" s="17"/>
      <c r="W17" s="17"/>
      <c r="X17" s="17"/>
      <c r="Y17" s="17"/>
      <c r="Z17" s="17"/>
      <c r="AA17" s="17"/>
      <c r="AB17" s="17"/>
      <c r="AC17" s="17"/>
      <c r="AD17" s="17"/>
      <c r="AE17" s="17"/>
    </row>
    <row r="18" spans="1:31" ht="15" customHeight="1">
      <c r="A18" s="420" t="s">
        <v>527</v>
      </c>
      <c r="B18" s="427">
        <f>SUMIF('4-Basis ruimtestaat'!B:B,'2-Kosten per locatie'!A18,'4-Basis ruimtestaat'!J:J)</f>
        <v>1328.8000000000002</v>
      </c>
      <c r="C18" s="370">
        <v>1</v>
      </c>
      <c r="D18" s="385">
        <f>_xlfn.MAXIFS('4-Basis ruimtestaat'!L:L,'4-Basis ruimtestaat'!B:B,'2-Kosten per locatie'!A18)</f>
        <v>200</v>
      </c>
      <c r="E18" s="385">
        <f>_xlfn.MAXIFS('4-Basis ruimtestaat'!M:M,'4-Basis ruimtestaat'!B:B,'2-Kosten per locatie'!A18)</f>
        <v>0</v>
      </c>
      <c r="F18" s="302" t="e">
        <f>SUMIF('4-Basis ruimtestaat'!B:B,'2-Kosten per locatie'!A18,'4-Basis ruimtestaat'!N:N)</f>
        <v>#DIV/0!</v>
      </c>
      <c r="G18" s="302">
        <f>SUMIF('4-Basis ruimtestaat'!B:B,'2-Kosten per locatie'!A18,'4-Basis ruimtestaat'!O:O)</f>
        <v>0</v>
      </c>
      <c r="H18" s="371" t="e">
        <f t="shared" si="0"/>
        <v>#DIV/0!</v>
      </c>
      <c r="I18" s="371">
        <f t="shared" si="1"/>
        <v>0</v>
      </c>
      <c r="J18" s="302" t="e">
        <f t="shared" si="2"/>
        <v>#DIV/0!</v>
      </c>
      <c r="K18" s="302">
        <f t="shared" si="3"/>
        <v>0</v>
      </c>
      <c r="L18" s="388" t="e">
        <f>(F18+H18)*'6-Opbouw uurtarief productie'!$E$47</f>
        <v>#DIV/0!</v>
      </c>
      <c r="M18" s="389" t="e">
        <f>(G18+I18)*'6-Opbouw uurtarief productie'!$E$47</f>
        <v>#DIV/0!</v>
      </c>
      <c r="N18" s="387" t="e">
        <f>J18*'7-Opbouw uurtarief toezicht'!$E$47</f>
        <v>#DIV/0!</v>
      </c>
      <c r="O18" s="303" t="e">
        <f>K18*'7-Opbouw uurtarief toezicht'!$E$47</f>
        <v>#DIV/0!</v>
      </c>
      <c r="P18" s="303">
        <f>SUMIF('8-Additionele kosten'!A:A,A18,'8-Additionele kosten'!F:F)</f>
        <v>0</v>
      </c>
      <c r="Q18" s="303">
        <f>SUMIF('10-Glasbewassing'!A:A,A18,'10-Glasbewassing'!G:G)</f>
        <v>0</v>
      </c>
      <c r="R18" s="303" t="e">
        <f t="shared" si="4"/>
        <v>#DIV/0!</v>
      </c>
      <c r="S18" s="303" t="e">
        <f t="shared" si="5"/>
        <v>#DIV/0!</v>
      </c>
      <c r="T18" s="17"/>
      <c r="U18" s="17"/>
      <c r="V18" s="17"/>
      <c r="W18" s="17"/>
      <c r="X18" s="17"/>
      <c r="Y18" s="17"/>
      <c r="Z18" s="17"/>
      <c r="AA18" s="17"/>
      <c r="AB18" s="17"/>
      <c r="AC18" s="17"/>
      <c r="AD18" s="17"/>
      <c r="AE18" s="17"/>
    </row>
    <row r="19" spans="1:31" ht="15" customHeight="1">
      <c r="A19" s="421" t="s">
        <v>570</v>
      </c>
      <c r="B19" s="427">
        <f>SUMIF('4-Basis ruimtestaat'!B:B,'2-Kosten per locatie'!A19,'4-Basis ruimtestaat'!J:J)</f>
        <v>1179.45</v>
      </c>
      <c r="C19" s="370">
        <v>1</v>
      </c>
      <c r="D19" s="385">
        <f>_xlfn.MAXIFS('4-Basis ruimtestaat'!L:L,'4-Basis ruimtestaat'!B:B,'2-Kosten per locatie'!A19)</f>
        <v>200</v>
      </c>
      <c r="E19" s="385">
        <f>_xlfn.MAXIFS('4-Basis ruimtestaat'!M:M,'4-Basis ruimtestaat'!B:B,'2-Kosten per locatie'!A19)</f>
        <v>0</v>
      </c>
      <c r="F19" s="302" t="e">
        <f>SUMIF('4-Basis ruimtestaat'!B:B,'2-Kosten per locatie'!A19,'4-Basis ruimtestaat'!N:N)</f>
        <v>#DIV/0!</v>
      </c>
      <c r="G19" s="302">
        <f>SUMIF('4-Basis ruimtestaat'!B:B,'2-Kosten per locatie'!A19,'4-Basis ruimtestaat'!O:O)</f>
        <v>0</v>
      </c>
      <c r="H19" s="371" t="e">
        <f t="shared" si="0"/>
        <v>#DIV/0!</v>
      </c>
      <c r="I19" s="371">
        <f t="shared" si="1"/>
        <v>0</v>
      </c>
      <c r="J19" s="302" t="e">
        <f t="shared" si="2"/>
        <v>#DIV/0!</v>
      </c>
      <c r="K19" s="302">
        <f t="shared" si="3"/>
        <v>0</v>
      </c>
      <c r="L19" s="388" t="e">
        <f>(F19+H19)*'6-Opbouw uurtarief productie'!$E$47</f>
        <v>#DIV/0!</v>
      </c>
      <c r="M19" s="389" t="e">
        <f>(G19+I19)*'6-Opbouw uurtarief productie'!$E$47</f>
        <v>#DIV/0!</v>
      </c>
      <c r="N19" s="387" t="e">
        <f>J19*'7-Opbouw uurtarief toezicht'!$E$47</f>
        <v>#DIV/0!</v>
      </c>
      <c r="O19" s="303" t="e">
        <f>K19*'7-Opbouw uurtarief toezicht'!$E$47</f>
        <v>#DIV/0!</v>
      </c>
      <c r="P19" s="303">
        <f>SUMIF('8-Additionele kosten'!A:A,A19,'8-Additionele kosten'!F:F)</f>
        <v>0</v>
      </c>
      <c r="Q19" s="303">
        <f>SUMIF('10-Glasbewassing'!A:A,A19,'10-Glasbewassing'!G:G)</f>
        <v>0</v>
      </c>
      <c r="R19" s="303" t="e">
        <f t="shared" si="4"/>
        <v>#DIV/0!</v>
      </c>
      <c r="S19" s="303" t="e">
        <f t="shared" si="5"/>
        <v>#DIV/0!</v>
      </c>
      <c r="T19" s="17"/>
      <c r="U19" s="17"/>
      <c r="V19" s="17"/>
      <c r="W19" s="17"/>
      <c r="X19" s="17"/>
      <c r="Y19" s="17"/>
      <c r="Z19" s="17"/>
      <c r="AA19" s="17"/>
      <c r="AB19" s="17"/>
      <c r="AC19" s="17"/>
      <c r="AD19" s="17"/>
      <c r="AE19" s="17"/>
    </row>
    <row r="20" spans="1:31" ht="15" customHeight="1">
      <c r="A20" s="420" t="s">
        <v>550</v>
      </c>
      <c r="B20" s="427">
        <f>SUMIF('4-Basis ruimtestaat'!B:B,'2-Kosten per locatie'!A20,'4-Basis ruimtestaat'!J:J)</f>
        <v>2775.79</v>
      </c>
      <c r="C20" s="370">
        <v>1</v>
      </c>
      <c r="D20" s="385">
        <f>_xlfn.MAXIFS('4-Basis ruimtestaat'!L:L,'4-Basis ruimtestaat'!B:B,'2-Kosten per locatie'!A20)</f>
        <v>200</v>
      </c>
      <c r="E20" s="385">
        <f>_xlfn.MAXIFS('4-Basis ruimtestaat'!M:M,'4-Basis ruimtestaat'!B:B,'2-Kosten per locatie'!A20)</f>
        <v>0</v>
      </c>
      <c r="F20" s="302" t="e">
        <f>SUMIF('4-Basis ruimtestaat'!B:B,'2-Kosten per locatie'!A20,'4-Basis ruimtestaat'!N:N)</f>
        <v>#DIV/0!</v>
      </c>
      <c r="G20" s="302">
        <f>SUMIF('4-Basis ruimtestaat'!B:B,'2-Kosten per locatie'!A20,'4-Basis ruimtestaat'!O:O)</f>
        <v>0</v>
      </c>
      <c r="H20" s="371" t="e">
        <f t="shared" si="0"/>
        <v>#DIV/0!</v>
      </c>
      <c r="I20" s="371">
        <f t="shared" si="1"/>
        <v>0</v>
      </c>
      <c r="J20" s="302" t="e">
        <f t="shared" si="2"/>
        <v>#DIV/0!</v>
      </c>
      <c r="K20" s="302">
        <f t="shared" si="3"/>
        <v>0</v>
      </c>
      <c r="L20" s="388" t="e">
        <f>(F20+H20)*'6-Opbouw uurtarief productie'!$E$47</f>
        <v>#DIV/0!</v>
      </c>
      <c r="M20" s="389" t="e">
        <f>(G20+I20)*'6-Opbouw uurtarief productie'!$E$47</f>
        <v>#DIV/0!</v>
      </c>
      <c r="N20" s="387" t="e">
        <f>J20*'7-Opbouw uurtarief toezicht'!$E$47</f>
        <v>#DIV/0!</v>
      </c>
      <c r="O20" s="303" t="e">
        <f>K20*'7-Opbouw uurtarief toezicht'!$E$47</f>
        <v>#DIV/0!</v>
      </c>
      <c r="P20" s="303">
        <f>SUMIF('8-Additionele kosten'!A:A,A20,'8-Additionele kosten'!F:F)</f>
        <v>0</v>
      </c>
      <c r="Q20" s="303">
        <f>SUMIF('10-Glasbewassing'!A:A,A20,'10-Glasbewassing'!G:G)</f>
        <v>0</v>
      </c>
      <c r="R20" s="303" t="e">
        <f t="shared" si="4"/>
        <v>#DIV/0!</v>
      </c>
      <c r="S20" s="303" t="e">
        <f t="shared" si="5"/>
        <v>#DIV/0!</v>
      </c>
      <c r="T20" s="17"/>
      <c r="U20" s="17"/>
      <c r="V20" s="17"/>
      <c r="W20" s="17"/>
      <c r="X20" s="17"/>
      <c r="Y20" s="17"/>
      <c r="Z20" s="17"/>
      <c r="AA20" s="17"/>
      <c r="AB20" s="17"/>
      <c r="AC20" s="17"/>
      <c r="AD20" s="17"/>
      <c r="AE20" s="17"/>
    </row>
    <row r="21" spans="1:31" ht="15" customHeight="1">
      <c r="A21" s="420" t="s">
        <v>557</v>
      </c>
      <c r="B21" s="427">
        <f>SUMIF('4-Basis ruimtestaat'!B:B,'2-Kosten per locatie'!A21,'4-Basis ruimtestaat'!J:J)</f>
        <v>3168.5099999999989</v>
      </c>
      <c r="C21" s="370">
        <v>1</v>
      </c>
      <c r="D21" s="385">
        <f>_xlfn.MAXIFS('4-Basis ruimtestaat'!L:L,'4-Basis ruimtestaat'!B:B,'2-Kosten per locatie'!A21)</f>
        <v>200</v>
      </c>
      <c r="E21" s="385">
        <f>_xlfn.MAXIFS('4-Basis ruimtestaat'!M:M,'4-Basis ruimtestaat'!B:B,'2-Kosten per locatie'!A21)</f>
        <v>0</v>
      </c>
      <c r="F21" s="302" t="e">
        <f>SUMIF('4-Basis ruimtestaat'!B:B,'2-Kosten per locatie'!A21,'4-Basis ruimtestaat'!N:N)</f>
        <v>#DIV/0!</v>
      </c>
      <c r="G21" s="302">
        <f>SUMIF('4-Basis ruimtestaat'!B:B,'2-Kosten per locatie'!A21,'4-Basis ruimtestaat'!O:O)</f>
        <v>0</v>
      </c>
      <c r="H21" s="371" t="e">
        <f t="shared" si="0"/>
        <v>#DIV/0!</v>
      </c>
      <c r="I21" s="371">
        <f t="shared" si="1"/>
        <v>0</v>
      </c>
      <c r="J21" s="302" t="e">
        <f t="shared" si="2"/>
        <v>#DIV/0!</v>
      </c>
      <c r="K21" s="302">
        <f t="shared" si="3"/>
        <v>0</v>
      </c>
      <c r="L21" s="388" t="e">
        <f>(F21+H21)*'6-Opbouw uurtarief productie'!$E$47</f>
        <v>#DIV/0!</v>
      </c>
      <c r="M21" s="389" t="e">
        <f>(G21+I21)*'6-Opbouw uurtarief productie'!$E$47</f>
        <v>#DIV/0!</v>
      </c>
      <c r="N21" s="387" t="e">
        <f>J21*'7-Opbouw uurtarief toezicht'!$E$47</f>
        <v>#DIV/0!</v>
      </c>
      <c r="O21" s="303" t="e">
        <f>K21*'7-Opbouw uurtarief toezicht'!$E$47</f>
        <v>#DIV/0!</v>
      </c>
      <c r="P21" s="303">
        <f>SUMIF('8-Additionele kosten'!A:A,A21,'8-Additionele kosten'!F:F)</f>
        <v>0</v>
      </c>
      <c r="Q21" s="303">
        <f>SUMIF('10-Glasbewassing'!A:A,A21,'10-Glasbewassing'!G:G)</f>
        <v>0</v>
      </c>
      <c r="R21" s="303" t="e">
        <f t="shared" si="4"/>
        <v>#DIV/0!</v>
      </c>
      <c r="S21" s="303" t="e">
        <f t="shared" si="5"/>
        <v>#DIV/0!</v>
      </c>
      <c r="T21" s="17"/>
      <c r="U21" s="17"/>
      <c r="V21" s="17"/>
      <c r="W21" s="17"/>
      <c r="X21" s="17"/>
      <c r="Y21" s="17"/>
      <c r="Z21" s="17"/>
      <c r="AA21" s="17"/>
      <c r="AB21" s="17"/>
      <c r="AC21" s="17"/>
      <c r="AD21" s="17"/>
      <c r="AE21" s="17"/>
    </row>
    <row r="22" spans="1:31" ht="15" customHeight="1">
      <c r="A22" s="420" t="s">
        <v>562</v>
      </c>
      <c r="B22" s="427">
        <f>SUMIF('4-Basis ruimtestaat'!B:B,'2-Kosten per locatie'!A22,'4-Basis ruimtestaat'!J:J)</f>
        <v>2204.7800000000007</v>
      </c>
      <c r="C22" s="370">
        <v>1</v>
      </c>
      <c r="D22" s="385">
        <f>_xlfn.MAXIFS('4-Basis ruimtestaat'!L:L,'4-Basis ruimtestaat'!B:B,'2-Kosten per locatie'!A22)</f>
        <v>200</v>
      </c>
      <c r="E22" s="385">
        <f>_xlfn.MAXIFS('4-Basis ruimtestaat'!M:M,'4-Basis ruimtestaat'!B:B,'2-Kosten per locatie'!A22)</f>
        <v>0</v>
      </c>
      <c r="F22" s="302" t="e">
        <f>SUMIF('4-Basis ruimtestaat'!B:B,'2-Kosten per locatie'!A22,'4-Basis ruimtestaat'!N:N)</f>
        <v>#DIV/0!</v>
      </c>
      <c r="G22" s="302">
        <f>SUMIF('4-Basis ruimtestaat'!B:B,'2-Kosten per locatie'!A22,'4-Basis ruimtestaat'!O:O)</f>
        <v>0</v>
      </c>
      <c r="H22" s="371" t="e">
        <f t="shared" si="0"/>
        <v>#DIV/0!</v>
      </c>
      <c r="I22" s="371">
        <f t="shared" si="1"/>
        <v>0</v>
      </c>
      <c r="J22" s="302" t="e">
        <f t="shared" si="2"/>
        <v>#DIV/0!</v>
      </c>
      <c r="K22" s="302">
        <f t="shared" si="3"/>
        <v>0</v>
      </c>
      <c r="L22" s="388" t="e">
        <f>(F22+H22)*'6-Opbouw uurtarief productie'!$E$47</f>
        <v>#DIV/0!</v>
      </c>
      <c r="M22" s="389" t="e">
        <f>(G22+I22)*'6-Opbouw uurtarief productie'!$E$47</f>
        <v>#DIV/0!</v>
      </c>
      <c r="N22" s="387" t="e">
        <f>J22*'7-Opbouw uurtarief toezicht'!$E$47</f>
        <v>#DIV/0!</v>
      </c>
      <c r="O22" s="303" t="e">
        <f>K22*'7-Opbouw uurtarief toezicht'!$E$47</f>
        <v>#DIV/0!</v>
      </c>
      <c r="P22" s="303">
        <f>SUMIF('8-Additionele kosten'!A:A,A22,'8-Additionele kosten'!F:F)</f>
        <v>0</v>
      </c>
      <c r="Q22" s="303">
        <f>SUMIF('10-Glasbewassing'!A:A,A22,'10-Glasbewassing'!G:G)</f>
        <v>0</v>
      </c>
      <c r="R22" s="303" t="e">
        <f t="shared" si="4"/>
        <v>#DIV/0!</v>
      </c>
      <c r="S22" s="303" t="e">
        <f t="shared" si="5"/>
        <v>#DIV/0!</v>
      </c>
      <c r="T22" s="17"/>
      <c r="U22" s="17"/>
      <c r="V22" s="17"/>
      <c r="W22" s="17"/>
      <c r="X22" s="17"/>
      <c r="Y22" s="17"/>
      <c r="Z22" s="17"/>
      <c r="AA22" s="17"/>
      <c r="AB22" s="17"/>
      <c r="AC22" s="17"/>
      <c r="AD22" s="17"/>
      <c r="AE22" s="17"/>
    </row>
    <row r="23" spans="1:31" ht="15" customHeight="1">
      <c r="A23" s="420" t="s">
        <v>392</v>
      </c>
      <c r="B23" s="427">
        <f>SUMIF('4-Basis ruimtestaat'!B:B,'2-Kosten per locatie'!A23,'4-Basis ruimtestaat'!J:J)</f>
        <v>3163.4099999999994</v>
      </c>
      <c r="C23" s="370">
        <v>1</v>
      </c>
      <c r="D23" s="385">
        <f>_xlfn.MAXIFS('4-Basis ruimtestaat'!L:L,'4-Basis ruimtestaat'!B:B,'2-Kosten per locatie'!A23)</f>
        <v>200</v>
      </c>
      <c r="E23" s="385">
        <f>_xlfn.MAXIFS('4-Basis ruimtestaat'!M:M,'4-Basis ruimtestaat'!B:B,'2-Kosten per locatie'!A23)</f>
        <v>0</v>
      </c>
      <c r="F23" s="302" t="e">
        <f>SUMIF('4-Basis ruimtestaat'!B:B,'2-Kosten per locatie'!A23,'4-Basis ruimtestaat'!N:N)</f>
        <v>#DIV/0!</v>
      </c>
      <c r="G23" s="302">
        <f>SUMIF('4-Basis ruimtestaat'!B:B,'2-Kosten per locatie'!A23,'4-Basis ruimtestaat'!O:O)</f>
        <v>0</v>
      </c>
      <c r="H23" s="371" t="e">
        <f t="shared" ref="H23:H25" si="6">IF(F23&lt;(D23*$E$2),D23*$E$2-F23,0)</f>
        <v>#DIV/0!</v>
      </c>
      <c r="I23" s="371">
        <f t="shared" ref="I23:I25" si="7">IF(G23&lt;(E23*$E$2),E23*$E$2-G23,0)</f>
        <v>0</v>
      </c>
      <c r="J23" s="302" t="e">
        <f t="shared" si="2"/>
        <v>#DIV/0!</v>
      </c>
      <c r="K23" s="302">
        <f t="shared" si="3"/>
        <v>0</v>
      </c>
      <c r="L23" s="388" t="e">
        <f>(F23+H23)*'6-Opbouw uurtarief productie'!$E$47</f>
        <v>#DIV/0!</v>
      </c>
      <c r="M23" s="389" t="e">
        <f>(G23+I23)*'6-Opbouw uurtarief productie'!$E$47</f>
        <v>#DIV/0!</v>
      </c>
      <c r="N23" s="387" t="e">
        <f>J23*'7-Opbouw uurtarief toezicht'!$E$47</f>
        <v>#DIV/0!</v>
      </c>
      <c r="O23" s="303" t="e">
        <f>K23*'7-Opbouw uurtarief toezicht'!$E$47</f>
        <v>#DIV/0!</v>
      </c>
      <c r="P23" s="303">
        <f>SUMIF('8-Additionele kosten'!A:A,A23,'8-Additionele kosten'!F:F)</f>
        <v>0</v>
      </c>
      <c r="Q23" s="303">
        <f>SUMIF('10-Glasbewassing'!A:A,A23,'10-Glasbewassing'!G:G)</f>
        <v>0</v>
      </c>
      <c r="R23" s="303" t="e">
        <f t="shared" si="4"/>
        <v>#DIV/0!</v>
      </c>
      <c r="S23" s="303" t="e">
        <f t="shared" si="5"/>
        <v>#DIV/0!</v>
      </c>
      <c r="T23" s="17"/>
      <c r="U23" s="17"/>
      <c r="V23" s="17"/>
      <c r="W23" s="17"/>
      <c r="X23" s="17"/>
      <c r="Y23" s="17"/>
      <c r="Z23" s="17"/>
      <c r="AA23" s="17"/>
      <c r="AB23" s="17"/>
      <c r="AC23" s="17"/>
      <c r="AD23" s="17"/>
      <c r="AE23" s="17"/>
    </row>
    <row r="24" spans="1:31" ht="15" customHeight="1">
      <c r="A24" s="420" t="s">
        <v>567</v>
      </c>
      <c r="B24" s="427">
        <f>SUMIF('4-Basis ruimtestaat'!B:B,'2-Kosten per locatie'!A24,'4-Basis ruimtestaat'!J:J)</f>
        <v>1763.0899999999995</v>
      </c>
      <c r="C24" s="370">
        <v>1</v>
      </c>
      <c r="D24" s="385">
        <f>_xlfn.MAXIFS('4-Basis ruimtestaat'!L:L,'4-Basis ruimtestaat'!B:B,'2-Kosten per locatie'!A24)</f>
        <v>200</v>
      </c>
      <c r="E24" s="385">
        <f>_xlfn.MAXIFS('4-Basis ruimtestaat'!M:M,'4-Basis ruimtestaat'!B:B,'2-Kosten per locatie'!A24)</f>
        <v>0</v>
      </c>
      <c r="F24" s="302" t="e">
        <f>SUMIF('4-Basis ruimtestaat'!B:B,'2-Kosten per locatie'!A24,'4-Basis ruimtestaat'!N:N)</f>
        <v>#DIV/0!</v>
      </c>
      <c r="G24" s="302">
        <f>SUMIF('4-Basis ruimtestaat'!B:B,'2-Kosten per locatie'!A24,'4-Basis ruimtestaat'!O:O)</f>
        <v>0</v>
      </c>
      <c r="H24" s="371" t="e">
        <f t="shared" si="6"/>
        <v>#DIV/0!</v>
      </c>
      <c r="I24" s="371">
        <f t="shared" si="7"/>
        <v>0</v>
      </c>
      <c r="J24" s="302" t="e">
        <f t="shared" si="2"/>
        <v>#DIV/0!</v>
      </c>
      <c r="K24" s="302">
        <f t="shared" si="3"/>
        <v>0</v>
      </c>
      <c r="L24" s="388" t="e">
        <f>(F24+H24)*'6-Opbouw uurtarief productie'!$E$47</f>
        <v>#DIV/0!</v>
      </c>
      <c r="M24" s="389" t="e">
        <f>(G24+I24)*'6-Opbouw uurtarief productie'!$E$47</f>
        <v>#DIV/0!</v>
      </c>
      <c r="N24" s="387" t="e">
        <f>J24*'7-Opbouw uurtarief toezicht'!$E$47</f>
        <v>#DIV/0!</v>
      </c>
      <c r="O24" s="303" t="e">
        <f>K24*'7-Opbouw uurtarief toezicht'!$E$47</f>
        <v>#DIV/0!</v>
      </c>
      <c r="P24" s="303">
        <f>SUMIF('8-Additionele kosten'!A:A,A24,'8-Additionele kosten'!F:F)</f>
        <v>0</v>
      </c>
      <c r="Q24" s="303">
        <f>SUMIF('10-Glasbewassing'!A:A,A24,'10-Glasbewassing'!G:G)</f>
        <v>0</v>
      </c>
      <c r="R24" s="303" t="e">
        <f t="shared" si="4"/>
        <v>#DIV/0!</v>
      </c>
      <c r="S24" s="303" t="e">
        <f t="shared" si="5"/>
        <v>#DIV/0!</v>
      </c>
      <c r="T24" s="17"/>
      <c r="U24" s="17"/>
      <c r="V24" s="17"/>
      <c r="W24" s="17"/>
      <c r="X24" s="17"/>
      <c r="Y24" s="17"/>
      <c r="Z24" s="17"/>
      <c r="AA24" s="17"/>
      <c r="AB24" s="17"/>
      <c r="AC24" s="17"/>
      <c r="AD24" s="17"/>
      <c r="AE24" s="17"/>
    </row>
    <row r="25" spans="1:31" ht="15" customHeight="1">
      <c r="A25" s="421" t="s">
        <v>573</v>
      </c>
      <c r="B25" s="427">
        <f>SUMIF('4-Basis ruimtestaat'!B:B,'2-Kosten per locatie'!A25,'4-Basis ruimtestaat'!J:J)</f>
        <v>1737.9799999999993</v>
      </c>
      <c r="C25" s="370">
        <v>1</v>
      </c>
      <c r="D25" s="385">
        <f>_xlfn.MAXIFS('4-Basis ruimtestaat'!L:L,'4-Basis ruimtestaat'!B:B,'2-Kosten per locatie'!A25)</f>
        <v>200</v>
      </c>
      <c r="E25" s="385">
        <f>_xlfn.MAXIFS('4-Basis ruimtestaat'!M:M,'4-Basis ruimtestaat'!B:B,'2-Kosten per locatie'!A25)</f>
        <v>0</v>
      </c>
      <c r="F25" s="302" t="e">
        <f>SUMIF('4-Basis ruimtestaat'!B:B,'2-Kosten per locatie'!A25,'4-Basis ruimtestaat'!N:N)</f>
        <v>#DIV/0!</v>
      </c>
      <c r="G25" s="302">
        <f>SUMIF('4-Basis ruimtestaat'!B:B,'2-Kosten per locatie'!A25,'4-Basis ruimtestaat'!O:O)</f>
        <v>0</v>
      </c>
      <c r="H25" s="371" t="e">
        <f t="shared" si="6"/>
        <v>#DIV/0!</v>
      </c>
      <c r="I25" s="371">
        <f t="shared" si="7"/>
        <v>0</v>
      </c>
      <c r="J25" s="302" t="e">
        <f t="shared" si="2"/>
        <v>#DIV/0!</v>
      </c>
      <c r="K25" s="302">
        <f t="shared" si="3"/>
        <v>0</v>
      </c>
      <c r="L25" s="388" t="e">
        <f>(F25+H25)*'6-Opbouw uurtarief productie'!$E$47</f>
        <v>#DIV/0!</v>
      </c>
      <c r="M25" s="389" t="e">
        <f>(G25+I25)*'6-Opbouw uurtarief productie'!$E$47</f>
        <v>#DIV/0!</v>
      </c>
      <c r="N25" s="387" t="e">
        <f>J25*'7-Opbouw uurtarief toezicht'!$E$47</f>
        <v>#DIV/0!</v>
      </c>
      <c r="O25" s="303" t="e">
        <f>K25*'7-Opbouw uurtarief toezicht'!$E$47</f>
        <v>#DIV/0!</v>
      </c>
      <c r="P25" s="303">
        <f>SUMIF('8-Additionele kosten'!A:A,A25,'8-Additionele kosten'!F:F)</f>
        <v>0</v>
      </c>
      <c r="Q25" s="303">
        <f>SUMIF('10-Glasbewassing'!A:A,A25,'10-Glasbewassing'!G:G)</f>
        <v>0</v>
      </c>
      <c r="R25" s="303" t="e">
        <f t="shared" si="4"/>
        <v>#DIV/0!</v>
      </c>
      <c r="S25" s="303" t="e">
        <f t="shared" si="5"/>
        <v>#DIV/0!</v>
      </c>
      <c r="T25" s="17"/>
      <c r="U25" s="17"/>
      <c r="V25" s="17"/>
      <c r="W25" s="17"/>
      <c r="X25" s="17"/>
      <c r="Y25" s="17"/>
      <c r="Z25" s="17"/>
      <c r="AA25" s="17"/>
      <c r="AB25" s="17"/>
      <c r="AC25" s="17"/>
      <c r="AD25" s="17"/>
      <c r="AE25" s="17"/>
    </row>
    <row r="26" spans="1:31" ht="15" customHeight="1">
      <c r="A26" s="372" t="s">
        <v>190</v>
      </c>
      <c r="B26" s="427">
        <f>SUMIF('4-Basis ruimtestaat'!B:B,'2-Kosten per locatie'!A26,'4-Basis ruimtestaat'!J:J)</f>
        <v>0</v>
      </c>
      <c r="C26" s="370">
        <v>1</v>
      </c>
      <c r="D26" s="385">
        <f>_xlfn.MAXIFS('4-Basis ruimtestaat'!L:L,'4-Basis ruimtestaat'!B:B,'2-Kosten per locatie'!A26)</f>
        <v>0</v>
      </c>
      <c r="E26" s="385">
        <f>_xlfn.MAXIFS('4-Basis ruimtestaat'!M:M,'4-Basis ruimtestaat'!B:B,'2-Kosten per locatie'!A26)</f>
        <v>0</v>
      </c>
      <c r="F26" s="302">
        <f>SUMIF('4-Basis ruimtestaat'!B:B,'2-Kosten per locatie'!A26,'4-Basis ruimtestaat'!N:N)*C26</f>
        <v>0</v>
      </c>
      <c r="G26" s="302">
        <f>SUMIF('4-Basis ruimtestaat'!B:B,'2-Kosten per locatie'!A26,'4-Basis ruimtestaat'!O:O)*C26</f>
        <v>0</v>
      </c>
      <c r="H26" s="371">
        <f t="shared" ref="H26:I26" si="8">IF(F26&lt;(D26*$E$2),D26*$E$2-F26,0)</f>
        <v>0</v>
      </c>
      <c r="I26" s="371">
        <f t="shared" si="8"/>
        <v>0</v>
      </c>
      <c r="J26" s="302">
        <f t="shared" si="2"/>
        <v>0</v>
      </c>
      <c r="K26" s="302">
        <f t="shared" si="3"/>
        <v>0</v>
      </c>
      <c r="L26" s="388" t="e">
        <f>(F26+H26)*'6-Opbouw uurtarief productie'!$E$47</f>
        <v>#DIV/0!</v>
      </c>
      <c r="M26" s="389" t="e">
        <f>(G26+I26)*'6-Opbouw uurtarief productie'!$E$47</f>
        <v>#DIV/0!</v>
      </c>
      <c r="N26" s="387" t="e">
        <f>J26*'7-Opbouw uurtarief toezicht'!$E$47</f>
        <v>#DIV/0!</v>
      </c>
      <c r="O26" s="303" t="e">
        <f>K26*'7-Opbouw uurtarief toezicht'!$E$47</f>
        <v>#DIV/0!</v>
      </c>
      <c r="P26" s="303">
        <f>SUMIF('8-Additionele kosten'!A:A,A26,'8-Additionele kosten'!F:F)</f>
        <v>0</v>
      </c>
      <c r="Q26" s="303">
        <f>SUMIF('10-Glasbewassing'!A:A,A26,'10-Glasbewassing'!G:G)</f>
        <v>0</v>
      </c>
      <c r="R26" s="303" t="e">
        <f t="shared" si="4"/>
        <v>#DIV/0!</v>
      </c>
      <c r="S26" s="303" t="e">
        <f t="shared" si="5"/>
        <v>#DIV/0!</v>
      </c>
      <c r="T26" s="17"/>
      <c r="U26" s="17"/>
      <c r="V26" s="17"/>
      <c r="W26" s="17"/>
      <c r="X26" s="17"/>
      <c r="Y26" s="17"/>
      <c r="Z26" s="17"/>
      <c r="AA26" s="17"/>
      <c r="AB26" s="17"/>
      <c r="AC26" s="17"/>
      <c r="AD26" s="17"/>
      <c r="AE26" s="17"/>
    </row>
    <row r="27" spans="1:31" s="23" customFormat="1" ht="15" customHeight="1">
      <c r="A27" s="22" t="s">
        <v>9</v>
      </c>
      <c r="B27" s="428">
        <f>SUM(B13:B26)</f>
        <v>23450.289999999997</v>
      </c>
      <c r="C27" s="374"/>
      <c r="D27" s="349"/>
      <c r="E27" s="349"/>
      <c r="F27" s="426" t="e">
        <f t="shared" ref="F27:S27" si="9">SUM(F13:F26)</f>
        <v>#DIV/0!</v>
      </c>
      <c r="G27" s="426">
        <f t="shared" si="9"/>
        <v>0</v>
      </c>
      <c r="H27" s="426" t="e">
        <f t="shared" si="9"/>
        <v>#DIV/0!</v>
      </c>
      <c r="I27" s="426">
        <f t="shared" si="9"/>
        <v>0</v>
      </c>
      <c r="J27" s="426" t="e">
        <f t="shared" si="9"/>
        <v>#DIV/0!</v>
      </c>
      <c r="K27" s="426">
        <f t="shared" si="9"/>
        <v>0</v>
      </c>
      <c r="L27" s="422" t="e">
        <f t="shared" si="9"/>
        <v>#DIV/0!</v>
      </c>
      <c r="M27" s="422" t="e">
        <f t="shared" si="9"/>
        <v>#DIV/0!</v>
      </c>
      <c r="N27" s="422" t="e">
        <f t="shared" si="9"/>
        <v>#DIV/0!</v>
      </c>
      <c r="O27" s="422" t="e">
        <f t="shared" si="9"/>
        <v>#DIV/0!</v>
      </c>
      <c r="P27" s="422">
        <f t="shared" si="9"/>
        <v>0</v>
      </c>
      <c r="Q27" s="422">
        <f t="shared" si="9"/>
        <v>0</v>
      </c>
      <c r="R27" s="422" t="e">
        <f t="shared" si="9"/>
        <v>#DIV/0!</v>
      </c>
      <c r="S27" s="422" t="e">
        <f t="shared" si="9"/>
        <v>#DIV/0!</v>
      </c>
    </row>
  </sheetData>
  <printOptions horizontalCentered="1" gridLinesSet="0"/>
  <pageMargins left="0.19685039370078741" right="0.19685039370078741" top="0.59055118110236227" bottom="0.78740157480314965" header="0.39370078740157483" footer="0.19685039370078741"/>
  <pageSetup paperSize="9" scale="35" fitToHeight="0" orientation="landscape" r:id="rId1"/>
  <headerFooter alignWithMargins="0">
    <oddFooter>&amp;L&amp;"Verdana,Standaard"&amp;F-&amp;A
Atir b.v. ©&amp;R&amp;"Verdana,Standaard"printversie &amp;D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L38"/>
  <sheetViews>
    <sheetView showGridLines="0" zoomScaleNormal="100" workbookViewId="0">
      <pane ySplit="9" topLeftCell="A10" activePane="bottomLeft" state="frozen"/>
      <selection activeCell="B1" sqref="B1"/>
      <selection pane="bottomLeft" activeCell="J9" sqref="J9"/>
    </sheetView>
  </sheetViews>
  <sheetFormatPr defaultColWidth="9.109375" defaultRowHeight="13.2"/>
  <cols>
    <col min="1" max="1" width="29.6640625" style="3" customWidth="1"/>
    <col min="2" max="2" width="9.109375" style="3" customWidth="1"/>
    <col min="3" max="6" width="9.109375" style="3"/>
    <col min="7" max="7" width="9.5546875" style="3" customWidth="1"/>
    <col min="8" max="8" width="9.109375" style="3"/>
    <col min="9" max="9" width="9.109375" style="28"/>
    <col min="10" max="10" width="10.109375" style="3" customWidth="1"/>
    <col min="11" max="11" width="3" style="3" customWidth="1"/>
    <col min="12" max="12" width="9.109375" style="28"/>
    <col min="13" max="13" width="9.109375" style="3"/>
    <col min="14" max="14" width="30.44140625" style="3" customWidth="1"/>
    <col min="15" max="16384" width="9.109375" style="3"/>
  </cols>
  <sheetData>
    <row r="1" spans="1:12">
      <c r="A1" s="282" t="s">
        <v>22</v>
      </c>
    </row>
    <row r="3" spans="1:12" ht="15">
      <c r="A3" s="26" t="str">
        <f>'2-Kosten per locatie'!A3</f>
        <v>Naam opdrachtgever</v>
      </c>
      <c r="B3" s="52" t="str">
        <f>'2-Kosten per locatie'!B3</f>
        <v>Stichting Christelijk Onderwijs Haaglanden</v>
      </c>
      <c r="C3" s="281"/>
    </row>
    <row r="4" spans="1:12" ht="15">
      <c r="A4" s="26" t="str">
        <f>'2-Kosten per locatie'!A4</f>
        <v>Calculatie onderdeel</v>
      </c>
      <c r="B4" s="52" t="str">
        <f ca="1">MID(CELL("bestandsnaam",$B$7),SEARCH("]",CELL("bestandsnaam",$B$7),1)+1,256)</f>
        <v>3-Productie normen</v>
      </c>
      <c r="C4" s="52"/>
    </row>
    <row r="5" spans="1:12" ht="15">
      <c r="A5" s="26" t="str">
        <f>'2-Kosten per locatie'!A5</f>
        <v>Gebouw/plaats</v>
      </c>
      <c r="B5" s="52" t="str">
        <f>'2-Kosten per locatie'!B5</f>
        <v>Den Haag</v>
      </c>
      <c r="C5" s="52"/>
    </row>
    <row r="6" spans="1:12" ht="15">
      <c r="A6" s="26" t="str">
        <f>'2-Kosten per locatie'!A6</f>
        <v>Referentie nummer</v>
      </c>
      <c r="B6" s="52" t="str">
        <f>'2-Kosten per locatie'!B6</f>
        <v>SCOH-EA-DK-RT-2023</v>
      </c>
      <c r="C6" s="52"/>
      <c r="E6" s="279" t="s">
        <v>161</v>
      </c>
      <c r="F6" s="280"/>
      <c r="G6" s="50" t="e">
        <f>SUM('4-Basis ruimtestaat'!U:U)/SUM('4-Basis ruimtestaat'!N:O)</f>
        <v>#DIV/0!</v>
      </c>
      <c r="H6" s="51" t="s">
        <v>162</v>
      </c>
    </row>
    <row r="7" spans="1:12">
      <c r="A7" s="29"/>
      <c r="B7" s="30"/>
      <c r="C7" s="30"/>
      <c r="D7" s="31"/>
      <c r="E7" s="32"/>
      <c r="F7" s="32"/>
      <c r="G7" s="33"/>
      <c r="J7" s="34"/>
      <c r="K7" s="35"/>
    </row>
    <row r="8" spans="1:12" ht="27.75" customHeight="1">
      <c r="A8" s="47" t="s">
        <v>95</v>
      </c>
      <c r="B8" s="48">
        <v>40</v>
      </c>
      <c r="C8" s="418">
        <v>80</v>
      </c>
      <c r="D8" s="418">
        <v>120</v>
      </c>
      <c r="E8" s="418">
        <v>160</v>
      </c>
      <c r="F8" s="418">
        <v>200</v>
      </c>
      <c r="G8" s="418">
        <v>255</v>
      </c>
      <c r="J8" s="283">
        <v>0</v>
      </c>
      <c r="K8" s="36"/>
    </row>
    <row r="9" spans="1:12" ht="58.2" customHeight="1">
      <c r="A9" s="274" t="s">
        <v>51</v>
      </c>
      <c r="B9" s="459" t="s">
        <v>116</v>
      </c>
      <c r="C9" s="460"/>
      <c r="D9" s="460"/>
      <c r="E9" s="460"/>
      <c r="F9" s="460"/>
      <c r="G9" s="460"/>
      <c r="I9" s="273" t="s">
        <v>163</v>
      </c>
      <c r="J9" s="49" t="s">
        <v>202</v>
      </c>
      <c r="K9" s="36"/>
      <c r="L9" s="273" t="s">
        <v>96</v>
      </c>
    </row>
    <row r="10" spans="1:12">
      <c r="A10" s="411" t="s">
        <v>169</v>
      </c>
      <c r="B10" s="285"/>
      <c r="C10" s="285"/>
      <c r="D10" s="428"/>
      <c r="E10" s="428"/>
      <c r="F10" s="285"/>
      <c r="G10" s="285"/>
      <c r="I10" s="275">
        <f>SUMIF('4-Basis ruimtestaat'!H:H,'3-Productie normen'!A10,'4-Basis ruimtestaat'!J:J)</f>
        <v>1373.03</v>
      </c>
      <c r="J10" s="390"/>
      <c r="K10" s="35"/>
      <c r="L10" s="419" t="s">
        <v>102</v>
      </c>
    </row>
    <row r="11" spans="1:12">
      <c r="A11" s="417" t="s">
        <v>234</v>
      </c>
      <c r="B11" s="428"/>
      <c r="C11" s="428"/>
      <c r="D11" s="428"/>
      <c r="E11" s="428"/>
      <c r="F11" s="285"/>
      <c r="G11" s="428"/>
      <c r="I11" s="275">
        <f>SUMIF('4-Basis ruimtestaat'!H:H,'3-Productie normen'!A11,'4-Basis ruimtestaat'!J:J)</f>
        <v>56.400000000000006</v>
      </c>
      <c r="L11" s="419" t="s">
        <v>104</v>
      </c>
    </row>
    <row r="12" spans="1:12">
      <c r="A12" s="417" t="s">
        <v>90</v>
      </c>
      <c r="B12" s="428"/>
      <c r="C12" s="428"/>
      <c r="D12" s="428"/>
      <c r="E12" s="428"/>
      <c r="F12" s="285"/>
      <c r="G12" s="428"/>
      <c r="I12" s="275">
        <f>SUMIF('4-Basis ruimtestaat'!H:H,'3-Productie normen'!A12,'4-Basis ruimtestaat'!J:J)</f>
        <v>231.37000000000003</v>
      </c>
      <c r="L12" s="419" t="s">
        <v>103</v>
      </c>
    </row>
    <row r="13" spans="1:12">
      <c r="A13" s="417" t="s">
        <v>230</v>
      </c>
      <c r="B13" s="428"/>
      <c r="C13" s="428"/>
      <c r="D13" s="428"/>
      <c r="E13" s="428"/>
      <c r="F13" s="285"/>
      <c r="G13" s="285"/>
      <c r="I13" s="275">
        <f>SUMIF('4-Basis ruimtestaat'!H:H,'3-Productie normen'!A13,'4-Basis ruimtestaat'!J:J)</f>
        <v>5065.5999999999976</v>
      </c>
      <c r="L13" s="419" t="s">
        <v>103</v>
      </c>
    </row>
    <row r="14" spans="1:12">
      <c r="A14" s="417" t="s">
        <v>228</v>
      </c>
      <c r="B14" s="285"/>
      <c r="C14" s="428"/>
      <c r="D14" s="428"/>
      <c r="E14" s="428"/>
      <c r="F14" s="285"/>
      <c r="G14" s="428"/>
      <c r="I14" s="275">
        <f>SUMIF('4-Basis ruimtestaat'!H:H,'3-Productie normen'!A14,'4-Basis ruimtestaat'!J:J)</f>
        <v>799.28000000000009</v>
      </c>
      <c r="L14" s="419" t="s">
        <v>103</v>
      </c>
    </row>
    <row r="15" spans="1:12">
      <c r="A15" s="417" t="s">
        <v>235</v>
      </c>
      <c r="B15" s="285"/>
      <c r="C15" s="428"/>
      <c r="D15" s="428"/>
      <c r="E15" s="428"/>
      <c r="F15" s="285"/>
      <c r="G15" s="428"/>
      <c r="I15" s="275">
        <f>SUMIF('4-Basis ruimtestaat'!H:H,'3-Productie normen'!A15,'4-Basis ruimtestaat'!J:J)</f>
        <v>2197.94</v>
      </c>
      <c r="L15" s="419" t="s">
        <v>359</v>
      </c>
    </row>
    <row r="16" spans="1:12">
      <c r="A16" s="417" t="s">
        <v>1</v>
      </c>
      <c r="B16" s="285"/>
      <c r="C16" s="428"/>
      <c r="D16" s="428"/>
      <c r="E16" s="428"/>
      <c r="F16" s="285"/>
      <c r="G16" s="428"/>
      <c r="I16" s="275">
        <f>SUMIF('4-Basis ruimtestaat'!H:H,'3-Productie normen'!A16,'4-Basis ruimtestaat'!J:J)</f>
        <v>337.03999999999996</v>
      </c>
      <c r="L16" s="419" t="s">
        <v>103</v>
      </c>
    </row>
    <row r="17" spans="1:12">
      <c r="A17" s="417" t="s">
        <v>240</v>
      </c>
      <c r="B17" s="428"/>
      <c r="C17" s="285"/>
      <c r="D17" s="285"/>
      <c r="E17" s="428"/>
      <c r="F17" s="285"/>
      <c r="G17" s="428"/>
      <c r="I17" s="275">
        <f>SUMIF('4-Basis ruimtestaat'!H:H,'3-Productie normen'!A17,'4-Basis ruimtestaat'!J:J)</f>
        <v>3906.4799999999991</v>
      </c>
      <c r="L17" s="419" t="s">
        <v>103</v>
      </c>
    </row>
    <row r="18" spans="1:12">
      <c r="A18" s="417" t="s">
        <v>232</v>
      </c>
      <c r="B18" s="285"/>
      <c r="C18" s="428"/>
      <c r="D18" s="428"/>
      <c r="E18" s="285"/>
      <c r="F18" s="285"/>
      <c r="G18" s="428"/>
      <c r="I18" s="275">
        <f>SUMIF('4-Basis ruimtestaat'!H:H,'3-Productie normen'!A18,'4-Basis ruimtestaat'!J:J)</f>
        <v>5066.9499999999989</v>
      </c>
      <c r="L18" s="419" t="s">
        <v>103</v>
      </c>
    </row>
    <row r="19" spans="1:12">
      <c r="A19" s="417" t="s">
        <v>236</v>
      </c>
      <c r="B19" s="428"/>
      <c r="C19" s="428"/>
      <c r="D19" s="428"/>
      <c r="E19" s="428"/>
      <c r="F19" s="285"/>
      <c r="G19" s="428"/>
      <c r="I19" s="275">
        <f>SUMIF('4-Basis ruimtestaat'!H:H,'3-Productie normen'!A19,'4-Basis ruimtestaat'!J:J)</f>
        <v>1.87</v>
      </c>
      <c r="L19" s="419" t="s">
        <v>103</v>
      </c>
    </row>
    <row r="20" spans="1:12">
      <c r="A20" s="417" t="s">
        <v>170</v>
      </c>
      <c r="B20" s="428"/>
      <c r="C20" s="428"/>
      <c r="D20" s="428"/>
      <c r="E20" s="428"/>
      <c r="F20" s="285"/>
      <c r="G20" s="428"/>
      <c r="I20" s="275">
        <f>SUMIF('4-Basis ruimtestaat'!H:H,'3-Productie normen'!A20,'4-Basis ruimtestaat'!J:J)</f>
        <v>85.410000000000011</v>
      </c>
      <c r="L20" s="419" t="s">
        <v>103</v>
      </c>
    </row>
    <row r="21" spans="1:12">
      <c r="A21" s="417" t="s">
        <v>225</v>
      </c>
      <c r="B21" s="285"/>
      <c r="C21" s="428"/>
      <c r="D21" s="428"/>
      <c r="E21" s="428"/>
      <c r="F21" s="285"/>
      <c r="G21" s="285"/>
      <c r="I21" s="275">
        <f>SUMIF('4-Basis ruimtestaat'!H:H,'3-Productie normen'!A21,'4-Basis ruimtestaat'!J:J)</f>
        <v>1329.79</v>
      </c>
      <c r="L21" s="419" t="s">
        <v>103</v>
      </c>
    </row>
    <row r="22" spans="1:12">
      <c r="A22" s="417" t="s">
        <v>17</v>
      </c>
      <c r="B22" s="428"/>
      <c r="C22" s="428"/>
      <c r="D22" s="428"/>
      <c r="E22" s="428"/>
      <c r="F22" s="285"/>
      <c r="G22" s="285"/>
      <c r="I22" s="275">
        <f>SUMIF('4-Basis ruimtestaat'!H:H,'3-Productie normen'!A22,'4-Basis ruimtestaat'!J:J)</f>
        <v>853.57999999999947</v>
      </c>
      <c r="L22" s="419" t="s">
        <v>103</v>
      </c>
    </row>
    <row r="23" spans="1:12">
      <c r="A23" s="417" t="s">
        <v>247</v>
      </c>
      <c r="B23" s="428"/>
      <c r="C23" s="428"/>
      <c r="D23" s="428"/>
      <c r="E23" s="285"/>
      <c r="F23" s="285"/>
      <c r="G23" s="428"/>
      <c r="I23" s="275">
        <f>SUMIF('4-Basis ruimtestaat'!H:H,'3-Productie normen'!A23,'4-Basis ruimtestaat'!J:J)</f>
        <v>685.54000000000008</v>
      </c>
      <c r="L23" s="419" t="s">
        <v>103</v>
      </c>
    </row>
    <row r="24" spans="1:12">
      <c r="A24" s="417" t="s">
        <v>221</v>
      </c>
      <c r="B24" s="428"/>
      <c r="C24" s="428"/>
      <c r="D24" s="428"/>
      <c r="E24" s="428"/>
      <c r="F24" s="285"/>
      <c r="G24" s="428"/>
      <c r="I24" s="275">
        <f>SUMIF('4-Basis ruimtestaat'!H:H,'3-Productie normen'!A24,'4-Basis ruimtestaat'!J:J)</f>
        <v>376.08000000000004</v>
      </c>
      <c r="L24" s="419" t="s">
        <v>103</v>
      </c>
    </row>
    <row r="25" spans="1:12">
      <c r="A25" s="37"/>
      <c r="B25" s="428"/>
      <c r="C25" s="428"/>
      <c r="D25" s="428"/>
      <c r="E25" s="428"/>
      <c r="F25" s="428"/>
      <c r="G25" s="428"/>
      <c r="I25" s="275">
        <f>SUMIF('4-Basis ruimtestaat'!H:H,'3-Productie normen'!A25,'4-Basis ruimtestaat'!J:J)</f>
        <v>0</v>
      </c>
      <c r="L25" s="38"/>
    </row>
    <row r="26" spans="1:12">
      <c r="A26" s="37" t="s">
        <v>98</v>
      </c>
      <c r="B26" s="329"/>
      <c r="C26" s="329"/>
      <c r="D26" s="329"/>
      <c r="E26" s="329"/>
      <c r="F26" s="42"/>
      <c r="G26" s="329"/>
      <c r="I26" s="275">
        <f>SUMIF('4-Basis ruimtestaat'!H:H,'3-Productie normen'!A26,'4-Basis ruimtestaat'!J:J)</f>
        <v>2323.3000000000006</v>
      </c>
      <c r="L26" s="38"/>
    </row>
    <row r="27" spans="1:12">
      <c r="A27" s="37"/>
      <c r="B27" s="39"/>
      <c r="C27" s="39"/>
      <c r="D27" s="39"/>
      <c r="E27" s="39"/>
      <c r="F27" s="43"/>
      <c r="G27" s="39"/>
      <c r="I27" s="275"/>
      <c r="K27" s="36"/>
      <c r="L27" s="38"/>
    </row>
    <row r="28" spans="1:12">
      <c r="A28" s="276" t="s">
        <v>9</v>
      </c>
      <c r="B28" s="172"/>
      <c r="C28" s="172"/>
      <c r="D28" s="172"/>
      <c r="E28" s="172"/>
      <c r="F28" s="44"/>
      <c r="G28" s="172"/>
      <c r="I28" s="278">
        <f>SUM(I10:I27)</f>
        <v>24689.659999999996</v>
      </c>
      <c r="K28" s="35"/>
      <c r="L28" s="277"/>
    </row>
    <row r="29" spans="1:12">
      <c r="I29" s="3"/>
      <c r="K29" s="35"/>
      <c r="L29" s="3"/>
    </row>
    <row r="30" spans="1:12">
      <c r="A30" s="45" t="s">
        <v>160</v>
      </c>
      <c r="B30" s="46">
        <v>2</v>
      </c>
      <c r="C30" s="46">
        <v>3</v>
      </c>
      <c r="D30" s="46">
        <v>4</v>
      </c>
      <c r="E30" s="46">
        <v>5</v>
      </c>
      <c r="F30" s="46">
        <v>6</v>
      </c>
      <c r="G30" s="46">
        <v>7</v>
      </c>
    </row>
    <row r="32" spans="1:12">
      <c r="A32" s="398" t="s">
        <v>178</v>
      </c>
      <c r="B32" s="398" t="s">
        <v>97</v>
      </c>
      <c r="C32" s="399" t="s">
        <v>158</v>
      </c>
    </row>
    <row r="33" spans="1:3">
      <c r="A33" s="403" t="s">
        <v>589</v>
      </c>
      <c r="B33" s="400">
        <v>40</v>
      </c>
      <c r="C33" s="401">
        <v>2</v>
      </c>
    </row>
    <row r="34" spans="1:3">
      <c r="A34" s="403" t="s">
        <v>363</v>
      </c>
      <c r="B34" s="400">
        <v>80</v>
      </c>
      <c r="C34" s="401">
        <v>3</v>
      </c>
    </row>
    <row r="35" spans="1:3">
      <c r="A35" s="403" t="s">
        <v>364</v>
      </c>
      <c r="B35" s="400">
        <v>120</v>
      </c>
      <c r="C35" s="401">
        <v>4</v>
      </c>
    </row>
    <row r="36" spans="1:3">
      <c r="A36" s="403" t="s">
        <v>361</v>
      </c>
      <c r="B36" s="400">
        <v>160</v>
      </c>
      <c r="C36" s="401">
        <v>5</v>
      </c>
    </row>
    <row r="37" spans="1:3">
      <c r="A37" s="403" t="s">
        <v>360</v>
      </c>
      <c r="B37" s="400">
        <v>200</v>
      </c>
      <c r="C37" s="401">
        <v>6</v>
      </c>
    </row>
    <row r="38" spans="1:3">
      <c r="A38" s="403" t="s">
        <v>362</v>
      </c>
      <c r="B38" s="402">
        <v>255</v>
      </c>
      <c r="C38" s="401">
        <v>7</v>
      </c>
    </row>
  </sheetData>
  <sortState xmlns:xlrd2="http://schemas.microsoft.com/office/spreadsheetml/2017/richdata2" ref="A10:L24">
    <sortCondition ref="A10:A24"/>
  </sortState>
  <mergeCells count="1">
    <mergeCell ref="B9:G9"/>
  </mergeCells>
  <pageMargins left="0.7" right="0.7" top="0.75" bottom="0.75" header="0.3" footer="0.3"/>
  <pageSetup paperSize="9" scale="48" orientation="landscape" horizontalDpi="200" verticalDpi="200" r:id="rId1"/>
  <headerFooter>
    <oddFooter>&amp;L&amp;F-&amp;A
Atir b.v. ©&amp;Cprintversie &amp;D</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pageSetUpPr fitToPage="1"/>
  </sheetPr>
  <dimension ref="A1:U854"/>
  <sheetViews>
    <sheetView showGridLines="0" showZeros="0" zoomScaleNormal="100" zoomScalePageLayoutView="75" workbookViewId="0">
      <pane xSplit="1" ySplit="9" topLeftCell="B10" activePane="bottomRight" state="frozen"/>
      <selection activeCell="B1" sqref="B1"/>
      <selection pane="topRight" activeCell="B1" sqref="B1"/>
      <selection pane="bottomLeft" activeCell="B1" sqref="B1"/>
      <selection pane="bottomRight" activeCell="C12" sqref="C12"/>
    </sheetView>
  </sheetViews>
  <sheetFormatPr defaultColWidth="8.6640625" defaultRowHeight="14.1" customHeight="1"/>
  <cols>
    <col min="1" max="1" width="5" style="3" bestFit="1" customWidth="1"/>
    <col min="2" max="2" width="59.6640625" style="3" customWidth="1"/>
    <col min="3" max="3" width="29.5546875" style="3" customWidth="1"/>
    <col min="4" max="4" width="21.21875" style="412" customWidth="1"/>
    <col min="5" max="5" width="18.6640625" style="412" customWidth="1"/>
    <col min="6" max="6" width="10.109375" style="3" customWidth="1"/>
    <col min="7" max="7" width="23.44140625" style="3" customWidth="1"/>
    <col min="8" max="8" width="29.33203125" style="3" customWidth="1"/>
    <col min="9" max="9" width="12.109375" style="3" bestFit="1" customWidth="1"/>
    <col min="10" max="10" width="8" style="3" bestFit="1" customWidth="1"/>
    <col min="11" max="11" width="10.6640625" style="201" customWidth="1"/>
    <col min="12" max="13" width="9.109375" style="90" customWidth="1"/>
    <col min="14" max="15" width="12.5546875" style="3" bestFit="1" customWidth="1"/>
    <col min="16" max="16" width="12" style="3" bestFit="1" customWidth="1"/>
    <col min="17" max="17" width="16.6640625" style="3" customWidth="1"/>
    <col min="18" max="18" width="9.33203125" style="3" customWidth="1"/>
    <col min="19" max="19" width="35.109375" style="3" customWidth="1"/>
    <col min="20" max="20" width="3" style="3" customWidth="1"/>
    <col min="21" max="21" width="11.109375" style="3" customWidth="1"/>
    <col min="22" max="22" width="15.5546875" style="3" bestFit="1" customWidth="1"/>
    <col min="23" max="16384" width="8.6640625" style="3"/>
  </cols>
  <sheetData>
    <row r="1" spans="1:21" ht="13.2">
      <c r="A1" s="54">
        <v>1</v>
      </c>
      <c r="B1" s="282" t="s">
        <v>22</v>
      </c>
      <c r="L1" s="3"/>
      <c r="M1" s="28"/>
    </row>
    <row r="2" spans="1:21" ht="14.1" customHeight="1">
      <c r="A2" s="54">
        <f>A1+1</f>
        <v>2</v>
      </c>
      <c r="B2" s="55"/>
      <c r="C2" s="55"/>
      <c r="D2" s="57"/>
      <c r="E2" s="57"/>
      <c r="F2" s="57"/>
      <c r="G2" s="58"/>
      <c r="H2" s="58"/>
      <c r="I2" s="59"/>
      <c r="J2" s="60"/>
      <c r="K2" s="342"/>
      <c r="L2" s="61"/>
      <c r="M2" s="61"/>
      <c r="N2" s="59"/>
      <c r="O2" s="59"/>
      <c r="P2" s="62"/>
      <c r="Q2" s="62"/>
      <c r="R2" s="58"/>
      <c r="S2" s="58"/>
    </row>
    <row r="3" spans="1:21" ht="14.1" customHeight="1">
      <c r="A3" s="54">
        <f t="shared" ref="A3:A66" si="0">A2+1</f>
        <v>3</v>
      </c>
      <c r="B3" s="26" t="str">
        <f>'2-Kosten per locatie'!A3</f>
        <v>Naam opdrachtgever</v>
      </c>
      <c r="C3" s="52" t="str">
        <f>'2-Kosten per locatie'!B3</f>
        <v>Stichting Christelijk Onderwijs Haaglanden</v>
      </c>
      <c r="F3" s="63"/>
      <c r="I3" s="59"/>
      <c r="J3" s="60"/>
      <c r="K3" s="342"/>
      <c r="L3" s="61"/>
      <c r="M3" s="61"/>
      <c r="N3" s="59"/>
      <c r="O3" s="59"/>
      <c r="P3" s="62"/>
      <c r="Q3" s="62"/>
      <c r="R3" s="58"/>
      <c r="S3" s="58"/>
    </row>
    <row r="4" spans="1:21" ht="14.1" customHeight="1">
      <c r="A4" s="54">
        <f t="shared" si="0"/>
        <v>4</v>
      </c>
      <c r="B4" s="26" t="str">
        <f>'2-Kosten per locatie'!A4</f>
        <v>Calculatie onderdeel</v>
      </c>
      <c r="C4" s="52" t="str">
        <f ca="1">MID(CELL("bestandsnaam",$E$9),SEARCH("]",CELL("bestandsnaam",$E$9),1)+1,256)</f>
        <v>4-Basis ruimtestaat</v>
      </c>
      <c r="F4" s="64"/>
      <c r="I4" s="59"/>
      <c r="J4" s="60"/>
      <c r="K4" s="342"/>
      <c r="L4" s="61"/>
      <c r="M4" s="61"/>
      <c r="N4" s="59"/>
      <c r="O4" s="59"/>
      <c r="P4" s="62"/>
      <c r="Q4" s="62"/>
      <c r="R4" s="58"/>
      <c r="S4" s="58"/>
    </row>
    <row r="5" spans="1:21" ht="14.1" customHeight="1">
      <c r="A5" s="54">
        <f t="shared" si="0"/>
        <v>5</v>
      </c>
      <c r="B5" s="26" t="str">
        <f>'2-Kosten per locatie'!A5</f>
        <v>Gebouw/plaats</v>
      </c>
      <c r="C5" s="52" t="str">
        <f>'2-Kosten per locatie'!B5</f>
        <v>Den Haag</v>
      </c>
      <c r="F5" s="63"/>
      <c r="I5" s="59"/>
      <c r="J5" s="60"/>
      <c r="K5" s="342"/>
      <c r="L5" s="61"/>
      <c r="M5" s="61"/>
      <c r="N5" s="59"/>
      <c r="O5" s="59"/>
      <c r="P5" s="62"/>
      <c r="Q5" s="62"/>
      <c r="R5" s="58"/>
      <c r="S5" s="58"/>
    </row>
    <row r="6" spans="1:21" ht="14.1" customHeight="1">
      <c r="A6" s="54">
        <f t="shared" si="0"/>
        <v>6</v>
      </c>
      <c r="B6" s="26" t="str">
        <f>'2-Kosten per locatie'!A6</f>
        <v>Referentie nummer</v>
      </c>
      <c r="C6" s="52" t="str">
        <f>'2-Kosten per locatie'!B6</f>
        <v>SCOH-EA-DK-RT-2023</v>
      </c>
      <c r="F6" s="63"/>
      <c r="I6" s="59"/>
      <c r="J6" s="60"/>
      <c r="K6" s="342"/>
      <c r="L6" s="61"/>
      <c r="M6" s="61"/>
      <c r="N6" s="59"/>
      <c r="O6" s="59"/>
      <c r="P6" s="62"/>
      <c r="Q6" s="461" t="s">
        <v>99</v>
      </c>
      <c r="R6" s="58"/>
      <c r="S6" s="58"/>
    </row>
    <row r="7" spans="1:21" ht="12.75" customHeight="1">
      <c r="A7" s="54">
        <f t="shared" si="0"/>
        <v>7</v>
      </c>
      <c r="B7" s="26" t="str">
        <f>'2-Kosten per locatie'!A7</f>
        <v>Naam dienstverlener</v>
      </c>
      <c r="C7" s="52">
        <f>'2-Kosten per locatie'!B7</f>
        <v>0</v>
      </c>
      <c r="F7" s="63"/>
      <c r="I7" s="59"/>
      <c r="J7" s="60"/>
      <c r="K7" s="342"/>
      <c r="L7" s="61"/>
      <c r="M7" s="61"/>
      <c r="N7" s="59"/>
      <c r="O7" s="59"/>
      <c r="P7" s="62"/>
      <c r="Q7" s="462"/>
      <c r="R7" s="58"/>
      <c r="S7" s="58"/>
    </row>
    <row r="8" spans="1:21" ht="14.1" customHeight="1">
      <c r="A8" s="54">
        <f t="shared" si="0"/>
        <v>8</v>
      </c>
      <c r="B8" s="58"/>
      <c r="C8" s="58"/>
      <c r="D8" s="57"/>
      <c r="E8" s="57"/>
      <c r="F8" s="57"/>
      <c r="G8" s="58"/>
      <c r="H8" s="58"/>
      <c r="I8" s="59"/>
      <c r="J8" s="60"/>
      <c r="K8" s="342"/>
      <c r="L8" s="61"/>
      <c r="M8" s="61"/>
      <c r="N8" s="59"/>
      <c r="O8" s="59"/>
      <c r="P8" s="59"/>
      <c r="Q8" s="65">
        <f>'3-Productie normen'!J8</f>
        <v>0</v>
      </c>
      <c r="R8" s="58"/>
      <c r="S8" s="58"/>
    </row>
    <row r="9" spans="1:21" ht="44.1" customHeight="1">
      <c r="A9" s="54">
        <f t="shared" si="0"/>
        <v>9</v>
      </c>
      <c r="B9" s="66" t="s">
        <v>75</v>
      </c>
      <c r="C9" s="66" t="s">
        <v>91</v>
      </c>
      <c r="D9" s="66" t="s">
        <v>94</v>
      </c>
      <c r="E9" s="66" t="s">
        <v>76</v>
      </c>
      <c r="F9" s="67" t="s">
        <v>81</v>
      </c>
      <c r="G9" s="66" t="s">
        <v>82</v>
      </c>
      <c r="H9" s="66" t="s">
        <v>83</v>
      </c>
      <c r="I9" s="68" t="s">
        <v>84</v>
      </c>
      <c r="J9" s="69" t="s">
        <v>85</v>
      </c>
      <c r="K9" s="71" t="s">
        <v>196</v>
      </c>
      <c r="L9" s="70" t="s">
        <v>157</v>
      </c>
      <c r="M9" s="70" t="s">
        <v>156</v>
      </c>
      <c r="N9" s="71" t="s">
        <v>86</v>
      </c>
      <c r="O9" s="71" t="s">
        <v>159</v>
      </c>
      <c r="P9" s="71" t="s">
        <v>100</v>
      </c>
      <c r="Q9" s="71" t="s">
        <v>202</v>
      </c>
      <c r="R9" s="286" t="s">
        <v>87</v>
      </c>
      <c r="S9" s="328" t="s">
        <v>168</v>
      </c>
      <c r="T9" s="53"/>
      <c r="U9" s="286" t="s">
        <v>88</v>
      </c>
    </row>
    <row r="10" spans="1:21" s="79" customFormat="1" ht="14.1" customHeight="1">
      <c r="A10" s="54">
        <f t="shared" si="0"/>
        <v>10</v>
      </c>
      <c r="B10" s="72" t="s">
        <v>392</v>
      </c>
      <c r="C10" s="72"/>
      <c r="D10" s="413" t="s">
        <v>393</v>
      </c>
      <c r="E10" s="413" t="s">
        <v>89</v>
      </c>
      <c r="F10" s="73">
        <v>1</v>
      </c>
      <c r="G10" s="72" t="s">
        <v>252</v>
      </c>
      <c r="H10" s="72" t="s">
        <v>230</v>
      </c>
      <c r="I10" s="40" t="s">
        <v>267</v>
      </c>
      <c r="J10" s="74">
        <v>119</v>
      </c>
      <c r="K10" s="373">
        <f t="shared" ref="K10:K73" si="1">SUM(L10:M10)</f>
        <v>200</v>
      </c>
      <c r="L10" s="75">
        <v>200</v>
      </c>
      <c r="M10" s="75"/>
      <c r="N10" s="76" t="e">
        <f t="shared" ref="N10:N73" si="2">IF(L10="nio",0,IF(L10&gt;0,L10*J10/P10,0))</f>
        <v>#DIV/0!</v>
      </c>
      <c r="O10" s="76">
        <f t="shared" ref="O10:O73" si="3">IF(M10&gt;0,M10*J10/Q10,0)</f>
        <v>0</v>
      </c>
      <c r="P10" s="77">
        <f>IF(L10="nio",0,IF(L10&gt;0,VLOOKUP(H10,'3-Productie normen'!A:J,VLOOKUP(L10,'3-Productie normen'!$B$33:$C$38,2,FALSE),FALSE)))/VLOOKUP(B10,'2-Kosten per locatie'!$A$12:$C$27,3,FALSE)</f>
        <v>0</v>
      </c>
      <c r="Q10" s="77">
        <f t="shared" ref="Q10:Q73" si="4">IF(M10&gt;0,P10*$Q$8,0)</f>
        <v>0</v>
      </c>
      <c r="R10" s="78" t="str">
        <f>VLOOKUP(H10,'3-Productie normen'!A:L,12,FALSE)</f>
        <v>V</v>
      </c>
      <c r="S10" s="78"/>
      <c r="T10" s="3"/>
      <c r="U10" s="41">
        <f t="shared" ref="U10:U73" si="5">K10*J10</f>
        <v>23800</v>
      </c>
    </row>
    <row r="11" spans="1:21" ht="14.1" customHeight="1">
      <c r="A11" s="54">
        <f t="shared" si="0"/>
        <v>11</v>
      </c>
      <c r="B11" s="72" t="s">
        <v>392</v>
      </c>
      <c r="C11" s="72"/>
      <c r="D11" s="413" t="s">
        <v>393</v>
      </c>
      <c r="E11" s="413" t="s">
        <v>89</v>
      </c>
      <c r="F11" s="73">
        <v>2</v>
      </c>
      <c r="G11" s="72" t="s">
        <v>232</v>
      </c>
      <c r="H11" s="72" t="s">
        <v>232</v>
      </c>
      <c r="I11" s="40" t="s">
        <v>267</v>
      </c>
      <c r="J11" s="74">
        <v>39</v>
      </c>
      <c r="K11" s="373">
        <f t="shared" si="1"/>
        <v>200</v>
      </c>
      <c r="L11" s="75">
        <v>200</v>
      </c>
      <c r="M11" s="75"/>
      <c r="N11" s="76" t="e">
        <f t="shared" si="2"/>
        <v>#DIV/0!</v>
      </c>
      <c r="O11" s="76">
        <f t="shared" si="3"/>
        <v>0</v>
      </c>
      <c r="P11" s="77">
        <f>IF(L11="nio",0,IF(L11&gt;0,VLOOKUP(H11,'3-Productie normen'!A:J,VLOOKUP(L11,'3-Productie normen'!$B$33:$C$38,2,FALSE),FALSE)))/VLOOKUP(B11,'2-Kosten per locatie'!$A$12:$C$27,3,FALSE)</f>
        <v>0</v>
      </c>
      <c r="Q11" s="77">
        <f t="shared" si="4"/>
        <v>0</v>
      </c>
      <c r="R11" s="78" t="str">
        <f>VLOOKUP(H11,'3-Productie normen'!A:L,12,FALSE)</f>
        <v>V</v>
      </c>
      <c r="S11" s="78"/>
      <c r="U11" s="41">
        <f t="shared" si="5"/>
        <v>7800</v>
      </c>
    </row>
    <row r="12" spans="1:21" ht="14.1" customHeight="1">
      <c r="A12" s="54">
        <f t="shared" si="0"/>
        <v>12</v>
      </c>
      <c r="B12" s="72" t="s">
        <v>392</v>
      </c>
      <c r="C12" s="72"/>
      <c r="D12" s="413" t="s">
        <v>393</v>
      </c>
      <c r="E12" s="413" t="s">
        <v>89</v>
      </c>
      <c r="F12" s="73">
        <v>3</v>
      </c>
      <c r="G12" s="72" t="s">
        <v>169</v>
      </c>
      <c r="H12" s="72" t="s">
        <v>169</v>
      </c>
      <c r="I12" s="40" t="s">
        <v>267</v>
      </c>
      <c r="J12" s="74">
        <v>18</v>
      </c>
      <c r="K12" s="373">
        <f t="shared" si="1"/>
        <v>200</v>
      </c>
      <c r="L12" s="75">
        <v>200</v>
      </c>
      <c r="M12" s="75"/>
      <c r="N12" s="76" t="e">
        <f t="shared" si="2"/>
        <v>#DIV/0!</v>
      </c>
      <c r="O12" s="76">
        <f t="shared" si="3"/>
        <v>0</v>
      </c>
      <c r="P12" s="77">
        <f>IF(L12="nio",0,IF(L12&gt;0,VLOOKUP(H12,'3-Productie normen'!A:J,VLOOKUP(L12,'3-Productie normen'!$B$33:$C$38,2,FALSE),FALSE)))/VLOOKUP(B12,'2-Kosten per locatie'!$A$12:$C$27,3,FALSE)</f>
        <v>0</v>
      </c>
      <c r="Q12" s="77">
        <f t="shared" si="4"/>
        <v>0</v>
      </c>
      <c r="R12" s="78" t="str">
        <f>VLOOKUP(H12,'3-Productie normen'!A:L,12,FALSE)</f>
        <v>B</v>
      </c>
      <c r="S12" s="78"/>
      <c r="U12" s="41">
        <f t="shared" si="5"/>
        <v>3600</v>
      </c>
    </row>
    <row r="13" spans="1:21" ht="14.1" customHeight="1">
      <c r="A13" s="54">
        <f t="shared" si="0"/>
        <v>13</v>
      </c>
      <c r="B13" s="72" t="s">
        <v>392</v>
      </c>
      <c r="C13" s="72"/>
      <c r="D13" s="413" t="s">
        <v>393</v>
      </c>
      <c r="E13" s="413" t="s">
        <v>89</v>
      </c>
      <c r="F13" s="73">
        <v>4</v>
      </c>
      <c r="G13" s="40" t="s">
        <v>253</v>
      </c>
      <c r="H13" s="40" t="s">
        <v>228</v>
      </c>
      <c r="I13" s="40" t="s">
        <v>267</v>
      </c>
      <c r="J13" s="74">
        <v>6</v>
      </c>
      <c r="K13" s="373">
        <f t="shared" si="1"/>
        <v>200</v>
      </c>
      <c r="L13" s="75">
        <v>200</v>
      </c>
      <c r="M13" s="75"/>
      <c r="N13" s="76" t="e">
        <f t="shared" si="2"/>
        <v>#DIV/0!</v>
      </c>
      <c r="O13" s="76">
        <f t="shared" si="3"/>
        <v>0</v>
      </c>
      <c r="P13" s="77">
        <f>IF(L13="nio",0,IF(L13&gt;0,VLOOKUP(H13,'3-Productie normen'!A:J,VLOOKUP(L13,'3-Productie normen'!$B$33:$C$38,2,FALSE),FALSE)))/VLOOKUP(B13,'2-Kosten per locatie'!$A$12:$C$27,3,FALSE)</f>
        <v>0</v>
      </c>
      <c r="Q13" s="77">
        <f t="shared" si="4"/>
        <v>0</v>
      </c>
      <c r="R13" s="78" t="str">
        <f>VLOOKUP(H13,'3-Productie normen'!A:L,12,FALSE)</f>
        <v>V</v>
      </c>
      <c r="S13" s="78"/>
      <c r="U13" s="41">
        <f t="shared" si="5"/>
        <v>1200</v>
      </c>
    </row>
    <row r="14" spans="1:21" ht="14.1" customHeight="1">
      <c r="A14" s="54">
        <f t="shared" si="0"/>
        <v>14</v>
      </c>
      <c r="B14" s="72" t="s">
        <v>392</v>
      </c>
      <c r="C14" s="72"/>
      <c r="D14" s="413" t="s">
        <v>393</v>
      </c>
      <c r="E14" s="413" t="s">
        <v>89</v>
      </c>
      <c r="F14" s="82">
        <v>5</v>
      </c>
      <c r="G14" s="83" t="s">
        <v>256</v>
      </c>
      <c r="H14" s="330" t="s">
        <v>98</v>
      </c>
      <c r="I14" s="40" t="s">
        <v>267</v>
      </c>
      <c r="J14" s="74">
        <v>10</v>
      </c>
      <c r="K14" s="373">
        <f t="shared" si="1"/>
        <v>0</v>
      </c>
      <c r="L14" s="75" t="s">
        <v>98</v>
      </c>
      <c r="M14" s="75"/>
      <c r="N14" s="76">
        <f t="shared" si="2"/>
        <v>0</v>
      </c>
      <c r="O14" s="76">
        <f t="shared" si="3"/>
        <v>0</v>
      </c>
      <c r="P14" s="77">
        <f>IF(L14="nio",0,IF(L14&gt;0,VLOOKUP(H14,'3-Productie normen'!A:J,VLOOKUP(L14,'3-Productie normen'!$B$33:$C$38,2,FALSE),FALSE)))/VLOOKUP(B14,'2-Kosten per locatie'!$A$12:$C$27,3,FALSE)</f>
        <v>0</v>
      </c>
      <c r="Q14" s="77">
        <f t="shared" si="4"/>
        <v>0</v>
      </c>
      <c r="R14" s="78">
        <f>VLOOKUP(H14,'3-Productie normen'!A:L,12,FALSE)</f>
        <v>0</v>
      </c>
      <c r="S14" s="78"/>
      <c r="U14" s="41">
        <f t="shared" si="5"/>
        <v>0</v>
      </c>
    </row>
    <row r="15" spans="1:21" ht="14.1" customHeight="1">
      <c r="A15" s="54">
        <f t="shared" si="0"/>
        <v>15</v>
      </c>
      <c r="B15" s="72" t="s">
        <v>392</v>
      </c>
      <c r="C15" s="72"/>
      <c r="D15" s="413" t="s">
        <v>393</v>
      </c>
      <c r="E15" s="413" t="s">
        <v>89</v>
      </c>
      <c r="F15" s="73">
        <v>6</v>
      </c>
      <c r="G15" s="72" t="s">
        <v>256</v>
      </c>
      <c r="H15" s="330" t="s">
        <v>98</v>
      </c>
      <c r="I15" s="40" t="s">
        <v>267</v>
      </c>
      <c r="J15" s="74">
        <v>3</v>
      </c>
      <c r="K15" s="373">
        <f t="shared" si="1"/>
        <v>0</v>
      </c>
      <c r="L15" s="75" t="s">
        <v>98</v>
      </c>
      <c r="M15" s="75"/>
      <c r="N15" s="76">
        <f t="shared" si="2"/>
        <v>0</v>
      </c>
      <c r="O15" s="76">
        <f t="shared" si="3"/>
        <v>0</v>
      </c>
      <c r="P15" s="77">
        <f>IF(L15="nio",0,IF(L15&gt;0,VLOOKUP(H15,'3-Productie normen'!A:J,VLOOKUP(L15,'3-Productie normen'!$B$33:$C$38,2,FALSE),FALSE)))/VLOOKUP(B15,'2-Kosten per locatie'!$A$12:$C$27,3,FALSE)</f>
        <v>0</v>
      </c>
      <c r="Q15" s="77">
        <f t="shared" si="4"/>
        <v>0</v>
      </c>
      <c r="R15" s="78">
        <f>VLOOKUP(H15,'3-Productie normen'!A:L,12,FALSE)</f>
        <v>0</v>
      </c>
      <c r="S15" s="78"/>
      <c r="U15" s="41">
        <f t="shared" si="5"/>
        <v>0</v>
      </c>
    </row>
    <row r="16" spans="1:21" ht="14.1" customHeight="1">
      <c r="A16" s="54">
        <f t="shared" si="0"/>
        <v>16</v>
      </c>
      <c r="B16" s="72" t="s">
        <v>392</v>
      </c>
      <c r="C16" s="72"/>
      <c r="D16" s="413" t="s">
        <v>393</v>
      </c>
      <c r="E16" s="413" t="s">
        <v>89</v>
      </c>
      <c r="F16" s="73">
        <v>7</v>
      </c>
      <c r="G16" s="72" t="s">
        <v>247</v>
      </c>
      <c r="H16" s="72" t="s">
        <v>247</v>
      </c>
      <c r="I16" s="40" t="s">
        <v>267</v>
      </c>
      <c r="J16" s="74">
        <v>148</v>
      </c>
      <c r="K16" s="373">
        <f t="shared" si="1"/>
        <v>200</v>
      </c>
      <c r="L16" s="75">
        <v>200</v>
      </c>
      <c r="M16" s="75"/>
      <c r="N16" s="76" t="e">
        <f t="shared" si="2"/>
        <v>#DIV/0!</v>
      </c>
      <c r="O16" s="76">
        <f t="shared" si="3"/>
        <v>0</v>
      </c>
      <c r="P16" s="77">
        <f>IF(L16="nio",0,IF(L16&gt;0,VLOOKUP(H16,'3-Productie normen'!A:J,VLOOKUP(L16,'3-Productie normen'!$B$33:$C$38,2,FALSE),FALSE)))/VLOOKUP(B16,'2-Kosten per locatie'!$A$12:$C$27,3,FALSE)</f>
        <v>0</v>
      </c>
      <c r="Q16" s="77">
        <f t="shared" si="4"/>
        <v>0</v>
      </c>
      <c r="R16" s="78" t="str">
        <f>VLOOKUP(H16,'3-Productie normen'!A:L,12,FALSE)</f>
        <v>V</v>
      </c>
      <c r="S16" s="78"/>
      <c r="U16" s="41">
        <f t="shared" si="5"/>
        <v>29600</v>
      </c>
    </row>
    <row r="17" spans="1:21" ht="14.1" customHeight="1">
      <c r="A17" s="54">
        <f t="shared" si="0"/>
        <v>17</v>
      </c>
      <c r="B17" s="72" t="s">
        <v>392</v>
      </c>
      <c r="C17" s="72"/>
      <c r="D17" s="413" t="s">
        <v>393</v>
      </c>
      <c r="E17" s="413" t="s">
        <v>89</v>
      </c>
      <c r="F17" s="73">
        <v>8</v>
      </c>
      <c r="G17" s="72" t="s">
        <v>256</v>
      </c>
      <c r="H17" s="330" t="s">
        <v>98</v>
      </c>
      <c r="I17" s="40" t="s">
        <v>267</v>
      </c>
      <c r="J17" s="74">
        <v>6</v>
      </c>
      <c r="K17" s="373">
        <f t="shared" si="1"/>
        <v>0</v>
      </c>
      <c r="L17" s="75" t="s">
        <v>98</v>
      </c>
      <c r="M17" s="75"/>
      <c r="N17" s="76">
        <f t="shared" si="2"/>
        <v>0</v>
      </c>
      <c r="O17" s="76">
        <f t="shared" si="3"/>
        <v>0</v>
      </c>
      <c r="P17" s="77">
        <f>IF(L17="nio",0,IF(L17&gt;0,VLOOKUP(H17,'3-Productie normen'!A:J,VLOOKUP(L17,'3-Productie normen'!$B$33:$C$38,2,FALSE),FALSE)))/VLOOKUP(B17,'2-Kosten per locatie'!$A$12:$C$27,3,FALSE)</f>
        <v>0</v>
      </c>
      <c r="Q17" s="77">
        <f t="shared" si="4"/>
        <v>0</v>
      </c>
      <c r="R17" s="78">
        <f>VLOOKUP(H17,'3-Productie normen'!A:L,12,FALSE)</f>
        <v>0</v>
      </c>
      <c r="S17" s="78"/>
      <c r="U17" s="41">
        <f t="shared" si="5"/>
        <v>0</v>
      </c>
    </row>
    <row r="18" spans="1:21" ht="14.1" customHeight="1">
      <c r="A18" s="54">
        <f t="shared" si="0"/>
        <v>18</v>
      </c>
      <c r="B18" s="72" t="s">
        <v>392</v>
      </c>
      <c r="C18" s="72"/>
      <c r="D18" s="413" t="s">
        <v>393</v>
      </c>
      <c r="E18" s="413" t="s">
        <v>89</v>
      </c>
      <c r="F18" s="73">
        <v>9</v>
      </c>
      <c r="G18" s="40" t="s">
        <v>256</v>
      </c>
      <c r="H18" s="330" t="s">
        <v>98</v>
      </c>
      <c r="I18" s="40" t="s">
        <v>267</v>
      </c>
      <c r="J18" s="74">
        <v>6</v>
      </c>
      <c r="K18" s="373">
        <f t="shared" si="1"/>
        <v>0</v>
      </c>
      <c r="L18" s="75" t="s">
        <v>98</v>
      </c>
      <c r="M18" s="75"/>
      <c r="N18" s="76">
        <f t="shared" si="2"/>
        <v>0</v>
      </c>
      <c r="O18" s="76">
        <f t="shared" si="3"/>
        <v>0</v>
      </c>
      <c r="P18" s="77">
        <f>IF(L18="nio",0,IF(L18&gt;0,VLOOKUP(H18,'3-Productie normen'!A:J,VLOOKUP(L18,'3-Productie normen'!$B$33:$C$38,2,FALSE),FALSE)))/VLOOKUP(B18,'2-Kosten per locatie'!$A$12:$C$27,3,FALSE)</f>
        <v>0</v>
      </c>
      <c r="Q18" s="77">
        <f t="shared" si="4"/>
        <v>0</v>
      </c>
      <c r="R18" s="78">
        <f>VLOOKUP(H18,'3-Productie normen'!A:L,12,FALSE)</f>
        <v>0</v>
      </c>
      <c r="S18" s="78"/>
      <c r="U18" s="41">
        <f t="shared" si="5"/>
        <v>0</v>
      </c>
    </row>
    <row r="19" spans="1:21" ht="14.1" customHeight="1">
      <c r="A19" s="54">
        <f t="shared" si="0"/>
        <v>19</v>
      </c>
      <c r="B19" s="72" t="s">
        <v>392</v>
      </c>
      <c r="C19" s="72"/>
      <c r="D19" s="413" t="s">
        <v>393</v>
      </c>
      <c r="E19" s="413" t="s">
        <v>89</v>
      </c>
      <c r="F19" s="82">
        <v>10</v>
      </c>
      <c r="G19" s="83" t="s">
        <v>252</v>
      </c>
      <c r="H19" s="330" t="s">
        <v>230</v>
      </c>
      <c r="I19" s="40" t="s">
        <v>267</v>
      </c>
      <c r="J19" s="74">
        <v>73</v>
      </c>
      <c r="K19" s="373">
        <f t="shared" si="1"/>
        <v>200</v>
      </c>
      <c r="L19" s="75">
        <v>200</v>
      </c>
      <c r="M19" s="75"/>
      <c r="N19" s="76" t="e">
        <f t="shared" si="2"/>
        <v>#DIV/0!</v>
      </c>
      <c r="O19" s="76">
        <f t="shared" si="3"/>
        <v>0</v>
      </c>
      <c r="P19" s="77">
        <f>IF(L19="nio",0,IF(L19&gt;0,VLOOKUP(H19,'3-Productie normen'!A:J,VLOOKUP(L19,'3-Productie normen'!$B$33:$C$38,2,FALSE),FALSE)))/VLOOKUP(B19,'2-Kosten per locatie'!$A$12:$C$27,3,FALSE)</f>
        <v>0</v>
      </c>
      <c r="Q19" s="77">
        <f t="shared" si="4"/>
        <v>0</v>
      </c>
      <c r="R19" s="78" t="str">
        <f>VLOOKUP(H19,'3-Productie normen'!A:L,12,FALSE)</f>
        <v>V</v>
      </c>
      <c r="S19" s="78"/>
      <c r="U19" s="41">
        <f t="shared" si="5"/>
        <v>14600</v>
      </c>
    </row>
    <row r="20" spans="1:21" ht="14.1" customHeight="1">
      <c r="A20" s="54">
        <f t="shared" si="0"/>
        <v>20</v>
      </c>
      <c r="B20" s="72" t="s">
        <v>392</v>
      </c>
      <c r="C20" s="72"/>
      <c r="D20" s="413" t="s">
        <v>393</v>
      </c>
      <c r="E20" s="413" t="s">
        <v>89</v>
      </c>
      <c r="F20" s="73">
        <v>11</v>
      </c>
      <c r="G20" s="72" t="s">
        <v>252</v>
      </c>
      <c r="H20" s="72" t="s">
        <v>230</v>
      </c>
      <c r="I20" s="40" t="s">
        <v>267</v>
      </c>
      <c r="J20" s="74">
        <v>45</v>
      </c>
      <c r="K20" s="373">
        <f t="shared" si="1"/>
        <v>200</v>
      </c>
      <c r="L20" s="75">
        <v>200</v>
      </c>
      <c r="M20" s="75"/>
      <c r="N20" s="76" t="e">
        <f t="shared" si="2"/>
        <v>#DIV/0!</v>
      </c>
      <c r="O20" s="76">
        <f t="shared" si="3"/>
        <v>0</v>
      </c>
      <c r="P20" s="77">
        <f>IF(L20="nio",0,IF(L20&gt;0,VLOOKUP(H20,'3-Productie normen'!A:J,VLOOKUP(L20,'3-Productie normen'!$B$33:$C$38,2,FALSE),FALSE)))/VLOOKUP(B20,'2-Kosten per locatie'!$A$12:$C$27,3,FALSE)</f>
        <v>0</v>
      </c>
      <c r="Q20" s="77">
        <f t="shared" si="4"/>
        <v>0</v>
      </c>
      <c r="R20" s="78" t="str">
        <f>VLOOKUP(H20,'3-Productie normen'!A:L,12,FALSE)</f>
        <v>V</v>
      </c>
      <c r="S20" s="78"/>
      <c r="U20" s="41">
        <f t="shared" si="5"/>
        <v>9000</v>
      </c>
    </row>
    <row r="21" spans="1:21" ht="14.1" customHeight="1">
      <c r="A21" s="54">
        <f t="shared" si="0"/>
        <v>21</v>
      </c>
      <c r="B21" s="72" t="s">
        <v>392</v>
      </c>
      <c r="C21" s="72"/>
      <c r="D21" s="413" t="s">
        <v>393</v>
      </c>
      <c r="E21" s="413" t="s">
        <v>89</v>
      </c>
      <c r="F21" s="73">
        <v>12</v>
      </c>
      <c r="G21" s="72" t="s">
        <v>232</v>
      </c>
      <c r="H21" s="72" t="s">
        <v>232</v>
      </c>
      <c r="I21" s="40" t="s">
        <v>267</v>
      </c>
      <c r="J21" s="74">
        <v>61</v>
      </c>
      <c r="K21" s="373">
        <f t="shared" si="1"/>
        <v>200</v>
      </c>
      <c r="L21" s="75">
        <v>200</v>
      </c>
      <c r="M21" s="75"/>
      <c r="N21" s="76" t="e">
        <f t="shared" si="2"/>
        <v>#DIV/0!</v>
      </c>
      <c r="O21" s="76">
        <f t="shared" si="3"/>
        <v>0</v>
      </c>
      <c r="P21" s="77">
        <f>IF(L21="nio",0,IF(L21&gt;0,VLOOKUP(H21,'3-Productie normen'!A:J,VLOOKUP(L21,'3-Productie normen'!$B$33:$C$38,2,FALSE),FALSE)))/VLOOKUP(B21,'2-Kosten per locatie'!$A$12:$C$27,3,FALSE)</f>
        <v>0</v>
      </c>
      <c r="Q21" s="77">
        <f t="shared" si="4"/>
        <v>0</v>
      </c>
      <c r="R21" s="78" t="str">
        <f>VLOOKUP(H21,'3-Productie normen'!A:L,12,FALSE)</f>
        <v>V</v>
      </c>
      <c r="S21" s="78"/>
      <c r="U21" s="41">
        <f t="shared" si="5"/>
        <v>12200</v>
      </c>
    </row>
    <row r="22" spans="1:21" ht="14.1" customHeight="1">
      <c r="A22" s="54">
        <f t="shared" si="0"/>
        <v>22</v>
      </c>
      <c r="B22" s="72" t="s">
        <v>392</v>
      </c>
      <c r="C22" s="72"/>
      <c r="D22" s="413" t="s">
        <v>393</v>
      </c>
      <c r="E22" s="413" t="s">
        <v>89</v>
      </c>
      <c r="F22" s="73">
        <v>13</v>
      </c>
      <c r="G22" s="72" t="s">
        <v>232</v>
      </c>
      <c r="H22" s="72" t="s">
        <v>232</v>
      </c>
      <c r="I22" s="40" t="s">
        <v>267</v>
      </c>
      <c r="J22" s="74">
        <v>61</v>
      </c>
      <c r="K22" s="373">
        <f t="shared" si="1"/>
        <v>200</v>
      </c>
      <c r="L22" s="75">
        <v>200</v>
      </c>
      <c r="M22" s="75"/>
      <c r="N22" s="76" t="e">
        <f t="shared" si="2"/>
        <v>#DIV/0!</v>
      </c>
      <c r="O22" s="76">
        <f t="shared" si="3"/>
        <v>0</v>
      </c>
      <c r="P22" s="77">
        <f>IF(L22="nio",0,IF(L22&gt;0,VLOOKUP(H22,'3-Productie normen'!A:J,VLOOKUP(L22,'3-Productie normen'!$B$33:$C$38,2,FALSE),FALSE)))/VLOOKUP(B22,'2-Kosten per locatie'!$A$12:$C$27,3,FALSE)</f>
        <v>0</v>
      </c>
      <c r="Q22" s="77">
        <f t="shared" si="4"/>
        <v>0</v>
      </c>
      <c r="R22" s="78" t="str">
        <f>VLOOKUP(H22,'3-Productie normen'!A:L,12,FALSE)</f>
        <v>V</v>
      </c>
      <c r="S22" s="78"/>
      <c r="U22" s="41">
        <f t="shared" si="5"/>
        <v>12200</v>
      </c>
    </row>
    <row r="23" spans="1:21" ht="14.1" customHeight="1">
      <c r="A23" s="54">
        <f t="shared" si="0"/>
        <v>23</v>
      </c>
      <c r="B23" s="72" t="s">
        <v>392</v>
      </c>
      <c r="C23" s="72"/>
      <c r="D23" s="413" t="s">
        <v>393</v>
      </c>
      <c r="E23" s="413" t="s">
        <v>89</v>
      </c>
      <c r="F23" s="73">
        <v>14</v>
      </c>
      <c r="G23" s="40" t="s">
        <v>232</v>
      </c>
      <c r="H23" s="40" t="s">
        <v>232</v>
      </c>
      <c r="I23" s="40" t="s">
        <v>267</v>
      </c>
      <c r="J23" s="74">
        <v>61</v>
      </c>
      <c r="K23" s="373">
        <f t="shared" si="1"/>
        <v>200</v>
      </c>
      <c r="L23" s="75">
        <v>200</v>
      </c>
      <c r="M23" s="75"/>
      <c r="N23" s="76" t="e">
        <f t="shared" si="2"/>
        <v>#DIV/0!</v>
      </c>
      <c r="O23" s="76">
        <f t="shared" si="3"/>
        <v>0</v>
      </c>
      <c r="P23" s="77">
        <f>IF(L23="nio",0,IF(L23&gt;0,VLOOKUP(H23,'3-Productie normen'!A:J,VLOOKUP(L23,'3-Productie normen'!$B$33:$C$38,2,FALSE),FALSE)))/VLOOKUP(B23,'2-Kosten per locatie'!$A$12:$C$27,3,FALSE)</f>
        <v>0</v>
      </c>
      <c r="Q23" s="77">
        <f t="shared" si="4"/>
        <v>0</v>
      </c>
      <c r="R23" s="78" t="str">
        <f>VLOOKUP(H23,'3-Productie normen'!A:L,12,FALSE)</f>
        <v>V</v>
      </c>
      <c r="S23" s="78"/>
      <c r="U23" s="41">
        <f t="shared" si="5"/>
        <v>12200</v>
      </c>
    </row>
    <row r="24" spans="1:21" ht="14.1" customHeight="1">
      <c r="A24" s="54">
        <f t="shared" si="0"/>
        <v>24</v>
      </c>
      <c r="B24" s="72" t="s">
        <v>392</v>
      </c>
      <c r="C24" s="72"/>
      <c r="D24" s="413" t="s">
        <v>393</v>
      </c>
      <c r="E24" s="413" t="s">
        <v>89</v>
      </c>
      <c r="F24" s="82">
        <v>15</v>
      </c>
      <c r="G24" s="83" t="s">
        <v>232</v>
      </c>
      <c r="H24" s="330" t="s">
        <v>232</v>
      </c>
      <c r="I24" s="40" t="s">
        <v>267</v>
      </c>
      <c r="J24" s="74">
        <v>61</v>
      </c>
      <c r="K24" s="373">
        <f t="shared" si="1"/>
        <v>200</v>
      </c>
      <c r="L24" s="75">
        <v>200</v>
      </c>
      <c r="M24" s="75"/>
      <c r="N24" s="76" t="e">
        <f t="shared" si="2"/>
        <v>#DIV/0!</v>
      </c>
      <c r="O24" s="76">
        <f t="shared" si="3"/>
        <v>0</v>
      </c>
      <c r="P24" s="77">
        <f>IF(L24="nio",0,IF(L24&gt;0,VLOOKUP(H24,'3-Productie normen'!A:J,VLOOKUP(L24,'3-Productie normen'!$B$33:$C$38,2,FALSE),FALSE)))/VLOOKUP(B24,'2-Kosten per locatie'!$A$12:$C$27,3,FALSE)</f>
        <v>0</v>
      </c>
      <c r="Q24" s="77">
        <f t="shared" si="4"/>
        <v>0</v>
      </c>
      <c r="R24" s="78" t="str">
        <f>VLOOKUP(H24,'3-Productie normen'!A:L,12,FALSE)</f>
        <v>V</v>
      </c>
      <c r="S24" s="78"/>
      <c r="U24" s="41">
        <f t="shared" si="5"/>
        <v>12200</v>
      </c>
    </row>
    <row r="25" spans="1:21" ht="14.1" customHeight="1">
      <c r="A25" s="54">
        <f t="shared" si="0"/>
        <v>25</v>
      </c>
      <c r="B25" s="72" t="s">
        <v>392</v>
      </c>
      <c r="C25" s="72"/>
      <c r="D25" s="413" t="s">
        <v>393</v>
      </c>
      <c r="E25" s="413" t="s">
        <v>89</v>
      </c>
      <c r="F25" s="73" t="s">
        <v>394</v>
      </c>
      <c r="G25" s="72" t="s">
        <v>225</v>
      </c>
      <c r="H25" s="72" t="s">
        <v>225</v>
      </c>
      <c r="I25" s="40" t="s">
        <v>267</v>
      </c>
      <c r="J25" s="74">
        <v>70</v>
      </c>
      <c r="K25" s="373">
        <f t="shared" si="1"/>
        <v>200</v>
      </c>
      <c r="L25" s="75">
        <v>200</v>
      </c>
      <c r="M25" s="75"/>
      <c r="N25" s="76" t="e">
        <f t="shared" si="2"/>
        <v>#DIV/0!</v>
      </c>
      <c r="O25" s="76">
        <f t="shared" si="3"/>
        <v>0</v>
      </c>
      <c r="P25" s="77">
        <f>IF(L25="nio",0,IF(L25&gt;0,VLOOKUP(H25,'3-Productie normen'!A:J,VLOOKUP(L25,'3-Productie normen'!$B$33:$C$38,2,FALSE),FALSE)))/VLOOKUP(B25,'2-Kosten per locatie'!$A$12:$C$27,3,FALSE)</f>
        <v>0</v>
      </c>
      <c r="Q25" s="77">
        <f t="shared" si="4"/>
        <v>0</v>
      </c>
      <c r="R25" s="78" t="str">
        <f>VLOOKUP(H25,'3-Productie normen'!A:L,12,FALSE)</f>
        <v>V</v>
      </c>
      <c r="S25" s="78"/>
      <c r="U25" s="41">
        <f t="shared" si="5"/>
        <v>14000</v>
      </c>
    </row>
    <row r="26" spans="1:21" ht="14.1" customHeight="1">
      <c r="A26" s="54">
        <f t="shared" si="0"/>
        <v>26</v>
      </c>
      <c r="B26" s="72" t="s">
        <v>392</v>
      </c>
      <c r="C26" s="72"/>
      <c r="D26" s="413" t="s">
        <v>393</v>
      </c>
      <c r="E26" s="413" t="s">
        <v>89</v>
      </c>
      <c r="F26" s="73">
        <v>17</v>
      </c>
      <c r="G26" s="72" t="s">
        <v>232</v>
      </c>
      <c r="H26" s="72" t="s">
        <v>232</v>
      </c>
      <c r="I26" s="40" t="s">
        <v>267</v>
      </c>
      <c r="J26" s="74">
        <v>62</v>
      </c>
      <c r="K26" s="373">
        <f t="shared" si="1"/>
        <v>200</v>
      </c>
      <c r="L26" s="75">
        <v>200</v>
      </c>
      <c r="M26" s="75"/>
      <c r="N26" s="76" t="e">
        <f t="shared" si="2"/>
        <v>#DIV/0!</v>
      </c>
      <c r="O26" s="76">
        <f t="shared" si="3"/>
        <v>0</v>
      </c>
      <c r="P26" s="77">
        <f>IF(L26="nio",0,IF(L26&gt;0,VLOOKUP(H26,'3-Productie normen'!A:J,VLOOKUP(L26,'3-Productie normen'!$B$33:$C$38,2,FALSE),FALSE)))/VLOOKUP(B26,'2-Kosten per locatie'!$A$12:$C$27,3,FALSE)</f>
        <v>0</v>
      </c>
      <c r="Q26" s="77">
        <f t="shared" si="4"/>
        <v>0</v>
      </c>
      <c r="R26" s="78" t="str">
        <f>VLOOKUP(H26,'3-Productie normen'!A:L,12,FALSE)</f>
        <v>V</v>
      </c>
      <c r="S26" s="78"/>
      <c r="U26" s="41">
        <f t="shared" si="5"/>
        <v>12400</v>
      </c>
    </row>
    <row r="27" spans="1:21" ht="14.1" customHeight="1">
      <c r="A27" s="54">
        <f t="shared" si="0"/>
        <v>27</v>
      </c>
      <c r="B27" s="72" t="s">
        <v>392</v>
      </c>
      <c r="C27" s="72"/>
      <c r="D27" s="413" t="s">
        <v>393</v>
      </c>
      <c r="E27" s="413" t="s">
        <v>89</v>
      </c>
      <c r="F27" s="73">
        <v>18</v>
      </c>
      <c r="G27" s="72" t="s">
        <v>232</v>
      </c>
      <c r="H27" s="72" t="s">
        <v>232</v>
      </c>
      <c r="I27" s="40" t="s">
        <v>267</v>
      </c>
      <c r="J27" s="74">
        <v>62</v>
      </c>
      <c r="K27" s="373">
        <f t="shared" si="1"/>
        <v>200</v>
      </c>
      <c r="L27" s="75">
        <v>200</v>
      </c>
      <c r="M27" s="75"/>
      <c r="N27" s="76" t="e">
        <f t="shared" si="2"/>
        <v>#DIV/0!</v>
      </c>
      <c r="O27" s="76">
        <f t="shared" si="3"/>
        <v>0</v>
      </c>
      <c r="P27" s="77">
        <f>IF(L27="nio",0,IF(L27&gt;0,VLOOKUP(H27,'3-Productie normen'!A:J,VLOOKUP(L27,'3-Productie normen'!$B$33:$C$38,2,FALSE),FALSE)))/VLOOKUP(B27,'2-Kosten per locatie'!$A$12:$C$27,3,FALSE)</f>
        <v>0</v>
      </c>
      <c r="Q27" s="77">
        <f t="shared" si="4"/>
        <v>0</v>
      </c>
      <c r="R27" s="78" t="str">
        <f>VLOOKUP(H27,'3-Productie normen'!A:L,12,FALSE)</f>
        <v>V</v>
      </c>
      <c r="S27" s="78"/>
      <c r="U27" s="41">
        <f t="shared" si="5"/>
        <v>12400</v>
      </c>
    </row>
    <row r="28" spans="1:21" ht="14.1" customHeight="1">
      <c r="A28" s="54">
        <f t="shared" si="0"/>
        <v>28</v>
      </c>
      <c r="B28" s="72" t="s">
        <v>392</v>
      </c>
      <c r="C28" s="72"/>
      <c r="D28" s="413" t="s">
        <v>393</v>
      </c>
      <c r="E28" s="413" t="s">
        <v>89</v>
      </c>
      <c r="F28" s="73">
        <v>19</v>
      </c>
      <c r="G28" s="40" t="s">
        <v>232</v>
      </c>
      <c r="H28" s="40" t="s">
        <v>232</v>
      </c>
      <c r="I28" s="40" t="s">
        <v>267</v>
      </c>
      <c r="J28" s="74">
        <v>53</v>
      </c>
      <c r="K28" s="373">
        <f t="shared" si="1"/>
        <v>200</v>
      </c>
      <c r="L28" s="75">
        <v>200</v>
      </c>
      <c r="M28" s="75"/>
      <c r="N28" s="76" t="e">
        <f t="shared" si="2"/>
        <v>#DIV/0!</v>
      </c>
      <c r="O28" s="76">
        <f t="shared" si="3"/>
        <v>0</v>
      </c>
      <c r="P28" s="77">
        <f>IF(L28="nio",0,IF(L28&gt;0,VLOOKUP(H28,'3-Productie normen'!A:J,VLOOKUP(L28,'3-Productie normen'!$B$33:$C$38,2,FALSE),FALSE)))/VLOOKUP(B28,'2-Kosten per locatie'!$A$12:$C$27,3,FALSE)</f>
        <v>0</v>
      </c>
      <c r="Q28" s="77">
        <f t="shared" si="4"/>
        <v>0</v>
      </c>
      <c r="R28" s="78" t="str">
        <f>VLOOKUP(H28,'3-Productie normen'!A:L,12,FALSE)</f>
        <v>V</v>
      </c>
      <c r="S28" s="78"/>
      <c r="U28" s="41">
        <f t="shared" si="5"/>
        <v>10600</v>
      </c>
    </row>
    <row r="29" spans="1:21" ht="14.1" customHeight="1">
      <c r="A29" s="54">
        <f t="shared" si="0"/>
        <v>29</v>
      </c>
      <c r="B29" s="72" t="s">
        <v>392</v>
      </c>
      <c r="C29" s="72"/>
      <c r="D29" s="413" t="s">
        <v>393</v>
      </c>
      <c r="E29" s="413" t="s">
        <v>89</v>
      </c>
      <c r="F29" s="82">
        <v>20</v>
      </c>
      <c r="G29" s="83" t="s">
        <v>232</v>
      </c>
      <c r="H29" s="83" t="s">
        <v>232</v>
      </c>
      <c r="I29" s="40" t="s">
        <v>267</v>
      </c>
      <c r="J29" s="74">
        <v>53</v>
      </c>
      <c r="K29" s="373">
        <f t="shared" si="1"/>
        <v>200</v>
      </c>
      <c r="L29" s="75">
        <v>200</v>
      </c>
      <c r="M29" s="75"/>
      <c r="N29" s="76" t="e">
        <f t="shared" si="2"/>
        <v>#DIV/0!</v>
      </c>
      <c r="O29" s="76">
        <f t="shared" si="3"/>
        <v>0</v>
      </c>
      <c r="P29" s="77">
        <f>IF(L29="nio",0,IF(L29&gt;0,VLOOKUP(H29,'3-Productie normen'!A:J,VLOOKUP(L29,'3-Productie normen'!$B$33:$C$38,2,FALSE),FALSE)))/VLOOKUP(B29,'2-Kosten per locatie'!$A$12:$C$27,3,FALSE)</f>
        <v>0</v>
      </c>
      <c r="Q29" s="77">
        <f t="shared" si="4"/>
        <v>0</v>
      </c>
      <c r="R29" s="78" t="str">
        <f>VLOOKUP(H29,'3-Productie normen'!A:L,12,FALSE)</f>
        <v>V</v>
      </c>
      <c r="S29" s="78"/>
      <c r="U29" s="41">
        <f t="shared" si="5"/>
        <v>10600</v>
      </c>
    </row>
    <row r="30" spans="1:21" ht="14.1" customHeight="1">
      <c r="A30" s="54">
        <f t="shared" si="0"/>
        <v>30</v>
      </c>
      <c r="B30" s="72" t="s">
        <v>392</v>
      </c>
      <c r="C30" s="72"/>
      <c r="D30" s="413" t="s">
        <v>393</v>
      </c>
      <c r="E30" s="413" t="s">
        <v>89</v>
      </c>
      <c r="F30" s="73">
        <v>21</v>
      </c>
      <c r="G30" s="40" t="s">
        <v>232</v>
      </c>
      <c r="H30" s="40" t="s">
        <v>232</v>
      </c>
      <c r="I30" s="81" t="s">
        <v>267</v>
      </c>
      <c r="J30" s="84">
        <v>53</v>
      </c>
      <c r="K30" s="373">
        <f t="shared" si="1"/>
        <v>200</v>
      </c>
      <c r="L30" s="75">
        <v>200</v>
      </c>
      <c r="M30" s="75"/>
      <c r="N30" s="76" t="e">
        <f t="shared" si="2"/>
        <v>#DIV/0!</v>
      </c>
      <c r="O30" s="76">
        <f t="shared" si="3"/>
        <v>0</v>
      </c>
      <c r="P30" s="77">
        <f>IF(L30="nio",0,IF(L30&gt;0,VLOOKUP(H30,'3-Productie normen'!A:J,VLOOKUP(L30,'3-Productie normen'!$B$33:$C$38,2,FALSE),FALSE)))/VLOOKUP(B30,'2-Kosten per locatie'!$A$12:$C$27,3,FALSE)</f>
        <v>0</v>
      </c>
      <c r="Q30" s="77">
        <f t="shared" si="4"/>
        <v>0</v>
      </c>
      <c r="R30" s="78" t="str">
        <f>VLOOKUP(H30,'3-Productie normen'!A:L,12,FALSE)</f>
        <v>V</v>
      </c>
      <c r="S30" s="78"/>
      <c r="U30" s="41">
        <f t="shared" si="5"/>
        <v>10600</v>
      </c>
    </row>
    <row r="31" spans="1:21" ht="14.1" customHeight="1">
      <c r="A31" s="54">
        <f t="shared" si="0"/>
        <v>31</v>
      </c>
      <c r="B31" s="72" t="s">
        <v>392</v>
      </c>
      <c r="C31" s="72"/>
      <c r="D31" s="414" t="s">
        <v>393</v>
      </c>
      <c r="E31" s="414" t="s">
        <v>89</v>
      </c>
      <c r="F31" s="82">
        <v>22</v>
      </c>
      <c r="G31" s="83" t="s">
        <v>232</v>
      </c>
      <c r="H31" s="83" t="s">
        <v>232</v>
      </c>
      <c r="I31" s="40" t="s">
        <v>267</v>
      </c>
      <c r="J31" s="84">
        <v>53</v>
      </c>
      <c r="K31" s="373">
        <f t="shared" si="1"/>
        <v>200</v>
      </c>
      <c r="L31" s="75">
        <v>200</v>
      </c>
      <c r="M31" s="75"/>
      <c r="N31" s="76" t="e">
        <f t="shared" si="2"/>
        <v>#DIV/0!</v>
      </c>
      <c r="O31" s="76">
        <f t="shared" si="3"/>
        <v>0</v>
      </c>
      <c r="P31" s="77">
        <f>IF(L31="nio",0,IF(L31&gt;0,VLOOKUP(H31,'3-Productie normen'!A:J,VLOOKUP(L31,'3-Productie normen'!$B$33:$C$38,2,FALSE),FALSE)))/VLOOKUP(B31,'2-Kosten per locatie'!$A$12:$C$27,3,FALSE)</f>
        <v>0</v>
      </c>
      <c r="Q31" s="77">
        <f t="shared" si="4"/>
        <v>0</v>
      </c>
      <c r="R31" s="78" t="str">
        <f>VLOOKUP(H31,'3-Productie normen'!A:L,12,FALSE)</f>
        <v>V</v>
      </c>
      <c r="S31" s="78"/>
      <c r="U31" s="41">
        <f t="shared" si="5"/>
        <v>10600</v>
      </c>
    </row>
    <row r="32" spans="1:21" ht="14.1" customHeight="1">
      <c r="A32" s="54">
        <f t="shared" si="0"/>
        <v>32</v>
      </c>
      <c r="B32" s="72" t="s">
        <v>392</v>
      </c>
      <c r="C32" s="72"/>
      <c r="D32" s="413" t="s">
        <v>393</v>
      </c>
      <c r="E32" s="413" t="s">
        <v>89</v>
      </c>
      <c r="F32" s="73">
        <v>23</v>
      </c>
      <c r="G32" s="40" t="s">
        <v>252</v>
      </c>
      <c r="H32" s="40" t="s">
        <v>230</v>
      </c>
      <c r="I32" s="40" t="s">
        <v>267</v>
      </c>
      <c r="J32" s="84">
        <v>4</v>
      </c>
      <c r="K32" s="373">
        <f t="shared" si="1"/>
        <v>200</v>
      </c>
      <c r="L32" s="75">
        <v>200</v>
      </c>
      <c r="M32" s="75"/>
      <c r="N32" s="76" t="e">
        <f t="shared" si="2"/>
        <v>#DIV/0!</v>
      </c>
      <c r="O32" s="76">
        <f t="shared" si="3"/>
        <v>0</v>
      </c>
      <c r="P32" s="77">
        <f>IF(L32="nio",0,IF(L32&gt;0,VLOOKUP(H32,'3-Productie normen'!A:J,VLOOKUP(L32,'3-Productie normen'!$B$33:$C$38,2,FALSE),FALSE)))/VLOOKUP(B32,'2-Kosten per locatie'!$A$12:$C$27,3,FALSE)</f>
        <v>0</v>
      </c>
      <c r="Q32" s="77">
        <f t="shared" si="4"/>
        <v>0</v>
      </c>
      <c r="R32" s="78" t="str">
        <f>VLOOKUP(H32,'3-Productie normen'!A:L,12,FALSE)</f>
        <v>V</v>
      </c>
      <c r="S32" s="78"/>
      <c r="U32" s="41">
        <f t="shared" si="5"/>
        <v>800</v>
      </c>
    </row>
    <row r="33" spans="1:21" ht="14.1" customHeight="1">
      <c r="A33" s="54">
        <f t="shared" si="0"/>
        <v>33</v>
      </c>
      <c r="B33" s="72" t="s">
        <v>392</v>
      </c>
      <c r="C33" s="72"/>
      <c r="D33" s="413" t="s">
        <v>393</v>
      </c>
      <c r="E33" s="413" t="s">
        <v>89</v>
      </c>
      <c r="F33" s="73">
        <v>24</v>
      </c>
      <c r="G33" s="40" t="s">
        <v>256</v>
      </c>
      <c r="H33" s="330" t="s">
        <v>98</v>
      </c>
      <c r="I33" s="40" t="s">
        <v>267</v>
      </c>
      <c r="J33" s="84">
        <v>6</v>
      </c>
      <c r="K33" s="373">
        <f t="shared" si="1"/>
        <v>0</v>
      </c>
      <c r="L33" s="75" t="s">
        <v>98</v>
      </c>
      <c r="M33" s="75"/>
      <c r="N33" s="76">
        <f t="shared" si="2"/>
        <v>0</v>
      </c>
      <c r="O33" s="76">
        <f t="shared" si="3"/>
        <v>0</v>
      </c>
      <c r="P33" s="77">
        <f>IF(L33="nio",0,IF(L33&gt;0,VLOOKUP(H33,'3-Productie normen'!A:J,VLOOKUP(L33,'3-Productie normen'!$B$33:$C$38,2,FALSE),FALSE)))/VLOOKUP(B33,'2-Kosten per locatie'!$A$12:$C$27,3,FALSE)</f>
        <v>0</v>
      </c>
      <c r="Q33" s="77">
        <f t="shared" si="4"/>
        <v>0</v>
      </c>
      <c r="R33" s="78">
        <f>VLOOKUP(H33,'3-Productie normen'!A:L,12,FALSE)</f>
        <v>0</v>
      </c>
      <c r="S33" s="78"/>
      <c r="U33" s="41">
        <f t="shared" si="5"/>
        <v>0</v>
      </c>
    </row>
    <row r="34" spans="1:21" ht="14.1" customHeight="1">
      <c r="A34" s="54">
        <f t="shared" si="0"/>
        <v>34</v>
      </c>
      <c r="B34" s="72" t="s">
        <v>392</v>
      </c>
      <c r="C34" s="72"/>
      <c r="D34" s="413" t="s">
        <v>393</v>
      </c>
      <c r="E34" s="413" t="s">
        <v>89</v>
      </c>
      <c r="F34" s="73">
        <v>25</v>
      </c>
      <c r="G34" s="40" t="s">
        <v>252</v>
      </c>
      <c r="H34" s="40" t="s">
        <v>230</v>
      </c>
      <c r="I34" s="40" t="s">
        <v>267</v>
      </c>
      <c r="J34" s="84">
        <v>35</v>
      </c>
      <c r="K34" s="373">
        <f t="shared" si="1"/>
        <v>200</v>
      </c>
      <c r="L34" s="75">
        <v>200</v>
      </c>
      <c r="M34" s="75"/>
      <c r="N34" s="76" t="e">
        <f t="shared" si="2"/>
        <v>#DIV/0!</v>
      </c>
      <c r="O34" s="76">
        <f t="shared" si="3"/>
        <v>0</v>
      </c>
      <c r="P34" s="77">
        <f>IF(L34="nio",0,IF(L34&gt;0,VLOOKUP(H34,'3-Productie normen'!A:J,VLOOKUP(L34,'3-Productie normen'!$B$33:$C$38,2,FALSE),FALSE)))/VLOOKUP(B34,'2-Kosten per locatie'!$A$12:$C$27,3,FALSE)</f>
        <v>0</v>
      </c>
      <c r="Q34" s="77">
        <f t="shared" si="4"/>
        <v>0</v>
      </c>
      <c r="R34" s="78" t="str">
        <f>VLOOKUP(H34,'3-Productie normen'!A:L,12,FALSE)</f>
        <v>V</v>
      </c>
      <c r="S34" s="78"/>
      <c r="U34" s="41">
        <f t="shared" si="5"/>
        <v>7000</v>
      </c>
    </row>
    <row r="35" spans="1:21" ht="14.1" customHeight="1">
      <c r="A35" s="54">
        <f t="shared" si="0"/>
        <v>35</v>
      </c>
      <c r="B35" s="72" t="s">
        <v>392</v>
      </c>
      <c r="C35" s="72"/>
      <c r="D35" s="413" t="s">
        <v>393</v>
      </c>
      <c r="E35" s="413" t="s">
        <v>89</v>
      </c>
      <c r="F35" s="73">
        <v>26</v>
      </c>
      <c r="G35" s="40" t="s">
        <v>252</v>
      </c>
      <c r="H35" s="40" t="s">
        <v>230</v>
      </c>
      <c r="I35" s="40" t="s">
        <v>267</v>
      </c>
      <c r="J35" s="84">
        <v>80</v>
      </c>
      <c r="K35" s="373">
        <f t="shared" si="1"/>
        <v>200</v>
      </c>
      <c r="L35" s="75">
        <v>200</v>
      </c>
      <c r="M35" s="75"/>
      <c r="N35" s="76" t="e">
        <f t="shared" si="2"/>
        <v>#DIV/0!</v>
      </c>
      <c r="O35" s="76">
        <f t="shared" si="3"/>
        <v>0</v>
      </c>
      <c r="P35" s="77">
        <f>IF(L35="nio",0,IF(L35&gt;0,VLOOKUP(H35,'3-Productie normen'!A:J,VLOOKUP(L35,'3-Productie normen'!$B$33:$C$38,2,FALSE),FALSE)))/VLOOKUP(B35,'2-Kosten per locatie'!$A$12:$C$27,3,FALSE)</f>
        <v>0</v>
      </c>
      <c r="Q35" s="77">
        <f t="shared" si="4"/>
        <v>0</v>
      </c>
      <c r="R35" s="78" t="str">
        <f>VLOOKUP(H35,'3-Productie normen'!A:L,12,FALSE)</f>
        <v>V</v>
      </c>
      <c r="S35" s="78"/>
      <c r="U35" s="41">
        <f t="shared" si="5"/>
        <v>16000</v>
      </c>
    </row>
    <row r="36" spans="1:21" ht="14.1" customHeight="1">
      <c r="A36" s="54">
        <f t="shared" si="0"/>
        <v>36</v>
      </c>
      <c r="B36" s="72" t="s">
        <v>392</v>
      </c>
      <c r="C36" s="72"/>
      <c r="D36" s="413" t="s">
        <v>393</v>
      </c>
      <c r="E36" s="413" t="s">
        <v>89</v>
      </c>
      <c r="F36" s="73">
        <v>27</v>
      </c>
      <c r="G36" s="40" t="s">
        <v>253</v>
      </c>
      <c r="H36" s="40" t="s">
        <v>228</v>
      </c>
      <c r="I36" s="40" t="s">
        <v>267</v>
      </c>
      <c r="J36" s="84">
        <v>60</v>
      </c>
      <c r="K36" s="373">
        <f t="shared" si="1"/>
        <v>200</v>
      </c>
      <c r="L36" s="75">
        <v>200</v>
      </c>
      <c r="M36" s="75"/>
      <c r="N36" s="76" t="e">
        <f t="shared" si="2"/>
        <v>#DIV/0!</v>
      </c>
      <c r="O36" s="76">
        <f t="shared" si="3"/>
        <v>0</v>
      </c>
      <c r="P36" s="77">
        <f>IF(L36="nio",0,IF(L36&gt;0,VLOOKUP(H36,'3-Productie normen'!A:J,VLOOKUP(L36,'3-Productie normen'!$B$33:$C$38,2,FALSE),FALSE)))/VLOOKUP(B36,'2-Kosten per locatie'!$A$12:$C$27,3,FALSE)</f>
        <v>0</v>
      </c>
      <c r="Q36" s="77">
        <f t="shared" si="4"/>
        <v>0</v>
      </c>
      <c r="R36" s="78" t="str">
        <f>VLOOKUP(H36,'3-Productie normen'!A:L,12,FALSE)</f>
        <v>V</v>
      </c>
      <c r="S36" s="78"/>
      <c r="U36" s="41">
        <f t="shared" si="5"/>
        <v>12000</v>
      </c>
    </row>
    <row r="37" spans="1:21" ht="14.1" customHeight="1">
      <c r="A37" s="54">
        <f t="shared" si="0"/>
        <v>37</v>
      </c>
      <c r="B37" s="72" t="s">
        <v>392</v>
      </c>
      <c r="C37" s="72"/>
      <c r="D37" s="413" t="s">
        <v>393</v>
      </c>
      <c r="E37" s="413" t="s">
        <v>89</v>
      </c>
      <c r="F37" s="73">
        <v>28</v>
      </c>
      <c r="G37" s="40" t="s">
        <v>256</v>
      </c>
      <c r="H37" s="330" t="s">
        <v>98</v>
      </c>
      <c r="I37" s="40" t="s">
        <v>267</v>
      </c>
      <c r="J37" s="84">
        <v>29</v>
      </c>
      <c r="K37" s="373">
        <f t="shared" si="1"/>
        <v>0</v>
      </c>
      <c r="L37" s="75" t="s">
        <v>98</v>
      </c>
      <c r="M37" s="75"/>
      <c r="N37" s="76">
        <f t="shared" si="2"/>
        <v>0</v>
      </c>
      <c r="O37" s="76">
        <f t="shared" si="3"/>
        <v>0</v>
      </c>
      <c r="P37" s="77">
        <f>IF(L37="nio",0,IF(L37&gt;0,VLOOKUP(H37,'3-Productie normen'!A:J,VLOOKUP(L37,'3-Productie normen'!$B$33:$C$38,2,FALSE),FALSE)))/VLOOKUP(B37,'2-Kosten per locatie'!$A$12:$C$27,3,FALSE)</f>
        <v>0</v>
      </c>
      <c r="Q37" s="77">
        <f t="shared" si="4"/>
        <v>0</v>
      </c>
      <c r="R37" s="78">
        <f>VLOOKUP(H37,'3-Productie normen'!A:L,12,FALSE)</f>
        <v>0</v>
      </c>
      <c r="S37" s="78"/>
      <c r="U37" s="41">
        <f t="shared" si="5"/>
        <v>0</v>
      </c>
    </row>
    <row r="38" spans="1:21" ht="14.1" customHeight="1">
      <c r="A38" s="54">
        <f t="shared" si="0"/>
        <v>38</v>
      </c>
      <c r="B38" s="72" t="s">
        <v>392</v>
      </c>
      <c r="C38" s="72"/>
      <c r="D38" s="413" t="s">
        <v>393</v>
      </c>
      <c r="E38" s="413" t="s">
        <v>89</v>
      </c>
      <c r="F38" s="73">
        <v>29</v>
      </c>
      <c r="G38" s="40" t="s">
        <v>256</v>
      </c>
      <c r="H38" s="330" t="s">
        <v>98</v>
      </c>
      <c r="I38" s="40" t="s">
        <v>267</v>
      </c>
      <c r="J38" s="84">
        <v>12</v>
      </c>
      <c r="K38" s="373">
        <f t="shared" si="1"/>
        <v>0</v>
      </c>
      <c r="L38" s="75" t="s">
        <v>98</v>
      </c>
      <c r="M38" s="75"/>
      <c r="N38" s="76">
        <f t="shared" si="2"/>
        <v>0</v>
      </c>
      <c r="O38" s="76">
        <f t="shared" si="3"/>
        <v>0</v>
      </c>
      <c r="P38" s="77">
        <f>IF(L38="nio",0,IF(L38&gt;0,VLOOKUP(H38,'3-Productie normen'!A:J,VLOOKUP(L38,'3-Productie normen'!$B$33:$C$38,2,FALSE),FALSE)))/VLOOKUP(B38,'2-Kosten per locatie'!$A$12:$C$27,3,FALSE)</f>
        <v>0</v>
      </c>
      <c r="Q38" s="77">
        <f t="shared" si="4"/>
        <v>0</v>
      </c>
      <c r="R38" s="78">
        <f>VLOOKUP(H38,'3-Productie normen'!A:L,12,FALSE)</f>
        <v>0</v>
      </c>
      <c r="S38" s="78"/>
      <c r="U38" s="41">
        <f t="shared" si="5"/>
        <v>0</v>
      </c>
    </row>
    <row r="39" spans="1:21" ht="14.1" customHeight="1">
      <c r="A39" s="54">
        <f t="shared" si="0"/>
        <v>39</v>
      </c>
      <c r="B39" s="72" t="s">
        <v>392</v>
      </c>
      <c r="C39" s="72"/>
      <c r="D39" s="413" t="s">
        <v>393</v>
      </c>
      <c r="E39" s="413" t="s">
        <v>89</v>
      </c>
      <c r="F39" s="73" t="s">
        <v>395</v>
      </c>
      <c r="G39" s="40" t="s">
        <v>396</v>
      </c>
      <c r="H39" s="40" t="s">
        <v>250</v>
      </c>
      <c r="I39" s="40" t="s">
        <v>267</v>
      </c>
      <c r="J39" s="84">
        <v>42</v>
      </c>
      <c r="K39" s="373">
        <f t="shared" si="1"/>
        <v>200</v>
      </c>
      <c r="L39" s="75">
        <v>200</v>
      </c>
      <c r="M39" s="75"/>
      <c r="N39" s="76" t="e">
        <f t="shared" si="2"/>
        <v>#DIV/0!</v>
      </c>
      <c r="O39" s="76">
        <f t="shared" si="3"/>
        <v>0</v>
      </c>
      <c r="P39" s="77">
        <f>IF(L39="nio",0,IF(L39&gt;0,VLOOKUP(H39,'3-Productie normen'!A:J,VLOOKUP(L39,'3-Productie normen'!$B$33:$C$38,2,FALSE),FALSE)))/VLOOKUP(B39,'2-Kosten per locatie'!$A$12:$C$27,3,FALSE)</f>
        <v>0</v>
      </c>
      <c r="Q39" s="77">
        <f t="shared" si="4"/>
        <v>0</v>
      </c>
      <c r="R39" s="78" t="str">
        <f>VLOOKUP(H39,'3-Productie normen'!A:L,12,FALSE)</f>
        <v>V</v>
      </c>
      <c r="S39" s="78"/>
      <c r="U39" s="41">
        <f t="shared" si="5"/>
        <v>8400</v>
      </c>
    </row>
    <row r="40" spans="1:21" ht="14.1" customHeight="1">
      <c r="A40" s="54">
        <f t="shared" si="0"/>
        <v>40</v>
      </c>
      <c r="B40" s="72" t="s">
        <v>392</v>
      </c>
      <c r="C40" s="72"/>
      <c r="D40" s="413" t="s">
        <v>393</v>
      </c>
      <c r="E40" s="413" t="s">
        <v>89</v>
      </c>
      <c r="F40" s="73" t="s">
        <v>397</v>
      </c>
      <c r="G40" s="40" t="s">
        <v>396</v>
      </c>
      <c r="H40" s="40" t="s">
        <v>250</v>
      </c>
      <c r="I40" s="40" t="s">
        <v>267</v>
      </c>
      <c r="J40" s="84">
        <v>42</v>
      </c>
      <c r="K40" s="373">
        <f t="shared" si="1"/>
        <v>200</v>
      </c>
      <c r="L40" s="75">
        <v>200</v>
      </c>
      <c r="M40" s="75"/>
      <c r="N40" s="76" t="e">
        <f t="shared" si="2"/>
        <v>#DIV/0!</v>
      </c>
      <c r="O40" s="76">
        <f t="shared" si="3"/>
        <v>0</v>
      </c>
      <c r="P40" s="77">
        <f>IF(L40="nio",0,IF(L40&gt;0,VLOOKUP(H40,'3-Productie normen'!A:J,VLOOKUP(L40,'3-Productie normen'!$B$33:$C$38,2,FALSE),FALSE)))/VLOOKUP(B40,'2-Kosten per locatie'!$A$12:$C$27,3,FALSE)</f>
        <v>0</v>
      </c>
      <c r="Q40" s="77">
        <f t="shared" si="4"/>
        <v>0</v>
      </c>
      <c r="R40" s="78" t="str">
        <f>VLOOKUP(H40,'3-Productie normen'!A:L,12,FALSE)</f>
        <v>V</v>
      </c>
      <c r="S40" s="78"/>
      <c r="U40" s="41">
        <f t="shared" si="5"/>
        <v>8400</v>
      </c>
    </row>
    <row r="41" spans="1:21" ht="14.1" customHeight="1">
      <c r="A41" s="54">
        <f t="shared" si="0"/>
        <v>41</v>
      </c>
      <c r="B41" s="72" t="s">
        <v>392</v>
      </c>
      <c r="C41" s="72"/>
      <c r="D41" s="413" t="s">
        <v>393</v>
      </c>
      <c r="E41" s="413" t="s">
        <v>89</v>
      </c>
      <c r="F41" s="73" t="s">
        <v>398</v>
      </c>
      <c r="G41" s="40" t="s">
        <v>225</v>
      </c>
      <c r="H41" s="40" t="s">
        <v>225</v>
      </c>
      <c r="I41" s="40" t="s">
        <v>267</v>
      </c>
      <c r="J41" s="84">
        <v>70</v>
      </c>
      <c r="K41" s="373">
        <f t="shared" si="1"/>
        <v>200</v>
      </c>
      <c r="L41" s="75">
        <v>200</v>
      </c>
      <c r="M41" s="75"/>
      <c r="N41" s="76" t="e">
        <f t="shared" si="2"/>
        <v>#DIV/0!</v>
      </c>
      <c r="O41" s="76">
        <f t="shared" si="3"/>
        <v>0</v>
      </c>
      <c r="P41" s="77">
        <f>IF(L41="nio",0,IF(L41&gt;0,VLOOKUP(H41,'3-Productie normen'!A:J,VLOOKUP(L41,'3-Productie normen'!$B$33:$C$38,2,FALSE),FALSE)))/VLOOKUP(B41,'2-Kosten per locatie'!$A$12:$C$27,3,FALSE)</f>
        <v>0</v>
      </c>
      <c r="Q41" s="77">
        <f t="shared" si="4"/>
        <v>0</v>
      </c>
      <c r="R41" s="78" t="str">
        <f>VLOOKUP(H41,'3-Productie normen'!A:L,12,FALSE)</f>
        <v>V</v>
      </c>
      <c r="S41" s="78"/>
      <c r="U41" s="41">
        <f t="shared" si="5"/>
        <v>14000</v>
      </c>
    </row>
    <row r="42" spans="1:21" ht="14.1" customHeight="1">
      <c r="A42" s="54">
        <f t="shared" si="0"/>
        <v>42</v>
      </c>
      <c r="B42" s="72" t="s">
        <v>392</v>
      </c>
      <c r="C42" s="72"/>
      <c r="D42" s="413" t="s">
        <v>393</v>
      </c>
      <c r="E42" s="413" t="s">
        <v>89</v>
      </c>
      <c r="F42" s="73" t="s">
        <v>399</v>
      </c>
      <c r="G42" s="40" t="s">
        <v>225</v>
      </c>
      <c r="H42" s="40" t="s">
        <v>225</v>
      </c>
      <c r="I42" s="40" t="s">
        <v>267</v>
      </c>
      <c r="J42" s="84">
        <v>25.01</v>
      </c>
      <c r="K42" s="373">
        <f t="shared" si="1"/>
        <v>200</v>
      </c>
      <c r="L42" s="75">
        <v>200</v>
      </c>
      <c r="M42" s="75"/>
      <c r="N42" s="76" t="e">
        <f t="shared" si="2"/>
        <v>#DIV/0!</v>
      </c>
      <c r="O42" s="76">
        <f t="shared" si="3"/>
        <v>0</v>
      </c>
      <c r="P42" s="77">
        <f>IF(L42="nio",0,IF(L42&gt;0,VLOOKUP(H42,'3-Productie normen'!A:J,VLOOKUP(L42,'3-Productie normen'!$B$33:$C$38,2,FALSE),FALSE)))/VLOOKUP(B42,'2-Kosten per locatie'!$A$12:$C$27,3,FALSE)</f>
        <v>0</v>
      </c>
      <c r="Q42" s="77">
        <f t="shared" si="4"/>
        <v>0</v>
      </c>
      <c r="R42" s="78" t="str">
        <f>VLOOKUP(H42,'3-Productie normen'!A:L,12,FALSE)</f>
        <v>V</v>
      </c>
      <c r="S42" s="78"/>
      <c r="U42" s="41">
        <f t="shared" si="5"/>
        <v>5002</v>
      </c>
    </row>
    <row r="43" spans="1:21" ht="14.1" customHeight="1">
      <c r="A43" s="54">
        <f t="shared" si="0"/>
        <v>43</v>
      </c>
      <c r="B43" s="72" t="s">
        <v>392</v>
      </c>
      <c r="C43" s="72"/>
      <c r="D43" s="413" t="s">
        <v>393</v>
      </c>
      <c r="E43" s="413" t="s">
        <v>89</v>
      </c>
      <c r="F43" s="73" t="s">
        <v>400</v>
      </c>
      <c r="G43" s="40" t="s">
        <v>256</v>
      </c>
      <c r="H43" s="330" t="s">
        <v>98</v>
      </c>
      <c r="I43" s="40" t="s">
        <v>267</v>
      </c>
      <c r="J43" s="84">
        <v>8</v>
      </c>
      <c r="K43" s="373">
        <f t="shared" si="1"/>
        <v>0</v>
      </c>
      <c r="L43" s="75" t="s">
        <v>98</v>
      </c>
      <c r="M43" s="75"/>
      <c r="N43" s="76">
        <f t="shared" si="2"/>
        <v>0</v>
      </c>
      <c r="O43" s="76">
        <f t="shared" si="3"/>
        <v>0</v>
      </c>
      <c r="P43" s="77">
        <f>IF(L43="nio",0,IF(L43&gt;0,VLOOKUP(H43,'3-Productie normen'!A:J,VLOOKUP(L43,'3-Productie normen'!$B$33:$C$38,2,FALSE),FALSE)))/VLOOKUP(B43,'2-Kosten per locatie'!$A$12:$C$27,3,FALSE)</f>
        <v>0</v>
      </c>
      <c r="Q43" s="77">
        <f t="shared" si="4"/>
        <v>0</v>
      </c>
      <c r="R43" s="78">
        <f>VLOOKUP(H43,'3-Productie normen'!A:L,12,FALSE)</f>
        <v>0</v>
      </c>
      <c r="S43" s="78"/>
      <c r="U43" s="41">
        <f t="shared" si="5"/>
        <v>0</v>
      </c>
    </row>
    <row r="44" spans="1:21" ht="14.1" customHeight="1">
      <c r="A44" s="54">
        <f t="shared" si="0"/>
        <v>44</v>
      </c>
      <c r="B44" s="72" t="s">
        <v>392</v>
      </c>
      <c r="C44" s="72"/>
      <c r="D44" s="413" t="s">
        <v>393</v>
      </c>
      <c r="E44" s="413" t="s">
        <v>89</v>
      </c>
      <c r="F44" s="73" t="s">
        <v>275</v>
      </c>
      <c r="G44" s="40" t="s">
        <v>169</v>
      </c>
      <c r="H44" s="40" t="s">
        <v>169</v>
      </c>
      <c r="I44" s="40" t="s">
        <v>267</v>
      </c>
      <c r="J44" s="84">
        <v>17</v>
      </c>
      <c r="K44" s="373">
        <f t="shared" si="1"/>
        <v>200</v>
      </c>
      <c r="L44" s="75">
        <v>200</v>
      </c>
      <c r="M44" s="75"/>
      <c r="N44" s="76" t="e">
        <f t="shared" si="2"/>
        <v>#DIV/0!</v>
      </c>
      <c r="O44" s="76">
        <f t="shared" si="3"/>
        <v>0</v>
      </c>
      <c r="P44" s="77">
        <f>IF(L44="nio",0,IF(L44&gt;0,VLOOKUP(H44,'3-Productie normen'!A:J,VLOOKUP(L44,'3-Productie normen'!$B$33:$C$38,2,FALSE),FALSE)))/VLOOKUP(B44,'2-Kosten per locatie'!$A$12:$C$27,3,FALSE)</f>
        <v>0</v>
      </c>
      <c r="Q44" s="77">
        <f t="shared" si="4"/>
        <v>0</v>
      </c>
      <c r="R44" s="78" t="str">
        <f>VLOOKUP(H44,'3-Productie normen'!A:L,12,FALSE)</f>
        <v>B</v>
      </c>
      <c r="S44" s="78"/>
      <c r="U44" s="41">
        <f t="shared" si="5"/>
        <v>3400</v>
      </c>
    </row>
    <row r="45" spans="1:21" ht="14.1" customHeight="1">
      <c r="A45" s="54">
        <f t="shared" si="0"/>
        <v>45</v>
      </c>
      <c r="B45" s="72" t="s">
        <v>392</v>
      </c>
      <c r="C45" s="72"/>
      <c r="D45" s="413" t="s">
        <v>393</v>
      </c>
      <c r="E45" s="413" t="s">
        <v>89</v>
      </c>
      <c r="F45" s="73">
        <v>37</v>
      </c>
      <c r="G45" s="72" t="s">
        <v>256</v>
      </c>
      <c r="H45" s="330" t="s">
        <v>98</v>
      </c>
      <c r="I45" s="40" t="s">
        <v>267</v>
      </c>
      <c r="J45" s="74">
        <v>7</v>
      </c>
      <c r="K45" s="373">
        <f t="shared" si="1"/>
        <v>0</v>
      </c>
      <c r="L45" s="75" t="s">
        <v>98</v>
      </c>
      <c r="M45" s="75"/>
      <c r="N45" s="76">
        <f t="shared" si="2"/>
        <v>0</v>
      </c>
      <c r="O45" s="76">
        <f t="shared" si="3"/>
        <v>0</v>
      </c>
      <c r="P45" s="77">
        <f>IF(L45="nio",0,IF(L45&gt;0,VLOOKUP(H45,'3-Productie normen'!A:J,VLOOKUP(L45,'3-Productie normen'!$B$33:$C$38,2,FALSE),FALSE)))/VLOOKUP(B45,'2-Kosten per locatie'!$A$12:$C$27,3,FALSE)</f>
        <v>0</v>
      </c>
      <c r="Q45" s="77">
        <f t="shared" si="4"/>
        <v>0</v>
      </c>
      <c r="R45" s="78">
        <f>VLOOKUP(H45,'3-Productie normen'!A:L,12,FALSE)</f>
        <v>0</v>
      </c>
      <c r="S45" s="78"/>
      <c r="U45" s="41">
        <f t="shared" si="5"/>
        <v>0</v>
      </c>
    </row>
    <row r="46" spans="1:21" ht="14.1" customHeight="1">
      <c r="A46" s="54">
        <f t="shared" si="0"/>
        <v>46</v>
      </c>
      <c r="B46" s="72" t="s">
        <v>392</v>
      </c>
      <c r="C46" s="72"/>
      <c r="D46" s="413" t="s">
        <v>393</v>
      </c>
      <c r="E46" s="413" t="s">
        <v>89</v>
      </c>
      <c r="F46" s="73">
        <v>38</v>
      </c>
      <c r="G46" s="72" t="s">
        <v>251</v>
      </c>
      <c r="H46" s="72" t="s">
        <v>90</v>
      </c>
      <c r="I46" s="40" t="s">
        <v>222</v>
      </c>
      <c r="J46" s="74">
        <v>10</v>
      </c>
      <c r="K46" s="373">
        <f t="shared" si="1"/>
        <v>200</v>
      </c>
      <c r="L46" s="75">
        <v>200</v>
      </c>
      <c r="M46" s="75"/>
      <c r="N46" s="76" t="e">
        <f t="shared" si="2"/>
        <v>#DIV/0!</v>
      </c>
      <c r="O46" s="76">
        <f t="shared" si="3"/>
        <v>0</v>
      </c>
      <c r="P46" s="77">
        <f>IF(L46="nio",0,IF(L46&gt;0,VLOOKUP(H46,'3-Productie normen'!A:J,VLOOKUP(L46,'3-Productie normen'!$B$33:$C$38,2,FALSE),FALSE)))/VLOOKUP(B46,'2-Kosten per locatie'!$A$12:$C$27,3,FALSE)</f>
        <v>0</v>
      </c>
      <c r="Q46" s="77">
        <f t="shared" si="4"/>
        <v>0</v>
      </c>
      <c r="R46" s="78" t="str">
        <f>VLOOKUP(H46,'3-Productie normen'!A:L,12,FALSE)</f>
        <v>V</v>
      </c>
      <c r="S46" s="78"/>
      <c r="U46" s="41">
        <f t="shared" si="5"/>
        <v>2000</v>
      </c>
    </row>
    <row r="47" spans="1:21" ht="14.1" customHeight="1">
      <c r="A47" s="54">
        <f t="shared" si="0"/>
        <v>47</v>
      </c>
      <c r="B47" s="72" t="s">
        <v>392</v>
      </c>
      <c r="C47" s="72"/>
      <c r="D47" s="413" t="s">
        <v>393</v>
      </c>
      <c r="E47" s="413" t="s">
        <v>89</v>
      </c>
      <c r="F47" s="73"/>
      <c r="G47" s="72" t="s">
        <v>401</v>
      </c>
      <c r="H47" s="72" t="s">
        <v>17</v>
      </c>
      <c r="I47" s="40" t="s">
        <v>233</v>
      </c>
      <c r="J47" s="74">
        <v>4</v>
      </c>
      <c r="K47" s="373">
        <f t="shared" si="1"/>
        <v>200</v>
      </c>
      <c r="L47" s="75">
        <v>200</v>
      </c>
      <c r="M47" s="75"/>
      <c r="N47" s="76" t="e">
        <f t="shared" si="2"/>
        <v>#DIV/0!</v>
      </c>
      <c r="O47" s="76">
        <f t="shared" si="3"/>
        <v>0</v>
      </c>
      <c r="P47" s="77">
        <f>IF(L47="nio",0,IF(L47&gt;0,VLOOKUP(H47,'3-Productie normen'!A:J,VLOOKUP(L47,'3-Productie normen'!$B$33:$C$38,2,FALSE),FALSE)))/VLOOKUP(B47,'2-Kosten per locatie'!$A$12:$C$27,3,FALSE)</f>
        <v>0</v>
      </c>
      <c r="Q47" s="77">
        <f t="shared" si="4"/>
        <v>0</v>
      </c>
      <c r="R47" s="78" t="str">
        <f>VLOOKUP(H47,'3-Productie normen'!A:L,12,FALSE)</f>
        <v>V</v>
      </c>
      <c r="S47" s="78"/>
      <c r="U47" s="41">
        <f t="shared" si="5"/>
        <v>800</v>
      </c>
    </row>
    <row r="48" spans="1:21" ht="14.1" customHeight="1">
      <c r="A48" s="54">
        <f t="shared" si="0"/>
        <v>48</v>
      </c>
      <c r="B48" s="72" t="s">
        <v>392</v>
      </c>
      <c r="C48" s="72"/>
      <c r="D48" s="413" t="s">
        <v>393</v>
      </c>
      <c r="E48" s="413">
        <v>1</v>
      </c>
      <c r="F48" s="73">
        <v>39</v>
      </c>
      <c r="G48" s="40" t="s">
        <v>240</v>
      </c>
      <c r="H48" s="40" t="s">
        <v>240</v>
      </c>
      <c r="I48" s="40" t="s">
        <v>267</v>
      </c>
      <c r="J48" s="74">
        <v>62</v>
      </c>
      <c r="K48" s="373">
        <f t="shared" si="1"/>
        <v>200</v>
      </c>
      <c r="L48" s="75">
        <v>200</v>
      </c>
      <c r="M48" s="75"/>
      <c r="N48" s="76" t="e">
        <f t="shared" si="2"/>
        <v>#DIV/0!</v>
      </c>
      <c r="O48" s="76">
        <f t="shared" si="3"/>
        <v>0</v>
      </c>
      <c r="P48" s="77">
        <f>IF(L48="nio",0,IF(L48&gt;0,VLOOKUP(H48,'3-Productie normen'!A:J,VLOOKUP(L48,'3-Productie normen'!$B$33:$C$38,2,FALSE),FALSE)))/VLOOKUP(B48,'2-Kosten per locatie'!$A$12:$C$27,3,FALSE)</f>
        <v>0</v>
      </c>
      <c r="Q48" s="77">
        <f t="shared" si="4"/>
        <v>0</v>
      </c>
      <c r="R48" s="78" t="str">
        <f>VLOOKUP(H48,'3-Productie normen'!A:L,12,FALSE)</f>
        <v>V</v>
      </c>
      <c r="S48" s="78"/>
      <c r="U48" s="41">
        <f t="shared" si="5"/>
        <v>12400</v>
      </c>
    </row>
    <row r="49" spans="1:21" ht="14.1" customHeight="1">
      <c r="A49" s="54">
        <f t="shared" si="0"/>
        <v>49</v>
      </c>
      <c r="B49" s="72" t="s">
        <v>392</v>
      </c>
      <c r="C49" s="72"/>
      <c r="D49" s="413" t="s">
        <v>393</v>
      </c>
      <c r="E49" s="413">
        <v>1</v>
      </c>
      <c r="F49" s="73">
        <v>40</v>
      </c>
      <c r="G49" s="40" t="s">
        <v>240</v>
      </c>
      <c r="H49" s="40" t="s">
        <v>240</v>
      </c>
      <c r="I49" s="40" t="s">
        <v>267</v>
      </c>
      <c r="J49" s="74">
        <v>62</v>
      </c>
      <c r="K49" s="373">
        <f t="shared" si="1"/>
        <v>200</v>
      </c>
      <c r="L49" s="75">
        <v>200</v>
      </c>
      <c r="M49" s="75"/>
      <c r="N49" s="76" t="e">
        <f t="shared" si="2"/>
        <v>#DIV/0!</v>
      </c>
      <c r="O49" s="76">
        <f t="shared" si="3"/>
        <v>0</v>
      </c>
      <c r="P49" s="77">
        <f>IF(L49="nio",0,IF(L49&gt;0,VLOOKUP(H49,'3-Productie normen'!A:J,VLOOKUP(L49,'3-Productie normen'!$B$33:$C$38,2,FALSE),FALSE)))/VLOOKUP(B49,'2-Kosten per locatie'!$A$12:$C$27,3,FALSE)</f>
        <v>0</v>
      </c>
      <c r="Q49" s="77">
        <f t="shared" si="4"/>
        <v>0</v>
      </c>
      <c r="R49" s="78" t="str">
        <f>VLOOKUP(H49,'3-Productie normen'!A:L,12,FALSE)</f>
        <v>V</v>
      </c>
      <c r="S49" s="78"/>
      <c r="U49" s="41">
        <f t="shared" si="5"/>
        <v>12400</v>
      </c>
    </row>
    <row r="50" spans="1:21" ht="14.1" customHeight="1">
      <c r="A50" s="54">
        <f t="shared" si="0"/>
        <v>50</v>
      </c>
      <c r="B50" s="72" t="s">
        <v>392</v>
      </c>
      <c r="C50" s="72"/>
      <c r="D50" s="413" t="s">
        <v>393</v>
      </c>
      <c r="E50" s="413">
        <v>1</v>
      </c>
      <c r="F50" s="73">
        <v>41</v>
      </c>
      <c r="G50" s="40" t="s">
        <v>240</v>
      </c>
      <c r="H50" s="40" t="s">
        <v>240</v>
      </c>
      <c r="I50" s="40" t="s">
        <v>267</v>
      </c>
      <c r="J50" s="74">
        <v>53</v>
      </c>
      <c r="K50" s="373">
        <f t="shared" si="1"/>
        <v>200</v>
      </c>
      <c r="L50" s="75">
        <v>200</v>
      </c>
      <c r="M50" s="75"/>
      <c r="N50" s="76" t="e">
        <f t="shared" si="2"/>
        <v>#DIV/0!</v>
      </c>
      <c r="O50" s="76">
        <f t="shared" si="3"/>
        <v>0</v>
      </c>
      <c r="P50" s="77">
        <f>IF(L50="nio",0,IF(L50&gt;0,VLOOKUP(H50,'3-Productie normen'!A:J,VLOOKUP(L50,'3-Productie normen'!$B$33:$C$38,2,FALSE),FALSE)))/VLOOKUP(B50,'2-Kosten per locatie'!$A$12:$C$27,3,FALSE)</f>
        <v>0</v>
      </c>
      <c r="Q50" s="77">
        <f t="shared" si="4"/>
        <v>0</v>
      </c>
      <c r="R50" s="78" t="str">
        <f>VLOOKUP(H50,'3-Productie normen'!A:L,12,FALSE)</f>
        <v>V</v>
      </c>
      <c r="S50" s="78"/>
      <c r="U50" s="41">
        <f t="shared" si="5"/>
        <v>10600</v>
      </c>
    </row>
    <row r="51" spans="1:21" ht="14.1" customHeight="1">
      <c r="A51" s="54">
        <f t="shared" si="0"/>
        <v>51</v>
      </c>
      <c r="B51" s="72" t="s">
        <v>392</v>
      </c>
      <c r="C51" s="72"/>
      <c r="D51" s="413" t="s">
        <v>393</v>
      </c>
      <c r="E51" s="413">
        <v>1</v>
      </c>
      <c r="F51" s="73">
        <v>42</v>
      </c>
      <c r="G51" s="40" t="s">
        <v>240</v>
      </c>
      <c r="H51" s="40" t="s">
        <v>240</v>
      </c>
      <c r="I51" s="40" t="s">
        <v>267</v>
      </c>
      <c r="J51" s="74">
        <v>53</v>
      </c>
      <c r="K51" s="373">
        <f t="shared" si="1"/>
        <v>200</v>
      </c>
      <c r="L51" s="75">
        <v>200</v>
      </c>
      <c r="M51" s="75"/>
      <c r="N51" s="76" t="e">
        <f t="shared" si="2"/>
        <v>#DIV/0!</v>
      </c>
      <c r="O51" s="76">
        <f t="shared" si="3"/>
        <v>0</v>
      </c>
      <c r="P51" s="77">
        <f>IF(L51="nio",0,IF(L51&gt;0,VLOOKUP(H51,'3-Productie normen'!A:J,VLOOKUP(L51,'3-Productie normen'!$B$33:$C$38,2,FALSE),FALSE)))/VLOOKUP(B51,'2-Kosten per locatie'!$A$12:$C$27,3,FALSE)</f>
        <v>0</v>
      </c>
      <c r="Q51" s="77">
        <f t="shared" si="4"/>
        <v>0</v>
      </c>
      <c r="R51" s="78" t="str">
        <f>VLOOKUP(H51,'3-Productie normen'!A:L,12,FALSE)</f>
        <v>V</v>
      </c>
      <c r="S51" s="78"/>
      <c r="U51" s="41">
        <f t="shared" si="5"/>
        <v>10600</v>
      </c>
    </row>
    <row r="52" spans="1:21" ht="14.1" customHeight="1">
      <c r="A52" s="54">
        <f t="shared" si="0"/>
        <v>52</v>
      </c>
      <c r="B52" s="72" t="s">
        <v>392</v>
      </c>
      <c r="C52" s="72"/>
      <c r="D52" s="413" t="s">
        <v>393</v>
      </c>
      <c r="E52" s="413">
        <v>1</v>
      </c>
      <c r="F52" s="73">
        <v>43</v>
      </c>
      <c r="G52" s="80" t="s">
        <v>240</v>
      </c>
      <c r="H52" s="80" t="s">
        <v>240</v>
      </c>
      <c r="I52" s="40" t="s">
        <v>267</v>
      </c>
      <c r="J52" s="74">
        <v>53</v>
      </c>
      <c r="K52" s="373">
        <f t="shared" si="1"/>
        <v>200</v>
      </c>
      <c r="L52" s="75">
        <v>200</v>
      </c>
      <c r="M52" s="75"/>
      <c r="N52" s="76" t="e">
        <f t="shared" si="2"/>
        <v>#DIV/0!</v>
      </c>
      <c r="O52" s="76">
        <f t="shared" si="3"/>
        <v>0</v>
      </c>
      <c r="P52" s="77">
        <f>IF(L52="nio",0,IF(L52&gt;0,VLOOKUP(H52,'3-Productie normen'!A:J,VLOOKUP(L52,'3-Productie normen'!$B$33:$C$38,2,FALSE),FALSE)))/VLOOKUP(B52,'2-Kosten per locatie'!$A$12:$C$27,3,FALSE)</f>
        <v>0</v>
      </c>
      <c r="Q52" s="77">
        <f t="shared" si="4"/>
        <v>0</v>
      </c>
      <c r="R52" s="78" t="str">
        <f>VLOOKUP(H52,'3-Productie normen'!A:L,12,FALSE)</f>
        <v>V</v>
      </c>
      <c r="S52" s="78"/>
      <c r="U52" s="41">
        <f t="shared" si="5"/>
        <v>10600</v>
      </c>
    </row>
    <row r="53" spans="1:21" ht="14.1" customHeight="1">
      <c r="A53" s="54">
        <f t="shared" si="0"/>
        <v>53</v>
      </c>
      <c r="B53" s="72" t="s">
        <v>392</v>
      </c>
      <c r="C53" s="72"/>
      <c r="D53" s="413" t="s">
        <v>393</v>
      </c>
      <c r="E53" s="413">
        <v>1</v>
      </c>
      <c r="F53" s="73">
        <v>44</v>
      </c>
      <c r="G53" s="40" t="s">
        <v>240</v>
      </c>
      <c r="H53" s="40" t="s">
        <v>240</v>
      </c>
      <c r="I53" s="81" t="s">
        <v>267</v>
      </c>
      <c r="J53" s="74">
        <v>53</v>
      </c>
      <c r="K53" s="373">
        <f t="shared" si="1"/>
        <v>200</v>
      </c>
      <c r="L53" s="75">
        <v>200</v>
      </c>
      <c r="M53" s="75"/>
      <c r="N53" s="76" t="e">
        <f t="shared" si="2"/>
        <v>#DIV/0!</v>
      </c>
      <c r="O53" s="76">
        <f t="shared" si="3"/>
        <v>0</v>
      </c>
      <c r="P53" s="77">
        <f>IF(L53="nio",0,IF(L53&gt;0,VLOOKUP(H53,'3-Productie normen'!A:J,VLOOKUP(L53,'3-Productie normen'!$B$33:$C$38,2,FALSE),FALSE)))/VLOOKUP(B53,'2-Kosten per locatie'!$A$12:$C$27,3,FALSE)</f>
        <v>0</v>
      </c>
      <c r="Q53" s="77">
        <f t="shared" si="4"/>
        <v>0</v>
      </c>
      <c r="R53" s="78" t="str">
        <f>VLOOKUP(H53,'3-Productie normen'!A:L,12,FALSE)</f>
        <v>V</v>
      </c>
      <c r="S53" s="78"/>
      <c r="U53" s="41">
        <f t="shared" si="5"/>
        <v>10600</v>
      </c>
    </row>
    <row r="54" spans="1:21" ht="14.1" customHeight="1">
      <c r="A54" s="54">
        <f t="shared" si="0"/>
        <v>54</v>
      </c>
      <c r="B54" s="72" t="s">
        <v>392</v>
      </c>
      <c r="C54" s="72"/>
      <c r="D54" s="414" t="s">
        <v>393</v>
      </c>
      <c r="E54" s="414">
        <v>1</v>
      </c>
      <c r="F54" s="82">
        <v>45</v>
      </c>
      <c r="G54" s="83" t="s">
        <v>252</v>
      </c>
      <c r="H54" s="83" t="s">
        <v>230</v>
      </c>
      <c r="I54" s="40" t="s">
        <v>267</v>
      </c>
      <c r="J54" s="74">
        <v>35</v>
      </c>
      <c r="K54" s="373">
        <f t="shared" si="1"/>
        <v>200</v>
      </c>
      <c r="L54" s="75">
        <v>200</v>
      </c>
      <c r="M54" s="75"/>
      <c r="N54" s="76" t="e">
        <f t="shared" si="2"/>
        <v>#DIV/0!</v>
      </c>
      <c r="O54" s="76">
        <f t="shared" si="3"/>
        <v>0</v>
      </c>
      <c r="P54" s="77">
        <f>IF(L54="nio",0,IF(L54&gt;0,VLOOKUP(H54,'3-Productie normen'!A:J,VLOOKUP(L54,'3-Productie normen'!$B$33:$C$38,2,FALSE),FALSE)))/VLOOKUP(B54,'2-Kosten per locatie'!$A$12:$C$27,3,FALSE)</f>
        <v>0</v>
      </c>
      <c r="Q54" s="77">
        <f t="shared" si="4"/>
        <v>0</v>
      </c>
      <c r="R54" s="78" t="str">
        <f>VLOOKUP(H54,'3-Productie normen'!A:L,12,FALSE)</f>
        <v>V</v>
      </c>
      <c r="S54" s="78"/>
      <c r="U54" s="41">
        <f t="shared" si="5"/>
        <v>7000</v>
      </c>
    </row>
    <row r="55" spans="1:21" ht="14.1" customHeight="1">
      <c r="A55" s="54">
        <f t="shared" si="0"/>
        <v>55</v>
      </c>
      <c r="B55" s="72" t="s">
        <v>392</v>
      </c>
      <c r="C55" s="72"/>
      <c r="D55" s="413" t="s">
        <v>393</v>
      </c>
      <c r="E55" s="413">
        <v>1</v>
      </c>
      <c r="F55" s="73">
        <v>46</v>
      </c>
      <c r="G55" s="40" t="s">
        <v>402</v>
      </c>
      <c r="H55" s="40" t="s">
        <v>169</v>
      </c>
      <c r="I55" s="40" t="s">
        <v>267</v>
      </c>
      <c r="J55" s="74">
        <v>67</v>
      </c>
      <c r="K55" s="373">
        <f t="shared" si="1"/>
        <v>200</v>
      </c>
      <c r="L55" s="75">
        <v>200</v>
      </c>
      <c r="M55" s="75"/>
      <c r="N55" s="76" t="e">
        <f t="shared" si="2"/>
        <v>#DIV/0!</v>
      </c>
      <c r="O55" s="76">
        <f t="shared" si="3"/>
        <v>0</v>
      </c>
      <c r="P55" s="77">
        <f>IF(L55="nio",0,IF(L55&gt;0,VLOOKUP(H55,'3-Productie normen'!A:J,VLOOKUP(L55,'3-Productie normen'!$B$33:$C$38,2,FALSE),FALSE)))/VLOOKUP(B55,'2-Kosten per locatie'!$A$12:$C$27,3,FALSE)</f>
        <v>0</v>
      </c>
      <c r="Q55" s="77">
        <f t="shared" si="4"/>
        <v>0</v>
      </c>
      <c r="R55" s="78" t="str">
        <f>VLOOKUP(H55,'3-Productie normen'!A:L,12,FALSE)</f>
        <v>B</v>
      </c>
      <c r="S55" s="78"/>
      <c r="U55" s="41">
        <f t="shared" si="5"/>
        <v>13400</v>
      </c>
    </row>
    <row r="56" spans="1:21" ht="14.1" customHeight="1">
      <c r="A56" s="54">
        <f t="shared" si="0"/>
        <v>56</v>
      </c>
      <c r="B56" s="72" t="s">
        <v>392</v>
      </c>
      <c r="C56" s="72"/>
      <c r="D56" s="413" t="s">
        <v>393</v>
      </c>
      <c r="E56" s="413">
        <v>1</v>
      </c>
      <c r="F56" s="73">
        <v>47</v>
      </c>
      <c r="G56" s="40" t="s">
        <v>252</v>
      </c>
      <c r="H56" s="40" t="s">
        <v>230</v>
      </c>
      <c r="I56" s="40" t="s">
        <v>267</v>
      </c>
      <c r="J56" s="74">
        <v>25</v>
      </c>
      <c r="K56" s="373">
        <f t="shared" si="1"/>
        <v>200</v>
      </c>
      <c r="L56" s="75">
        <v>200</v>
      </c>
      <c r="M56" s="75"/>
      <c r="N56" s="76" t="e">
        <f t="shared" si="2"/>
        <v>#DIV/0!</v>
      </c>
      <c r="O56" s="76">
        <f t="shared" si="3"/>
        <v>0</v>
      </c>
      <c r="P56" s="77">
        <f>IF(L56="nio",0,IF(L56&gt;0,VLOOKUP(H56,'3-Productie normen'!A:J,VLOOKUP(L56,'3-Productie normen'!$B$33:$C$38,2,FALSE),FALSE)))/VLOOKUP(B56,'2-Kosten per locatie'!$A$12:$C$27,3,FALSE)</f>
        <v>0</v>
      </c>
      <c r="Q56" s="77">
        <f t="shared" si="4"/>
        <v>0</v>
      </c>
      <c r="R56" s="78" t="str">
        <f>VLOOKUP(H56,'3-Productie normen'!A:L,12,FALSE)</f>
        <v>V</v>
      </c>
      <c r="S56" s="78"/>
      <c r="U56" s="41">
        <f t="shared" si="5"/>
        <v>5000</v>
      </c>
    </row>
    <row r="57" spans="1:21" ht="14.1" customHeight="1">
      <c r="A57" s="54">
        <f t="shared" si="0"/>
        <v>57</v>
      </c>
      <c r="B57" s="72" t="s">
        <v>392</v>
      </c>
      <c r="C57" s="72"/>
      <c r="D57" s="413" t="s">
        <v>393</v>
      </c>
      <c r="E57" s="413">
        <v>1</v>
      </c>
      <c r="F57" s="73">
        <v>48</v>
      </c>
      <c r="G57" s="40" t="s">
        <v>252</v>
      </c>
      <c r="H57" s="40" t="s">
        <v>230</v>
      </c>
      <c r="I57" s="40" t="s">
        <v>267</v>
      </c>
      <c r="J57" s="74">
        <v>29</v>
      </c>
      <c r="K57" s="373">
        <f t="shared" si="1"/>
        <v>200</v>
      </c>
      <c r="L57" s="75">
        <v>200</v>
      </c>
      <c r="M57" s="75"/>
      <c r="N57" s="76" t="e">
        <f t="shared" si="2"/>
        <v>#DIV/0!</v>
      </c>
      <c r="O57" s="76">
        <f t="shared" si="3"/>
        <v>0</v>
      </c>
      <c r="P57" s="77">
        <f>IF(L57="nio",0,IF(L57&gt;0,VLOOKUP(H57,'3-Productie normen'!A:J,VLOOKUP(L57,'3-Productie normen'!$B$33:$C$38,2,FALSE),FALSE)))/VLOOKUP(B57,'2-Kosten per locatie'!$A$12:$C$27,3,FALSE)</f>
        <v>0</v>
      </c>
      <c r="Q57" s="77">
        <f t="shared" si="4"/>
        <v>0</v>
      </c>
      <c r="R57" s="78" t="str">
        <f>VLOOKUP(H57,'3-Productie normen'!A:L,12,FALSE)</f>
        <v>V</v>
      </c>
      <c r="S57" s="78"/>
      <c r="U57" s="41">
        <f t="shared" si="5"/>
        <v>5800</v>
      </c>
    </row>
    <row r="58" spans="1:21" ht="14.1" customHeight="1">
      <c r="A58" s="54">
        <f t="shared" si="0"/>
        <v>58</v>
      </c>
      <c r="B58" s="72" t="s">
        <v>392</v>
      </c>
      <c r="C58" s="72"/>
      <c r="D58" s="413" t="s">
        <v>393</v>
      </c>
      <c r="E58" s="413">
        <v>1</v>
      </c>
      <c r="F58" s="73">
        <v>49</v>
      </c>
      <c r="G58" s="40" t="s">
        <v>169</v>
      </c>
      <c r="H58" s="40" t="s">
        <v>169</v>
      </c>
      <c r="I58" s="40" t="s">
        <v>267</v>
      </c>
      <c r="J58" s="74">
        <v>5</v>
      </c>
      <c r="K58" s="373">
        <f t="shared" si="1"/>
        <v>200</v>
      </c>
      <c r="L58" s="75">
        <v>200</v>
      </c>
      <c r="M58" s="75"/>
      <c r="N58" s="76" t="e">
        <f t="shared" si="2"/>
        <v>#DIV/0!</v>
      </c>
      <c r="O58" s="76">
        <f t="shared" si="3"/>
        <v>0</v>
      </c>
      <c r="P58" s="77">
        <f>IF(L58="nio",0,IF(L58&gt;0,VLOOKUP(H58,'3-Productie normen'!A:J,VLOOKUP(L58,'3-Productie normen'!$B$33:$C$38,2,FALSE),FALSE)))/VLOOKUP(B58,'2-Kosten per locatie'!$A$12:$C$27,3,FALSE)</f>
        <v>0</v>
      </c>
      <c r="Q58" s="77">
        <f t="shared" si="4"/>
        <v>0</v>
      </c>
      <c r="R58" s="78" t="str">
        <f>VLOOKUP(H58,'3-Productie normen'!A:L,12,FALSE)</f>
        <v>B</v>
      </c>
      <c r="S58" s="78"/>
      <c r="U58" s="41">
        <f t="shared" si="5"/>
        <v>1000</v>
      </c>
    </row>
    <row r="59" spans="1:21" ht="14.1" customHeight="1">
      <c r="A59" s="54">
        <f t="shared" si="0"/>
        <v>59</v>
      </c>
      <c r="B59" s="72" t="s">
        <v>392</v>
      </c>
      <c r="C59" s="72"/>
      <c r="D59" s="413" t="s">
        <v>393</v>
      </c>
      <c r="E59" s="413">
        <v>1</v>
      </c>
      <c r="F59" s="73">
        <v>55</v>
      </c>
      <c r="G59" s="40" t="s">
        <v>256</v>
      </c>
      <c r="H59" s="330" t="s">
        <v>98</v>
      </c>
      <c r="I59" s="40" t="s">
        <v>267</v>
      </c>
      <c r="J59" s="74">
        <v>9</v>
      </c>
      <c r="K59" s="373">
        <f t="shared" si="1"/>
        <v>0</v>
      </c>
      <c r="L59" s="75" t="s">
        <v>98</v>
      </c>
      <c r="M59" s="75"/>
      <c r="N59" s="76">
        <f t="shared" si="2"/>
        <v>0</v>
      </c>
      <c r="O59" s="76">
        <f t="shared" si="3"/>
        <v>0</v>
      </c>
      <c r="P59" s="77">
        <f>IF(L59="nio",0,IF(L59&gt;0,VLOOKUP(H59,'3-Productie normen'!A:J,VLOOKUP(L59,'3-Productie normen'!$B$33:$C$38,2,FALSE),FALSE)))/VLOOKUP(B59,'2-Kosten per locatie'!$A$12:$C$27,3,FALSE)</f>
        <v>0</v>
      </c>
      <c r="Q59" s="77">
        <f t="shared" si="4"/>
        <v>0</v>
      </c>
      <c r="R59" s="78">
        <f>VLOOKUP(H59,'3-Productie normen'!A:L,12,FALSE)</f>
        <v>0</v>
      </c>
      <c r="S59" s="78"/>
      <c r="U59" s="41">
        <f t="shared" si="5"/>
        <v>0</v>
      </c>
    </row>
    <row r="60" spans="1:21" ht="14.1" customHeight="1">
      <c r="A60" s="54">
        <f t="shared" si="0"/>
        <v>60</v>
      </c>
      <c r="B60" s="72" t="s">
        <v>392</v>
      </c>
      <c r="C60" s="72"/>
      <c r="D60" s="413" t="s">
        <v>393</v>
      </c>
      <c r="E60" s="413">
        <v>1</v>
      </c>
      <c r="F60" s="73">
        <v>56</v>
      </c>
      <c r="G60" s="40" t="s">
        <v>235</v>
      </c>
      <c r="H60" s="40" t="s">
        <v>235</v>
      </c>
      <c r="I60" s="40" t="s">
        <v>267</v>
      </c>
      <c r="J60" s="74">
        <v>252</v>
      </c>
      <c r="K60" s="373">
        <f t="shared" si="1"/>
        <v>200</v>
      </c>
      <c r="L60" s="75">
        <v>200</v>
      </c>
      <c r="M60" s="75"/>
      <c r="N60" s="76" t="e">
        <f t="shared" si="2"/>
        <v>#DIV/0!</v>
      </c>
      <c r="O60" s="76">
        <f t="shared" si="3"/>
        <v>0</v>
      </c>
      <c r="P60" s="77">
        <f>IF(L60="nio",0,IF(L60&gt;0,VLOOKUP(H60,'3-Productie normen'!A:J,VLOOKUP(L60,'3-Productie normen'!$B$33:$C$38,2,FALSE),FALSE)))/VLOOKUP(B60,'2-Kosten per locatie'!$A$12:$C$27,3,FALSE)</f>
        <v>0</v>
      </c>
      <c r="Q60" s="77">
        <f t="shared" si="4"/>
        <v>0</v>
      </c>
      <c r="R60" s="78" t="str">
        <f>VLOOKUP(H60,'3-Productie normen'!A:L,12,FALSE)</f>
        <v>L</v>
      </c>
      <c r="S60" s="78"/>
      <c r="U60" s="41">
        <f t="shared" si="5"/>
        <v>50400</v>
      </c>
    </row>
    <row r="61" spans="1:21" ht="14.1" customHeight="1">
      <c r="A61" s="54">
        <f t="shared" si="0"/>
        <v>61</v>
      </c>
      <c r="B61" s="72" t="s">
        <v>392</v>
      </c>
      <c r="C61" s="72"/>
      <c r="D61" s="413" t="s">
        <v>393</v>
      </c>
      <c r="E61" s="413">
        <v>1</v>
      </c>
      <c r="F61" s="73">
        <v>57</v>
      </c>
      <c r="G61" s="40" t="s">
        <v>256</v>
      </c>
      <c r="H61" s="330" t="s">
        <v>98</v>
      </c>
      <c r="I61" s="40" t="s">
        <v>267</v>
      </c>
      <c r="J61" s="74">
        <v>15</v>
      </c>
      <c r="K61" s="373">
        <f t="shared" si="1"/>
        <v>0</v>
      </c>
      <c r="L61" s="75" t="s">
        <v>98</v>
      </c>
      <c r="M61" s="75"/>
      <c r="N61" s="76">
        <f t="shared" si="2"/>
        <v>0</v>
      </c>
      <c r="O61" s="76">
        <f t="shared" si="3"/>
        <v>0</v>
      </c>
      <c r="P61" s="77">
        <f>IF(L61="nio",0,IF(L61&gt;0,VLOOKUP(H61,'3-Productie normen'!A:J,VLOOKUP(L61,'3-Productie normen'!$B$33:$C$38,2,FALSE),FALSE)))/VLOOKUP(B61,'2-Kosten per locatie'!$A$12:$C$27,3,FALSE)</f>
        <v>0</v>
      </c>
      <c r="Q61" s="77">
        <f t="shared" si="4"/>
        <v>0</v>
      </c>
      <c r="R61" s="78">
        <f>VLOOKUP(H61,'3-Productie normen'!A:L,12,FALSE)</f>
        <v>0</v>
      </c>
      <c r="S61" s="78"/>
      <c r="U61" s="41">
        <f t="shared" si="5"/>
        <v>0</v>
      </c>
    </row>
    <row r="62" spans="1:21" ht="14.1" customHeight="1">
      <c r="A62" s="54">
        <f t="shared" si="0"/>
        <v>62</v>
      </c>
      <c r="B62" s="72" t="s">
        <v>392</v>
      </c>
      <c r="C62" s="72"/>
      <c r="D62" s="413" t="s">
        <v>393</v>
      </c>
      <c r="E62" s="413">
        <v>1</v>
      </c>
      <c r="F62" s="73">
        <v>58</v>
      </c>
      <c r="G62" s="40" t="s">
        <v>256</v>
      </c>
      <c r="H62" s="330" t="s">
        <v>98</v>
      </c>
      <c r="I62" s="40" t="s">
        <v>267</v>
      </c>
      <c r="J62" s="74">
        <v>13</v>
      </c>
      <c r="K62" s="373">
        <f t="shared" si="1"/>
        <v>0</v>
      </c>
      <c r="L62" s="75" t="s">
        <v>98</v>
      </c>
      <c r="M62" s="75"/>
      <c r="N62" s="76">
        <f t="shared" si="2"/>
        <v>0</v>
      </c>
      <c r="O62" s="76">
        <f t="shared" si="3"/>
        <v>0</v>
      </c>
      <c r="P62" s="77">
        <f>IF(L62="nio",0,IF(L62&gt;0,VLOOKUP(H62,'3-Productie normen'!A:J,VLOOKUP(L62,'3-Productie normen'!$B$33:$C$38,2,FALSE),FALSE)))/VLOOKUP(B62,'2-Kosten per locatie'!$A$12:$C$27,3,FALSE)</f>
        <v>0</v>
      </c>
      <c r="Q62" s="77">
        <f t="shared" si="4"/>
        <v>0</v>
      </c>
      <c r="R62" s="78">
        <f>VLOOKUP(H62,'3-Productie normen'!A:L,12,FALSE)</f>
        <v>0</v>
      </c>
      <c r="S62" s="78"/>
      <c r="U62" s="41">
        <f t="shared" si="5"/>
        <v>0</v>
      </c>
    </row>
    <row r="63" spans="1:21" ht="14.1" customHeight="1">
      <c r="A63" s="54">
        <f t="shared" si="0"/>
        <v>63</v>
      </c>
      <c r="B63" s="72" t="s">
        <v>392</v>
      </c>
      <c r="C63" s="72"/>
      <c r="D63" s="413" t="s">
        <v>393</v>
      </c>
      <c r="E63" s="413">
        <v>1</v>
      </c>
      <c r="F63" s="73">
        <v>59</v>
      </c>
      <c r="G63" s="40" t="s">
        <v>255</v>
      </c>
      <c r="H63" s="40" t="s">
        <v>230</v>
      </c>
      <c r="I63" s="40" t="s">
        <v>267</v>
      </c>
      <c r="J63" s="74">
        <v>7</v>
      </c>
      <c r="K63" s="373">
        <f t="shared" si="1"/>
        <v>200</v>
      </c>
      <c r="L63" s="75">
        <v>200</v>
      </c>
      <c r="M63" s="75"/>
      <c r="N63" s="76" t="e">
        <f t="shared" si="2"/>
        <v>#DIV/0!</v>
      </c>
      <c r="O63" s="76">
        <f t="shared" si="3"/>
        <v>0</v>
      </c>
      <c r="P63" s="77">
        <f>IF(L63="nio",0,IF(L63&gt;0,VLOOKUP(H63,'3-Productie normen'!A:J,VLOOKUP(L63,'3-Productie normen'!$B$33:$C$38,2,FALSE),FALSE)))/VLOOKUP(B63,'2-Kosten per locatie'!$A$12:$C$27,3,FALSE)</f>
        <v>0</v>
      </c>
      <c r="Q63" s="77">
        <f t="shared" si="4"/>
        <v>0</v>
      </c>
      <c r="R63" s="78" t="str">
        <f>VLOOKUP(H63,'3-Productie normen'!A:L,12,FALSE)</f>
        <v>V</v>
      </c>
      <c r="S63" s="78"/>
      <c r="U63" s="41">
        <f t="shared" si="5"/>
        <v>1400</v>
      </c>
    </row>
    <row r="64" spans="1:21" ht="14.1" customHeight="1">
      <c r="A64" s="54">
        <f t="shared" si="0"/>
        <v>64</v>
      </c>
      <c r="B64" s="72" t="s">
        <v>392</v>
      </c>
      <c r="C64" s="72"/>
      <c r="D64" s="413" t="s">
        <v>393</v>
      </c>
      <c r="E64" s="413">
        <v>1</v>
      </c>
      <c r="F64" s="73">
        <v>60</v>
      </c>
      <c r="G64" s="40" t="s">
        <v>1</v>
      </c>
      <c r="H64" s="40" t="s">
        <v>1</v>
      </c>
      <c r="I64" s="40" t="s">
        <v>267</v>
      </c>
      <c r="J64" s="74">
        <v>19</v>
      </c>
      <c r="K64" s="373">
        <f t="shared" si="1"/>
        <v>200</v>
      </c>
      <c r="L64" s="75">
        <v>200</v>
      </c>
      <c r="M64" s="75"/>
      <c r="N64" s="76" t="e">
        <f t="shared" si="2"/>
        <v>#DIV/0!</v>
      </c>
      <c r="O64" s="76">
        <f t="shared" si="3"/>
        <v>0</v>
      </c>
      <c r="P64" s="77">
        <f>IF(L64="nio",0,IF(L64&gt;0,VLOOKUP(H64,'3-Productie normen'!A:J,VLOOKUP(L64,'3-Productie normen'!$B$33:$C$38,2,FALSE),FALSE)))/VLOOKUP(B64,'2-Kosten per locatie'!$A$12:$C$27,3,FALSE)</f>
        <v>0</v>
      </c>
      <c r="Q64" s="77">
        <f t="shared" si="4"/>
        <v>0</v>
      </c>
      <c r="R64" s="78" t="str">
        <f>VLOOKUP(H64,'3-Productie normen'!A:L,12,FALSE)</f>
        <v>V</v>
      </c>
      <c r="S64" s="78"/>
      <c r="U64" s="41">
        <f t="shared" si="5"/>
        <v>3800</v>
      </c>
    </row>
    <row r="65" spans="1:21" ht="14.1" customHeight="1">
      <c r="A65" s="54">
        <f t="shared" si="0"/>
        <v>65</v>
      </c>
      <c r="B65" s="72" t="s">
        <v>392</v>
      </c>
      <c r="C65" s="72"/>
      <c r="D65" s="413" t="s">
        <v>393</v>
      </c>
      <c r="E65" s="413">
        <v>1</v>
      </c>
      <c r="F65" s="73">
        <v>61</v>
      </c>
      <c r="G65" s="40" t="s">
        <v>1</v>
      </c>
      <c r="H65" s="40" t="s">
        <v>1</v>
      </c>
      <c r="I65" s="40" t="s">
        <v>267</v>
      </c>
      <c r="J65" s="74">
        <v>19</v>
      </c>
      <c r="K65" s="373">
        <f t="shared" si="1"/>
        <v>200</v>
      </c>
      <c r="L65" s="75">
        <v>200</v>
      </c>
      <c r="M65" s="75"/>
      <c r="N65" s="76" t="e">
        <f t="shared" si="2"/>
        <v>#DIV/0!</v>
      </c>
      <c r="O65" s="76">
        <f t="shared" si="3"/>
        <v>0</v>
      </c>
      <c r="P65" s="77">
        <f>IF(L65="nio",0,IF(L65&gt;0,VLOOKUP(H65,'3-Productie normen'!A:J,VLOOKUP(L65,'3-Productie normen'!$B$33:$C$38,2,FALSE),FALSE)))/VLOOKUP(B65,'2-Kosten per locatie'!$A$12:$C$27,3,FALSE)</f>
        <v>0</v>
      </c>
      <c r="Q65" s="77">
        <f t="shared" si="4"/>
        <v>0</v>
      </c>
      <c r="R65" s="78" t="str">
        <f>VLOOKUP(H65,'3-Productie normen'!A:L,12,FALSE)</f>
        <v>V</v>
      </c>
      <c r="S65" s="78"/>
      <c r="U65" s="41">
        <f t="shared" si="5"/>
        <v>3800</v>
      </c>
    </row>
    <row r="66" spans="1:21" ht="14.1" customHeight="1">
      <c r="A66" s="54">
        <f t="shared" si="0"/>
        <v>66</v>
      </c>
      <c r="B66" s="72" t="s">
        <v>392</v>
      </c>
      <c r="C66" s="72"/>
      <c r="D66" s="413" t="s">
        <v>393</v>
      </c>
      <c r="E66" s="413">
        <v>1</v>
      </c>
      <c r="F66" s="73">
        <v>62</v>
      </c>
      <c r="G66" s="40" t="s">
        <v>253</v>
      </c>
      <c r="H66" s="40" t="s">
        <v>228</v>
      </c>
      <c r="I66" s="40" t="s">
        <v>267</v>
      </c>
      <c r="J66" s="74">
        <v>85</v>
      </c>
      <c r="K66" s="373">
        <f t="shared" si="1"/>
        <v>200</v>
      </c>
      <c r="L66" s="75">
        <v>200</v>
      </c>
      <c r="M66" s="75"/>
      <c r="N66" s="76" t="e">
        <f t="shared" si="2"/>
        <v>#DIV/0!</v>
      </c>
      <c r="O66" s="76">
        <f t="shared" si="3"/>
        <v>0</v>
      </c>
      <c r="P66" s="77">
        <f>IF(L66="nio",0,IF(L66&gt;0,VLOOKUP(H66,'3-Productie normen'!A:J,VLOOKUP(L66,'3-Productie normen'!$B$33:$C$38,2,FALSE),FALSE)))/VLOOKUP(B66,'2-Kosten per locatie'!$A$12:$C$27,3,FALSE)</f>
        <v>0</v>
      </c>
      <c r="Q66" s="77">
        <f t="shared" si="4"/>
        <v>0</v>
      </c>
      <c r="R66" s="78" t="str">
        <f>VLOOKUP(H66,'3-Productie normen'!A:L,12,FALSE)</f>
        <v>V</v>
      </c>
      <c r="S66" s="78"/>
      <c r="U66" s="41">
        <f t="shared" si="5"/>
        <v>17000</v>
      </c>
    </row>
    <row r="67" spans="1:21" ht="14.1" customHeight="1">
      <c r="A67" s="54">
        <f t="shared" ref="A67:A130" si="6">A66+1</f>
        <v>67</v>
      </c>
      <c r="B67" s="72" t="s">
        <v>392</v>
      </c>
      <c r="C67" s="72"/>
      <c r="D67" s="413" t="s">
        <v>393</v>
      </c>
      <c r="E67" s="413">
        <v>1</v>
      </c>
      <c r="F67" s="73">
        <v>63</v>
      </c>
      <c r="G67" s="40" t="s">
        <v>252</v>
      </c>
      <c r="H67" s="40" t="s">
        <v>230</v>
      </c>
      <c r="I67" s="40" t="s">
        <v>267</v>
      </c>
      <c r="J67" s="74">
        <v>42</v>
      </c>
      <c r="K67" s="373">
        <f t="shared" si="1"/>
        <v>200</v>
      </c>
      <c r="L67" s="75">
        <v>200</v>
      </c>
      <c r="M67" s="75"/>
      <c r="N67" s="76" t="e">
        <f t="shared" si="2"/>
        <v>#DIV/0!</v>
      </c>
      <c r="O67" s="76">
        <f t="shared" si="3"/>
        <v>0</v>
      </c>
      <c r="P67" s="77">
        <f>IF(L67="nio",0,IF(L67&gt;0,VLOOKUP(H67,'3-Productie normen'!A:J,VLOOKUP(L67,'3-Productie normen'!$B$33:$C$38,2,FALSE),FALSE)))/VLOOKUP(B67,'2-Kosten per locatie'!$A$12:$C$27,3,FALSE)</f>
        <v>0</v>
      </c>
      <c r="Q67" s="77">
        <f t="shared" si="4"/>
        <v>0</v>
      </c>
      <c r="R67" s="78" t="str">
        <f>VLOOKUP(H67,'3-Productie normen'!A:L,12,FALSE)</f>
        <v>V</v>
      </c>
      <c r="S67" s="78"/>
      <c r="U67" s="41">
        <f t="shared" si="5"/>
        <v>8400</v>
      </c>
    </row>
    <row r="68" spans="1:21" ht="14.1" customHeight="1">
      <c r="A68" s="54">
        <f t="shared" si="6"/>
        <v>68</v>
      </c>
      <c r="B68" s="72" t="s">
        <v>392</v>
      </c>
      <c r="C68" s="72"/>
      <c r="D68" s="413" t="s">
        <v>393</v>
      </c>
      <c r="E68" s="413">
        <v>1</v>
      </c>
      <c r="F68" s="73">
        <v>64</v>
      </c>
      <c r="G68" s="40" t="s">
        <v>252</v>
      </c>
      <c r="H68" s="40" t="s">
        <v>230</v>
      </c>
      <c r="I68" s="40" t="s">
        <v>267</v>
      </c>
      <c r="J68" s="74">
        <v>34</v>
      </c>
      <c r="K68" s="373">
        <f t="shared" si="1"/>
        <v>200</v>
      </c>
      <c r="L68" s="75">
        <v>200</v>
      </c>
      <c r="M68" s="75"/>
      <c r="N68" s="76" t="e">
        <f t="shared" si="2"/>
        <v>#DIV/0!</v>
      </c>
      <c r="O68" s="76">
        <f t="shared" si="3"/>
        <v>0</v>
      </c>
      <c r="P68" s="77">
        <f>IF(L68="nio",0,IF(L68&gt;0,VLOOKUP(H68,'3-Productie normen'!A:J,VLOOKUP(L68,'3-Productie normen'!$B$33:$C$38,2,FALSE),FALSE)))/VLOOKUP(B68,'2-Kosten per locatie'!$A$12:$C$27,3,FALSE)</f>
        <v>0</v>
      </c>
      <c r="Q68" s="77">
        <f t="shared" si="4"/>
        <v>0</v>
      </c>
      <c r="R68" s="78" t="str">
        <f>VLOOKUP(H68,'3-Productie normen'!A:L,12,FALSE)</f>
        <v>V</v>
      </c>
      <c r="S68" s="78"/>
      <c r="U68" s="41">
        <f t="shared" si="5"/>
        <v>6800</v>
      </c>
    </row>
    <row r="69" spans="1:21" ht="14.1" customHeight="1">
      <c r="A69" s="54">
        <f t="shared" si="6"/>
        <v>69</v>
      </c>
      <c r="B69" s="72" t="s">
        <v>392</v>
      </c>
      <c r="C69" s="72"/>
      <c r="D69" s="413" t="s">
        <v>393</v>
      </c>
      <c r="E69" s="413">
        <v>1</v>
      </c>
      <c r="F69" s="73">
        <v>65</v>
      </c>
      <c r="G69" s="40" t="s">
        <v>221</v>
      </c>
      <c r="H69" s="40" t="s">
        <v>221</v>
      </c>
      <c r="I69" s="40" t="s">
        <v>267</v>
      </c>
      <c r="J69" s="74">
        <v>10</v>
      </c>
      <c r="K69" s="373">
        <f t="shared" si="1"/>
        <v>200</v>
      </c>
      <c r="L69" s="75">
        <v>200</v>
      </c>
      <c r="M69" s="75"/>
      <c r="N69" s="76" t="e">
        <f t="shared" si="2"/>
        <v>#DIV/0!</v>
      </c>
      <c r="O69" s="76">
        <f t="shared" si="3"/>
        <v>0</v>
      </c>
      <c r="P69" s="77">
        <f>IF(L69="nio",0,IF(L69&gt;0,VLOOKUP(H69,'3-Productie normen'!A:J,VLOOKUP(L69,'3-Productie normen'!$B$33:$C$38,2,FALSE),FALSE)))/VLOOKUP(B69,'2-Kosten per locatie'!$A$12:$C$27,3,FALSE)</f>
        <v>0</v>
      </c>
      <c r="Q69" s="77">
        <f t="shared" si="4"/>
        <v>0</v>
      </c>
      <c r="R69" s="78" t="str">
        <f>VLOOKUP(H69,'3-Productie normen'!A:L,12,FALSE)</f>
        <v>V</v>
      </c>
      <c r="S69" s="78"/>
      <c r="U69" s="41">
        <f t="shared" si="5"/>
        <v>2000</v>
      </c>
    </row>
    <row r="70" spans="1:21" ht="14.1" customHeight="1">
      <c r="A70" s="54">
        <f t="shared" si="6"/>
        <v>70</v>
      </c>
      <c r="B70" s="72" t="s">
        <v>392</v>
      </c>
      <c r="C70" s="72"/>
      <c r="D70" s="413" t="s">
        <v>393</v>
      </c>
      <c r="E70" s="413">
        <v>1</v>
      </c>
      <c r="F70" s="73">
        <v>66</v>
      </c>
      <c r="G70" s="40" t="s">
        <v>169</v>
      </c>
      <c r="H70" s="40" t="s">
        <v>169</v>
      </c>
      <c r="I70" s="40" t="s">
        <v>267</v>
      </c>
      <c r="J70" s="74">
        <v>18</v>
      </c>
      <c r="K70" s="373">
        <f t="shared" si="1"/>
        <v>200</v>
      </c>
      <c r="L70" s="75">
        <v>200</v>
      </c>
      <c r="M70" s="75"/>
      <c r="N70" s="76" t="e">
        <f t="shared" si="2"/>
        <v>#DIV/0!</v>
      </c>
      <c r="O70" s="76">
        <f t="shared" si="3"/>
        <v>0</v>
      </c>
      <c r="P70" s="77">
        <f>IF(L70="nio",0,IF(L70&gt;0,VLOOKUP(H70,'3-Productie normen'!A:J,VLOOKUP(L70,'3-Productie normen'!$B$33:$C$38,2,FALSE),FALSE)))/VLOOKUP(B70,'2-Kosten per locatie'!$A$12:$C$27,3,FALSE)</f>
        <v>0</v>
      </c>
      <c r="Q70" s="77">
        <f t="shared" si="4"/>
        <v>0</v>
      </c>
      <c r="R70" s="78" t="str">
        <f>VLOOKUP(H70,'3-Productie normen'!A:L,12,FALSE)</f>
        <v>B</v>
      </c>
      <c r="S70" s="78"/>
      <c r="U70" s="41">
        <f t="shared" si="5"/>
        <v>3600</v>
      </c>
    </row>
    <row r="71" spans="1:21" ht="14.1" customHeight="1">
      <c r="A71" s="54">
        <f t="shared" si="6"/>
        <v>71</v>
      </c>
      <c r="B71" s="72" t="s">
        <v>392</v>
      </c>
      <c r="C71" s="72"/>
      <c r="D71" s="413" t="s">
        <v>393</v>
      </c>
      <c r="E71" s="413">
        <v>1</v>
      </c>
      <c r="F71" s="73">
        <v>67</v>
      </c>
      <c r="G71" s="40" t="s">
        <v>169</v>
      </c>
      <c r="H71" s="40" t="s">
        <v>169</v>
      </c>
      <c r="I71" s="40" t="s">
        <v>267</v>
      </c>
      <c r="J71" s="74">
        <v>17</v>
      </c>
      <c r="K71" s="373">
        <f t="shared" si="1"/>
        <v>200</v>
      </c>
      <c r="L71" s="75">
        <v>200</v>
      </c>
      <c r="M71" s="75"/>
      <c r="N71" s="76" t="e">
        <f t="shared" si="2"/>
        <v>#DIV/0!</v>
      </c>
      <c r="O71" s="76">
        <f t="shared" si="3"/>
        <v>0</v>
      </c>
      <c r="P71" s="77">
        <f>IF(L71="nio",0,IF(L71&gt;0,VLOOKUP(H71,'3-Productie normen'!A:J,VLOOKUP(L71,'3-Productie normen'!$B$33:$C$38,2,FALSE),FALSE)))/VLOOKUP(B71,'2-Kosten per locatie'!$A$12:$C$27,3,FALSE)</f>
        <v>0</v>
      </c>
      <c r="Q71" s="77">
        <f t="shared" si="4"/>
        <v>0</v>
      </c>
      <c r="R71" s="78" t="str">
        <f>VLOOKUP(H71,'3-Productie normen'!A:L,12,FALSE)</f>
        <v>B</v>
      </c>
      <c r="S71" s="78"/>
      <c r="U71" s="41">
        <f t="shared" si="5"/>
        <v>3400</v>
      </c>
    </row>
    <row r="72" spans="1:21" ht="14.1" customHeight="1">
      <c r="A72" s="54">
        <f t="shared" si="6"/>
        <v>72</v>
      </c>
      <c r="B72" s="72" t="s">
        <v>392</v>
      </c>
      <c r="C72" s="72"/>
      <c r="D72" s="413" t="s">
        <v>393</v>
      </c>
      <c r="E72" s="413">
        <v>1</v>
      </c>
      <c r="F72" s="73">
        <v>68</v>
      </c>
      <c r="G72" s="40" t="s">
        <v>169</v>
      </c>
      <c r="H72" s="40" t="s">
        <v>169</v>
      </c>
      <c r="I72" s="40" t="s">
        <v>267</v>
      </c>
      <c r="J72" s="74">
        <v>36</v>
      </c>
      <c r="K72" s="373">
        <f t="shared" si="1"/>
        <v>200</v>
      </c>
      <c r="L72" s="75">
        <v>200</v>
      </c>
      <c r="M72" s="75"/>
      <c r="N72" s="76" t="e">
        <f t="shared" si="2"/>
        <v>#DIV/0!</v>
      </c>
      <c r="O72" s="76">
        <f t="shared" si="3"/>
        <v>0</v>
      </c>
      <c r="P72" s="77">
        <f>IF(L72="nio",0,IF(L72&gt;0,VLOOKUP(H72,'3-Productie normen'!A:J,VLOOKUP(L72,'3-Productie normen'!$B$33:$C$38,2,FALSE),FALSE)))/VLOOKUP(B72,'2-Kosten per locatie'!$A$12:$C$27,3,FALSE)</f>
        <v>0</v>
      </c>
      <c r="Q72" s="77">
        <f t="shared" si="4"/>
        <v>0</v>
      </c>
      <c r="R72" s="78" t="str">
        <f>VLOOKUP(H72,'3-Productie normen'!A:L,12,FALSE)</f>
        <v>B</v>
      </c>
      <c r="S72" s="78"/>
      <c r="U72" s="41">
        <f t="shared" si="5"/>
        <v>7200</v>
      </c>
    </row>
    <row r="73" spans="1:21" ht="14.1" customHeight="1">
      <c r="A73" s="54">
        <f t="shared" si="6"/>
        <v>73</v>
      </c>
      <c r="B73" s="72" t="s">
        <v>392</v>
      </c>
      <c r="C73" s="72"/>
      <c r="D73" s="413" t="s">
        <v>393</v>
      </c>
      <c r="E73" s="413">
        <v>1</v>
      </c>
      <c r="F73" s="73">
        <v>69</v>
      </c>
      <c r="G73" s="40" t="s">
        <v>169</v>
      </c>
      <c r="H73" s="40" t="s">
        <v>169</v>
      </c>
      <c r="I73" s="40" t="s">
        <v>267</v>
      </c>
      <c r="J73" s="74">
        <v>23</v>
      </c>
      <c r="K73" s="373">
        <f t="shared" si="1"/>
        <v>200</v>
      </c>
      <c r="L73" s="75">
        <v>200</v>
      </c>
      <c r="M73" s="75"/>
      <c r="N73" s="76" t="e">
        <f t="shared" si="2"/>
        <v>#DIV/0!</v>
      </c>
      <c r="O73" s="76">
        <f t="shared" si="3"/>
        <v>0</v>
      </c>
      <c r="P73" s="77">
        <f>IF(L73="nio",0,IF(L73&gt;0,VLOOKUP(H73,'3-Productie normen'!A:J,VLOOKUP(L73,'3-Productie normen'!$B$33:$C$38,2,FALSE),FALSE)))/VLOOKUP(B73,'2-Kosten per locatie'!$A$12:$C$27,3,FALSE)</f>
        <v>0</v>
      </c>
      <c r="Q73" s="77">
        <f t="shared" si="4"/>
        <v>0</v>
      </c>
      <c r="R73" s="78" t="str">
        <f>VLOOKUP(H73,'3-Productie normen'!A:L,12,FALSE)</f>
        <v>B</v>
      </c>
      <c r="S73" s="78"/>
      <c r="U73" s="41">
        <f t="shared" si="5"/>
        <v>4600</v>
      </c>
    </row>
    <row r="74" spans="1:21" ht="14.1" customHeight="1">
      <c r="A74" s="54">
        <f t="shared" si="6"/>
        <v>74</v>
      </c>
      <c r="B74" s="72" t="s">
        <v>392</v>
      </c>
      <c r="C74" s="72"/>
      <c r="D74" s="413" t="s">
        <v>393</v>
      </c>
      <c r="E74" s="413">
        <v>1</v>
      </c>
      <c r="F74" s="73">
        <v>70</v>
      </c>
      <c r="G74" s="40" t="s">
        <v>169</v>
      </c>
      <c r="H74" s="40" t="s">
        <v>169</v>
      </c>
      <c r="I74" s="40" t="s">
        <v>267</v>
      </c>
      <c r="J74" s="74">
        <v>13</v>
      </c>
      <c r="K74" s="373">
        <f t="shared" ref="K74:K137" si="7">SUM(L74:M74)</f>
        <v>200</v>
      </c>
      <c r="L74" s="75">
        <v>200</v>
      </c>
      <c r="M74" s="75"/>
      <c r="N74" s="76" t="e">
        <f t="shared" ref="N74:N137" si="8">IF(L74="nio",0,IF(L74&gt;0,L74*J74/P74,0))</f>
        <v>#DIV/0!</v>
      </c>
      <c r="O74" s="76">
        <f t="shared" ref="O74:O137" si="9">IF(M74&gt;0,M74*J74/Q74,0)</f>
        <v>0</v>
      </c>
      <c r="P74" s="77">
        <f>IF(L74="nio",0,IF(L74&gt;0,VLOOKUP(H74,'3-Productie normen'!A:J,VLOOKUP(L74,'3-Productie normen'!$B$33:$C$38,2,FALSE),FALSE)))/VLOOKUP(B74,'2-Kosten per locatie'!$A$12:$C$27,3,FALSE)</f>
        <v>0</v>
      </c>
      <c r="Q74" s="77">
        <f t="shared" ref="Q74:Q137" si="10">IF(M74&gt;0,P74*$Q$8,0)</f>
        <v>0</v>
      </c>
      <c r="R74" s="78" t="str">
        <f>VLOOKUP(H74,'3-Productie normen'!A:L,12,FALSE)</f>
        <v>B</v>
      </c>
      <c r="S74" s="78"/>
      <c r="U74" s="41">
        <f t="shared" ref="U74:U137" si="11">K74*J74</f>
        <v>2600</v>
      </c>
    </row>
    <row r="75" spans="1:21" ht="14.1" customHeight="1">
      <c r="A75" s="54">
        <f t="shared" si="6"/>
        <v>75</v>
      </c>
      <c r="B75" s="72" t="s">
        <v>392</v>
      </c>
      <c r="C75" s="72"/>
      <c r="D75" s="413" t="s">
        <v>393</v>
      </c>
      <c r="E75" s="413">
        <v>1</v>
      </c>
      <c r="F75" s="73">
        <v>71</v>
      </c>
      <c r="G75" s="40" t="s">
        <v>240</v>
      </c>
      <c r="H75" s="40" t="s">
        <v>240</v>
      </c>
      <c r="I75" s="40" t="s">
        <v>267</v>
      </c>
      <c r="J75" s="74">
        <v>72</v>
      </c>
      <c r="K75" s="373">
        <f t="shared" si="7"/>
        <v>200</v>
      </c>
      <c r="L75" s="75">
        <v>200</v>
      </c>
      <c r="M75" s="75"/>
      <c r="N75" s="76" t="e">
        <f t="shared" si="8"/>
        <v>#DIV/0!</v>
      </c>
      <c r="O75" s="76">
        <f t="shared" si="9"/>
        <v>0</v>
      </c>
      <c r="P75" s="77">
        <f>IF(L75="nio",0,IF(L75&gt;0,VLOOKUP(H75,'3-Productie normen'!A:J,VLOOKUP(L75,'3-Productie normen'!$B$33:$C$38,2,FALSE),FALSE)))/VLOOKUP(B75,'2-Kosten per locatie'!$A$12:$C$27,3,FALSE)</f>
        <v>0</v>
      </c>
      <c r="Q75" s="77">
        <f t="shared" si="10"/>
        <v>0</v>
      </c>
      <c r="R75" s="78" t="str">
        <f>VLOOKUP(H75,'3-Productie normen'!A:L,12,FALSE)</f>
        <v>V</v>
      </c>
      <c r="S75" s="78"/>
      <c r="U75" s="41">
        <f t="shared" si="11"/>
        <v>14400</v>
      </c>
    </row>
    <row r="76" spans="1:21" ht="14.1" customHeight="1">
      <c r="A76" s="54">
        <f t="shared" si="6"/>
        <v>76</v>
      </c>
      <c r="B76" s="72" t="s">
        <v>392</v>
      </c>
      <c r="C76" s="72"/>
      <c r="D76" s="413" t="s">
        <v>393</v>
      </c>
      <c r="E76" s="413">
        <v>1</v>
      </c>
      <c r="F76" s="73" t="s">
        <v>403</v>
      </c>
      <c r="G76" s="40" t="s">
        <v>240</v>
      </c>
      <c r="H76" s="40" t="s">
        <v>240</v>
      </c>
      <c r="I76" s="40" t="s">
        <v>267</v>
      </c>
      <c r="J76" s="74">
        <v>72</v>
      </c>
      <c r="K76" s="373">
        <f t="shared" si="7"/>
        <v>200</v>
      </c>
      <c r="L76" s="75">
        <v>200</v>
      </c>
      <c r="M76" s="75"/>
      <c r="N76" s="76" t="e">
        <f t="shared" si="8"/>
        <v>#DIV/0!</v>
      </c>
      <c r="O76" s="76">
        <f t="shared" si="9"/>
        <v>0</v>
      </c>
      <c r="P76" s="77">
        <f>IF(L76="nio",0,IF(L76&gt;0,VLOOKUP(H76,'3-Productie normen'!A:J,VLOOKUP(L76,'3-Productie normen'!$B$33:$C$38,2,FALSE),FALSE)))/VLOOKUP(B76,'2-Kosten per locatie'!$A$12:$C$27,3,FALSE)</f>
        <v>0</v>
      </c>
      <c r="Q76" s="77">
        <f t="shared" si="10"/>
        <v>0</v>
      </c>
      <c r="R76" s="78" t="str">
        <f>VLOOKUP(H76,'3-Productie normen'!A:L,12,FALSE)</f>
        <v>V</v>
      </c>
      <c r="S76" s="78"/>
      <c r="U76" s="41">
        <f t="shared" si="11"/>
        <v>14400</v>
      </c>
    </row>
    <row r="77" spans="1:21" ht="14.1" customHeight="1">
      <c r="A77" s="54">
        <f t="shared" si="6"/>
        <v>77</v>
      </c>
      <c r="B77" s="72" t="s">
        <v>392</v>
      </c>
      <c r="C77" s="72"/>
      <c r="D77" s="413" t="s">
        <v>393</v>
      </c>
      <c r="E77" s="413">
        <v>1</v>
      </c>
      <c r="F77" s="73">
        <v>73</v>
      </c>
      <c r="G77" s="40" t="s">
        <v>256</v>
      </c>
      <c r="H77" s="330" t="s">
        <v>98</v>
      </c>
      <c r="I77" s="40" t="s">
        <v>267</v>
      </c>
      <c r="J77" s="74">
        <v>6</v>
      </c>
      <c r="K77" s="373">
        <f t="shared" si="7"/>
        <v>0</v>
      </c>
      <c r="L77" s="75" t="s">
        <v>98</v>
      </c>
      <c r="M77" s="75"/>
      <c r="N77" s="76">
        <f t="shared" si="8"/>
        <v>0</v>
      </c>
      <c r="O77" s="76">
        <f t="shared" si="9"/>
        <v>0</v>
      </c>
      <c r="P77" s="77">
        <f>IF(L77="nio",0,IF(L77&gt;0,VLOOKUP(H77,'3-Productie normen'!A:J,VLOOKUP(L77,'3-Productie normen'!$B$33:$C$38,2,FALSE),FALSE)))/VLOOKUP(B77,'2-Kosten per locatie'!$A$12:$C$27,3,FALSE)</f>
        <v>0</v>
      </c>
      <c r="Q77" s="77">
        <f t="shared" si="10"/>
        <v>0</v>
      </c>
      <c r="R77" s="78">
        <f>VLOOKUP(H77,'3-Productie normen'!A:L,12,FALSE)</f>
        <v>0</v>
      </c>
      <c r="S77" s="78"/>
      <c r="U77" s="41">
        <f t="shared" si="11"/>
        <v>0</v>
      </c>
    </row>
    <row r="78" spans="1:21" ht="14.1" customHeight="1">
      <c r="A78" s="54">
        <f t="shared" si="6"/>
        <v>78</v>
      </c>
      <c r="B78" s="72" t="s">
        <v>392</v>
      </c>
      <c r="C78" s="72"/>
      <c r="D78" s="413" t="s">
        <v>393</v>
      </c>
      <c r="E78" s="413">
        <v>1</v>
      </c>
      <c r="F78" s="73">
        <v>74</v>
      </c>
      <c r="G78" s="40" t="s">
        <v>169</v>
      </c>
      <c r="H78" s="40" t="s">
        <v>169</v>
      </c>
      <c r="I78" s="40" t="s">
        <v>267</v>
      </c>
      <c r="J78" s="74">
        <v>17</v>
      </c>
      <c r="K78" s="373">
        <f t="shared" si="7"/>
        <v>200</v>
      </c>
      <c r="L78" s="75">
        <v>200</v>
      </c>
      <c r="M78" s="75"/>
      <c r="N78" s="76" t="e">
        <f t="shared" si="8"/>
        <v>#DIV/0!</v>
      </c>
      <c r="O78" s="76">
        <f t="shared" si="9"/>
        <v>0</v>
      </c>
      <c r="P78" s="77">
        <f>IF(L78="nio",0,IF(L78&gt;0,VLOOKUP(H78,'3-Productie normen'!A:J,VLOOKUP(L78,'3-Productie normen'!$B$33:$C$38,2,FALSE),FALSE)))/VLOOKUP(B78,'2-Kosten per locatie'!$A$12:$C$27,3,FALSE)</f>
        <v>0</v>
      </c>
      <c r="Q78" s="77">
        <f t="shared" si="10"/>
        <v>0</v>
      </c>
      <c r="R78" s="78" t="str">
        <f>VLOOKUP(H78,'3-Productie normen'!A:L,12,FALSE)</f>
        <v>B</v>
      </c>
      <c r="S78" s="78"/>
      <c r="U78" s="41">
        <f t="shared" si="11"/>
        <v>3400</v>
      </c>
    </row>
    <row r="79" spans="1:21" ht="14.1" customHeight="1">
      <c r="A79" s="54">
        <f t="shared" si="6"/>
        <v>79</v>
      </c>
      <c r="B79" s="72" t="s">
        <v>392</v>
      </c>
      <c r="C79" s="72"/>
      <c r="D79" s="413" t="s">
        <v>393</v>
      </c>
      <c r="E79" s="413">
        <v>1</v>
      </c>
      <c r="F79" s="73" t="s">
        <v>294</v>
      </c>
      <c r="G79" s="40" t="s">
        <v>169</v>
      </c>
      <c r="H79" s="40" t="s">
        <v>169</v>
      </c>
      <c r="I79" s="40" t="s">
        <v>267</v>
      </c>
      <c r="J79" s="74">
        <v>16</v>
      </c>
      <c r="K79" s="373">
        <f t="shared" si="7"/>
        <v>200</v>
      </c>
      <c r="L79" s="75">
        <v>200</v>
      </c>
      <c r="M79" s="75"/>
      <c r="N79" s="76" t="e">
        <f t="shared" si="8"/>
        <v>#DIV/0!</v>
      </c>
      <c r="O79" s="76">
        <f t="shared" si="9"/>
        <v>0</v>
      </c>
      <c r="P79" s="77">
        <f>IF(L79="nio",0,IF(L79&gt;0,VLOOKUP(H79,'3-Productie normen'!A:J,VLOOKUP(L79,'3-Productie normen'!$B$33:$C$38,2,FALSE),FALSE)))/VLOOKUP(B79,'2-Kosten per locatie'!$A$12:$C$27,3,FALSE)</f>
        <v>0</v>
      </c>
      <c r="Q79" s="77">
        <f t="shared" si="10"/>
        <v>0</v>
      </c>
      <c r="R79" s="78" t="str">
        <f>VLOOKUP(H79,'3-Productie normen'!A:L,12,FALSE)</f>
        <v>B</v>
      </c>
      <c r="S79" s="78"/>
      <c r="U79" s="41">
        <f t="shared" si="11"/>
        <v>3200</v>
      </c>
    </row>
    <row r="80" spans="1:21" ht="14.1" customHeight="1">
      <c r="A80" s="54">
        <f t="shared" si="6"/>
        <v>80</v>
      </c>
      <c r="B80" s="72" t="s">
        <v>392</v>
      </c>
      <c r="C80" s="72"/>
      <c r="D80" s="413" t="s">
        <v>393</v>
      </c>
      <c r="E80" s="413">
        <v>1</v>
      </c>
      <c r="F80" s="73" t="s">
        <v>295</v>
      </c>
      <c r="G80" s="40" t="s">
        <v>169</v>
      </c>
      <c r="H80" s="40" t="s">
        <v>169</v>
      </c>
      <c r="I80" s="40" t="s">
        <v>267</v>
      </c>
      <c r="J80" s="74">
        <v>16</v>
      </c>
      <c r="K80" s="373">
        <f t="shared" si="7"/>
        <v>200</v>
      </c>
      <c r="L80" s="75">
        <v>200</v>
      </c>
      <c r="M80" s="75"/>
      <c r="N80" s="76" t="e">
        <f t="shared" si="8"/>
        <v>#DIV/0!</v>
      </c>
      <c r="O80" s="76">
        <f t="shared" si="9"/>
        <v>0</v>
      </c>
      <c r="P80" s="77">
        <f>IF(L80="nio",0,IF(L80&gt;0,VLOOKUP(H80,'3-Productie normen'!A:J,VLOOKUP(L80,'3-Productie normen'!$B$33:$C$38,2,FALSE),FALSE)))/VLOOKUP(B80,'2-Kosten per locatie'!$A$12:$C$27,3,FALSE)</f>
        <v>0</v>
      </c>
      <c r="Q80" s="77">
        <f t="shared" si="10"/>
        <v>0</v>
      </c>
      <c r="R80" s="78" t="str">
        <f>VLOOKUP(H80,'3-Productie normen'!A:L,12,FALSE)</f>
        <v>B</v>
      </c>
      <c r="S80" s="78"/>
      <c r="U80" s="41">
        <f t="shared" si="11"/>
        <v>3200</v>
      </c>
    </row>
    <row r="81" spans="1:21" ht="14.1" customHeight="1">
      <c r="A81" s="54">
        <f t="shared" si="6"/>
        <v>81</v>
      </c>
      <c r="B81" s="72" t="s">
        <v>392</v>
      </c>
      <c r="C81" s="72"/>
      <c r="D81" s="413" t="s">
        <v>393</v>
      </c>
      <c r="E81" s="413">
        <v>1</v>
      </c>
      <c r="F81" s="73" t="s">
        <v>296</v>
      </c>
      <c r="G81" s="40" t="s">
        <v>169</v>
      </c>
      <c r="H81" s="40" t="s">
        <v>169</v>
      </c>
      <c r="I81" s="40" t="s">
        <v>267</v>
      </c>
      <c r="J81" s="74">
        <v>16</v>
      </c>
      <c r="K81" s="373">
        <f t="shared" si="7"/>
        <v>200</v>
      </c>
      <c r="L81" s="75">
        <v>200</v>
      </c>
      <c r="M81" s="75"/>
      <c r="N81" s="76" t="e">
        <f t="shared" si="8"/>
        <v>#DIV/0!</v>
      </c>
      <c r="O81" s="76">
        <f t="shared" si="9"/>
        <v>0</v>
      </c>
      <c r="P81" s="77">
        <f>IF(L81="nio",0,IF(L81&gt;0,VLOOKUP(H81,'3-Productie normen'!A:J,VLOOKUP(L81,'3-Productie normen'!$B$33:$C$38,2,FALSE),FALSE)))/VLOOKUP(B81,'2-Kosten per locatie'!$A$12:$C$27,3,FALSE)</f>
        <v>0</v>
      </c>
      <c r="Q81" s="77">
        <f t="shared" si="10"/>
        <v>0</v>
      </c>
      <c r="R81" s="78" t="str">
        <f>VLOOKUP(H81,'3-Productie normen'!A:L,12,FALSE)</f>
        <v>B</v>
      </c>
      <c r="S81" s="78"/>
      <c r="U81" s="41">
        <f t="shared" si="11"/>
        <v>3200</v>
      </c>
    </row>
    <row r="82" spans="1:21" ht="14.1" customHeight="1">
      <c r="A82" s="54">
        <f t="shared" si="6"/>
        <v>82</v>
      </c>
      <c r="B82" s="72" t="s">
        <v>392</v>
      </c>
      <c r="C82" s="72"/>
      <c r="D82" s="413" t="s">
        <v>393</v>
      </c>
      <c r="E82" s="413">
        <v>2</v>
      </c>
      <c r="F82" s="73">
        <v>75</v>
      </c>
      <c r="G82" s="40" t="s">
        <v>256</v>
      </c>
      <c r="H82" s="330" t="s">
        <v>98</v>
      </c>
      <c r="I82" s="40" t="s">
        <v>267</v>
      </c>
      <c r="J82" s="74">
        <v>35</v>
      </c>
      <c r="K82" s="373">
        <f t="shared" si="7"/>
        <v>0</v>
      </c>
      <c r="L82" s="75" t="s">
        <v>98</v>
      </c>
      <c r="M82" s="75"/>
      <c r="N82" s="76">
        <f t="shared" si="8"/>
        <v>0</v>
      </c>
      <c r="O82" s="76">
        <f t="shared" si="9"/>
        <v>0</v>
      </c>
      <c r="P82" s="77">
        <f>IF(L82="nio",0,IF(L82&gt;0,VLOOKUP(H82,'3-Productie normen'!A:J,VLOOKUP(L82,'3-Productie normen'!$B$33:$C$38,2,FALSE),FALSE)))/VLOOKUP(B82,'2-Kosten per locatie'!$A$12:$C$27,3,FALSE)</f>
        <v>0</v>
      </c>
      <c r="Q82" s="77">
        <f t="shared" si="10"/>
        <v>0</v>
      </c>
      <c r="R82" s="78">
        <f>VLOOKUP(H82,'3-Productie normen'!A:L,12,FALSE)</f>
        <v>0</v>
      </c>
      <c r="S82" s="78"/>
      <c r="U82" s="41">
        <f t="shared" si="11"/>
        <v>0</v>
      </c>
    </row>
    <row r="83" spans="1:21" ht="14.1" customHeight="1">
      <c r="A83" s="54">
        <f t="shared" si="6"/>
        <v>83</v>
      </c>
      <c r="B83" s="72" t="s">
        <v>392</v>
      </c>
      <c r="C83" s="72"/>
      <c r="D83" s="413" t="s">
        <v>393</v>
      </c>
      <c r="E83" s="413" t="s">
        <v>89</v>
      </c>
      <c r="F83" s="73" t="s">
        <v>404</v>
      </c>
      <c r="G83" s="40" t="s">
        <v>221</v>
      </c>
      <c r="H83" s="40" t="s">
        <v>221</v>
      </c>
      <c r="I83" s="40" t="s">
        <v>254</v>
      </c>
      <c r="J83" s="74">
        <v>7.52</v>
      </c>
      <c r="K83" s="373">
        <f t="shared" si="7"/>
        <v>200</v>
      </c>
      <c r="L83" s="75">
        <v>200</v>
      </c>
      <c r="M83" s="75"/>
      <c r="N83" s="76" t="e">
        <f t="shared" si="8"/>
        <v>#DIV/0!</v>
      </c>
      <c r="O83" s="76">
        <f t="shared" si="9"/>
        <v>0</v>
      </c>
      <c r="P83" s="77">
        <f>IF(L83="nio",0,IF(L83&gt;0,VLOOKUP(H83,'3-Productie normen'!A:J,VLOOKUP(L83,'3-Productie normen'!$B$33:$C$38,2,FALSE),FALSE)))/VLOOKUP(B83,'2-Kosten per locatie'!$A$12:$C$27,3,FALSE)</f>
        <v>0</v>
      </c>
      <c r="Q83" s="77">
        <f t="shared" si="10"/>
        <v>0</v>
      </c>
      <c r="R83" s="78" t="str">
        <f>VLOOKUP(H83,'3-Productie normen'!A:L,12,FALSE)</f>
        <v>V</v>
      </c>
      <c r="S83" s="78"/>
      <c r="U83" s="41">
        <f t="shared" si="11"/>
        <v>1504</v>
      </c>
    </row>
    <row r="84" spans="1:21" ht="14.1" customHeight="1">
      <c r="A84" s="54">
        <f t="shared" si="6"/>
        <v>84</v>
      </c>
      <c r="B84" s="72" t="s">
        <v>392</v>
      </c>
      <c r="C84" s="72"/>
      <c r="D84" s="413" t="s">
        <v>393</v>
      </c>
      <c r="E84" s="413" t="s">
        <v>89</v>
      </c>
      <c r="F84" s="73">
        <v>77</v>
      </c>
      <c r="G84" s="40" t="s">
        <v>256</v>
      </c>
      <c r="H84" s="330" t="s">
        <v>98</v>
      </c>
      <c r="I84" s="40" t="s">
        <v>267</v>
      </c>
      <c r="J84" s="74">
        <v>7.42</v>
      </c>
      <c r="K84" s="373">
        <f t="shared" si="7"/>
        <v>0</v>
      </c>
      <c r="L84" s="75" t="s">
        <v>98</v>
      </c>
      <c r="M84" s="75"/>
      <c r="N84" s="76">
        <f t="shared" si="8"/>
        <v>0</v>
      </c>
      <c r="O84" s="76">
        <f t="shared" si="9"/>
        <v>0</v>
      </c>
      <c r="P84" s="77">
        <f>IF(L84="nio",0,IF(L84&gt;0,VLOOKUP(H84,'3-Productie normen'!A:J,VLOOKUP(L84,'3-Productie normen'!$B$33:$C$38,2,FALSE),FALSE)))/VLOOKUP(B84,'2-Kosten per locatie'!$A$12:$C$27,3,FALSE)</f>
        <v>0</v>
      </c>
      <c r="Q84" s="77">
        <f t="shared" si="10"/>
        <v>0</v>
      </c>
      <c r="R84" s="78">
        <f>VLOOKUP(H84,'3-Productie normen'!A:L,12,FALSE)</f>
        <v>0</v>
      </c>
      <c r="S84" s="78"/>
      <c r="U84" s="41">
        <f t="shared" si="11"/>
        <v>0</v>
      </c>
    </row>
    <row r="85" spans="1:21" ht="14.1" customHeight="1">
      <c r="A85" s="54">
        <f t="shared" si="6"/>
        <v>85</v>
      </c>
      <c r="B85" s="72" t="s">
        <v>392</v>
      </c>
      <c r="C85" s="72"/>
      <c r="D85" s="413" t="s">
        <v>393</v>
      </c>
      <c r="E85" s="413" t="s">
        <v>89</v>
      </c>
      <c r="F85" s="73">
        <v>78</v>
      </c>
      <c r="G85" s="40" t="s">
        <v>17</v>
      </c>
      <c r="H85" s="40" t="s">
        <v>17</v>
      </c>
      <c r="I85" s="40" t="s">
        <v>254</v>
      </c>
      <c r="J85" s="74">
        <v>8.9499999999999993</v>
      </c>
      <c r="K85" s="373">
        <f t="shared" si="7"/>
        <v>200</v>
      </c>
      <c r="L85" s="75">
        <v>200</v>
      </c>
      <c r="M85" s="75"/>
      <c r="N85" s="76" t="e">
        <f t="shared" si="8"/>
        <v>#DIV/0!</v>
      </c>
      <c r="O85" s="76">
        <f t="shared" si="9"/>
        <v>0</v>
      </c>
      <c r="P85" s="77">
        <f>IF(L85="nio",0,IF(L85&gt;0,VLOOKUP(H85,'3-Productie normen'!A:J,VLOOKUP(L85,'3-Productie normen'!$B$33:$C$38,2,FALSE),FALSE)))/VLOOKUP(B85,'2-Kosten per locatie'!$A$12:$C$27,3,FALSE)</f>
        <v>0</v>
      </c>
      <c r="Q85" s="77">
        <f t="shared" si="10"/>
        <v>0</v>
      </c>
      <c r="R85" s="78" t="str">
        <f>VLOOKUP(H85,'3-Productie normen'!A:L,12,FALSE)</f>
        <v>V</v>
      </c>
      <c r="S85" s="78"/>
      <c r="U85" s="41">
        <f t="shared" si="11"/>
        <v>1789.9999999999998</v>
      </c>
    </row>
    <row r="86" spans="1:21" ht="14.1" customHeight="1">
      <c r="A86" s="54">
        <f t="shared" si="6"/>
        <v>86</v>
      </c>
      <c r="B86" s="72" t="s">
        <v>392</v>
      </c>
      <c r="C86" s="72"/>
      <c r="D86" s="413" t="s">
        <v>393</v>
      </c>
      <c r="E86" s="413" t="s">
        <v>89</v>
      </c>
      <c r="F86" s="73">
        <v>79</v>
      </c>
      <c r="G86" s="40" t="s">
        <v>252</v>
      </c>
      <c r="H86" s="40" t="s">
        <v>230</v>
      </c>
      <c r="I86" s="40" t="s">
        <v>267</v>
      </c>
      <c r="J86" s="74">
        <v>5.28</v>
      </c>
      <c r="K86" s="373">
        <f t="shared" si="7"/>
        <v>200</v>
      </c>
      <c r="L86" s="75">
        <v>200</v>
      </c>
      <c r="M86" s="75"/>
      <c r="N86" s="76" t="e">
        <f t="shared" si="8"/>
        <v>#DIV/0!</v>
      </c>
      <c r="O86" s="76">
        <f t="shared" si="9"/>
        <v>0</v>
      </c>
      <c r="P86" s="77">
        <f>IF(L86="nio",0,IF(L86&gt;0,VLOOKUP(H86,'3-Productie normen'!A:J,VLOOKUP(L86,'3-Productie normen'!$B$33:$C$38,2,FALSE),FALSE)))/VLOOKUP(B86,'2-Kosten per locatie'!$A$12:$C$27,3,FALSE)</f>
        <v>0</v>
      </c>
      <c r="Q86" s="77">
        <f t="shared" si="10"/>
        <v>0</v>
      </c>
      <c r="R86" s="78" t="str">
        <f>VLOOKUP(H86,'3-Productie normen'!A:L,12,FALSE)</f>
        <v>V</v>
      </c>
      <c r="S86" s="78"/>
      <c r="U86" s="41">
        <f t="shared" si="11"/>
        <v>1056</v>
      </c>
    </row>
    <row r="87" spans="1:21" ht="14.1" customHeight="1">
      <c r="A87" s="54">
        <f t="shared" si="6"/>
        <v>87</v>
      </c>
      <c r="B87" s="72" t="s">
        <v>392</v>
      </c>
      <c r="C87" s="72"/>
      <c r="D87" s="413" t="s">
        <v>393</v>
      </c>
      <c r="E87" s="413" t="s">
        <v>89</v>
      </c>
      <c r="F87" s="73">
        <v>80</v>
      </c>
      <c r="G87" s="40" t="s">
        <v>256</v>
      </c>
      <c r="H87" s="330" t="s">
        <v>98</v>
      </c>
      <c r="I87" s="40" t="s">
        <v>267</v>
      </c>
      <c r="J87" s="74">
        <v>2.78</v>
      </c>
      <c r="K87" s="373">
        <f t="shared" si="7"/>
        <v>0</v>
      </c>
      <c r="L87" s="75" t="s">
        <v>98</v>
      </c>
      <c r="M87" s="75"/>
      <c r="N87" s="76">
        <f t="shared" si="8"/>
        <v>0</v>
      </c>
      <c r="O87" s="76">
        <f t="shared" si="9"/>
        <v>0</v>
      </c>
      <c r="P87" s="77">
        <f>IF(L87="nio",0,IF(L87&gt;0,VLOOKUP(H87,'3-Productie normen'!A:J,VLOOKUP(L87,'3-Productie normen'!$B$33:$C$38,2,FALSE),FALSE)))/VLOOKUP(B87,'2-Kosten per locatie'!$A$12:$C$27,3,FALSE)</f>
        <v>0</v>
      </c>
      <c r="Q87" s="77">
        <f t="shared" si="10"/>
        <v>0</v>
      </c>
      <c r="R87" s="78">
        <f>VLOOKUP(H87,'3-Productie normen'!A:L,12,FALSE)</f>
        <v>0</v>
      </c>
      <c r="S87" s="78"/>
      <c r="U87" s="41">
        <f t="shared" si="11"/>
        <v>0</v>
      </c>
    </row>
    <row r="88" spans="1:21" ht="14.1" customHeight="1">
      <c r="A88" s="54">
        <f t="shared" si="6"/>
        <v>88</v>
      </c>
      <c r="B88" s="72" t="s">
        <v>392</v>
      </c>
      <c r="C88" s="72"/>
      <c r="D88" s="413" t="s">
        <v>393</v>
      </c>
      <c r="E88" s="413" t="s">
        <v>89</v>
      </c>
      <c r="F88" s="73">
        <v>81</v>
      </c>
      <c r="G88" s="40" t="s">
        <v>17</v>
      </c>
      <c r="H88" s="40" t="s">
        <v>17</v>
      </c>
      <c r="I88" s="40" t="s">
        <v>254</v>
      </c>
      <c r="J88" s="74">
        <v>6.16</v>
      </c>
      <c r="K88" s="373">
        <f t="shared" si="7"/>
        <v>200</v>
      </c>
      <c r="L88" s="75">
        <v>200</v>
      </c>
      <c r="M88" s="75"/>
      <c r="N88" s="76" t="e">
        <f t="shared" si="8"/>
        <v>#DIV/0!</v>
      </c>
      <c r="O88" s="76">
        <f t="shared" si="9"/>
        <v>0</v>
      </c>
      <c r="P88" s="77">
        <f>IF(L88="nio",0,IF(L88&gt;0,VLOOKUP(H88,'3-Productie normen'!A:J,VLOOKUP(L88,'3-Productie normen'!$B$33:$C$38,2,FALSE),FALSE)))/VLOOKUP(B88,'2-Kosten per locatie'!$A$12:$C$27,3,FALSE)</f>
        <v>0</v>
      </c>
      <c r="Q88" s="77">
        <f t="shared" si="10"/>
        <v>0</v>
      </c>
      <c r="R88" s="78" t="str">
        <f>VLOOKUP(H88,'3-Productie normen'!A:L,12,FALSE)</f>
        <v>V</v>
      </c>
      <c r="S88" s="78"/>
      <c r="U88" s="41">
        <f t="shared" si="11"/>
        <v>1232</v>
      </c>
    </row>
    <row r="89" spans="1:21" ht="14.1" customHeight="1">
      <c r="A89" s="54">
        <f t="shared" si="6"/>
        <v>89</v>
      </c>
      <c r="B89" s="72" t="s">
        <v>392</v>
      </c>
      <c r="C89" s="72"/>
      <c r="D89" s="413" t="s">
        <v>393</v>
      </c>
      <c r="E89" s="413" t="s">
        <v>89</v>
      </c>
      <c r="F89" s="73">
        <v>82</v>
      </c>
      <c r="G89" s="40" t="s">
        <v>17</v>
      </c>
      <c r="H89" s="40" t="s">
        <v>17</v>
      </c>
      <c r="I89" s="40" t="s">
        <v>254</v>
      </c>
      <c r="J89" s="74">
        <v>5.87</v>
      </c>
      <c r="K89" s="373">
        <f t="shared" si="7"/>
        <v>200</v>
      </c>
      <c r="L89" s="75">
        <v>200</v>
      </c>
      <c r="M89" s="75"/>
      <c r="N89" s="76" t="e">
        <f t="shared" si="8"/>
        <v>#DIV/0!</v>
      </c>
      <c r="O89" s="76">
        <f t="shared" si="9"/>
        <v>0</v>
      </c>
      <c r="P89" s="77">
        <f>IF(L89="nio",0,IF(L89&gt;0,VLOOKUP(H89,'3-Productie normen'!A:J,VLOOKUP(L89,'3-Productie normen'!$B$33:$C$38,2,FALSE),FALSE)))/VLOOKUP(B89,'2-Kosten per locatie'!$A$12:$C$27,3,FALSE)</f>
        <v>0</v>
      </c>
      <c r="Q89" s="77">
        <f t="shared" si="10"/>
        <v>0</v>
      </c>
      <c r="R89" s="78" t="str">
        <f>VLOOKUP(H89,'3-Productie normen'!A:L,12,FALSE)</f>
        <v>V</v>
      </c>
      <c r="S89" s="78"/>
      <c r="U89" s="41">
        <f t="shared" si="11"/>
        <v>1174</v>
      </c>
    </row>
    <row r="90" spans="1:21" ht="14.1" customHeight="1">
      <c r="A90" s="54">
        <f t="shared" si="6"/>
        <v>90</v>
      </c>
      <c r="B90" s="72" t="s">
        <v>392</v>
      </c>
      <c r="C90" s="72"/>
      <c r="D90" s="413" t="s">
        <v>393</v>
      </c>
      <c r="E90" s="413" t="s">
        <v>89</v>
      </c>
      <c r="F90" s="73">
        <v>83</v>
      </c>
      <c r="G90" s="40" t="s">
        <v>17</v>
      </c>
      <c r="H90" s="40" t="s">
        <v>17</v>
      </c>
      <c r="I90" s="40" t="s">
        <v>254</v>
      </c>
      <c r="J90" s="74">
        <v>4.0999999999999996</v>
      </c>
      <c r="K90" s="373">
        <f t="shared" si="7"/>
        <v>200</v>
      </c>
      <c r="L90" s="75">
        <v>200</v>
      </c>
      <c r="M90" s="75"/>
      <c r="N90" s="76" t="e">
        <f t="shared" si="8"/>
        <v>#DIV/0!</v>
      </c>
      <c r="O90" s="76">
        <f t="shared" si="9"/>
        <v>0</v>
      </c>
      <c r="P90" s="77">
        <f>IF(L90="nio",0,IF(L90&gt;0,VLOOKUP(H90,'3-Productie normen'!A:J,VLOOKUP(L90,'3-Productie normen'!$B$33:$C$38,2,FALSE),FALSE)))/VLOOKUP(B90,'2-Kosten per locatie'!$A$12:$C$27,3,FALSE)</f>
        <v>0</v>
      </c>
      <c r="Q90" s="77">
        <f t="shared" si="10"/>
        <v>0</v>
      </c>
      <c r="R90" s="78" t="str">
        <f>VLOOKUP(H90,'3-Productie normen'!A:L,12,FALSE)</f>
        <v>V</v>
      </c>
      <c r="S90" s="78"/>
      <c r="U90" s="41">
        <f t="shared" si="11"/>
        <v>819.99999999999989</v>
      </c>
    </row>
    <row r="91" spans="1:21" ht="14.1" customHeight="1">
      <c r="A91" s="54">
        <f t="shared" si="6"/>
        <v>91</v>
      </c>
      <c r="B91" s="72" t="s">
        <v>392</v>
      </c>
      <c r="C91" s="72"/>
      <c r="D91" s="413" t="s">
        <v>393</v>
      </c>
      <c r="E91" s="413" t="s">
        <v>89</v>
      </c>
      <c r="F91" s="73">
        <v>84</v>
      </c>
      <c r="G91" s="40" t="s">
        <v>17</v>
      </c>
      <c r="H91" s="40" t="s">
        <v>17</v>
      </c>
      <c r="I91" s="40" t="s">
        <v>254</v>
      </c>
      <c r="J91" s="74">
        <v>4.05</v>
      </c>
      <c r="K91" s="373">
        <f t="shared" si="7"/>
        <v>200</v>
      </c>
      <c r="L91" s="75">
        <v>200</v>
      </c>
      <c r="M91" s="75"/>
      <c r="N91" s="76" t="e">
        <f t="shared" si="8"/>
        <v>#DIV/0!</v>
      </c>
      <c r="O91" s="76">
        <f t="shared" si="9"/>
        <v>0</v>
      </c>
      <c r="P91" s="77">
        <f>IF(L91="nio",0,IF(L91&gt;0,VLOOKUP(H91,'3-Productie normen'!A:J,VLOOKUP(L91,'3-Productie normen'!$B$33:$C$38,2,FALSE),FALSE)))/VLOOKUP(B91,'2-Kosten per locatie'!$A$12:$C$27,3,FALSE)</f>
        <v>0</v>
      </c>
      <c r="Q91" s="77">
        <f t="shared" si="10"/>
        <v>0</v>
      </c>
      <c r="R91" s="78" t="str">
        <f>VLOOKUP(H91,'3-Productie normen'!A:L,12,FALSE)</f>
        <v>V</v>
      </c>
      <c r="S91" s="78"/>
      <c r="U91" s="41">
        <f t="shared" si="11"/>
        <v>810</v>
      </c>
    </row>
    <row r="92" spans="1:21" ht="14.1" customHeight="1">
      <c r="A92" s="54">
        <f t="shared" si="6"/>
        <v>92</v>
      </c>
      <c r="B92" s="72" t="s">
        <v>392</v>
      </c>
      <c r="C92" s="72"/>
      <c r="D92" s="413" t="s">
        <v>393</v>
      </c>
      <c r="E92" s="413" t="s">
        <v>89</v>
      </c>
      <c r="F92" s="73">
        <v>85</v>
      </c>
      <c r="G92" s="40" t="s">
        <v>256</v>
      </c>
      <c r="H92" s="330" t="s">
        <v>98</v>
      </c>
      <c r="I92" s="40" t="s">
        <v>267</v>
      </c>
      <c r="J92" s="74">
        <v>1.1599999999999999</v>
      </c>
      <c r="K92" s="373">
        <f t="shared" si="7"/>
        <v>0</v>
      </c>
      <c r="L92" s="75" t="s">
        <v>98</v>
      </c>
      <c r="M92" s="75"/>
      <c r="N92" s="76">
        <f t="shared" si="8"/>
        <v>0</v>
      </c>
      <c r="O92" s="76">
        <f t="shared" si="9"/>
        <v>0</v>
      </c>
      <c r="P92" s="77">
        <f>IF(L92="nio",0,IF(L92&gt;0,VLOOKUP(H92,'3-Productie normen'!A:J,VLOOKUP(L92,'3-Productie normen'!$B$33:$C$38,2,FALSE),FALSE)))/VLOOKUP(B92,'2-Kosten per locatie'!$A$12:$C$27,3,FALSE)</f>
        <v>0</v>
      </c>
      <c r="Q92" s="77">
        <f t="shared" si="10"/>
        <v>0</v>
      </c>
      <c r="R92" s="78">
        <f>VLOOKUP(H92,'3-Productie normen'!A:L,12,FALSE)</f>
        <v>0</v>
      </c>
      <c r="S92" s="78"/>
      <c r="U92" s="41">
        <f t="shared" si="11"/>
        <v>0</v>
      </c>
    </row>
    <row r="93" spans="1:21" ht="14.1" customHeight="1">
      <c r="A93" s="54">
        <f t="shared" si="6"/>
        <v>93</v>
      </c>
      <c r="B93" s="72" t="s">
        <v>392</v>
      </c>
      <c r="C93" s="72"/>
      <c r="D93" s="413" t="s">
        <v>393</v>
      </c>
      <c r="E93" s="413" t="s">
        <v>89</v>
      </c>
      <c r="F93" s="73">
        <v>86</v>
      </c>
      <c r="G93" s="40" t="s">
        <v>256</v>
      </c>
      <c r="H93" s="330" t="s">
        <v>98</v>
      </c>
      <c r="I93" s="40" t="s">
        <v>267</v>
      </c>
      <c r="J93" s="74">
        <v>4.09</v>
      </c>
      <c r="K93" s="373">
        <f t="shared" si="7"/>
        <v>0</v>
      </c>
      <c r="L93" s="75" t="s">
        <v>98</v>
      </c>
      <c r="M93" s="75"/>
      <c r="N93" s="76">
        <f t="shared" si="8"/>
        <v>0</v>
      </c>
      <c r="O93" s="76">
        <f t="shared" si="9"/>
        <v>0</v>
      </c>
      <c r="P93" s="77">
        <f>IF(L93="nio",0,IF(L93&gt;0,VLOOKUP(H93,'3-Productie normen'!A:J,VLOOKUP(L93,'3-Productie normen'!$B$33:$C$38,2,FALSE),FALSE)))/VLOOKUP(B93,'2-Kosten per locatie'!$A$12:$C$27,3,FALSE)</f>
        <v>0</v>
      </c>
      <c r="Q93" s="77">
        <f t="shared" si="10"/>
        <v>0</v>
      </c>
      <c r="R93" s="78">
        <f>VLOOKUP(H93,'3-Productie normen'!A:L,12,FALSE)</f>
        <v>0</v>
      </c>
      <c r="S93" s="78"/>
      <c r="U93" s="41">
        <f t="shared" si="11"/>
        <v>0</v>
      </c>
    </row>
    <row r="94" spans="1:21" ht="14.1" customHeight="1">
      <c r="A94" s="54">
        <f t="shared" si="6"/>
        <v>94</v>
      </c>
      <c r="B94" s="72" t="s">
        <v>392</v>
      </c>
      <c r="C94" s="72"/>
      <c r="D94" s="413" t="s">
        <v>393</v>
      </c>
      <c r="E94" s="413" t="s">
        <v>89</v>
      </c>
      <c r="F94" s="73">
        <v>87</v>
      </c>
      <c r="G94" s="40" t="s">
        <v>17</v>
      </c>
      <c r="H94" s="40" t="s">
        <v>17</v>
      </c>
      <c r="I94" s="40" t="s">
        <v>254</v>
      </c>
      <c r="J94" s="74">
        <v>22.37</v>
      </c>
      <c r="K94" s="373">
        <f t="shared" si="7"/>
        <v>200</v>
      </c>
      <c r="L94" s="75">
        <v>200</v>
      </c>
      <c r="M94" s="75"/>
      <c r="N94" s="76" t="e">
        <f t="shared" si="8"/>
        <v>#DIV/0!</v>
      </c>
      <c r="O94" s="76">
        <f t="shared" si="9"/>
        <v>0</v>
      </c>
      <c r="P94" s="77">
        <f>IF(L94="nio",0,IF(L94&gt;0,VLOOKUP(H94,'3-Productie normen'!A:J,VLOOKUP(L94,'3-Productie normen'!$B$33:$C$38,2,FALSE),FALSE)))/VLOOKUP(B94,'2-Kosten per locatie'!$A$12:$C$27,3,FALSE)</f>
        <v>0</v>
      </c>
      <c r="Q94" s="77">
        <f t="shared" si="10"/>
        <v>0</v>
      </c>
      <c r="R94" s="78" t="str">
        <f>VLOOKUP(H94,'3-Productie normen'!A:L,12,FALSE)</f>
        <v>V</v>
      </c>
      <c r="S94" s="78"/>
      <c r="U94" s="41">
        <f t="shared" si="11"/>
        <v>4474</v>
      </c>
    </row>
    <row r="95" spans="1:21" ht="14.1" customHeight="1">
      <c r="A95" s="54">
        <f t="shared" si="6"/>
        <v>95</v>
      </c>
      <c r="B95" s="72" t="s">
        <v>392</v>
      </c>
      <c r="C95" s="72"/>
      <c r="D95" s="413" t="s">
        <v>393</v>
      </c>
      <c r="E95" s="413" t="s">
        <v>89</v>
      </c>
      <c r="F95" s="73">
        <v>88</v>
      </c>
      <c r="G95" s="40" t="s">
        <v>256</v>
      </c>
      <c r="H95" s="330" t="s">
        <v>98</v>
      </c>
      <c r="I95" s="40" t="s">
        <v>254</v>
      </c>
      <c r="J95" s="74">
        <v>3.85</v>
      </c>
      <c r="K95" s="373">
        <f t="shared" si="7"/>
        <v>0</v>
      </c>
      <c r="L95" s="75" t="s">
        <v>98</v>
      </c>
      <c r="M95" s="75"/>
      <c r="N95" s="76">
        <f t="shared" si="8"/>
        <v>0</v>
      </c>
      <c r="O95" s="76">
        <f t="shared" si="9"/>
        <v>0</v>
      </c>
      <c r="P95" s="77">
        <f>IF(L95="nio",0,IF(L95&gt;0,VLOOKUP(H95,'3-Productie normen'!A:J,VLOOKUP(L95,'3-Productie normen'!$B$33:$C$38,2,FALSE),FALSE)))/VLOOKUP(B95,'2-Kosten per locatie'!$A$12:$C$27,3,FALSE)</f>
        <v>0</v>
      </c>
      <c r="Q95" s="77">
        <f t="shared" si="10"/>
        <v>0</v>
      </c>
      <c r="R95" s="78">
        <f>VLOOKUP(H95,'3-Productie normen'!A:L,12,FALSE)</f>
        <v>0</v>
      </c>
      <c r="S95" s="78"/>
      <c r="U95" s="41">
        <f t="shared" si="11"/>
        <v>0</v>
      </c>
    </row>
    <row r="96" spans="1:21" ht="14.1" customHeight="1">
      <c r="A96" s="54">
        <f t="shared" si="6"/>
        <v>96</v>
      </c>
      <c r="B96" s="72" t="s">
        <v>392</v>
      </c>
      <c r="C96" s="72"/>
      <c r="D96" s="413" t="s">
        <v>393</v>
      </c>
      <c r="E96" s="413" t="s">
        <v>89</v>
      </c>
      <c r="F96" s="73">
        <v>89</v>
      </c>
      <c r="G96" s="40" t="s">
        <v>221</v>
      </c>
      <c r="H96" s="40" t="s">
        <v>221</v>
      </c>
      <c r="I96" s="40" t="s">
        <v>224</v>
      </c>
      <c r="J96" s="74">
        <v>7.21</v>
      </c>
      <c r="K96" s="373">
        <f t="shared" si="7"/>
        <v>200</v>
      </c>
      <c r="L96" s="75">
        <v>200</v>
      </c>
      <c r="M96" s="75"/>
      <c r="N96" s="76" t="e">
        <f t="shared" si="8"/>
        <v>#DIV/0!</v>
      </c>
      <c r="O96" s="76">
        <f t="shared" si="9"/>
        <v>0</v>
      </c>
      <c r="P96" s="77">
        <f>IF(L96="nio",0,IF(L96&gt;0,VLOOKUP(H96,'3-Productie normen'!A:J,VLOOKUP(L96,'3-Productie normen'!$B$33:$C$38,2,FALSE),FALSE)))/VLOOKUP(B96,'2-Kosten per locatie'!$A$12:$C$27,3,FALSE)</f>
        <v>0</v>
      </c>
      <c r="Q96" s="77">
        <f t="shared" si="10"/>
        <v>0</v>
      </c>
      <c r="R96" s="78" t="str">
        <f>VLOOKUP(H96,'3-Productie normen'!A:L,12,FALSE)</f>
        <v>V</v>
      </c>
      <c r="S96" s="78"/>
      <c r="U96" s="41">
        <f t="shared" si="11"/>
        <v>1442</v>
      </c>
    </row>
    <row r="97" spans="1:21" ht="14.1" customHeight="1">
      <c r="A97" s="54">
        <f t="shared" si="6"/>
        <v>97</v>
      </c>
      <c r="B97" s="72" t="s">
        <v>392</v>
      </c>
      <c r="C97" s="72"/>
      <c r="D97" s="413" t="s">
        <v>393</v>
      </c>
      <c r="E97" s="413">
        <v>1</v>
      </c>
      <c r="F97" s="73" t="s">
        <v>405</v>
      </c>
      <c r="G97" s="40" t="s">
        <v>240</v>
      </c>
      <c r="H97" s="40" t="s">
        <v>240</v>
      </c>
      <c r="I97" s="40" t="s">
        <v>267</v>
      </c>
      <c r="J97" s="74">
        <v>29.2</v>
      </c>
      <c r="K97" s="373">
        <f t="shared" si="7"/>
        <v>200</v>
      </c>
      <c r="L97" s="75">
        <v>200</v>
      </c>
      <c r="M97" s="75"/>
      <c r="N97" s="76" t="e">
        <f t="shared" si="8"/>
        <v>#DIV/0!</v>
      </c>
      <c r="O97" s="76">
        <f t="shared" si="9"/>
        <v>0</v>
      </c>
      <c r="P97" s="77">
        <f>IF(L97="nio",0,IF(L97&gt;0,VLOOKUP(H97,'3-Productie normen'!A:J,VLOOKUP(L97,'3-Productie normen'!$B$33:$C$38,2,FALSE),FALSE)))/VLOOKUP(B97,'2-Kosten per locatie'!$A$12:$C$27,3,FALSE)</f>
        <v>0</v>
      </c>
      <c r="Q97" s="77">
        <f t="shared" si="10"/>
        <v>0</v>
      </c>
      <c r="R97" s="78" t="str">
        <f>VLOOKUP(H97,'3-Productie normen'!A:L,12,FALSE)</f>
        <v>V</v>
      </c>
      <c r="S97" s="78"/>
      <c r="U97" s="41">
        <f t="shared" si="11"/>
        <v>5840</v>
      </c>
    </row>
    <row r="98" spans="1:21" ht="14.1" customHeight="1">
      <c r="A98" s="54">
        <f t="shared" si="6"/>
        <v>98</v>
      </c>
      <c r="B98" s="72" t="s">
        <v>392</v>
      </c>
      <c r="C98" s="72"/>
      <c r="D98" s="413" t="s">
        <v>393</v>
      </c>
      <c r="E98" s="413">
        <v>1</v>
      </c>
      <c r="F98" s="73">
        <v>91</v>
      </c>
      <c r="G98" s="40" t="s">
        <v>17</v>
      </c>
      <c r="H98" s="40" t="s">
        <v>17</v>
      </c>
      <c r="I98" s="40" t="s">
        <v>254</v>
      </c>
      <c r="J98" s="74">
        <v>12.83</v>
      </c>
      <c r="K98" s="373">
        <f t="shared" si="7"/>
        <v>200</v>
      </c>
      <c r="L98" s="75">
        <v>200</v>
      </c>
      <c r="M98" s="75"/>
      <c r="N98" s="76" t="e">
        <f t="shared" si="8"/>
        <v>#DIV/0!</v>
      </c>
      <c r="O98" s="76">
        <f t="shared" si="9"/>
        <v>0</v>
      </c>
      <c r="P98" s="77">
        <f>IF(L98="nio",0,IF(L98&gt;0,VLOOKUP(H98,'3-Productie normen'!A:J,VLOOKUP(L98,'3-Productie normen'!$B$33:$C$38,2,FALSE),FALSE)))/VLOOKUP(B98,'2-Kosten per locatie'!$A$12:$C$27,3,FALSE)</f>
        <v>0</v>
      </c>
      <c r="Q98" s="77">
        <f t="shared" si="10"/>
        <v>0</v>
      </c>
      <c r="R98" s="78" t="str">
        <f>VLOOKUP(H98,'3-Productie normen'!A:L,12,FALSE)</f>
        <v>V</v>
      </c>
      <c r="S98" s="78"/>
      <c r="U98" s="41">
        <f t="shared" si="11"/>
        <v>2566</v>
      </c>
    </row>
    <row r="99" spans="1:21" ht="14.1" customHeight="1">
      <c r="A99" s="54">
        <f t="shared" si="6"/>
        <v>99</v>
      </c>
      <c r="B99" s="72" t="s">
        <v>392</v>
      </c>
      <c r="C99" s="72"/>
      <c r="D99" s="413" t="s">
        <v>393</v>
      </c>
      <c r="E99" s="413">
        <v>1</v>
      </c>
      <c r="F99" s="73">
        <v>92</v>
      </c>
      <c r="G99" s="40" t="s">
        <v>17</v>
      </c>
      <c r="H99" s="40" t="s">
        <v>17</v>
      </c>
      <c r="I99" s="40" t="s">
        <v>254</v>
      </c>
      <c r="J99" s="74">
        <v>15.66</v>
      </c>
      <c r="K99" s="373">
        <f t="shared" si="7"/>
        <v>200</v>
      </c>
      <c r="L99" s="75">
        <v>200</v>
      </c>
      <c r="M99" s="75"/>
      <c r="N99" s="76" t="e">
        <f t="shared" si="8"/>
        <v>#DIV/0!</v>
      </c>
      <c r="O99" s="76">
        <f t="shared" si="9"/>
        <v>0</v>
      </c>
      <c r="P99" s="77">
        <f>IF(L99="nio",0,IF(L99&gt;0,VLOOKUP(H99,'3-Productie normen'!A:J,VLOOKUP(L99,'3-Productie normen'!$B$33:$C$38,2,FALSE),FALSE)))/VLOOKUP(B99,'2-Kosten per locatie'!$A$12:$C$27,3,FALSE)</f>
        <v>0</v>
      </c>
      <c r="Q99" s="77">
        <f t="shared" si="10"/>
        <v>0</v>
      </c>
      <c r="R99" s="78" t="str">
        <f>VLOOKUP(H99,'3-Productie normen'!A:L,12,FALSE)</f>
        <v>V</v>
      </c>
      <c r="S99" s="78"/>
      <c r="U99" s="41">
        <f t="shared" si="11"/>
        <v>3132</v>
      </c>
    </row>
    <row r="100" spans="1:21" ht="14.1" customHeight="1">
      <c r="A100" s="54">
        <f t="shared" si="6"/>
        <v>100</v>
      </c>
      <c r="B100" s="72" t="s">
        <v>392</v>
      </c>
      <c r="C100" s="72"/>
      <c r="D100" s="413" t="s">
        <v>393</v>
      </c>
      <c r="E100" s="413">
        <v>1</v>
      </c>
      <c r="F100" s="73">
        <v>93</v>
      </c>
      <c r="G100" s="40" t="s">
        <v>17</v>
      </c>
      <c r="H100" s="40" t="s">
        <v>17</v>
      </c>
      <c r="I100" s="40" t="s">
        <v>254</v>
      </c>
      <c r="J100" s="74">
        <v>15.66</v>
      </c>
      <c r="K100" s="373">
        <f t="shared" si="7"/>
        <v>200</v>
      </c>
      <c r="L100" s="75">
        <v>200</v>
      </c>
      <c r="M100" s="75"/>
      <c r="N100" s="76" t="e">
        <f t="shared" si="8"/>
        <v>#DIV/0!</v>
      </c>
      <c r="O100" s="76">
        <f t="shared" si="9"/>
        <v>0</v>
      </c>
      <c r="P100" s="77">
        <f>IF(L100="nio",0,IF(L100&gt;0,VLOOKUP(H100,'3-Productie normen'!A:J,VLOOKUP(L100,'3-Productie normen'!$B$33:$C$38,2,FALSE),FALSE)))/VLOOKUP(B100,'2-Kosten per locatie'!$A$12:$C$27,3,FALSE)</f>
        <v>0</v>
      </c>
      <c r="Q100" s="77">
        <f t="shared" si="10"/>
        <v>0</v>
      </c>
      <c r="R100" s="78" t="str">
        <f>VLOOKUP(H100,'3-Productie normen'!A:L,12,FALSE)</f>
        <v>V</v>
      </c>
      <c r="S100" s="78"/>
      <c r="U100" s="41">
        <f t="shared" si="11"/>
        <v>3132</v>
      </c>
    </row>
    <row r="101" spans="1:21" ht="14.1" customHeight="1">
      <c r="A101" s="54">
        <f t="shared" si="6"/>
        <v>101</v>
      </c>
      <c r="B101" s="72" t="s">
        <v>392</v>
      </c>
      <c r="C101" s="72"/>
      <c r="D101" s="413" t="s">
        <v>393</v>
      </c>
      <c r="E101" s="413">
        <v>1</v>
      </c>
      <c r="F101" s="73">
        <v>94</v>
      </c>
      <c r="G101" s="40" t="s">
        <v>256</v>
      </c>
      <c r="H101" s="330" t="s">
        <v>98</v>
      </c>
      <c r="I101" s="40" t="s">
        <v>267</v>
      </c>
      <c r="J101" s="74">
        <v>1.23</v>
      </c>
      <c r="K101" s="373">
        <f t="shared" si="7"/>
        <v>0</v>
      </c>
      <c r="L101" s="75" t="s">
        <v>98</v>
      </c>
      <c r="M101" s="75"/>
      <c r="N101" s="76">
        <f t="shared" si="8"/>
        <v>0</v>
      </c>
      <c r="O101" s="76">
        <f t="shared" si="9"/>
        <v>0</v>
      </c>
      <c r="P101" s="77">
        <f>IF(L101="nio",0,IF(L101&gt;0,VLOOKUP(H101,'3-Productie normen'!A:J,VLOOKUP(L101,'3-Productie normen'!$B$33:$C$38,2,FALSE),FALSE)))/VLOOKUP(B101,'2-Kosten per locatie'!$A$12:$C$27,3,FALSE)</f>
        <v>0</v>
      </c>
      <c r="Q101" s="77">
        <f t="shared" si="10"/>
        <v>0</v>
      </c>
      <c r="R101" s="78">
        <f>VLOOKUP(H101,'3-Productie normen'!A:L,12,FALSE)</f>
        <v>0</v>
      </c>
      <c r="S101" s="78"/>
      <c r="U101" s="41">
        <f t="shared" si="11"/>
        <v>0</v>
      </c>
    </row>
    <row r="102" spans="1:21" ht="14.1" customHeight="1">
      <c r="A102" s="54">
        <f t="shared" si="6"/>
        <v>102</v>
      </c>
      <c r="B102" s="72" t="s">
        <v>392</v>
      </c>
      <c r="C102" s="72"/>
      <c r="D102" s="413" t="s">
        <v>393</v>
      </c>
      <c r="E102" s="413">
        <v>1</v>
      </c>
      <c r="F102" s="73">
        <v>95</v>
      </c>
      <c r="G102" s="40" t="s">
        <v>17</v>
      </c>
      <c r="H102" s="40" t="s">
        <v>17</v>
      </c>
      <c r="I102" s="40" t="s">
        <v>254</v>
      </c>
      <c r="J102" s="74">
        <v>1.21</v>
      </c>
      <c r="K102" s="373">
        <f t="shared" si="7"/>
        <v>200</v>
      </c>
      <c r="L102" s="75">
        <v>200</v>
      </c>
      <c r="M102" s="75"/>
      <c r="N102" s="76" t="e">
        <f t="shared" si="8"/>
        <v>#DIV/0!</v>
      </c>
      <c r="O102" s="76">
        <f t="shared" si="9"/>
        <v>0</v>
      </c>
      <c r="P102" s="77">
        <f>IF(L102="nio",0,IF(L102&gt;0,VLOOKUP(H102,'3-Productie normen'!A:J,VLOOKUP(L102,'3-Productie normen'!$B$33:$C$38,2,FALSE),FALSE)))/VLOOKUP(B102,'2-Kosten per locatie'!$A$12:$C$27,3,FALSE)</f>
        <v>0</v>
      </c>
      <c r="Q102" s="77">
        <f t="shared" si="10"/>
        <v>0</v>
      </c>
      <c r="R102" s="78" t="str">
        <f>VLOOKUP(H102,'3-Productie normen'!A:L,12,FALSE)</f>
        <v>V</v>
      </c>
      <c r="S102" s="78"/>
      <c r="U102" s="41">
        <f t="shared" si="11"/>
        <v>242</v>
      </c>
    </row>
    <row r="103" spans="1:21" ht="14.1" customHeight="1">
      <c r="A103" s="54">
        <f t="shared" si="6"/>
        <v>103</v>
      </c>
      <c r="B103" s="72" t="s">
        <v>392</v>
      </c>
      <c r="C103" s="72"/>
      <c r="D103" s="413" t="s">
        <v>393</v>
      </c>
      <c r="E103" s="413">
        <v>1</v>
      </c>
      <c r="F103" s="73">
        <v>96</v>
      </c>
      <c r="G103" s="40" t="s">
        <v>17</v>
      </c>
      <c r="H103" s="40" t="s">
        <v>17</v>
      </c>
      <c r="I103" s="40" t="s">
        <v>254</v>
      </c>
      <c r="J103" s="74">
        <v>1.24</v>
      </c>
      <c r="K103" s="373">
        <f t="shared" si="7"/>
        <v>200</v>
      </c>
      <c r="L103" s="75">
        <v>200</v>
      </c>
      <c r="M103" s="75"/>
      <c r="N103" s="76" t="e">
        <f t="shared" si="8"/>
        <v>#DIV/0!</v>
      </c>
      <c r="O103" s="76">
        <f t="shared" si="9"/>
        <v>0</v>
      </c>
      <c r="P103" s="77">
        <f>IF(L103="nio",0,IF(L103&gt;0,VLOOKUP(H103,'3-Productie normen'!A:J,VLOOKUP(L103,'3-Productie normen'!$B$33:$C$38,2,FALSE),FALSE)))/VLOOKUP(B103,'2-Kosten per locatie'!$A$12:$C$27,3,FALSE)</f>
        <v>0</v>
      </c>
      <c r="Q103" s="77">
        <f t="shared" si="10"/>
        <v>0</v>
      </c>
      <c r="R103" s="78" t="str">
        <f>VLOOKUP(H103,'3-Productie normen'!A:L,12,FALSE)</f>
        <v>V</v>
      </c>
      <c r="S103" s="78"/>
      <c r="U103" s="41">
        <f t="shared" si="11"/>
        <v>248</v>
      </c>
    </row>
    <row r="104" spans="1:21" ht="14.1" customHeight="1">
      <c r="A104" s="54">
        <f t="shared" si="6"/>
        <v>104</v>
      </c>
      <c r="B104" s="72" t="s">
        <v>392</v>
      </c>
      <c r="C104" s="72"/>
      <c r="D104" s="413" t="s">
        <v>393</v>
      </c>
      <c r="E104" s="413">
        <v>1</v>
      </c>
      <c r="F104" s="73">
        <v>97</v>
      </c>
      <c r="G104" s="40" t="s">
        <v>256</v>
      </c>
      <c r="H104" s="330" t="s">
        <v>98</v>
      </c>
      <c r="I104" s="40" t="s">
        <v>267</v>
      </c>
      <c r="J104" s="74">
        <v>1.25</v>
      </c>
      <c r="K104" s="373">
        <f t="shared" si="7"/>
        <v>0</v>
      </c>
      <c r="L104" s="75" t="s">
        <v>98</v>
      </c>
      <c r="M104" s="75"/>
      <c r="N104" s="76">
        <f t="shared" si="8"/>
        <v>0</v>
      </c>
      <c r="O104" s="76">
        <f t="shared" si="9"/>
        <v>0</v>
      </c>
      <c r="P104" s="77">
        <f>IF(L104="nio",0,IF(L104&gt;0,VLOOKUP(H104,'3-Productie normen'!A:J,VLOOKUP(L104,'3-Productie normen'!$B$33:$C$38,2,FALSE),FALSE)))/VLOOKUP(B104,'2-Kosten per locatie'!$A$12:$C$27,3,FALSE)</f>
        <v>0</v>
      </c>
      <c r="Q104" s="77">
        <f t="shared" si="10"/>
        <v>0</v>
      </c>
      <c r="R104" s="78">
        <f>VLOOKUP(H104,'3-Productie normen'!A:L,12,FALSE)</f>
        <v>0</v>
      </c>
      <c r="S104" s="78"/>
      <c r="U104" s="41">
        <f t="shared" si="11"/>
        <v>0</v>
      </c>
    </row>
    <row r="105" spans="1:21" ht="14.1" customHeight="1">
      <c r="A105" s="54">
        <f t="shared" si="6"/>
        <v>105</v>
      </c>
      <c r="B105" s="72" t="s">
        <v>392</v>
      </c>
      <c r="C105" s="72"/>
      <c r="D105" s="413" t="s">
        <v>393</v>
      </c>
      <c r="E105" s="413">
        <v>1</v>
      </c>
      <c r="F105" s="73">
        <v>98</v>
      </c>
      <c r="G105" s="40" t="s">
        <v>221</v>
      </c>
      <c r="H105" s="40" t="s">
        <v>221</v>
      </c>
      <c r="I105" s="40" t="s">
        <v>254</v>
      </c>
      <c r="J105" s="74">
        <v>7.56</v>
      </c>
      <c r="K105" s="373">
        <f t="shared" si="7"/>
        <v>200</v>
      </c>
      <c r="L105" s="75">
        <v>200</v>
      </c>
      <c r="M105" s="75"/>
      <c r="N105" s="76" t="e">
        <f t="shared" si="8"/>
        <v>#DIV/0!</v>
      </c>
      <c r="O105" s="76">
        <f t="shared" si="9"/>
        <v>0</v>
      </c>
      <c r="P105" s="77">
        <f>IF(L105="nio",0,IF(L105&gt;0,VLOOKUP(H105,'3-Productie normen'!A:J,VLOOKUP(L105,'3-Productie normen'!$B$33:$C$38,2,FALSE),FALSE)))/VLOOKUP(B105,'2-Kosten per locatie'!$A$12:$C$27,3,FALSE)</f>
        <v>0</v>
      </c>
      <c r="Q105" s="77">
        <f t="shared" si="10"/>
        <v>0</v>
      </c>
      <c r="R105" s="78" t="str">
        <f>VLOOKUP(H105,'3-Productie normen'!A:L,12,FALSE)</f>
        <v>V</v>
      </c>
      <c r="S105" s="78"/>
      <c r="U105" s="41">
        <f t="shared" si="11"/>
        <v>1512</v>
      </c>
    </row>
    <row r="106" spans="1:21" ht="14.1" customHeight="1">
      <c r="A106" s="54">
        <f t="shared" si="6"/>
        <v>106</v>
      </c>
      <c r="B106" s="72" t="s">
        <v>392</v>
      </c>
      <c r="C106" s="72"/>
      <c r="D106" s="413" t="s">
        <v>393</v>
      </c>
      <c r="E106" s="413">
        <v>1</v>
      </c>
      <c r="F106" s="73">
        <v>99</v>
      </c>
      <c r="G106" s="40" t="s">
        <v>252</v>
      </c>
      <c r="H106" s="40" t="s">
        <v>230</v>
      </c>
      <c r="I106" s="40" t="s">
        <v>222</v>
      </c>
      <c r="J106" s="74">
        <v>4.5999999999999996</v>
      </c>
      <c r="K106" s="373">
        <f t="shared" si="7"/>
        <v>200</v>
      </c>
      <c r="L106" s="75">
        <v>200</v>
      </c>
      <c r="M106" s="75"/>
      <c r="N106" s="76" t="e">
        <f t="shared" si="8"/>
        <v>#DIV/0!</v>
      </c>
      <c r="O106" s="76">
        <f t="shared" si="9"/>
        <v>0</v>
      </c>
      <c r="P106" s="77">
        <f>IF(L106="nio",0,IF(L106&gt;0,VLOOKUP(H106,'3-Productie normen'!A:J,VLOOKUP(L106,'3-Productie normen'!$B$33:$C$38,2,FALSE),FALSE)))/VLOOKUP(B106,'2-Kosten per locatie'!$A$12:$C$27,3,FALSE)</f>
        <v>0</v>
      </c>
      <c r="Q106" s="77">
        <f t="shared" si="10"/>
        <v>0</v>
      </c>
      <c r="R106" s="78" t="str">
        <f>VLOOKUP(H106,'3-Productie normen'!A:L,12,FALSE)</f>
        <v>V</v>
      </c>
      <c r="S106" s="78"/>
      <c r="U106" s="41">
        <f t="shared" si="11"/>
        <v>919.99999999999989</v>
      </c>
    </row>
    <row r="107" spans="1:21" ht="14.1" customHeight="1">
      <c r="A107" s="54">
        <f t="shared" si="6"/>
        <v>107</v>
      </c>
      <c r="B107" s="72" t="s">
        <v>392</v>
      </c>
      <c r="C107" s="72"/>
      <c r="D107" s="413" t="s">
        <v>393</v>
      </c>
      <c r="E107" s="413">
        <v>1</v>
      </c>
      <c r="F107" s="73">
        <v>100</v>
      </c>
      <c r="G107" s="40" t="s">
        <v>17</v>
      </c>
      <c r="H107" s="40" t="s">
        <v>17</v>
      </c>
      <c r="I107" s="40" t="s">
        <v>254</v>
      </c>
      <c r="J107" s="74">
        <v>24.13</v>
      </c>
      <c r="K107" s="373">
        <f t="shared" si="7"/>
        <v>200</v>
      </c>
      <c r="L107" s="75">
        <v>200</v>
      </c>
      <c r="M107" s="75"/>
      <c r="N107" s="76" t="e">
        <f t="shared" si="8"/>
        <v>#DIV/0!</v>
      </c>
      <c r="O107" s="76">
        <f t="shared" si="9"/>
        <v>0</v>
      </c>
      <c r="P107" s="77">
        <f>IF(L107="nio",0,IF(L107&gt;0,VLOOKUP(H107,'3-Productie normen'!A:J,VLOOKUP(L107,'3-Productie normen'!$B$33:$C$38,2,FALSE),FALSE)))/VLOOKUP(B107,'2-Kosten per locatie'!$A$12:$C$27,3,FALSE)</f>
        <v>0</v>
      </c>
      <c r="Q107" s="77">
        <f t="shared" si="10"/>
        <v>0</v>
      </c>
      <c r="R107" s="78" t="str">
        <f>VLOOKUP(H107,'3-Productie normen'!A:L,12,FALSE)</f>
        <v>V</v>
      </c>
      <c r="S107" s="78"/>
      <c r="U107" s="41">
        <f t="shared" si="11"/>
        <v>4826</v>
      </c>
    </row>
    <row r="108" spans="1:21" ht="14.1" customHeight="1">
      <c r="A108" s="54">
        <f t="shared" si="6"/>
        <v>108</v>
      </c>
      <c r="B108" s="72" t="s">
        <v>392</v>
      </c>
      <c r="C108" s="72"/>
      <c r="D108" s="413" t="s">
        <v>393</v>
      </c>
      <c r="E108" s="413">
        <v>1</v>
      </c>
      <c r="F108" s="73">
        <v>101</v>
      </c>
      <c r="G108" s="40" t="s">
        <v>256</v>
      </c>
      <c r="H108" s="330" t="s">
        <v>98</v>
      </c>
      <c r="I108" s="40" t="s">
        <v>267</v>
      </c>
      <c r="J108" s="74">
        <v>3.88</v>
      </c>
      <c r="K108" s="373">
        <f t="shared" si="7"/>
        <v>0</v>
      </c>
      <c r="L108" s="75" t="s">
        <v>98</v>
      </c>
      <c r="M108" s="75"/>
      <c r="N108" s="76">
        <f t="shared" si="8"/>
        <v>0</v>
      </c>
      <c r="O108" s="76">
        <f t="shared" si="9"/>
        <v>0</v>
      </c>
      <c r="P108" s="77">
        <f>IF(L108="nio",0,IF(L108&gt;0,VLOOKUP(H108,'3-Productie normen'!A:J,VLOOKUP(L108,'3-Productie normen'!$B$33:$C$38,2,FALSE),FALSE)))/VLOOKUP(B108,'2-Kosten per locatie'!$A$12:$C$27,3,FALSE)</f>
        <v>0</v>
      </c>
      <c r="Q108" s="77">
        <f t="shared" si="10"/>
        <v>0</v>
      </c>
      <c r="R108" s="78">
        <f>VLOOKUP(H108,'3-Productie normen'!A:L,12,FALSE)</f>
        <v>0</v>
      </c>
      <c r="S108" s="78"/>
      <c r="U108" s="41">
        <f t="shared" si="11"/>
        <v>0</v>
      </c>
    </row>
    <row r="109" spans="1:21" ht="14.1" customHeight="1">
      <c r="A109" s="54">
        <f t="shared" si="6"/>
        <v>109</v>
      </c>
      <c r="B109" s="72" t="s">
        <v>392</v>
      </c>
      <c r="C109" s="72"/>
      <c r="D109" s="413" t="s">
        <v>393</v>
      </c>
      <c r="E109" s="413">
        <v>1</v>
      </c>
      <c r="F109" s="73">
        <v>102</v>
      </c>
      <c r="G109" s="40" t="s">
        <v>256</v>
      </c>
      <c r="H109" s="330" t="s">
        <v>98</v>
      </c>
      <c r="I109" s="40" t="s">
        <v>267</v>
      </c>
      <c r="J109" s="74">
        <v>1.17</v>
      </c>
      <c r="K109" s="373">
        <f t="shared" si="7"/>
        <v>0</v>
      </c>
      <c r="L109" s="75" t="s">
        <v>98</v>
      </c>
      <c r="M109" s="75"/>
      <c r="N109" s="76">
        <f t="shared" si="8"/>
        <v>0</v>
      </c>
      <c r="O109" s="76">
        <f t="shared" si="9"/>
        <v>0</v>
      </c>
      <c r="P109" s="77">
        <f>IF(L109="nio",0,IF(L109&gt;0,VLOOKUP(H109,'3-Productie normen'!A:J,VLOOKUP(L109,'3-Productie normen'!$B$33:$C$38,2,FALSE),FALSE)))/VLOOKUP(B109,'2-Kosten per locatie'!$A$12:$C$27,3,FALSE)</f>
        <v>0</v>
      </c>
      <c r="Q109" s="77">
        <f t="shared" si="10"/>
        <v>0</v>
      </c>
      <c r="R109" s="78">
        <f>VLOOKUP(H109,'3-Productie normen'!A:L,12,FALSE)</f>
        <v>0</v>
      </c>
      <c r="S109" s="78"/>
      <c r="U109" s="41">
        <f t="shared" si="11"/>
        <v>0</v>
      </c>
    </row>
    <row r="110" spans="1:21" ht="14.1" customHeight="1">
      <c r="A110" s="54">
        <f t="shared" si="6"/>
        <v>110</v>
      </c>
      <c r="B110" s="72" t="s">
        <v>392</v>
      </c>
      <c r="C110" s="72"/>
      <c r="D110" s="413" t="s">
        <v>393</v>
      </c>
      <c r="E110" s="413">
        <v>1</v>
      </c>
      <c r="F110" s="73" t="s">
        <v>406</v>
      </c>
      <c r="G110" s="40" t="s">
        <v>256</v>
      </c>
      <c r="H110" s="330" t="s">
        <v>98</v>
      </c>
      <c r="I110" s="40" t="s">
        <v>267</v>
      </c>
      <c r="J110" s="74">
        <v>8.2100000000000009</v>
      </c>
      <c r="K110" s="373">
        <f t="shared" si="7"/>
        <v>0</v>
      </c>
      <c r="L110" s="75" t="s">
        <v>98</v>
      </c>
      <c r="M110" s="75"/>
      <c r="N110" s="76">
        <f t="shared" si="8"/>
        <v>0</v>
      </c>
      <c r="O110" s="76">
        <f t="shared" si="9"/>
        <v>0</v>
      </c>
      <c r="P110" s="77">
        <f>IF(L110="nio",0,IF(L110&gt;0,VLOOKUP(H110,'3-Productie normen'!A:J,VLOOKUP(L110,'3-Productie normen'!$B$33:$C$38,2,FALSE),FALSE)))/VLOOKUP(B110,'2-Kosten per locatie'!$A$12:$C$27,3,FALSE)</f>
        <v>0</v>
      </c>
      <c r="Q110" s="77">
        <f t="shared" si="10"/>
        <v>0</v>
      </c>
      <c r="R110" s="78">
        <f>VLOOKUP(H110,'3-Productie normen'!A:L,12,FALSE)</f>
        <v>0</v>
      </c>
      <c r="S110" s="78"/>
      <c r="U110" s="41">
        <f t="shared" si="11"/>
        <v>0</v>
      </c>
    </row>
    <row r="111" spans="1:21" ht="14.1" customHeight="1">
      <c r="A111" s="54">
        <f t="shared" si="6"/>
        <v>111</v>
      </c>
      <c r="B111" s="72" t="s">
        <v>392</v>
      </c>
      <c r="C111" s="72"/>
      <c r="D111" s="413" t="s">
        <v>393</v>
      </c>
      <c r="E111" s="413">
        <v>1</v>
      </c>
      <c r="F111" s="73">
        <v>104</v>
      </c>
      <c r="G111" s="40" t="s">
        <v>17</v>
      </c>
      <c r="H111" s="40" t="s">
        <v>17</v>
      </c>
      <c r="I111" s="40" t="s">
        <v>254</v>
      </c>
      <c r="J111" s="74">
        <v>4</v>
      </c>
      <c r="K111" s="373">
        <f t="shared" si="7"/>
        <v>200</v>
      </c>
      <c r="L111" s="75">
        <v>200</v>
      </c>
      <c r="M111" s="75"/>
      <c r="N111" s="76" t="e">
        <f t="shared" si="8"/>
        <v>#DIV/0!</v>
      </c>
      <c r="O111" s="76">
        <f t="shared" si="9"/>
        <v>0</v>
      </c>
      <c r="P111" s="77">
        <f>IF(L111="nio",0,IF(L111&gt;0,VLOOKUP(H111,'3-Productie normen'!A:J,VLOOKUP(L111,'3-Productie normen'!$B$33:$C$38,2,FALSE),FALSE)))/VLOOKUP(B111,'2-Kosten per locatie'!$A$12:$C$27,3,FALSE)</f>
        <v>0</v>
      </c>
      <c r="Q111" s="77">
        <f t="shared" si="10"/>
        <v>0</v>
      </c>
      <c r="R111" s="78" t="str">
        <f>VLOOKUP(H111,'3-Productie normen'!A:L,12,FALSE)</f>
        <v>V</v>
      </c>
      <c r="S111" s="78"/>
      <c r="U111" s="41">
        <f t="shared" si="11"/>
        <v>800</v>
      </c>
    </row>
    <row r="112" spans="1:21" ht="14.1" customHeight="1">
      <c r="A112" s="54">
        <f t="shared" si="6"/>
        <v>112</v>
      </c>
      <c r="B112" s="72" t="s">
        <v>392</v>
      </c>
      <c r="C112" s="72"/>
      <c r="D112" s="413" t="s">
        <v>393</v>
      </c>
      <c r="E112" s="413">
        <v>1</v>
      </c>
      <c r="F112" s="73">
        <v>105</v>
      </c>
      <c r="G112" s="40" t="s">
        <v>17</v>
      </c>
      <c r="H112" s="40" t="s">
        <v>17</v>
      </c>
      <c r="I112" s="40" t="s">
        <v>254</v>
      </c>
      <c r="J112" s="74">
        <v>3.95</v>
      </c>
      <c r="K112" s="373">
        <f t="shared" si="7"/>
        <v>200</v>
      </c>
      <c r="L112" s="75">
        <v>200</v>
      </c>
      <c r="M112" s="75"/>
      <c r="N112" s="76" t="e">
        <f t="shared" si="8"/>
        <v>#DIV/0!</v>
      </c>
      <c r="O112" s="76">
        <f t="shared" si="9"/>
        <v>0</v>
      </c>
      <c r="P112" s="77">
        <f>IF(L112="nio",0,IF(L112&gt;0,VLOOKUP(H112,'3-Productie normen'!A:J,VLOOKUP(L112,'3-Productie normen'!$B$33:$C$38,2,FALSE),FALSE)))/VLOOKUP(B112,'2-Kosten per locatie'!$A$12:$C$27,3,FALSE)</f>
        <v>0</v>
      </c>
      <c r="Q112" s="77">
        <f t="shared" si="10"/>
        <v>0</v>
      </c>
      <c r="R112" s="78" t="str">
        <f>VLOOKUP(H112,'3-Productie normen'!A:L,12,FALSE)</f>
        <v>V</v>
      </c>
      <c r="S112" s="78"/>
      <c r="U112" s="41">
        <f t="shared" si="11"/>
        <v>790</v>
      </c>
    </row>
    <row r="113" spans="1:21" ht="14.1" customHeight="1">
      <c r="A113" s="54">
        <f t="shared" si="6"/>
        <v>113</v>
      </c>
      <c r="B113" s="72" t="s">
        <v>392</v>
      </c>
      <c r="C113" s="72"/>
      <c r="D113" s="413" t="s">
        <v>393</v>
      </c>
      <c r="E113" s="413" t="s">
        <v>89</v>
      </c>
      <c r="F113" s="73" t="s">
        <v>407</v>
      </c>
      <c r="G113" s="40" t="s">
        <v>256</v>
      </c>
      <c r="H113" s="330" t="s">
        <v>98</v>
      </c>
      <c r="I113" s="40" t="s">
        <v>267</v>
      </c>
      <c r="J113" s="74">
        <v>1.37</v>
      </c>
      <c r="K113" s="373">
        <f t="shared" si="7"/>
        <v>0</v>
      </c>
      <c r="L113" s="75" t="s">
        <v>98</v>
      </c>
      <c r="M113" s="75"/>
      <c r="N113" s="76">
        <f t="shared" si="8"/>
        <v>0</v>
      </c>
      <c r="O113" s="76">
        <f t="shared" si="9"/>
        <v>0</v>
      </c>
      <c r="P113" s="77">
        <f>IF(L113="nio",0,IF(L113&gt;0,VLOOKUP(H113,'3-Productie normen'!A:J,VLOOKUP(L113,'3-Productie normen'!$B$33:$C$38,2,FALSE),FALSE)))/VLOOKUP(B113,'2-Kosten per locatie'!$A$12:$C$27,3,FALSE)</f>
        <v>0</v>
      </c>
      <c r="Q113" s="77">
        <f t="shared" si="10"/>
        <v>0</v>
      </c>
      <c r="R113" s="78">
        <f>VLOOKUP(H113,'3-Productie normen'!A:L,12,FALSE)</f>
        <v>0</v>
      </c>
      <c r="S113" s="78"/>
      <c r="U113" s="41">
        <f t="shared" si="11"/>
        <v>0</v>
      </c>
    </row>
    <row r="114" spans="1:21" ht="14.1" customHeight="1">
      <c r="A114" s="54">
        <f t="shared" si="6"/>
        <v>114</v>
      </c>
      <c r="B114" s="72" t="s">
        <v>392</v>
      </c>
      <c r="C114" s="72"/>
      <c r="D114" s="413" t="s">
        <v>393</v>
      </c>
      <c r="E114" s="413" t="s">
        <v>89</v>
      </c>
      <c r="F114" s="73" t="s">
        <v>408</v>
      </c>
      <c r="G114" s="40" t="s">
        <v>256</v>
      </c>
      <c r="H114" s="330" t="s">
        <v>98</v>
      </c>
      <c r="I114" s="40" t="s">
        <v>267</v>
      </c>
      <c r="J114" s="74">
        <v>1.39</v>
      </c>
      <c r="K114" s="373">
        <f t="shared" si="7"/>
        <v>0</v>
      </c>
      <c r="L114" s="75" t="s">
        <v>98</v>
      </c>
      <c r="M114" s="75"/>
      <c r="N114" s="76">
        <f t="shared" si="8"/>
        <v>0</v>
      </c>
      <c r="O114" s="76">
        <f t="shared" si="9"/>
        <v>0</v>
      </c>
      <c r="P114" s="77">
        <f>IF(L114="nio",0,IF(L114&gt;0,VLOOKUP(H114,'3-Productie normen'!A:J,VLOOKUP(L114,'3-Productie normen'!$B$33:$C$38,2,FALSE),FALSE)))/VLOOKUP(B114,'2-Kosten per locatie'!$A$12:$C$27,3,FALSE)</f>
        <v>0</v>
      </c>
      <c r="Q114" s="77">
        <f t="shared" si="10"/>
        <v>0</v>
      </c>
      <c r="R114" s="78">
        <f>VLOOKUP(H114,'3-Productie normen'!A:L,12,FALSE)</f>
        <v>0</v>
      </c>
      <c r="S114" s="78"/>
      <c r="U114" s="41">
        <f t="shared" si="11"/>
        <v>0</v>
      </c>
    </row>
    <row r="115" spans="1:21" ht="14.1" customHeight="1">
      <c r="A115" s="54">
        <f t="shared" si="6"/>
        <v>115</v>
      </c>
      <c r="B115" s="72" t="s">
        <v>392</v>
      </c>
      <c r="C115" s="72"/>
      <c r="D115" s="413" t="s">
        <v>393</v>
      </c>
      <c r="E115" s="413" t="s">
        <v>89</v>
      </c>
      <c r="F115" s="73">
        <v>108</v>
      </c>
      <c r="G115" s="40" t="s">
        <v>256</v>
      </c>
      <c r="H115" s="330" t="s">
        <v>98</v>
      </c>
      <c r="I115" s="40" t="s">
        <v>267</v>
      </c>
      <c r="J115" s="74">
        <v>1.05</v>
      </c>
      <c r="K115" s="373">
        <f t="shared" si="7"/>
        <v>0</v>
      </c>
      <c r="L115" s="75" t="s">
        <v>98</v>
      </c>
      <c r="M115" s="75"/>
      <c r="N115" s="76">
        <f t="shared" si="8"/>
        <v>0</v>
      </c>
      <c r="O115" s="76">
        <f t="shared" si="9"/>
        <v>0</v>
      </c>
      <c r="P115" s="77">
        <f>IF(L115="nio",0,IF(L115&gt;0,VLOOKUP(H115,'3-Productie normen'!A:J,VLOOKUP(L115,'3-Productie normen'!$B$33:$C$38,2,FALSE),FALSE)))/VLOOKUP(B115,'2-Kosten per locatie'!$A$12:$C$27,3,FALSE)</f>
        <v>0</v>
      </c>
      <c r="Q115" s="77">
        <f t="shared" si="10"/>
        <v>0</v>
      </c>
      <c r="R115" s="78">
        <f>VLOOKUP(H115,'3-Productie normen'!A:L,12,FALSE)</f>
        <v>0</v>
      </c>
      <c r="S115" s="78"/>
      <c r="U115" s="41">
        <f t="shared" si="11"/>
        <v>0</v>
      </c>
    </row>
    <row r="116" spans="1:21" ht="14.1" customHeight="1">
      <c r="A116" s="54">
        <f t="shared" si="6"/>
        <v>116</v>
      </c>
      <c r="B116" s="72" t="s">
        <v>409</v>
      </c>
      <c r="C116" s="72" t="s">
        <v>410</v>
      </c>
      <c r="D116" s="413" t="s">
        <v>411</v>
      </c>
      <c r="E116" s="413" t="s">
        <v>89</v>
      </c>
      <c r="F116" s="73">
        <v>1</v>
      </c>
      <c r="G116" s="40" t="s">
        <v>251</v>
      </c>
      <c r="H116" s="40" t="s">
        <v>90</v>
      </c>
      <c r="I116" s="40" t="s">
        <v>222</v>
      </c>
      <c r="J116" s="74">
        <v>5.58</v>
      </c>
      <c r="K116" s="373">
        <f t="shared" si="7"/>
        <v>200</v>
      </c>
      <c r="L116" s="75">
        <v>200</v>
      </c>
      <c r="M116" s="75"/>
      <c r="N116" s="76" t="e">
        <f t="shared" si="8"/>
        <v>#DIV/0!</v>
      </c>
      <c r="O116" s="76">
        <f t="shared" si="9"/>
        <v>0</v>
      </c>
      <c r="P116" s="77">
        <f>IF(L116="nio",0,IF(L116&gt;0,VLOOKUP(H116,'3-Productie normen'!A:J,VLOOKUP(L116,'3-Productie normen'!$B$33:$C$38,2,FALSE),FALSE)))/VLOOKUP(B116,'2-Kosten per locatie'!$A$12:$C$27,3,FALSE)</f>
        <v>0</v>
      </c>
      <c r="Q116" s="77">
        <f t="shared" si="10"/>
        <v>0</v>
      </c>
      <c r="R116" s="78" t="str">
        <f>VLOOKUP(H116,'3-Productie normen'!A:L,12,FALSE)</f>
        <v>V</v>
      </c>
      <c r="S116" s="78"/>
      <c r="U116" s="41">
        <f t="shared" si="11"/>
        <v>1116</v>
      </c>
    </row>
    <row r="117" spans="1:21" ht="14.1" customHeight="1">
      <c r="A117" s="54">
        <f t="shared" si="6"/>
        <v>117</v>
      </c>
      <c r="B117" s="72" t="s">
        <v>409</v>
      </c>
      <c r="C117" s="72" t="s">
        <v>410</v>
      </c>
      <c r="D117" s="413" t="s">
        <v>411</v>
      </c>
      <c r="E117" s="413">
        <v>1</v>
      </c>
      <c r="F117" s="73">
        <v>2</v>
      </c>
      <c r="G117" s="40" t="s">
        <v>252</v>
      </c>
      <c r="H117" s="40" t="s">
        <v>230</v>
      </c>
      <c r="I117" s="40" t="s">
        <v>248</v>
      </c>
      <c r="J117" s="74">
        <v>89.81</v>
      </c>
      <c r="K117" s="373">
        <f t="shared" si="7"/>
        <v>200</v>
      </c>
      <c r="L117" s="75">
        <v>200</v>
      </c>
      <c r="M117" s="75"/>
      <c r="N117" s="76" t="e">
        <f t="shared" si="8"/>
        <v>#DIV/0!</v>
      </c>
      <c r="O117" s="76">
        <f t="shared" si="9"/>
        <v>0</v>
      </c>
      <c r="P117" s="77">
        <f>IF(L117="nio",0,IF(L117&gt;0,VLOOKUP(H117,'3-Productie normen'!A:J,VLOOKUP(L117,'3-Productie normen'!$B$33:$C$38,2,FALSE),FALSE)))/VLOOKUP(B117,'2-Kosten per locatie'!$A$12:$C$27,3,FALSE)</f>
        <v>0</v>
      </c>
      <c r="Q117" s="77">
        <f t="shared" si="10"/>
        <v>0</v>
      </c>
      <c r="R117" s="78" t="str">
        <f>VLOOKUP(H117,'3-Productie normen'!A:L,12,FALSE)</f>
        <v>V</v>
      </c>
      <c r="S117" s="78"/>
      <c r="U117" s="41">
        <f t="shared" si="11"/>
        <v>17962</v>
      </c>
    </row>
    <row r="118" spans="1:21" ht="14.1" customHeight="1">
      <c r="A118" s="54">
        <f t="shared" si="6"/>
        <v>118</v>
      </c>
      <c r="B118" s="72" t="s">
        <v>409</v>
      </c>
      <c r="C118" s="72" t="s">
        <v>410</v>
      </c>
      <c r="D118" s="413" t="s">
        <v>411</v>
      </c>
      <c r="E118" s="413" t="s">
        <v>89</v>
      </c>
      <c r="F118" s="73">
        <v>3</v>
      </c>
      <c r="G118" s="40" t="s">
        <v>17</v>
      </c>
      <c r="H118" s="40" t="s">
        <v>17</v>
      </c>
      <c r="I118" s="40" t="s">
        <v>248</v>
      </c>
      <c r="J118" s="85">
        <v>1.87</v>
      </c>
      <c r="K118" s="373">
        <f t="shared" si="7"/>
        <v>200</v>
      </c>
      <c r="L118" s="75">
        <v>200</v>
      </c>
      <c r="M118" s="75"/>
      <c r="N118" s="76" t="e">
        <f t="shared" si="8"/>
        <v>#DIV/0!</v>
      </c>
      <c r="O118" s="76">
        <f t="shared" si="9"/>
        <v>0</v>
      </c>
      <c r="P118" s="77">
        <f>IF(L118="nio",0,IF(L118&gt;0,VLOOKUP(H118,'3-Productie normen'!A:J,VLOOKUP(L118,'3-Productie normen'!$B$33:$C$38,2,FALSE),FALSE)))/VLOOKUP(B118,'2-Kosten per locatie'!$A$12:$C$27,3,FALSE)</f>
        <v>0</v>
      </c>
      <c r="Q118" s="77">
        <f t="shared" si="10"/>
        <v>0</v>
      </c>
      <c r="R118" s="78" t="str">
        <f>VLOOKUP(H118,'3-Productie normen'!A:L,12,FALSE)</f>
        <v>V</v>
      </c>
      <c r="S118" s="78"/>
      <c r="U118" s="41">
        <f t="shared" si="11"/>
        <v>374</v>
      </c>
    </row>
    <row r="119" spans="1:21" ht="14.1" customHeight="1">
      <c r="A119" s="54">
        <f t="shared" si="6"/>
        <v>119</v>
      </c>
      <c r="B119" s="72" t="s">
        <v>409</v>
      </c>
      <c r="C119" s="72" t="s">
        <v>410</v>
      </c>
      <c r="D119" s="414" t="s">
        <v>411</v>
      </c>
      <c r="E119" s="414" t="s">
        <v>89</v>
      </c>
      <c r="F119" s="82">
        <v>4</v>
      </c>
      <c r="G119" s="83" t="s">
        <v>412</v>
      </c>
      <c r="H119" s="83" t="s">
        <v>228</v>
      </c>
      <c r="I119" s="83" t="s">
        <v>217</v>
      </c>
      <c r="J119" s="74">
        <v>17.760000000000002</v>
      </c>
      <c r="K119" s="373">
        <f t="shared" si="7"/>
        <v>40</v>
      </c>
      <c r="L119" s="75">
        <v>40</v>
      </c>
      <c r="M119" s="75"/>
      <c r="N119" s="76" t="e">
        <f t="shared" si="8"/>
        <v>#DIV/0!</v>
      </c>
      <c r="O119" s="76">
        <f t="shared" si="9"/>
        <v>0</v>
      </c>
      <c r="P119" s="77">
        <f>IF(L119="nio",0,IF(L119&gt;0,VLOOKUP(H119,'3-Productie normen'!A:J,VLOOKUP(L119,'3-Productie normen'!$B$33:$C$38,2,FALSE),FALSE)))/VLOOKUP(B119,'2-Kosten per locatie'!$A$12:$C$27,3,FALSE)</f>
        <v>0</v>
      </c>
      <c r="Q119" s="77">
        <f t="shared" si="10"/>
        <v>0</v>
      </c>
      <c r="R119" s="78" t="str">
        <f>VLOOKUP(H119,'3-Productie normen'!A:L,12,FALSE)</f>
        <v>V</v>
      </c>
      <c r="S119" s="78"/>
      <c r="U119" s="41">
        <f t="shared" si="11"/>
        <v>710.40000000000009</v>
      </c>
    </row>
    <row r="120" spans="1:21" ht="14.1" customHeight="1">
      <c r="A120" s="54">
        <f t="shared" si="6"/>
        <v>120</v>
      </c>
      <c r="B120" s="72" t="s">
        <v>409</v>
      </c>
      <c r="C120" s="72" t="s">
        <v>410</v>
      </c>
      <c r="D120" s="413" t="s">
        <v>411</v>
      </c>
      <c r="E120" s="413" t="s">
        <v>89</v>
      </c>
      <c r="F120" s="73">
        <v>5</v>
      </c>
      <c r="G120" s="40" t="s">
        <v>240</v>
      </c>
      <c r="H120" s="40" t="s">
        <v>240</v>
      </c>
      <c r="I120" s="40" t="s">
        <v>217</v>
      </c>
      <c r="J120" s="74">
        <v>36.67</v>
      </c>
      <c r="K120" s="373">
        <f t="shared" si="7"/>
        <v>80</v>
      </c>
      <c r="L120" s="75">
        <v>80</v>
      </c>
      <c r="M120" s="75"/>
      <c r="N120" s="76" t="e">
        <f t="shared" si="8"/>
        <v>#DIV/0!</v>
      </c>
      <c r="O120" s="76">
        <f t="shared" si="9"/>
        <v>0</v>
      </c>
      <c r="P120" s="77">
        <f>IF(L120="nio",0,IF(L120&gt;0,VLOOKUP(H120,'3-Productie normen'!A:J,VLOOKUP(L120,'3-Productie normen'!$B$33:$C$38,2,FALSE),FALSE)))/VLOOKUP(B120,'2-Kosten per locatie'!$A$12:$C$27,3,FALSE)</f>
        <v>0</v>
      </c>
      <c r="Q120" s="77">
        <f t="shared" si="10"/>
        <v>0</v>
      </c>
      <c r="R120" s="78" t="str">
        <f>VLOOKUP(H120,'3-Productie normen'!A:L,12,FALSE)</f>
        <v>V</v>
      </c>
      <c r="S120" s="78"/>
      <c r="U120" s="41">
        <f t="shared" si="11"/>
        <v>2933.6000000000004</v>
      </c>
    </row>
    <row r="121" spans="1:21" ht="14.1" customHeight="1">
      <c r="A121" s="54">
        <f t="shared" si="6"/>
        <v>121</v>
      </c>
      <c r="B121" s="72" t="s">
        <v>409</v>
      </c>
      <c r="C121" s="72" t="s">
        <v>410</v>
      </c>
      <c r="D121" s="413" t="s">
        <v>411</v>
      </c>
      <c r="E121" s="413" t="s">
        <v>89</v>
      </c>
      <c r="F121" s="73">
        <v>6</v>
      </c>
      <c r="G121" s="40" t="s">
        <v>256</v>
      </c>
      <c r="H121" s="330" t="s">
        <v>98</v>
      </c>
      <c r="I121" s="40" t="s">
        <v>248</v>
      </c>
      <c r="J121" s="74">
        <v>5.89</v>
      </c>
      <c r="K121" s="373">
        <f t="shared" si="7"/>
        <v>0</v>
      </c>
      <c r="L121" s="75" t="s">
        <v>98</v>
      </c>
      <c r="M121" s="75"/>
      <c r="N121" s="76">
        <f t="shared" si="8"/>
        <v>0</v>
      </c>
      <c r="O121" s="76">
        <f t="shared" si="9"/>
        <v>0</v>
      </c>
      <c r="P121" s="77">
        <f>IF(L121="nio",0,IF(L121&gt;0,VLOOKUP(H121,'3-Productie normen'!A:J,VLOOKUP(L121,'3-Productie normen'!$B$33:$C$38,2,FALSE),FALSE)))/VLOOKUP(B121,'2-Kosten per locatie'!$A$12:$C$27,3,FALSE)</f>
        <v>0</v>
      </c>
      <c r="Q121" s="77">
        <f t="shared" si="10"/>
        <v>0</v>
      </c>
      <c r="R121" s="78">
        <f>VLOOKUP(H121,'3-Productie normen'!A:L,12,FALSE)</f>
        <v>0</v>
      </c>
      <c r="S121" s="78"/>
      <c r="U121" s="41">
        <f t="shared" si="11"/>
        <v>0</v>
      </c>
    </row>
    <row r="122" spans="1:21" ht="14.1" customHeight="1">
      <c r="A122" s="54">
        <f t="shared" si="6"/>
        <v>122</v>
      </c>
      <c r="B122" s="72" t="s">
        <v>409</v>
      </c>
      <c r="C122" s="72" t="s">
        <v>410</v>
      </c>
      <c r="D122" s="413" t="s">
        <v>411</v>
      </c>
      <c r="E122" s="413" t="s">
        <v>89</v>
      </c>
      <c r="F122" s="73">
        <v>7</v>
      </c>
      <c r="G122" s="40" t="s">
        <v>17</v>
      </c>
      <c r="H122" s="40" t="s">
        <v>17</v>
      </c>
      <c r="I122" s="40" t="s">
        <v>248</v>
      </c>
      <c r="J122" s="74">
        <v>11.68</v>
      </c>
      <c r="K122" s="373">
        <f t="shared" si="7"/>
        <v>200</v>
      </c>
      <c r="L122" s="75">
        <v>200</v>
      </c>
      <c r="M122" s="75"/>
      <c r="N122" s="76" t="e">
        <f t="shared" si="8"/>
        <v>#DIV/0!</v>
      </c>
      <c r="O122" s="76">
        <f t="shared" si="9"/>
        <v>0</v>
      </c>
      <c r="P122" s="77">
        <f>IF(L122="nio",0,IF(L122&gt;0,VLOOKUP(H122,'3-Productie normen'!A:J,VLOOKUP(L122,'3-Productie normen'!$B$33:$C$38,2,FALSE),FALSE)))/VLOOKUP(B122,'2-Kosten per locatie'!$A$12:$C$27,3,FALSE)</f>
        <v>0</v>
      </c>
      <c r="Q122" s="77">
        <f t="shared" si="10"/>
        <v>0</v>
      </c>
      <c r="R122" s="78" t="str">
        <f>VLOOKUP(H122,'3-Productie normen'!A:L,12,FALSE)</f>
        <v>V</v>
      </c>
      <c r="S122" s="78"/>
      <c r="U122" s="41">
        <f t="shared" si="11"/>
        <v>2336</v>
      </c>
    </row>
    <row r="123" spans="1:21" ht="14.1" customHeight="1">
      <c r="A123" s="54">
        <f t="shared" si="6"/>
        <v>123</v>
      </c>
      <c r="B123" s="72" t="s">
        <v>409</v>
      </c>
      <c r="C123" s="72" t="s">
        <v>410</v>
      </c>
      <c r="D123" s="413" t="s">
        <v>411</v>
      </c>
      <c r="E123" s="413" t="s">
        <v>89</v>
      </c>
      <c r="F123" s="73">
        <v>8</v>
      </c>
      <c r="G123" s="40" t="s">
        <v>240</v>
      </c>
      <c r="H123" s="40" t="s">
        <v>240</v>
      </c>
      <c r="I123" s="40" t="s">
        <v>217</v>
      </c>
      <c r="J123" s="74">
        <v>52.5</v>
      </c>
      <c r="K123" s="373">
        <f t="shared" si="7"/>
        <v>200</v>
      </c>
      <c r="L123" s="75">
        <v>200</v>
      </c>
      <c r="M123" s="75"/>
      <c r="N123" s="76" t="e">
        <f t="shared" si="8"/>
        <v>#DIV/0!</v>
      </c>
      <c r="O123" s="76">
        <f t="shared" si="9"/>
        <v>0</v>
      </c>
      <c r="P123" s="77">
        <f>IF(L123="nio",0,IF(L123&gt;0,VLOOKUP(H123,'3-Productie normen'!A:J,VLOOKUP(L123,'3-Productie normen'!$B$33:$C$38,2,FALSE),FALSE)))/VLOOKUP(B123,'2-Kosten per locatie'!$A$12:$C$27,3,FALSE)</f>
        <v>0</v>
      </c>
      <c r="Q123" s="77">
        <f t="shared" si="10"/>
        <v>0</v>
      </c>
      <c r="R123" s="78" t="str">
        <f>VLOOKUP(H123,'3-Productie normen'!A:L,12,FALSE)</f>
        <v>V</v>
      </c>
      <c r="S123" s="78"/>
      <c r="U123" s="41">
        <f t="shared" si="11"/>
        <v>10500</v>
      </c>
    </row>
    <row r="124" spans="1:21" ht="14.1" customHeight="1">
      <c r="A124" s="54">
        <f t="shared" si="6"/>
        <v>124</v>
      </c>
      <c r="B124" s="72" t="s">
        <v>409</v>
      </c>
      <c r="C124" s="72" t="s">
        <v>410</v>
      </c>
      <c r="D124" s="413" t="s">
        <v>411</v>
      </c>
      <c r="E124" s="413" t="s">
        <v>89</v>
      </c>
      <c r="F124" s="73">
        <v>9</v>
      </c>
      <c r="G124" s="40" t="s">
        <v>240</v>
      </c>
      <c r="H124" s="40" t="s">
        <v>240</v>
      </c>
      <c r="I124" s="40" t="s">
        <v>217</v>
      </c>
      <c r="J124" s="74">
        <v>36.42</v>
      </c>
      <c r="K124" s="373">
        <f t="shared" si="7"/>
        <v>120</v>
      </c>
      <c r="L124" s="75">
        <v>120</v>
      </c>
      <c r="M124" s="75"/>
      <c r="N124" s="76" t="e">
        <f t="shared" si="8"/>
        <v>#DIV/0!</v>
      </c>
      <c r="O124" s="76">
        <f t="shared" si="9"/>
        <v>0</v>
      </c>
      <c r="P124" s="77">
        <f>IF(L124="nio",0,IF(L124&gt;0,VLOOKUP(H124,'3-Productie normen'!A:J,VLOOKUP(L124,'3-Productie normen'!$B$33:$C$38,2,FALSE),FALSE)))/VLOOKUP(B124,'2-Kosten per locatie'!$A$12:$C$27,3,FALSE)</f>
        <v>0</v>
      </c>
      <c r="Q124" s="77">
        <f t="shared" si="10"/>
        <v>0</v>
      </c>
      <c r="R124" s="78" t="str">
        <f>VLOOKUP(H124,'3-Productie normen'!A:L,12,FALSE)</f>
        <v>V</v>
      </c>
      <c r="S124" s="78"/>
      <c r="U124" s="41">
        <f t="shared" si="11"/>
        <v>4370.4000000000005</v>
      </c>
    </row>
    <row r="125" spans="1:21" ht="14.1" customHeight="1">
      <c r="A125" s="54">
        <f t="shared" si="6"/>
        <v>125</v>
      </c>
      <c r="B125" s="72" t="s">
        <v>409</v>
      </c>
      <c r="C125" s="72" t="s">
        <v>410</v>
      </c>
      <c r="D125" s="413" t="s">
        <v>411</v>
      </c>
      <c r="E125" s="413" t="s">
        <v>89</v>
      </c>
      <c r="F125" s="73">
        <v>10</v>
      </c>
      <c r="G125" s="40" t="s">
        <v>253</v>
      </c>
      <c r="H125" s="40" t="s">
        <v>228</v>
      </c>
      <c r="I125" s="40" t="s">
        <v>217</v>
      </c>
      <c r="J125" s="74">
        <v>25.28</v>
      </c>
      <c r="K125" s="373">
        <f t="shared" si="7"/>
        <v>200</v>
      </c>
      <c r="L125" s="75">
        <v>200</v>
      </c>
      <c r="M125" s="75"/>
      <c r="N125" s="76" t="e">
        <f t="shared" si="8"/>
        <v>#DIV/0!</v>
      </c>
      <c r="O125" s="76">
        <f t="shared" si="9"/>
        <v>0</v>
      </c>
      <c r="P125" s="77">
        <f>IF(L125="nio",0,IF(L125&gt;0,VLOOKUP(H125,'3-Productie normen'!A:J,VLOOKUP(L125,'3-Productie normen'!$B$33:$C$38,2,FALSE),FALSE)))/VLOOKUP(B125,'2-Kosten per locatie'!$A$12:$C$27,3,FALSE)</f>
        <v>0</v>
      </c>
      <c r="Q125" s="77">
        <f t="shared" si="10"/>
        <v>0</v>
      </c>
      <c r="R125" s="78" t="str">
        <f>VLOOKUP(H125,'3-Productie normen'!A:L,12,FALSE)</f>
        <v>V</v>
      </c>
      <c r="S125" s="78"/>
      <c r="U125" s="41">
        <f t="shared" si="11"/>
        <v>5056</v>
      </c>
    </row>
    <row r="126" spans="1:21" ht="14.1" customHeight="1">
      <c r="A126" s="54">
        <f t="shared" si="6"/>
        <v>126</v>
      </c>
      <c r="B126" s="72" t="s">
        <v>409</v>
      </c>
      <c r="C126" s="72" t="s">
        <v>410</v>
      </c>
      <c r="D126" s="413" t="s">
        <v>411</v>
      </c>
      <c r="E126" s="413" t="s">
        <v>89</v>
      </c>
      <c r="F126" s="73">
        <v>11</v>
      </c>
      <c r="G126" s="40" t="s">
        <v>17</v>
      </c>
      <c r="H126" s="40" t="s">
        <v>17</v>
      </c>
      <c r="I126" s="40" t="s">
        <v>248</v>
      </c>
      <c r="J126" s="74">
        <v>11.7</v>
      </c>
      <c r="K126" s="373">
        <f t="shared" si="7"/>
        <v>200</v>
      </c>
      <c r="L126" s="75">
        <v>200</v>
      </c>
      <c r="M126" s="75"/>
      <c r="N126" s="76" t="e">
        <f t="shared" si="8"/>
        <v>#DIV/0!</v>
      </c>
      <c r="O126" s="76">
        <f t="shared" si="9"/>
        <v>0</v>
      </c>
      <c r="P126" s="77">
        <f>IF(L126="nio",0,IF(L126&gt;0,VLOOKUP(H126,'3-Productie normen'!A:J,VLOOKUP(L126,'3-Productie normen'!$B$33:$C$38,2,FALSE),FALSE)))/VLOOKUP(B126,'2-Kosten per locatie'!$A$12:$C$27,3,FALSE)</f>
        <v>0</v>
      </c>
      <c r="Q126" s="77">
        <f t="shared" si="10"/>
        <v>0</v>
      </c>
      <c r="R126" s="78" t="str">
        <f>VLOOKUP(H126,'3-Productie normen'!A:L,12,FALSE)</f>
        <v>V</v>
      </c>
      <c r="S126" s="78"/>
      <c r="U126" s="41">
        <f t="shared" si="11"/>
        <v>2340</v>
      </c>
    </row>
    <row r="127" spans="1:21" ht="14.1" customHeight="1">
      <c r="A127" s="54">
        <f t="shared" si="6"/>
        <v>127</v>
      </c>
      <c r="B127" s="72" t="s">
        <v>409</v>
      </c>
      <c r="C127" s="72" t="s">
        <v>410</v>
      </c>
      <c r="D127" s="413" t="s">
        <v>411</v>
      </c>
      <c r="E127" s="413" t="s">
        <v>89</v>
      </c>
      <c r="F127" s="73">
        <v>12</v>
      </c>
      <c r="G127" s="40" t="s">
        <v>240</v>
      </c>
      <c r="H127" s="40" t="s">
        <v>240</v>
      </c>
      <c r="I127" s="40" t="s">
        <v>217</v>
      </c>
      <c r="J127" s="74">
        <v>54.17</v>
      </c>
      <c r="K127" s="373">
        <f t="shared" si="7"/>
        <v>200</v>
      </c>
      <c r="L127" s="75">
        <v>200</v>
      </c>
      <c r="M127" s="75"/>
      <c r="N127" s="76" t="e">
        <f t="shared" si="8"/>
        <v>#DIV/0!</v>
      </c>
      <c r="O127" s="76">
        <f t="shared" si="9"/>
        <v>0</v>
      </c>
      <c r="P127" s="77">
        <f>IF(L127="nio",0,IF(L127&gt;0,VLOOKUP(H127,'3-Productie normen'!A:J,VLOOKUP(L127,'3-Productie normen'!$B$33:$C$38,2,FALSE),FALSE)))/VLOOKUP(B127,'2-Kosten per locatie'!$A$12:$C$27,3,FALSE)</f>
        <v>0</v>
      </c>
      <c r="Q127" s="77">
        <f t="shared" si="10"/>
        <v>0</v>
      </c>
      <c r="R127" s="78" t="str">
        <f>VLOOKUP(H127,'3-Productie normen'!A:L,12,FALSE)</f>
        <v>V</v>
      </c>
      <c r="S127" s="78"/>
      <c r="U127" s="41">
        <f t="shared" si="11"/>
        <v>10834</v>
      </c>
    </row>
    <row r="128" spans="1:21" ht="14.1" customHeight="1">
      <c r="A128" s="54">
        <f t="shared" si="6"/>
        <v>128</v>
      </c>
      <c r="B128" s="72" t="s">
        <v>409</v>
      </c>
      <c r="C128" s="72" t="s">
        <v>410</v>
      </c>
      <c r="D128" s="413" t="s">
        <v>411</v>
      </c>
      <c r="E128" s="413" t="s">
        <v>89</v>
      </c>
      <c r="F128" s="73">
        <v>13</v>
      </c>
      <c r="G128" s="40" t="s">
        <v>221</v>
      </c>
      <c r="H128" s="40" t="s">
        <v>221</v>
      </c>
      <c r="I128" s="40" t="s">
        <v>224</v>
      </c>
      <c r="J128" s="74">
        <v>8.14</v>
      </c>
      <c r="K128" s="373">
        <f t="shared" si="7"/>
        <v>200</v>
      </c>
      <c r="L128" s="75">
        <v>200</v>
      </c>
      <c r="M128" s="75"/>
      <c r="N128" s="76" t="e">
        <f t="shared" si="8"/>
        <v>#DIV/0!</v>
      </c>
      <c r="O128" s="76">
        <f t="shared" si="9"/>
        <v>0</v>
      </c>
      <c r="P128" s="77">
        <f>IF(L128="nio",0,IF(L128&gt;0,VLOOKUP(H128,'3-Productie normen'!A:J,VLOOKUP(L128,'3-Productie normen'!$B$33:$C$38,2,FALSE),FALSE)))/VLOOKUP(B128,'2-Kosten per locatie'!$A$12:$C$27,3,FALSE)</f>
        <v>0</v>
      </c>
      <c r="Q128" s="77">
        <f t="shared" si="10"/>
        <v>0</v>
      </c>
      <c r="R128" s="78" t="str">
        <f>VLOOKUP(H128,'3-Productie normen'!A:L,12,FALSE)</f>
        <v>V</v>
      </c>
      <c r="S128" s="78"/>
      <c r="U128" s="41">
        <f t="shared" si="11"/>
        <v>1628</v>
      </c>
    </row>
    <row r="129" spans="1:21" ht="14.1" customHeight="1">
      <c r="A129" s="54">
        <f t="shared" si="6"/>
        <v>129</v>
      </c>
      <c r="B129" s="72" t="s">
        <v>409</v>
      </c>
      <c r="C129" s="72" t="s">
        <v>410</v>
      </c>
      <c r="D129" s="413" t="s">
        <v>411</v>
      </c>
      <c r="E129" s="413">
        <v>1</v>
      </c>
      <c r="F129" s="73">
        <v>14</v>
      </c>
      <c r="G129" s="40" t="s">
        <v>252</v>
      </c>
      <c r="H129" s="40" t="s">
        <v>230</v>
      </c>
      <c r="I129" s="40" t="s">
        <v>224</v>
      </c>
      <c r="J129" s="74">
        <v>8.34</v>
      </c>
      <c r="K129" s="373">
        <f t="shared" si="7"/>
        <v>200</v>
      </c>
      <c r="L129" s="75">
        <v>200</v>
      </c>
      <c r="M129" s="75"/>
      <c r="N129" s="76" t="e">
        <f t="shared" si="8"/>
        <v>#DIV/0!</v>
      </c>
      <c r="O129" s="76">
        <f t="shared" si="9"/>
        <v>0</v>
      </c>
      <c r="P129" s="77">
        <f>IF(L129="nio",0,IF(L129&gt;0,VLOOKUP(H129,'3-Productie normen'!A:J,VLOOKUP(L129,'3-Productie normen'!$B$33:$C$38,2,FALSE),FALSE)))/VLOOKUP(B129,'2-Kosten per locatie'!$A$12:$C$27,3,FALSE)</f>
        <v>0</v>
      </c>
      <c r="Q129" s="77">
        <f t="shared" si="10"/>
        <v>0</v>
      </c>
      <c r="R129" s="78" t="str">
        <f>VLOOKUP(H129,'3-Productie normen'!A:L,12,FALSE)</f>
        <v>V</v>
      </c>
      <c r="S129" s="78"/>
      <c r="U129" s="41">
        <f t="shared" si="11"/>
        <v>1668</v>
      </c>
    </row>
    <row r="130" spans="1:21" ht="14.1" customHeight="1">
      <c r="A130" s="54">
        <f t="shared" si="6"/>
        <v>130</v>
      </c>
      <c r="B130" s="72" t="s">
        <v>409</v>
      </c>
      <c r="C130" s="72" t="s">
        <v>410</v>
      </c>
      <c r="D130" s="413" t="s">
        <v>411</v>
      </c>
      <c r="E130" s="413">
        <v>1</v>
      </c>
      <c r="F130" s="73">
        <v>15</v>
      </c>
      <c r="G130" s="40" t="s">
        <v>252</v>
      </c>
      <c r="H130" s="40" t="s">
        <v>230</v>
      </c>
      <c r="I130" s="40" t="s">
        <v>248</v>
      </c>
      <c r="J130" s="74">
        <v>29.44</v>
      </c>
      <c r="K130" s="373">
        <f t="shared" si="7"/>
        <v>200</v>
      </c>
      <c r="L130" s="75">
        <v>200</v>
      </c>
      <c r="M130" s="75"/>
      <c r="N130" s="76" t="e">
        <f t="shared" si="8"/>
        <v>#DIV/0!</v>
      </c>
      <c r="O130" s="76">
        <f t="shared" si="9"/>
        <v>0</v>
      </c>
      <c r="P130" s="77">
        <f>IF(L130="nio",0,IF(L130&gt;0,VLOOKUP(H130,'3-Productie normen'!A:J,VLOOKUP(L130,'3-Productie normen'!$B$33:$C$38,2,FALSE),FALSE)))/VLOOKUP(B130,'2-Kosten per locatie'!$A$12:$C$27,3,FALSE)</f>
        <v>0</v>
      </c>
      <c r="Q130" s="77">
        <f t="shared" si="10"/>
        <v>0</v>
      </c>
      <c r="R130" s="78" t="str">
        <f>VLOOKUP(H130,'3-Productie normen'!A:L,12,FALSE)</f>
        <v>V</v>
      </c>
      <c r="S130" s="78"/>
      <c r="U130" s="41">
        <f t="shared" si="11"/>
        <v>5888</v>
      </c>
    </row>
    <row r="131" spans="1:21" ht="14.1" customHeight="1">
      <c r="A131" s="54">
        <f t="shared" ref="A131:A194" si="12">A130+1</f>
        <v>131</v>
      </c>
      <c r="B131" s="72" t="s">
        <v>409</v>
      </c>
      <c r="C131" s="72" t="s">
        <v>410</v>
      </c>
      <c r="D131" s="413" t="s">
        <v>411</v>
      </c>
      <c r="E131" s="413">
        <v>1</v>
      </c>
      <c r="F131" s="73">
        <v>16</v>
      </c>
      <c r="G131" s="40" t="s">
        <v>240</v>
      </c>
      <c r="H131" s="40" t="s">
        <v>240</v>
      </c>
      <c r="I131" s="40" t="s">
        <v>217</v>
      </c>
      <c r="J131" s="74">
        <v>61.2</v>
      </c>
      <c r="K131" s="373">
        <f t="shared" si="7"/>
        <v>200</v>
      </c>
      <c r="L131" s="75">
        <v>200</v>
      </c>
      <c r="M131" s="75"/>
      <c r="N131" s="76" t="e">
        <f t="shared" si="8"/>
        <v>#DIV/0!</v>
      </c>
      <c r="O131" s="76">
        <f t="shared" si="9"/>
        <v>0</v>
      </c>
      <c r="P131" s="77">
        <f>IF(L131="nio",0,IF(L131&gt;0,VLOOKUP(H131,'3-Productie normen'!A:J,VLOOKUP(L131,'3-Productie normen'!$B$33:$C$38,2,FALSE),FALSE)))/VLOOKUP(B131,'2-Kosten per locatie'!$A$12:$C$27,3,FALSE)</f>
        <v>0</v>
      </c>
      <c r="Q131" s="77">
        <f t="shared" si="10"/>
        <v>0</v>
      </c>
      <c r="R131" s="78" t="str">
        <f>VLOOKUP(H131,'3-Productie normen'!A:L,12,FALSE)</f>
        <v>V</v>
      </c>
      <c r="S131" s="78"/>
      <c r="U131" s="41">
        <f t="shared" si="11"/>
        <v>12240</v>
      </c>
    </row>
    <row r="132" spans="1:21" ht="14.1" customHeight="1">
      <c r="A132" s="54">
        <f t="shared" si="12"/>
        <v>132</v>
      </c>
      <c r="B132" s="72" t="s">
        <v>409</v>
      </c>
      <c r="C132" s="72" t="s">
        <v>410</v>
      </c>
      <c r="D132" s="413" t="s">
        <v>411</v>
      </c>
      <c r="E132" s="413">
        <v>1</v>
      </c>
      <c r="F132" s="73">
        <v>17</v>
      </c>
      <c r="G132" s="40" t="s">
        <v>247</v>
      </c>
      <c r="H132" s="40" t="s">
        <v>247</v>
      </c>
      <c r="I132" s="40" t="s">
        <v>217</v>
      </c>
      <c r="J132" s="74">
        <v>67.61</v>
      </c>
      <c r="K132" s="373">
        <f t="shared" si="7"/>
        <v>160</v>
      </c>
      <c r="L132" s="75">
        <v>160</v>
      </c>
      <c r="M132" s="75"/>
      <c r="N132" s="76" t="e">
        <f t="shared" si="8"/>
        <v>#DIV/0!</v>
      </c>
      <c r="O132" s="76">
        <f t="shared" si="9"/>
        <v>0</v>
      </c>
      <c r="P132" s="77">
        <f>IF(L132="nio",0,IF(L132&gt;0,VLOOKUP(H132,'3-Productie normen'!A:J,VLOOKUP(L132,'3-Productie normen'!$B$33:$C$38,2,FALSE),FALSE)))/VLOOKUP(B132,'2-Kosten per locatie'!$A$12:$C$27,3,FALSE)</f>
        <v>0</v>
      </c>
      <c r="Q132" s="77">
        <f t="shared" si="10"/>
        <v>0</v>
      </c>
      <c r="R132" s="78" t="str">
        <f>VLOOKUP(H132,'3-Productie normen'!A:L,12,FALSE)</f>
        <v>V</v>
      </c>
      <c r="S132" s="78"/>
      <c r="U132" s="41">
        <f t="shared" si="11"/>
        <v>10817.6</v>
      </c>
    </row>
    <row r="133" spans="1:21" ht="14.1" customHeight="1">
      <c r="A133" s="54">
        <f t="shared" si="12"/>
        <v>133</v>
      </c>
      <c r="B133" s="72" t="s">
        <v>409</v>
      </c>
      <c r="C133" s="72" t="s">
        <v>410</v>
      </c>
      <c r="D133" s="413" t="s">
        <v>411</v>
      </c>
      <c r="E133" s="413">
        <v>1</v>
      </c>
      <c r="F133" s="73">
        <v>18</v>
      </c>
      <c r="G133" s="40" t="s">
        <v>256</v>
      </c>
      <c r="H133" s="330" t="s">
        <v>98</v>
      </c>
      <c r="I133" s="40" t="s">
        <v>217</v>
      </c>
      <c r="J133" s="74">
        <v>7.05</v>
      </c>
      <c r="K133" s="373">
        <f t="shared" si="7"/>
        <v>0</v>
      </c>
      <c r="L133" s="75" t="s">
        <v>98</v>
      </c>
      <c r="M133" s="75"/>
      <c r="N133" s="76">
        <f t="shared" si="8"/>
        <v>0</v>
      </c>
      <c r="O133" s="76">
        <f t="shared" si="9"/>
        <v>0</v>
      </c>
      <c r="P133" s="77">
        <f>IF(L133="nio",0,IF(L133&gt;0,VLOOKUP(H133,'3-Productie normen'!A:J,VLOOKUP(L133,'3-Productie normen'!$B$33:$C$38,2,FALSE),FALSE)))/VLOOKUP(B133,'2-Kosten per locatie'!$A$12:$C$27,3,FALSE)</f>
        <v>0</v>
      </c>
      <c r="Q133" s="77">
        <f t="shared" si="10"/>
        <v>0</v>
      </c>
      <c r="R133" s="78">
        <f>VLOOKUP(H133,'3-Productie normen'!A:L,12,FALSE)</f>
        <v>0</v>
      </c>
      <c r="S133" s="78"/>
      <c r="U133" s="41">
        <f t="shared" si="11"/>
        <v>0</v>
      </c>
    </row>
    <row r="134" spans="1:21" ht="14.1" customHeight="1">
      <c r="A134" s="54">
        <f t="shared" si="12"/>
        <v>134</v>
      </c>
      <c r="B134" s="72" t="s">
        <v>409</v>
      </c>
      <c r="C134" s="72" t="s">
        <v>410</v>
      </c>
      <c r="D134" s="413" t="s">
        <v>411</v>
      </c>
      <c r="E134" s="413"/>
      <c r="F134" s="73">
        <v>19</v>
      </c>
      <c r="G134" s="40" t="s">
        <v>17</v>
      </c>
      <c r="H134" s="40" t="s">
        <v>17</v>
      </c>
      <c r="I134" s="40" t="s">
        <v>248</v>
      </c>
      <c r="J134" s="74">
        <v>9.1199999999999992</v>
      </c>
      <c r="K134" s="373">
        <f t="shared" si="7"/>
        <v>200</v>
      </c>
      <c r="L134" s="75">
        <v>200</v>
      </c>
      <c r="M134" s="75"/>
      <c r="N134" s="76" t="e">
        <f t="shared" si="8"/>
        <v>#DIV/0!</v>
      </c>
      <c r="O134" s="76">
        <f t="shared" si="9"/>
        <v>0</v>
      </c>
      <c r="P134" s="77">
        <f>IF(L134="nio",0,IF(L134&gt;0,VLOOKUP(H134,'3-Productie normen'!A:J,VLOOKUP(L134,'3-Productie normen'!$B$33:$C$38,2,FALSE),FALSE)))/VLOOKUP(B134,'2-Kosten per locatie'!$A$12:$C$27,3,FALSE)</f>
        <v>0</v>
      </c>
      <c r="Q134" s="77">
        <f t="shared" si="10"/>
        <v>0</v>
      </c>
      <c r="R134" s="78" t="str">
        <f>VLOOKUP(H134,'3-Productie normen'!A:L,12,FALSE)</f>
        <v>V</v>
      </c>
      <c r="S134" s="78"/>
      <c r="U134" s="41">
        <f t="shared" si="11"/>
        <v>1823.9999999999998</v>
      </c>
    </row>
    <row r="135" spans="1:21" ht="14.1" customHeight="1">
      <c r="A135" s="54">
        <f t="shared" si="12"/>
        <v>135</v>
      </c>
      <c r="B135" s="72" t="s">
        <v>409</v>
      </c>
      <c r="C135" s="72" t="s">
        <v>410</v>
      </c>
      <c r="D135" s="413" t="s">
        <v>411</v>
      </c>
      <c r="E135" s="413">
        <v>1</v>
      </c>
      <c r="F135" s="73">
        <v>20</v>
      </c>
      <c r="G135" s="40" t="s">
        <v>256</v>
      </c>
      <c r="H135" s="330" t="s">
        <v>98</v>
      </c>
      <c r="I135" s="40" t="s">
        <v>217</v>
      </c>
      <c r="J135" s="74">
        <v>7.09</v>
      </c>
      <c r="K135" s="373">
        <f t="shared" si="7"/>
        <v>0</v>
      </c>
      <c r="L135" s="75" t="s">
        <v>98</v>
      </c>
      <c r="M135" s="75"/>
      <c r="N135" s="76">
        <f t="shared" si="8"/>
        <v>0</v>
      </c>
      <c r="O135" s="76">
        <f t="shared" si="9"/>
        <v>0</v>
      </c>
      <c r="P135" s="77">
        <f>IF(L135="nio",0,IF(L135&gt;0,VLOOKUP(H135,'3-Productie normen'!A:J,VLOOKUP(L135,'3-Productie normen'!$B$33:$C$38,2,FALSE),FALSE)))/VLOOKUP(B135,'2-Kosten per locatie'!$A$12:$C$27,3,FALSE)</f>
        <v>0</v>
      </c>
      <c r="Q135" s="77">
        <f t="shared" si="10"/>
        <v>0</v>
      </c>
      <c r="R135" s="78">
        <f>VLOOKUP(H135,'3-Productie normen'!A:L,12,FALSE)</f>
        <v>0</v>
      </c>
      <c r="S135" s="78"/>
      <c r="U135" s="41">
        <f t="shared" si="11"/>
        <v>0</v>
      </c>
    </row>
    <row r="136" spans="1:21" ht="14.1" customHeight="1">
      <c r="A136" s="54">
        <f t="shared" si="12"/>
        <v>136</v>
      </c>
      <c r="B136" s="72" t="s">
        <v>413</v>
      </c>
      <c r="C136" s="72" t="s">
        <v>414</v>
      </c>
      <c r="D136" s="413" t="s">
        <v>415</v>
      </c>
      <c r="E136" s="413" t="s">
        <v>89</v>
      </c>
      <c r="F136" s="73">
        <v>1</v>
      </c>
      <c r="G136" s="40" t="s">
        <v>251</v>
      </c>
      <c r="H136" s="40" t="s">
        <v>90</v>
      </c>
      <c r="I136" s="40" t="s">
        <v>222</v>
      </c>
      <c r="J136" s="74">
        <v>3.5</v>
      </c>
      <c r="K136" s="373">
        <f t="shared" si="7"/>
        <v>200</v>
      </c>
      <c r="L136" s="75">
        <v>200</v>
      </c>
      <c r="M136" s="75"/>
      <c r="N136" s="76" t="e">
        <f t="shared" si="8"/>
        <v>#DIV/0!</v>
      </c>
      <c r="O136" s="76">
        <f t="shared" si="9"/>
        <v>0</v>
      </c>
      <c r="P136" s="77">
        <f>IF(L136="nio",0,IF(L136&gt;0,VLOOKUP(H136,'3-Productie normen'!A:J,VLOOKUP(L136,'3-Productie normen'!$B$33:$C$38,2,FALSE),FALSE)))/VLOOKUP(B136,'2-Kosten per locatie'!$A$12:$C$27,3,FALSE)</f>
        <v>0</v>
      </c>
      <c r="Q136" s="77">
        <f t="shared" si="10"/>
        <v>0</v>
      </c>
      <c r="R136" s="78" t="str">
        <f>VLOOKUP(H136,'3-Productie normen'!A:L,12,FALSE)</f>
        <v>V</v>
      </c>
      <c r="S136" s="78"/>
      <c r="U136" s="41">
        <f t="shared" si="11"/>
        <v>700</v>
      </c>
    </row>
    <row r="137" spans="1:21" ht="14.1" customHeight="1">
      <c r="A137" s="54">
        <f t="shared" si="12"/>
        <v>137</v>
      </c>
      <c r="B137" s="72" t="s">
        <v>413</v>
      </c>
      <c r="C137" s="72" t="s">
        <v>414</v>
      </c>
      <c r="D137" s="413" t="s">
        <v>415</v>
      </c>
      <c r="E137" s="413" t="s">
        <v>89</v>
      </c>
      <c r="F137" s="73">
        <v>2</v>
      </c>
      <c r="G137" s="40" t="s">
        <v>169</v>
      </c>
      <c r="H137" s="40" t="s">
        <v>169</v>
      </c>
      <c r="I137" s="40" t="s">
        <v>248</v>
      </c>
      <c r="J137" s="74">
        <v>6.55</v>
      </c>
      <c r="K137" s="373">
        <f t="shared" si="7"/>
        <v>200</v>
      </c>
      <c r="L137" s="75">
        <v>200</v>
      </c>
      <c r="M137" s="75"/>
      <c r="N137" s="76" t="e">
        <f t="shared" si="8"/>
        <v>#DIV/0!</v>
      </c>
      <c r="O137" s="76">
        <f t="shared" si="9"/>
        <v>0</v>
      </c>
      <c r="P137" s="77">
        <f>IF(L137="nio",0,IF(L137&gt;0,VLOOKUP(H137,'3-Productie normen'!A:J,VLOOKUP(L137,'3-Productie normen'!$B$33:$C$38,2,FALSE),FALSE)))/VLOOKUP(B137,'2-Kosten per locatie'!$A$12:$C$27,3,FALSE)</f>
        <v>0</v>
      </c>
      <c r="Q137" s="77">
        <f t="shared" si="10"/>
        <v>0</v>
      </c>
      <c r="R137" s="78" t="str">
        <f>VLOOKUP(H137,'3-Productie normen'!A:L,12,FALSE)</f>
        <v>B</v>
      </c>
      <c r="S137" s="78"/>
      <c r="U137" s="41">
        <f t="shared" si="11"/>
        <v>1310</v>
      </c>
    </row>
    <row r="138" spans="1:21" ht="14.1" customHeight="1">
      <c r="A138" s="54">
        <f t="shared" si="12"/>
        <v>138</v>
      </c>
      <c r="B138" s="72" t="s">
        <v>413</v>
      </c>
      <c r="C138" s="72" t="s">
        <v>414</v>
      </c>
      <c r="D138" s="413" t="s">
        <v>415</v>
      </c>
      <c r="E138" s="413" t="s">
        <v>89</v>
      </c>
      <c r="F138" s="73">
        <v>3</v>
      </c>
      <c r="G138" s="40" t="s">
        <v>252</v>
      </c>
      <c r="H138" s="40" t="s">
        <v>230</v>
      </c>
      <c r="I138" s="40" t="s">
        <v>248</v>
      </c>
      <c r="J138" s="74">
        <v>127.7</v>
      </c>
      <c r="K138" s="373">
        <f t="shared" ref="K138:K201" si="13">SUM(L138:M138)</f>
        <v>200</v>
      </c>
      <c r="L138" s="75">
        <v>200</v>
      </c>
      <c r="M138" s="75"/>
      <c r="N138" s="76" t="e">
        <f t="shared" ref="N138:N201" si="14">IF(L138="nio",0,IF(L138&gt;0,L138*J138/P138,0))</f>
        <v>#DIV/0!</v>
      </c>
      <c r="O138" s="76">
        <f t="shared" ref="O138:O201" si="15">IF(M138&gt;0,M138*J138/Q138,0)</f>
        <v>0</v>
      </c>
      <c r="P138" s="77">
        <f>IF(L138="nio",0,IF(L138&gt;0,VLOOKUP(H138,'3-Productie normen'!A:J,VLOOKUP(L138,'3-Productie normen'!$B$33:$C$38,2,FALSE),FALSE)))/VLOOKUP(B138,'2-Kosten per locatie'!$A$12:$C$27,3,FALSE)</f>
        <v>0</v>
      </c>
      <c r="Q138" s="77">
        <f t="shared" ref="Q138:Q201" si="16">IF(M138&gt;0,P138*$Q$8,0)</f>
        <v>0</v>
      </c>
      <c r="R138" s="78" t="str">
        <f>VLOOKUP(H138,'3-Productie normen'!A:L,12,FALSE)</f>
        <v>V</v>
      </c>
      <c r="S138" s="78"/>
      <c r="U138" s="41">
        <f t="shared" ref="U138:U201" si="17">K138*J138</f>
        <v>25540</v>
      </c>
    </row>
    <row r="139" spans="1:21" ht="14.1" customHeight="1">
      <c r="A139" s="54">
        <f t="shared" si="12"/>
        <v>139</v>
      </c>
      <c r="B139" s="72" t="s">
        <v>413</v>
      </c>
      <c r="C139" s="72" t="s">
        <v>414</v>
      </c>
      <c r="D139" s="413" t="s">
        <v>415</v>
      </c>
      <c r="E139" s="413" t="s">
        <v>89</v>
      </c>
      <c r="F139" s="73">
        <v>4</v>
      </c>
      <c r="G139" s="40" t="s">
        <v>251</v>
      </c>
      <c r="H139" s="40" t="s">
        <v>90</v>
      </c>
      <c r="I139" s="40" t="s">
        <v>222</v>
      </c>
      <c r="J139" s="74">
        <v>5.28</v>
      </c>
      <c r="K139" s="373">
        <f t="shared" si="13"/>
        <v>200</v>
      </c>
      <c r="L139" s="75">
        <v>200</v>
      </c>
      <c r="M139" s="75"/>
      <c r="N139" s="76" t="e">
        <f t="shared" si="14"/>
        <v>#DIV/0!</v>
      </c>
      <c r="O139" s="76">
        <f t="shared" si="15"/>
        <v>0</v>
      </c>
      <c r="P139" s="77">
        <f>IF(L139="nio",0,IF(L139&gt;0,VLOOKUP(H139,'3-Productie normen'!A:J,VLOOKUP(L139,'3-Productie normen'!$B$33:$C$38,2,FALSE),FALSE)))/VLOOKUP(B139,'2-Kosten per locatie'!$A$12:$C$27,3,FALSE)</f>
        <v>0</v>
      </c>
      <c r="Q139" s="77">
        <f t="shared" si="16"/>
        <v>0</v>
      </c>
      <c r="R139" s="78" t="str">
        <f>VLOOKUP(H139,'3-Productie normen'!A:L,12,FALSE)</f>
        <v>V</v>
      </c>
      <c r="S139" s="78"/>
      <c r="U139" s="41">
        <f t="shared" si="17"/>
        <v>1056</v>
      </c>
    </row>
    <row r="140" spans="1:21" ht="14.1" customHeight="1">
      <c r="A140" s="54">
        <f t="shared" si="12"/>
        <v>140</v>
      </c>
      <c r="B140" s="72" t="s">
        <v>413</v>
      </c>
      <c r="C140" s="72" t="s">
        <v>414</v>
      </c>
      <c r="D140" s="413" t="s">
        <v>415</v>
      </c>
      <c r="E140" s="413" t="s">
        <v>89</v>
      </c>
      <c r="F140" s="73">
        <v>5</v>
      </c>
      <c r="G140" s="40" t="s">
        <v>221</v>
      </c>
      <c r="H140" s="40" t="s">
        <v>221</v>
      </c>
      <c r="I140" s="40" t="s">
        <v>248</v>
      </c>
      <c r="J140" s="74">
        <v>7.02</v>
      </c>
      <c r="K140" s="373">
        <f t="shared" si="13"/>
        <v>200</v>
      </c>
      <c r="L140" s="75">
        <v>200</v>
      </c>
      <c r="M140" s="75"/>
      <c r="N140" s="76" t="e">
        <f t="shared" si="14"/>
        <v>#DIV/0!</v>
      </c>
      <c r="O140" s="76">
        <f t="shared" si="15"/>
        <v>0</v>
      </c>
      <c r="P140" s="77">
        <f>IF(L140="nio",0,IF(L140&gt;0,VLOOKUP(H140,'3-Productie normen'!A:J,VLOOKUP(L140,'3-Productie normen'!$B$33:$C$38,2,FALSE),FALSE)))/VLOOKUP(B140,'2-Kosten per locatie'!$A$12:$C$27,3,FALSE)</f>
        <v>0</v>
      </c>
      <c r="Q140" s="77">
        <f t="shared" si="16"/>
        <v>0</v>
      </c>
      <c r="R140" s="78" t="str">
        <f>VLOOKUP(H140,'3-Productie normen'!A:L,12,FALSE)</f>
        <v>V</v>
      </c>
      <c r="S140" s="78"/>
      <c r="U140" s="41">
        <f t="shared" si="17"/>
        <v>1404</v>
      </c>
    </row>
    <row r="141" spans="1:21" ht="14.1" customHeight="1">
      <c r="A141" s="54">
        <f t="shared" si="12"/>
        <v>141</v>
      </c>
      <c r="B141" s="72" t="s">
        <v>413</v>
      </c>
      <c r="C141" s="72" t="s">
        <v>414</v>
      </c>
      <c r="D141" s="413" t="s">
        <v>415</v>
      </c>
      <c r="E141" s="413" t="s">
        <v>89</v>
      </c>
      <c r="F141" s="73" t="s">
        <v>416</v>
      </c>
      <c r="G141" s="40" t="s">
        <v>225</v>
      </c>
      <c r="H141" s="40" t="s">
        <v>225</v>
      </c>
      <c r="I141" s="40" t="s">
        <v>217</v>
      </c>
      <c r="J141" s="74">
        <v>64.040000000000006</v>
      </c>
      <c r="K141" s="373">
        <f t="shared" si="13"/>
        <v>200</v>
      </c>
      <c r="L141" s="75">
        <v>200</v>
      </c>
      <c r="M141" s="75"/>
      <c r="N141" s="76" t="e">
        <f t="shared" si="14"/>
        <v>#DIV/0!</v>
      </c>
      <c r="O141" s="76">
        <f t="shared" si="15"/>
        <v>0</v>
      </c>
      <c r="P141" s="77">
        <f>IF(L141="nio",0,IF(L141&gt;0,VLOOKUP(H141,'3-Productie normen'!A:J,VLOOKUP(L141,'3-Productie normen'!$B$33:$C$38,2,FALSE),FALSE)))/VLOOKUP(B141,'2-Kosten per locatie'!$A$12:$C$27,3,FALSE)</f>
        <v>0</v>
      </c>
      <c r="Q141" s="77">
        <f t="shared" si="16"/>
        <v>0</v>
      </c>
      <c r="R141" s="78" t="str">
        <f>VLOOKUP(H141,'3-Productie normen'!A:L,12,FALSE)</f>
        <v>V</v>
      </c>
      <c r="S141" s="78"/>
      <c r="U141" s="41">
        <f t="shared" si="17"/>
        <v>12808.000000000002</v>
      </c>
    </row>
    <row r="142" spans="1:21" ht="14.1" customHeight="1">
      <c r="A142" s="54">
        <f t="shared" si="12"/>
        <v>142</v>
      </c>
      <c r="B142" s="72" t="s">
        <v>413</v>
      </c>
      <c r="C142" s="72" t="s">
        <v>414</v>
      </c>
      <c r="D142" s="413" t="s">
        <v>415</v>
      </c>
      <c r="E142" s="413" t="s">
        <v>89</v>
      </c>
      <c r="F142" s="73" t="s">
        <v>417</v>
      </c>
      <c r="G142" s="40" t="s">
        <v>17</v>
      </c>
      <c r="H142" s="40" t="s">
        <v>17</v>
      </c>
      <c r="I142" s="40" t="s">
        <v>254</v>
      </c>
      <c r="J142" s="74">
        <v>6.94</v>
      </c>
      <c r="K142" s="373">
        <f t="shared" si="13"/>
        <v>200</v>
      </c>
      <c r="L142" s="75">
        <v>200</v>
      </c>
      <c r="M142" s="75"/>
      <c r="N142" s="76" t="e">
        <f t="shared" si="14"/>
        <v>#DIV/0!</v>
      </c>
      <c r="O142" s="76">
        <f t="shared" si="15"/>
        <v>0</v>
      </c>
      <c r="P142" s="77">
        <f>IF(L142="nio",0,IF(L142&gt;0,VLOOKUP(H142,'3-Productie normen'!A:J,VLOOKUP(L142,'3-Productie normen'!$B$33:$C$38,2,FALSE),FALSE)))/VLOOKUP(B142,'2-Kosten per locatie'!$A$12:$C$27,3,FALSE)</f>
        <v>0</v>
      </c>
      <c r="Q142" s="77">
        <f t="shared" si="16"/>
        <v>0</v>
      </c>
      <c r="R142" s="78" t="str">
        <f>VLOOKUP(H142,'3-Productie normen'!A:L,12,FALSE)</f>
        <v>V</v>
      </c>
      <c r="S142" s="78"/>
      <c r="U142" s="41">
        <f t="shared" si="17"/>
        <v>1388</v>
      </c>
    </row>
    <row r="143" spans="1:21" ht="14.1" customHeight="1">
      <c r="A143" s="54">
        <f t="shared" si="12"/>
        <v>143</v>
      </c>
      <c r="B143" s="72" t="s">
        <v>413</v>
      </c>
      <c r="C143" s="72" t="s">
        <v>414</v>
      </c>
      <c r="D143" s="413" t="s">
        <v>415</v>
      </c>
      <c r="E143" s="413" t="s">
        <v>89</v>
      </c>
      <c r="F143" s="73">
        <v>8</v>
      </c>
      <c r="G143" s="72" t="s">
        <v>418</v>
      </c>
      <c r="H143" s="72" t="s">
        <v>232</v>
      </c>
      <c r="I143" s="40" t="s">
        <v>217</v>
      </c>
      <c r="J143" s="74">
        <v>49.74</v>
      </c>
      <c r="K143" s="373">
        <f t="shared" si="13"/>
        <v>200</v>
      </c>
      <c r="L143" s="75">
        <v>200</v>
      </c>
      <c r="M143" s="75"/>
      <c r="N143" s="76" t="e">
        <f t="shared" si="14"/>
        <v>#DIV/0!</v>
      </c>
      <c r="O143" s="76">
        <f t="shared" si="15"/>
        <v>0</v>
      </c>
      <c r="P143" s="77">
        <f>IF(L143="nio",0,IF(L143&gt;0,VLOOKUP(H143,'3-Productie normen'!A:J,VLOOKUP(L143,'3-Productie normen'!$B$33:$C$38,2,FALSE),FALSE)))/VLOOKUP(B143,'2-Kosten per locatie'!$A$12:$C$27,3,FALSE)</f>
        <v>0</v>
      </c>
      <c r="Q143" s="77">
        <f t="shared" si="16"/>
        <v>0</v>
      </c>
      <c r="R143" s="78" t="str">
        <f>VLOOKUP(H143,'3-Productie normen'!A:L,12,FALSE)</f>
        <v>V</v>
      </c>
      <c r="S143" s="78"/>
      <c r="U143" s="41">
        <f t="shared" si="17"/>
        <v>9948</v>
      </c>
    </row>
    <row r="144" spans="1:21" ht="14.1" customHeight="1">
      <c r="A144" s="54">
        <f t="shared" si="12"/>
        <v>144</v>
      </c>
      <c r="B144" s="72" t="s">
        <v>413</v>
      </c>
      <c r="C144" s="72" t="s">
        <v>414</v>
      </c>
      <c r="D144" s="413" t="s">
        <v>415</v>
      </c>
      <c r="E144" s="413" t="s">
        <v>89</v>
      </c>
      <c r="F144" s="73">
        <v>9</v>
      </c>
      <c r="G144" s="72" t="s">
        <v>418</v>
      </c>
      <c r="H144" s="72" t="s">
        <v>232</v>
      </c>
      <c r="I144" s="40" t="s">
        <v>217</v>
      </c>
      <c r="J144" s="74">
        <v>49.74</v>
      </c>
      <c r="K144" s="373">
        <f t="shared" si="13"/>
        <v>200</v>
      </c>
      <c r="L144" s="75">
        <v>200</v>
      </c>
      <c r="M144" s="75"/>
      <c r="N144" s="76" t="e">
        <f t="shared" si="14"/>
        <v>#DIV/0!</v>
      </c>
      <c r="O144" s="76">
        <f t="shared" si="15"/>
        <v>0</v>
      </c>
      <c r="P144" s="77">
        <f>IF(L144="nio",0,IF(L144&gt;0,VLOOKUP(H144,'3-Productie normen'!A:J,VLOOKUP(L144,'3-Productie normen'!$B$33:$C$38,2,FALSE),FALSE)))/VLOOKUP(B144,'2-Kosten per locatie'!$A$12:$C$27,3,FALSE)</f>
        <v>0</v>
      </c>
      <c r="Q144" s="77">
        <f t="shared" si="16"/>
        <v>0</v>
      </c>
      <c r="R144" s="78" t="str">
        <f>VLOOKUP(H144,'3-Productie normen'!A:L,12,FALSE)</f>
        <v>V</v>
      </c>
      <c r="S144" s="78"/>
      <c r="U144" s="41">
        <f t="shared" si="17"/>
        <v>9948</v>
      </c>
    </row>
    <row r="145" spans="1:21" ht="14.1" customHeight="1">
      <c r="A145" s="54">
        <f t="shared" si="12"/>
        <v>145</v>
      </c>
      <c r="B145" s="72" t="s">
        <v>413</v>
      </c>
      <c r="C145" s="72" t="s">
        <v>414</v>
      </c>
      <c r="D145" s="413" t="s">
        <v>415</v>
      </c>
      <c r="E145" s="413" t="s">
        <v>89</v>
      </c>
      <c r="F145" s="73">
        <v>10</v>
      </c>
      <c r="G145" s="72" t="s">
        <v>418</v>
      </c>
      <c r="H145" s="72" t="s">
        <v>232</v>
      </c>
      <c r="I145" s="40" t="s">
        <v>217</v>
      </c>
      <c r="J145" s="74">
        <v>49.74</v>
      </c>
      <c r="K145" s="373">
        <f t="shared" si="13"/>
        <v>200</v>
      </c>
      <c r="L145" s="75">
        <v>200</v>
      </c>
      <c r="M145" s="75"/>
      <c r="N145" s="76" t="e">
        <f t="shared" si="14"/>
        <v>#DIV/0!</v>
      </c>
      <c r="O145" s="76">
        <f t="shared" si="15"/>
        <v>0</v>
      </c>
      <c r="P145" s="77">
        <f>IF(L145="nio",0,IF(L145&gt;0,VLOOKUP(H145,'3-Productie normen'!A:J,VLOOKUP(L145,'3-Productie normen'!$B$33:$C$38,2,FALSE),FALSE)))/VLOOKUP(B145,'2-Kosten per locatie'!$A$12:$C$27,3,FALSE)</f>
        <v>0</v>
      </c>
      <c r="Q145" s="77">
        <f t="shared" si="16"/>
        <v>0</v>
      </c>
      <c r="R145" s="78" t="str">
        <f>VLOOKUP(H145,'3-Productie normen'!A:L,12,FALSE)</f>
        <v>V</v>
      </c>
      <c r="S145" s="78"/>
      <c r="U145" s="41">
        <f t="shared" si="17"/>
        <v>9948</v>
      </c>
    </row>
    <row r="146" spans="1:21" ht="14.1" customHeight="1">
      <c r="A146" s="54">
        <f t="shared" si="12"/>
        <v>146</v>
      </c>
      <c r="B146" s="72" t="s">
        <v>413</v>
      </c>
      <c r="C146" s="72" t="s">
        <v>414</v>
      </c>
      <c r="D146" s="413" t="s">
        <v>415</v>
      </c>
      <c r="E146" s="413" t="s">
        <v>89</v>
      </c>
      <c r="F146" s="73">
        <v>11</v>
      </c>
      <c r="G146" s="40" t="s">
        <v>419</v>
      </c>
      <c r="H146" s="40" t="s">
        <v>235</v>
      </c>
      <c r="I146" s="40" t="s">
        <v>254</v>
      </c>
      <c r="J146" s="74">
        <v>49.74</v>
      </c>
      <c r="K146" s="373">
        <f t="shared" si="13"/>
        <v>200</v>
      </c>
      <c r="L146" s="75">
        <v>200</v>
      </c>
      <c r="M146" s="75"/>
      <c r="N146" s="76" t="e">
        <f t="shared" si="14"/>
        <v>#DIV/0!</v>
      </c>
      <c r="O146" s="76">
        <f t="shared" si="15"/>
        <v>0</v>
      </c>
      <c r="P146" s="77">
        <f>IF(L146="nio",0,IF(L146&gt;0,VLOOKUP(H146,'3-Productie normen'!A:J,VLOOKUP(L146,'3-Productie normen'!$B$33:$C$38,2,FALSE),FALSE)))/VLOOKUP(B146,'2-Kosten per locatie'!$A$12:$C$27,3,FALSE)</f>
        <v>0</v>
      </c>
      <c r="Q146" s="77">
        <f t="shared" si="16"/>
        <v>0</v>
      </c>
      <c r="R146" s="78" t="str">
        <f>VLOOKUP(H146,'3-Productie normen'!A:L,12,FALSE)</f>
        <v>L</v>
      </c>
      <c r="S146" s="78"/>
      <c r="U146" s="41">
        <f t="shared" si="17"/>
        <v>9948</v>
      </c>
    </row>
    <row r="147" spans="1:21" ht="14.1" customHeight="1">
      <c r="A147" s="54">
        <f t="shared" si="12"/>
        <v>147</v>
      </c>
      <c r="B147" s="72" t="s">
        <v>413</v>
      </c>
      <c r="C147" s="72" t="s">
        <v>414</v>
      </c>
      <c r="D147" s="413" t="s">
        <v>415</v>
      </c>
      <c r="E147" s="413" t="s">
        <v>89</v>
      </c>
      <c r="F147" s="73">
        <v>12</v>
      </c>
      <c r="G147" s="40" t="s">
        <v>221</v>
      </c>
      <c r="H147" s="40" t="s">
        <v>221</v>
      </c>
      <c r="I147" s="40" t="s">
        <v>248</v>
      </c>
      <c r="J147" s="74">
        <v>7.2</v>
      </c>
      <c r="K147" s="373">
        <f t="shared" si="13"/>
        <v>200</v>
      </c>
      <c r="L147" s="75">
        <v>200</v>
      </c>
      <c r="M147" s="75"/>
      <c r="N147" s="76" t="e">
        <f t="shared" si="14"/>
        <v>#DIV/0!</v>
      </c>
      <c r="O147" s="76">
        <f t="shared" si="15"/>
        <v>0</v>
      </c>
      <c r="P147" s="77">
        <f>IF(L147="nio",0,IF(L147&gt;0,VLOOKUP(H147,'3-Productie normen'!A:J,VLOOKUP(L147,'3-Productie normen'!$B$33:$C$38,2,FALSE),FALSE)))/VLOOKUP(B147,'2-Kosten per locatie'!$A$12:$C$27,3,FALSE)</f>
        <v>0</v>
      </c>
      <c r="Q147" s="77">
        <f t="shared" si="16"/>
        <v>0</v>
      </c>
      <c r="R147" s="78" t="str">
        <f>VLOOKUP(H147,'3-Productie normen'!A:L,12,FALSE)</f>
        <v>V</v>
      </c>
      <c r="S147" s="78"/>
      <c r="U147" s="41">
        <f t="shared" si="17"/>
        <v>1440</v>
      </c>
    </row>
    <row r="148" spans="1:21" ht="14.1" customHeight="1">
      <c r="A148" s="54">
        <f t="shared" si="12"/>
        <v>148</v>
      </c>
      <c r="B148" s="72" t="s">
        <v>413</v>
      </c>
      <c r="C148" s="72" t="s">
        <v>414</v>
      </c>
      <c r="D148" s="413" t="s">
        <v>415</v>
      </c>
      <c r="E148" s="413" t="s">
        <v>89</v>
      </c>
      <c r="F148" s="73">
        <v>13</v>
      </c>
      <c r="G148" s="40" t="s">
        <v>17</v>
      </c>
      <c r="H148" s="40" t="s">
        <v>17</v>
      </c>
      <c r="I148" s="40" t="s">
        <v>254</v>
      </c>
      <c r="J148" s="74">
        <v>1.31</v>
      </c>
      <c r="K148" s="373">
        <f t="shared" si="13"/>
        <v>200</v>
      </c>
      <c r="L148" s="75">
        <v>200</v>
      </c>
      <c r="M148" s="75"/>
      <c r="N148" s="76" t="e">
        <f t="shared" si="14"/>
        <v>#DIV/0!</v>
      </c>
      <c r="O148" s="76">
        <f t="shared" si="15"/>
        <v>0</v>
      </c>
      <c r="P148" s="77">
        <f>IF(L148="nio",0,IF(L148&gt;0,VLOOKUP(H148,'3-Productie normen'!A:J,VLOOKUP(L148,'3-Productie normen'!$B$33:$C$38,2,FALSE),FALSE)))/VLOOKUP(B148,'2-Kosten per locatie'!$A$12:$C$27,3,FALSE)</f>
        <v>0</v>
      </c>
      <c r="Q148" s="77">
        <f t="shared" si="16"/>
        <v>0</v>
      </c>
      <c r="R148" s="78" t="str">
        <f>VLOOKUP(H148,'3-Productie normen'!A:L,12,FALSE)</f>
        <v>V</v>
      </c>
      <c r="S148" s="78"/>
      <c r="U148" s="41">
        <f t="shared" si="17"/>
        <v>262</v>
      </c>
    </row>
    <row r="149" spans="1:21" ht="14.1" customHeight="1">
      <c r="A149" s="54">
        <f t="shared" si="12"/>
        <v>149</v>
      </c>
      <c r="B149" s="72" t="s">
        <v>413</v>
      </c>
      <c r="C149" s="72" t="s">
        <v>414</v>
      </c>
      <c r="D149" s="413" t="s">
        <v>415</v>
      </c>
      <c r="E149" s="413" t="s">
        <v>89</v>
      </c>
      <c r="F149" s="73">
        <v>14</v>
      </c>
      <c r="G149" s="40" t="s">
        <v>17</v>
      </c>
      <c r="H149" s="40" t="s">
        <v>17</v>
      </c>
      <c r="I149" s="40" t="s">
        <v>254</v>
      </c>
      <c r="J149" s="74">
        <v>1.31</v>
      </c>
      <c r="K149" s="373">
        <f t="shared" si="13"/>
        <v>200</v>
      </c>
      <c r="L149" s="75">
        <v>200</v>
      </c>
      <c r="M149" s="75"/>
      <c r="N149" s="76" t="e">
        <f t="shared" si="14"/>
        <v>#DIV/0!</v>
      </c>
      <c r="O149" s="76">
        <f t="shared" si="15"/>
        <v>0</v>
      </c>
      <c r="P149" s="77">
        <f>IF(L149="nio",0,IF(L149&gt;0,VLOOKUP(H149,'3-Productie normen'!A:J,VLOOKUP(L149,'3-Productie normen'!$B$33:$C$38,2,FALSE),FALSE)))/VLOOKUP(B149,'2-Kosten per locatie'!$A$12:$C$27,3,FALSE)</f>
        <v>0</v>
      </c>
      <c r="Q149" s="77">
        <f t="shared" si="16"/>
        <v>0</v>
      </c>
      <c r="R149" s="78" t="str">
        <f>VLOOKUP(H149,'3-Productie normen'!A:L,12,FALSE)</f>
        <v>V</v>
      </c>
      <c r="S149" s="78"/>
      <c r="U149" s="41">
        <f t="shared" si="17"/>
        <v>262</v>
      </c>
    </row>
    <row r="150" spans="1:21" ht="14.1" customHeight="1">
      <c r="A150" s="54">
        <f t="shared" si="12"/>
        <v>150</v>
      </c>
      <c r="B150" s="72" t="s">
        <v>413</v>
      </c>
      <c r="C150" s="72" t="s">
        <v>414</v>
      </c>
      <c r="D150" s="413" t="s">
        <v>415</v>
      </c>
      <c r="E150" s="413" t="s">
        <v>89</v>
      </c>
      <c r="F150" s="73">
        <v>15</v>
      </c>
      <c r="G150" s="80" t="s">
        <v>17</v>
      </c>
      <c r="H150" s="80" t="s">
        <v>17</v>
      </c>
      <c r="I150" s="40" t="s">
        <v>254</v>
      </c>
      <c r="J150" s="74">
        <v>1.31</v>
      </c>
      <c r="K150" s="373">
        <f t="shared" si="13"/>
        <v>200</v>
      </c>
      <c r="L150" s="75">
        <v>200</v>
      </c>
      <c r="M150" s="75"/>
      <c r="N150" s="76" t="e">
        <f t="shared" si="14"/>
        <v>#DIV/0!</v>
      </c>
      <c r="O150" s="76">
        <f t="shared" si="15"/>
        <v>0</v>
      </c>
      <c r="P150" s="77">
        <f>IF(L150="nio",0,IF(L150&gt;0,VLOOKUP(H150,'3-Productie normen'!A:J,VLOOKUP(L150,'3-Productie normen'!$B$33:$C$38,2,FALSE),FALSE)))/VLOOKUP(B150,'2-Kosten per locatie'!$A$12:$C$27,3,FALSE)</f>
        <v>0</v>
      </c>
      <c r="Q150" s="77">
        <f t="shared" si="16"/>
        <v>0</v>
      </c>
      <c r="R150" s="78" t="str">
        <f>VLOOKUP(H150,'3-Productie normen'!A:L,12,FALSE)</f>
        <v>V</v>
      </c>
      <c r="S150" s="78"/>
      <c r="U150" s="41">
        <f t="shared" si="17"/>
        <v>262</v>
      </c>
    </row>
    <row r="151" spans="1:21" ht="14.1" customHeight="1">
      <c r="A151" s="54">
        <f t="shared" si="12"/>
        <v>151</v>
      </c>
      <c r="B151" s="72" t="s">
        <v>413</v>
      </c>
      <c r="C151" s="72" t="s">
        <v>414</v>
      </c>
      <c r="D151" s="413" t="s">
        <v>415</v>
      </c>
      <c r="E151" s="413" t="s">
        <v>89</v>
      </c>
      <c r="F151" s="73">
        <v>16</v>
      </c>
      <c r="G151" s="40" t="s">
        <v>17</v>
      </c>
      <c r="H151" s="40" t="s">
        <v>17</v>
      </c>
      <c r="I151" s="81" t="s">
        <v>254</v>
      </c>
      <c r="J151" s="74">
        <v>4.6500000000000004</v>
      </c>
      <c r="K151" s="373">
        <f t="shared" si="13"/>
        <v>200</v>
      </c>
      <c r="L151" s="75">
        <v>200</v>
      </c>
      <c r="M151" s="75"/>
      <c r="N151" s="76" t="e">
        <f t="shared" si="14"/>
        <v>#DIV/0!</v>
      </c>
      <c r="O151" s="76">
        <f t="shared" si="15"/>
        <v>0</v>
      </c>
      <c r="P151" s="77">
        <f>IF(L151="nio",0,IF(L151&gt;0,VLOOKUP(H151,'3-Productie normen'!A:J,VLOOKUP(L151,'3-Productie normen'!$B$33:$C$38,2,FALSE),FALSE)))/VLOOKUP(B151,'2-Kosten per locatie'!$A$12:$C$27,3,FALSE)</f>
        <v>0</v>
      </c>
      <c r="Q151" s="77">
        <f t="shared" si="16"/>
        <v>0</v>
      </c>
      <c r="R151" s="78" t="str">
        <f>VLOOKUP(H151,'3-Productie normen'!A:L,12,FALSE)</f>
        <v>V</v>
      </c>
      <c r="S151" s="78"/>
      <c r="U151" s="41">
        <f t="shared" si="17"/>
        <v>930.00000000000011</v>
      </c>
    </row>
    <row r="152" spans="1:21" ht="14.1" customHeight="1">
      <c r="A152" s="54">
        <f t="shared" si="12"/>
        <v>152</v>
      </c>
      <c r="B152" s="72" t="s">
        <v>413</v>
      </c>
      <c r="C152" s="72" t="s">
        <v>414</v>
      </c>
      <c r="D152" s="414" t="s">
        <v>415</v>
      </c>
      <c r="E152" s="414">
        <v>1</v>
      </c>
      <c r="F152" s="82">
        <v>17</v>
      </c>
      <c r="G152" s="83" t="s">
        <v>252</v>
      </c>
      <c r="H152" s="83" t="s">
        <v>230</v>
      </c>
      <c r="I152" s="40" t="s">
        <v>248</v>
      </c>
      <c r="J152" s="74">
        <v>124.56</v>
      </c>
      <c r="K152" s="373">
        <f t="shared" si="13"/>
        <v>200</v>
      </c>
      <c r="L152" s="75">
        <v>200</v>
      </c>
      <c r="M152" s="75"/>
      <c r="N152" s="76" t="e">
        <f t="shared" si="14"/>
        <v>#DIV/0!</v>
      </c>
      <c r="O152" s="76">
        <f t="shared" si="15"/>
        <v>0</v>
      </c>
      <c r="P152" s="77">
        <f>IF(L152="nio",0,IF(L152&gt;0,VLOOKUP(H152,'3-Productie normen'!A:J,VLOOKUP(L152,'3-Productie normen'!$B$33:$C$38,2,FALSE),FALSE)))/VLOOKUP(B152,'2-Kosten per locatie'!$A$12:$C$27,3,FALSE)</f>
        <v>0</v>
      </c>
      <c r="Q152" s="77">
        <f t="shared" si="16"/>
        <v>0</v>
      </c>
      <c r="R152" s="78" t="str">
        <f>VLOOKUP(H152,'3-Productie normen'!A:L,12,FALSE)</f>
        <v>V</v>
      </c>
      <c r="S152" s="78"/>
      <c r="U152" s="41">
        <f t="shared" si="17"/>
        <v>24912</v>
      </c>
    </row>
    <row r="153" spans="1:21" ht="14.1" customHeight="1">
      <c r="A153" s="54">
        <f t="shared" si="12"/>
        <v>153</v>
      </c>
      <c r="B153" s="72" t="s">
        <v>413</v>
      </c>
      <c r="C153" s="72" t="s">
        <v>414</v>
      </c>
      <c r="D153" s="413" t="s">
        <v>415</v>
      </c>
      <c r="E153" s="413">
        <v>1</v>
      </c>
      <c r="F153" s="73">
        <v>18</v>
      </c>
      <c r="G153" s="40" t="s">
        <v>256</v>
      </c>
      <c r="H153" s="330" t="s">
        <v>98</v>
      </c>
      <c r="I153" s="40" t="s">
        <v>217</v>
      </c>
      <c r="J153" s="74">
        <v>12.24</v>
      </c>
      <c r="K153" s="373">
        <f t="shared" si="13"/>
        <v>0</v>
      </c>
      <c r="L153" s="75" t="s">
        <v>98</v>
      </c>
      <c r="M153" s="75"/>
      <c r="N153" s="76">
        <f t="shared" si="14"/>
        <v>0</v>
      </c>
      <c r="O153" s="76">
        <f t="shared" si="15"/>
        <v>0</v>
      </c>
      <c r="P153" s="77">
        <f>IF(L153="nio",0,IF(L153&gt;0,VLOOKUP(H153,'3-Productie normen'!A:J,VLOOKUP(L153,'3-Productie normen'!$B$33:$C$38,2,FALSE),FALSE)))/VLOOKUP(B153,'2-Kosten per locatie'!$A$12:$C$27,3,FALSE)</f>
        <v>0</v>
      </c>
      <c r="Q153" s="77">
        <f t="shared" si="16"/>
        <v>0</v>
      </c>
      <c r="R153" s="78">
        <f>VLOOKUP(H153,'3-Productie normen'!A:L,12,FALSE)</f>
        <v>0</v>
      </c>
      <c r="S153" s="78"/>
      <c r="U153" s="41">
        <f t="shared" si="17"/>
        <v>0</v>
      </c>
    </row>
    <row r="154" spans="1:21" ht="14.1" customHeight="1">
      <c r="A154" s="54">
        <f t="shared" si="12"/>
        <v>154</v>
      </c>
      <c r="B154" s="72" t="s">
        <v>413</v>
      </c>
      <c r="C154" s="72" t="s">
        <v>414</v>
      </c>
      <c r="D154" s="413" t="s">
        <v>415</v>
      </c>
      <c r="E154" s="413">
        <v>1</v>
      </c>
      <c r="F154" s="73">
        <v>19</v>
      </c>
      <c r="G154" s="40" t="s">
        <v>169</v>
      </c>
      <c r="H154" s="40" t="s">
        <v>169</v>
      </c>
      <c r="I154" s="40" t="s">
        <v>217</v>
      </c>
      <c r="J154" s="74">
        <v>25.1</v>
      </c>
      <c r="K154" s="373">
        <f t="shared" si="13"/>
        <v>200</v>
      </c>
      <c r="L154" s="75">
        <v>200</v>
      </c>
      <c r="M154" s="75"/>
      <c r="N154" s="76" t="e">
        <f t="shared" si="14"/>
        <v>#DIV/0!</v>
      </c>
      <c r="O154" s="76">
        <f t="shared" si="15"/>
        <v>0</v>
      </c>
      <c r="P154" s="77">
        <f>IF(L154="nio",0,IF(L154&gt;0,VLOOKUP(H154,'3-Productie normen'!A:J,VLOOKUP(L154,'3-Productie normen'!$B$33:$C$38,2,FALSE),FALSE)))/VLOOKUP(B154,'2-Kosten per locatie'!$A$12:$C$27,3,FALSE)</f>
        <v>0</v>
      </c>
      <c r="Q154" s="77">
        <f t="shared" si="16"/>
        <v>0</v>
      </c>
      <c r="R154" s="78" t="str">
        <f>VLOOKUP(H154,'3-Productie normen'!A:L,12,FALSE)</f>
        <v>B</v>
      </c>
      <c r="S154" s="78"/>
      <c r="U154" s="41">
        <f t="shared" si="17"/>
        <v>5020</v>
      </c>
    </row>
    <row r="155" spans="1:21" ht="14.1" customHeight="1">
      <c r="A155" s="54">
        <f t="shared" si="12"/>
        <v>155</v>
      </c>
      <c r="B155" s="72" t="s">
        <v>413</v>
      </c>
      <c r="C155" s="72" t="s">
        <v>414</v>
      </c>
      <c r="D155" s="413" t="s">
        <v>415</v>
      </c>
      <c r="E155" s="413">
        <v>1</v>
      </c>
      <c r="F155" s="73">
        <v>20</v>
      </c>
      <c r="G155" s="40" t="s">
        <v>169</v>
      </c>
      <c r="H155" s="40" t="s">
        <v>169</v>
      </c>
      <c r="I155" s="40" t="s">
        <v>217</v>
      </c>
      <c r="J155" s="74">
        <v>21.15</v>
      </c>
      <c r="K155" s="373">
        <f t="shared" si="13"/>
        <v>200</v>
      </c>
      <c r="L155" s="75">
        <v>200</v>
      </c>
      <c r="M155" s="75"/>
      <c r="N155" s="76" t="e">
        <f t="shared" si="14"/>
        <v>#DIV/0!</v>
      </c>
      <c r="O155" s="76">
        <f t="shared" si="15"/>
        <v>0</v>
      </c>
      <c r="P155" s="77">
        <f>IF(L155="nio",0,IF(L155&gt;0,VLOOKUP(H155,'3-Productie normen'!A:J,VLOOKUP(L155,'3-Productie normen'!$B$33:$C$38,2,FALSE),FALSE)))/VLOOKUP(B155,'2-Kosten per locatie'!$A$12:$C$27,3,FALSE)</f>
        <v>0</v>
      </c>
      <c r="Q155" s="77">
        <f t="shared" si="16"/>
        <v>0</v>
      </c>
      <c r="R155" s="78" t="str">
        <f>VLOOKUP(H155,'3-Productie normen'!A:L,12,FALSE)</f>
        <v>B</v>
      </c>
      <c r="S155" s="78"/>
      <c r="U155" s="41">
        <f t="shared" si="17"/>
        <v>4230</v>
      </c>
    </row>
    <row r="156" spans="1:21" ht="14.1" customHeight="1">
      <c r="A156" s="54">
        <f t="shared" si="12"/>
        <v>156</v>
      </c>
      <c r="B156" s="72" t="s">
        <v>413</v>
      </c>
      <c r="C156" s="72" t="s">
        <v>414</v>
      </c>
      <c r="D156" s="413" t="s">
        <v>415</v>
      </c>
      <c r="E156" s="413">
        <v>1</v>
      </c>
      <c r="F156" s="73">
        <v>21</v>
      </c>
      <c r="G156" s="40" t="s">
        <v>17</v>
      </c>
      <c r="H156" s="40" t="s">
        <v>17</v>
      </c>
      <c r="I156" s="40" t="s">
        <v>254</v>
      </c>
      <c r="J156" s="74">
        <v>1.1399999999999999</v>
      </c>
      <c r="K156" s="373">
        <f t="shared" si="13"/>
        <v>200</v>
      </c>
      <c r="L156" s="75">
        <v>200</v>
      </c>
      <c r="M156" s="75"/>
      <c r="N156" s="76" t="e">
        <f t="shared" si="14"/>
        <v>#DIV/0!</v>
      </c>
      <c r="O156" s="76">
        <f t="shared" si="15"/>
        <v>0</v>
      </c>
      <c r="P156" s="77">
        <f>IF(L156="nio",0,IF(L156&gt;0,VLOOKUP(H156,'3-Productie normen'!A:J,VLOOKUP(L156,'3-Productie normen'!$B$33:$C$38,2,FALSE),FALSE)))/VLOOKUP(B156,'2-Kosten per locatie'!$A$12:$C$27,3,FALSE)</f>
        <v>0</v>
      </c>
      <c r="Q156" s="77">
        <f t="shared" si="16"/>
        <v>0</v>
      </c>
      <c r="R156" s="78" t="str">
        <f>VLOOKUP(H156,'3-Productie normen'!A:L,12,FALSE)</f>
        <v>V</v>
      </c>
      <c r="S156" s="78"/>
      <c r="U156" s="41">
        <f t="shared" si="17"/>
        <v>227.99999999999997</v>
      </c>
    </row>
    <row r="157" spans="1:21" ht="14.1" customHeight="1">
      <c r="A157" s="54">
        <f t="shared" si="12"/>
        <v>157</v>
      </c>
      <c r="B157" s="72" t="s">
        <v>413</v>
      </c>
      <c r="C157" s="72" t="s">
        <v>414</v>
      </c>
      <c r="D157" s="413" t="s">
        <v>415</v>
      </c>
      <c r="E157" s="413">
        <v>1</v>
      </c>
      <c r="F157" s="73">
        <v>22</v>
      </c>
      <c r="G157" s="40" t="s">
        <v>253</v>
      </c>
      <c r="H157" s="40" t="s">
        <v>228</v>
      </c>
      <c r="I157" s="40" t="s">
        <v>217</v>
      </c>
      <c r="J157" s="74">
        <v>37.25</v>
      </c>
      <c r="K157" s="373">
        <f t="shared" si="13"/>
        <v>200</v>
      </c>
      <c r="L157" s="75">
        <v>200</v>
      </c>
      <c r="M157" s="75"/>
      <c r="N157" s="76" t="e">
        <f t="shared" si="14"/>
        <v>#DIV/0!</v>
      </c>
      <c r="O157" s="76">
        <f t="shared" si="15"/>
        <v>0</v>
      </c>
      <c r="P157" s="77">
        <f>IF(L157="nio",0,IF(L157&gt;0,VLOOKUP(H157,'3-Productie normen'!A:J,VLOOKUP(L157,'3-Productie normen'!$B$33:$C$38,2,FALSE),FALSE)))/VLOOKUP(B157,'2-Kosten per locatie'!$A$12:$C$27,3,FALSE)</f>
        <v>0</v>
      </c>
      <c r="Q157" s="77">
        <f t="shared" si="16"/>
        <v>0</v>
      </c>
      <c r="R157" s="78" t="str">
        <f>VLOOKUP(H157,'3-Productie normen'!A:L,12,FALSE)</f>
        <v>V</v>
      </c>
      <c r="S157" s="78"/>
      <c r="U157" s="41">
        <f t="shared" si="17"/>
        <v>7450</v>
      </c>
    </row>
    <row r="158" spans="1:21" ht="14.1" customHeight="1">
      <c r="A158" s="54">
        <f t="shared" si="12"/>
        <v>158</v>
      </c>
      <c r="B158" s="72" t="s">
        <v>413</v>
      </c>
      <c r="C158" s="72" t="s">
        <v>414</v>
      </c>
      <c r="D158" s="413" t="s">
        <v>415</v>
      </c>
      <c r="E158" s="413">
        <v>1</v>
      </c>
      <c r="F158" s="73">
        <v>23</v>
      </c>
      <c r="G158" s="72" t="s">
        <v>169</v>
      </c>
      <c r="H158" s="72" t="s">
        <v>169</v>
      </c>
      <c r="I158" s="40" t="s">
        <v>217</v>
      </c>
      <c r="J158" s="74">
        <v>17.38</v>
      </c>
      <c r="K158" s="373">
        <f t="shared" si="13"/>
        <v>200</v>
      </c>
      <c r="L158" s="75">
        <v>200</v>
      </c>
      <c r="M158" s="75"/>
      <c r="N158" s="76" t="e">
        <f t="shared" si="14"/>
        <v>#DIV/0!</v>
      </c>
      <c r="O158" s="76">
        <f t="shared" si="15"/>
        <v>0</v>
      </c>
      <c r="P158" s="77">
        <f>IF(L158="nio",0,IF(L158&gt;0,VLOOKUP(H158,'3-Productie normen'!A:J,VLOOKUP(L158,'3-Productie normen'!$B$33:$C$38,2,FALSE),FALSE)))/VLOOKUP(B158,'2-Kosten per locatie'!$A$12:$C$27,3,FALSE)</f>
        <v>0</v>
      </c>
      <c r="Q158" s="77">
        <f t="shared" si="16"/>
        <v>0</v>
      </c>
      <c r="R158" s="78" t="str">
        <f>VLOOKUP(H158,'3-Productie normen'!A:L,12,FALSE)</f>
        <v>B</v>
      </c>
      <c r="S158" s="78"/>
      <c r="U158" s="41">
        <f t="shared" si="17"/>
        <v>3476</v>
      </c>
    </row>
    <row r="159" spans="1:21" ht="14.1" customHeight="1">
      <c r="A159" s="54">
        <f t="shared" si="12"/>
        <v>159</v>
      </c>
      <c r="B159" s="72" t="s">
        <v>413</v>
      </c>
      <c r="C159" s="72" t="s">
        <v>414</v>
      </c>
      <c r="D159" s="413" t="s">
        <v>415</v>
      </c>
      <c r="E159" s="413">
        <v>1</v>
      </c>
      <c r="F159" s="73">
        <v>24</v>
      </c>
      <c r="G159" s="72" t="s">
        <v>232</v>
      </c>
      <c r="H159" s="72" t="s">
        <v>232</v>
      </c>
      <c r="I159" s="40" t="s">
        <v>217</v>
      </c>
      <c r="J159" s="74">
        <v>49.29</v>
      </c>
      <c r="K159" s="373">
        <f t="shared" si="13"/>
        <v>200</v>
      </c>
      <c r="L159" s="75">
        <v>200</v>
      </c>
      <c r="M159" s="75"/>
      <c r="N159" s="76" t="e">
        <f t="shared" si="14"/>
        <v>#DIV/0!</v>
      </c>
      <c r="O159" s="76">
        <f t="shared" si="15"/>
        <v>0</v>
      </c>
      <c r="P159" s="77">
        <f>IF(L159="nio",0,IF(L159&gt;0,VLOOKUP(H159,'3-Productie normen'!A:J,VLOOKUP(L159,'3-Productie normen'!$B$33:$C$38,2,FALSE),FALSE)))/VLOOKUP(B159,'2-Kosten per locatie'!$A$12:$C$27,3,FALSE)</f>
        <v>0</v>
      </c>
      <c r="Q159" s="77">
        <f t="shared" si="16"/>
        <v>0</v>
      </c>
      <c r="R159" s="78" t="str">
        <f>VLOOKUP(H159,'3-Productie normen'!A:L,12,FALSE)</f>
        <v>V</v>
      </c>
      <c r="S159" s="78"/>
      <c r="U159" s="41">
        <f t="shared" si="17"/>
        <v>9858</v>
      </c>
    </row>
    <row r="160" spans="1:21" ht="14.1" customHeight="1">
      <c r="A160" s="54">
        <f t="shared" si="12"/>
        <v>160</v>
      </c>
      <c r="B160" s="72" t="s">
        <v>413</v>
      </c>
      <c r="C160" s="72" t="s">
        <v>414</v>
      </c>
      <c r="D160" s="413" t="s">
        <v>415</v>
      </c>
      <c r="E160" s="413">
        <v>1</v>
      </c>
      <c r="F160" s="73">
        <v>25</v>
      </c>
      <c r="G160" s="72" t="s">
        <v>256</v>
      </c>
      <c r="H160" s="330" t="s">
        <v>98</v>
      </c>
      <c r="I160" s="40" t="s">
        <v>217</v>
      </c>
      <c r="J160" s="74">
        <v>4.7</v>
      </c>
      <c r="K160" s="373">
        <f t="shared" si="13"/>
        <v>0</v>
      </c>
      <c r="L160" s="75" t="s">
        <v>98</v>
      </c>
      <c r="M160" s="75"/>
      <c r="N160" s="76">
        <f t="shared" si="14"/>
        <v>0</v>
      </c>
      <c r="O160" s="76">
        <f t="shared" si="15"/>
        <v>0</v>
      </c>
      <c r="P160" s="77">
        <f>IF(L160="nio",0,IF(L160&gt;0,VLOOKUP(H160,'3-Productie normen'!A:J,VLOOKUP(L160,'3-Productie normen'!$B$33:$C$38,2,FALSE),FALSE)))/VLOOKUP(B160,'2-Kosten per locatie'!$A$12:$C$27,3,FALSE)</f>
        <v>0</v>
      </c>
      <c r="Q160" s="77">
        <f t="shared" si="16"/>
        <v>0</v>
      </c>
      <c r="R160" s="78">
        <f>VLOOKUP(H160,'3-Productie normen'!A:L,12,FALSE)</f>
        <v>0</v>
      </c>
      <c r="S160" s="78"/>
      <c r="U160" s="41">
        <f t="shared" si="17"/>
        <v>0</v>
      </c>
    </row>
    <row r="161" spans="1:21" ht="14.1" customHeight="1">
      <c r="A161" s="54">
        <f t="shared" si="12"/>
        <v>161</v>
      </c>
      <c r="B161" s="72" t="s">
        <v>413</v>
      </c>
      <c r="C161" s="72" t="s">
        <v>414</v>
      </c>
      <c r="D161" s="413" t="s">
        <v>415</v>
      </c>
      <c r="E161" s="413">
        <v>1</v>
      </c>
      <c r="F161" s="73">
        <v>26</v>
      </c>
      <c r="G161" s="40" t="s">
        <v>232</v>
      </c>
      <c r="H161" s="40" t="s">
        <v>232</v>
      </c>
      <c r="I161" s="40" t="s">
        <v>217</v>
      </c>
      <c r="J161" s="74">
        <v>49.33</v>
      </c>
      <c r="K161" s="373">
        <f t="shared" si="13"/>
        <v>200</v>
      </c>
      <c r="L161" s="75">
        <v>200</v>
      </c>
      <c r="M161" s="75"/>
      <c r="N161" s="76" t="e">
        <f t="shared" si="14"/>
        <v>#DIV/0!</v>
      </c>
      <c r="O161" s="76">
        <f t="shared" si="15"/>
        <v>0</v>
      </c>
      <c r="P161" s="77">
        <f>IF(L161="nio",0,IF(L161&gt;0,VLOOKUP(H161,'3-Productie normen'!A:J,VLOOKUP(L161,'3-Productie normen'!$B$33:$C$38,2,FALSE),FALSE)))/VLOOKUP(B161,'2-Kosten per locatie'!$A$12:$C$27,3,FALSE)</f>
        <v>0</v>
      </c>
      <c r="Q161" s="77">
        <f t="shared" si="16"/>
        <v>0</v>
      </c>
      <c r="R161" s="78" t="str">
        <f>VLOOKUP(H161,'3-Productie normen'!A:L,12,FALSE)</f>
        <v>V</v>
      </c>
      <c r="S161" s="78"/>
      <c r="U161" s="41">
        <f t="shared" si="17"/>
        <v>9866</v>
      </c>
    </row>
    <row r="162" spans="1:21" ht="14.1" customHeight="1">
      <c r="A162" s="54">
        <f t="shared" si="12"/>
        <v>162</v>
      </c>
      <c r="B162" s="72" t="s">
        <v>413</v>
      </c>
      <c r="C162" s="72" t="s">
        <v>414</v>
      </c>
      <c r="D162" s="413" t="s">
        <v>415</v>
      </c>
      <c r="E162" s="413">
        <v>1</v>
      </c>
      <c r="F162" s="73">
        <v>27</v>
      </c>
      <c r="G162" s="40" t="s">
        <v>256</v>
      </c>
      <c r="H162" s="330" t="s">
        <v>98</v>
      </c>
      <c r="I162" s="40" t="s">
        <v>217</v>
      </c>
      <c r="J162" s="74">
        <v>3.62</v>
      </c>
      <c r="K162" s="373">
        <f t="shared" si="13"/>
        <v>0</v>
      </c>
      <c r="L162" s="75" t="s">
        <v>98</v>
      </c>
      <c r="M162" s="75"/>
      <c r="N162" s="76">
        <f t="shared" si="14"/>
        <v>0</v>
      </c>
      <c r="O162" s="76">
        <f t="shared" si="15"/>
        <v>0</v>
      </c>
      <c r="P162" s="77">
        <f>IF(L162="nio",0,IF(L162&gt;0,VLOOKUP(H162,'3-Productie normen'!A:J,VLOOKUP(L162,'3-Productie normen'!$B$33:$C$38,2,FALSE),FALSE)))/VLOOKUP(B162,'2-Kosten per locatie'!$A$12:$C$27,3,FALSE)</f>
        <v>0</v>
      </c>
      <c r="Q162" s="77">
        <f t="shared" si="16"/>
        <v>0</v>
      </c>
      <c r="R162" s="78">
        <f>VLOOKUP(H162,'3-Productie normen'!A:L,12,FALSE)</f>
        <v>0</v>
      </c>
      <c r="S162" s="78"/>
      <c r="U162" s="41">
        <f t="shared" si="17"/>
        <v>0</v>
      </c>
    </row>
    <row r="163" spans="1:21" ht="14.1" customHeight="1">
      <c r="A163" s="54">
        <f t="shared" si="12"/>
        <v>163</v>
      </c>
      <c r="B163" s="72" t="s">
        <v>413</v>
      </c>
      <c r="C163" s="72" t="s">
        <v>414</v>
      </c>
      <c r="D163" s="413" t="s">
        <v>415</v>
      </c>
      <c r="E163" s="413">
        <v>1</v>
      </c>
      <c r="F163" s="73">
        <v>28</v>
      </c>
      <c r="G163" s="40" t="s">
        <v>17</v>
      </c>
      <c r="H163" s="40" t="s">
        <v>17</v>
      </c>
      <c r="I163" s="40" t="s">
        <v>254</v>
      </c>
      <c r="J163" s="74">
        <v>1.31</v>
      </c>
      <c r="K163" s="373">
        <f t="shared" si="13"/>
        <v>200</v>
      </c>
      <c r="L163" s="75">
        <v>200</v>
      </c>
      <c r="M163" s="75"/>
      <c r="N163" s="76" t="e">
        <f t="shared" si="14"/>
        <v>#DIV/0!</v>
      </c>
      <c r="O163" s="76">
        <f t="shared" si="15"/>
        <v>0</v>
      </c>
      <c r="P163" s="77">
        <f>IF(L163="nio",0,IF(L163&gt;0,VLOOKUP(H163,'3-Productie normen'!A:J,VLOOKUP(L163,'3-Productie normen'!$B$33:$C$38,2,FALSE),FALSE)))/VLOOKUP(B163,'2-Kosten per locatie'!$A$12:$C$27,3,FALSE)</f>
        <v>0</v>
      </c>
      <c r="Q163" s="77">
        <f t="shared" si="16"/>
        <v>0</v>
      </c>
      <c r="R163" s="78" t="str">
        <f>VLOOKUP(H163,'3-Productie normen'!A:L,12,FALSE)</f>
        <v>V</v>
      </c>
      <c r="S163" s="78"/>
      <c r="U163" s="41">
        <f t="shared" si="17"/>
        <v>262</v>
      </c>
    </row>
    <row r="164" spans="1:21" ht="14.1" customHeight="1">
      <c r="A164" s="54">
        <f t="shared" si="12"/>
        <v>164</v>
      </c>
      <c r="B164" s="72" t="s">
        <v>413</v>
      </c>
      <c r="C164" s="72" t="s">
        <v>414</v>
      </c>
      <c r="D164" s="413" t="s">
        <v>415</v>
      </c>
      <c r="E164" s="413">
        <v>1</v>
      </c>
      <c r="F164" s="73">
        <v>29</v>
      </c>
      <c r="G164" s="40" t="s">
        <v>17</v>
      </c>
      <c r="H164" s="40" t="s">
        <v>17</v>
      </c>
      <c r="I164" s="40" t="s">
        <v>254</v>
      </c>
      <c r="J164" s="74">
        <v>1.31</v>
      </c>
      <c r="K164" s="373">
        <f t="shared" si="13"/>
        <v>200</v>
      </c>
      <c r="L164" s="75">
        <v>200</v>
      </c>
      <c r="M164" s="75"/>
      <c r="N164" s="76" t="e">
        <f t="shared" si="14"/>
        <v>#DIV/0!</v>
      </c>
      <c r="O164" s="76">
        <f t="shared" si="15"/>
        <v>0</v>
      </c>
      <c r="P164" s="77">
        <f>IF(L164="nio",0,IF(L164&gt;0,VLOOKUP(H164,'3-Productie normen'!A:J,VLOOKUP(L164,'3-Productie normen'!$B$33:$C$38,2,FALSE),FALSE)))/VLOOKUP(B164,'2-Kosten per locatie'!$A$12:$C$27,3,FALSE)</f>
        <v>0</v>
      </c>
      <c r="Q164" s="77">
        <f t="shared" si="16"/>
        <v>0</v>
      </c>
      <c r="R164" s="78" t="str">
        <f>VLOOKUP(H164,'3-Productie normen'!A:L,12,FALSE)</f>
        <v>V</v>
      </c>
      <c r="S164" s="78"/>
      <c r="U164" s="41">
        <f t="shared" si="17"/>
        <v>262</v>
      </c>
    </row>
    <row r="165" spans="1:21" ht="14.1" customHeight="1">
      <c r="A165" s="54">
        <f t="shared" si="12"/>
        <v>165</v>
      </c>
      <c r="B165" s="72" t="s">
        <v>413</v>
      </c>
      <c r="C165" s="72" t="s">
        <v>414</v>
      </c>
      <c r="D165" s="413" t="s">
        <v>415</v>
      </c>
      <c r="E165" s="413">
        <v>1</v>
      </c>
      <c r="F165" s="73">
        <v>30</v>
      </c>
      <c r="G165" s="80" t="s">
        <v>17</v>
      </c>
      <c r="H165" s="80" t="s">
        <v>17</v>
      </c>
      <c r="I165" s="40" t="s">
        <v>254</v>
      </c>
      <c r="J165" s="74">
        <v>1.31</v>
      </c>
      <c r="K165" s="373">
        <f t="shared" si="13"/>
        <v>200</v>
      </c>
      <c r="L165" s="75">
        <v>200</v>
      </c>
      <c r="M165" s="75"/>
      <c r="N165" s="76" t="e">
        <f t="shared" si="14"/>
        <v>#DIV/0!</v>
      </c>
      <c r="O165" s="76">
        <f t="shared" si="15"/>
        <v>0</v>
      </c>
      <c r="P165" s="77">
        <f>IF(L165="nio",0,IF(L165&gt;0,VLOOKUP(H165,'3-Productie normen'!A:J,VLOOKUP(L165,'3-Productie normen'!$B$33:$C$38,2,FALSE),FALSE)))/VLOOKUP(B165,'2-Kosten per locatie'!$A$12:$C$27,3,FALSE)</f>
        <v>0</v>
      </c>
      <c r="Q165" s="77">
        <f t="shared" si="16"/>
        <v>0</v>
      </c>
      <c r="R165" s="78" t="str">
        <f>VLOOKUP(H165,'3-Productie normen'!A:L,12,FALSE)</f>
        <v>V</v>
      </c>
      <c r="S165" s="78"/>
      <c r="U165" s="41">
        <f t="shared" si="17"/>
        <v>262</v>
      </c>
    </row>
    <row r="166" spans="1:21" ht="14.1" customHeight="1">
      <c r="A166" s="54">
        <f t="shared" si="12"/>
        <v>166</v>
      </c>
      <c r="B166" s="72" t="s">
        <v>413</v>
      </c>
      <c r="C166" s="72" t="s">
        <v>414</v>
      </c>
      <c r="D166" s="413" t="s">
        <v>415</v>
      </c>
      <c r="E166" s="413">
        <v>1</v>
      </c>
      <c r="F166" s="73">
        <v>31</v>
      </c>
      <c r="G166" s="40" t="s">
        <v>256</v>
      </c>
      <c r="H166" s="330" t="s">
        <v>98</v>
      </c>
      <c r="I166" s="81" t="s">
        <v>217</v>
      </c>
      <c r="J166" s="74">
        <v>4.17</v>
      </c>
      <c r="K166" s="373">
        <f t="shared" si="13"/>
        <v>0</v>
      </c>
      <c r="L166" s="75" t="s">
        <v>98</v>
      </c>
      <c r="M166" s="75"/>
      <c r="N166" s="76">
        <f t="shared" si="14"/>
        <v>0</v>
      </c>
      <c r="O166" s="76">
        <f t="shared" si="15"/>
        <v>0</v>
      </c>
      <c r="P166" s="77">
        <f>IF(L166="nio",0,IF(L166&gt;0,VLOOKUP(H166,'3-Productie normen'!A:J,VLOOKUP(L166,'3-Productie normen'!$B$33:$C$38,2,FALSE),FALSE)))/VLOOKUP(B166,'2-Kosten per locatie'!$A$12:$C$27,3,FALSE)</f>
        <v>0</v>
      </c>
      <c r="Q166" s="77">
        <f t="shared" si="16"/>
        <v>0</v>
      </c>
      <c r="R166" s="78">
        <f>VLOOKUP(H166,'3-Productie normen'!A:L,12,FALSE)</f>
        <v>0</v>
      </c>
      <c r="S166" s="78"/>
      <c r="U166" s="41">
        <f t="shared" si="17"/>
        <v>0</v>
      </c>
    </row>
    <row r="167" spans="1:21" ht="14.1" customHeight="1">
      <c r="A167" s="54">
        <f t="shared" si="12"/>
        <v>167</v>
      </c>
      <c r="B167" s="72" t="s">
        <v>413</v>
      </c>
      <c r="C167" s="72" t="s">
        <v>414</v>
      </c>
      <c r="D167" s="414" t="s">
        <v>415</v>
      </c>
      <c r="E167" s="414">
        <v>1</v>
      </c>
      <c r="F167" s="82">
        <v>32</v>
      </c>
      <c r="G167" s="83" t="s">
        <v>256</v>
      </c>
      <c r="H167" s="330" t="s">
        <v>98</v>
      </c>
      <c r="I167" s="40" t="s">
        <v>217</v>
      </c>
      <c r="J167" s="74">
        <v>8.57</v>
      </c>
      <c r="K167" s="373">
        <f t="shared" si="13"/>
        <v>0</v>
      </c>
      <c r="L167" s="75" t="s">
        <v>98</v>
      </c>
      <c r="M167" s="75"/>
      <c r="N167" s="76">
        <f t="shared" si="14"/>
        <v>0</v>
      </c>
      <c r="O167" s="76">
        <f t="shared" si="15"/>
        <v>0</v>
      </c>
      <c r="P167" s="77">
        <f>IF(L167="nio",0,IF(L167&gt;0,VLOOKUP(H167,'3-Productie normen'!A:J,VLOOKUP(L167,'3-Productie normen'!$B$33:$C$38,2,FALSE),FALSE)))/VLOOKUP(B167,'2-Kosten per locatie'!$A$12:$C$27,3,FALSE)</f>
        <v>0</v>
      </c>
      <c r="Q167" s="77">
        <f t="shared" si="16"/>
        <v>0</v>
      </c>
      <c r="R167" s="78">
        <f>VLOOKUP(H167,'3-Productie normen'!A:L,12,FALSE)</f>
        <v>0</v>
      </c>
      <c r="S167" s="78"/>
      <c r="U167" s="41">
        <f t="shared" si="17"/>
        <v>0</v>
      </c>
    </row>
    <row r="168" spans="1:21" ht="14.1" customHeight="1">
      <c r="A168" s="54">
        <f t="shared" si="12"/>
        <v>168</v>
      </c>
      <c r="B168" s="72" t="s">
        <v>413</v>
      </c>
      <c r="C168" s="72" t="s">
        <v>414</v>
      </c>
      <c r="D168" s="413" t="s">
        <v>415</v>
      </c>
      <c r="E168" s="413">
        <v>1</v>
      </c>
      <c r="F168" s="73">
        <v>33</v>
      </c>
      <c r="G168" s="40" t="s">
        <v>232</v>
      </c>
      <c r="H168" s="40" t="s">
        <v>232</v>
      </c>
      <c r="I168" s="40" t="s">
        <v>217</v>
      </c>
      <c r="J168" s="74">
        <v>49.42</v>
      </c>
      <c r="K168" s="373">
        <f t="shared" si="13"/>
        <v>200</v>
      </c>
      <c r="L168" s="75">
        <v>200</v>
      </c>
      <c r="M168" s="75"/>
      <c r="N168" s="76" t="e">
        <f t="shared" si="14"/>
        <v>#DIV/0!</v>
      </c>
      <c r="O168" s="76">
        <f t="shared" si="15"/>
        <v>0</v>
      </c>
      <c r="P168" s="77">
        <f>IF(L168="nio",0,IF(L168&gt;0,VLOOKUP(H168,'3-Productie normen'!A:J,VLOOKUP(L168,'3-Productie normen'!$B$33:$C$38,2,FALSE),FALSE)))/VLOOKUP(B168,'2-Kosten per locatie'!$A$12:$C$27,3,FALSE)</f>
        <v>0</v>
      </c>
      <c r="Q168" s="77">
        <f t="shared" si="16"/>
        <v>0</v>
      </c>
      <c r="R168" s="78" t="str">
        <f>VLOOKUP(H168,'3-Productie normen'!A:L,12,FALSE)</f>
        <v>V</v>
      </c>
      <c r="S168" s="78"/>
      <c r="U168" s="41">
        <f t="shared" si="17"/>
        <v>9884</v>
      </c>
    </row>
    <row r="169" spans="1:21" ht="14.1" customHeight="1">
      <c r="A169" s="54">
        <f t="shared" si="12"/>
        <v>169</v>
      </c>
      <c r="B169" s="72" t="s">
        <v>413</v>
      </c>
      <c r="C169" s="72" t="s">
        <v>414</v>
      </c>
      <c r="D169" s="413" t="s">
        <v>415</v>
      </c>
      <c r="E169" s="413">
        <v>1</v>
      </c>
      <c r="F169" s="73">
        <v>34</v>
      </c>
      <c r="G169" s="40" t="s">
        <v>420</v>
      </c>
      <c r="H169" s="40" t="s">
        <v>232</v>
      </c>
      <c r="I169" s="40" t="s">
        <v>217</v>
      </c>
      <c r="J169" s="74">
        <v>49.09</v>
      </c>
      <c r="K169" s="373">
        <f t="shared" si="13"/>
        <v>40</v>
      </c>
      <c r="L169" s="75">
        <v>40</v>
      </c>
      <c r="M169" s="75"/>
      <c r="N169" s="76" t="e">
        <f t="shared" si="14"/>
        <v>#DIV/0!</v>
      </c>
      <c r="O169" s="76">
        <f t="shared" si="15"/>
        <v>0</v>
      </c>
      <c r="P169" s="77">
        <f>IF(L169="nio",0,IF(L169&gt;0,VLOOKUP(H169,'3-Productie normen'!A:J,VLOOKUP(L169,'3-Productie normen'!$B$33:$C$38,2,FALSE),FALSE)))/VLOOKUP(B169,'2-Kosten per locatie'!$A$12:$C$27,3,FALSE)</f>
        <v>0</v>
      </c>
      <c r="Q169" s="77">
        <f t="shared" si="16"/>
        <v>0</v>
      </c>
      <c r="R169" s="78" t="str">
        <f>VLOOKUP(H169,'3-Productie normen'!A:L,12,FALSE)</f>
        <v>V</v>
      </c>
      <c r="S169" s="78"/>
      <c r="U169" s="41">
        <f t="shared" si="17"/>
        <v>1963.6000000000001</v>
      </c>
    </row>
    <row r="170" spans="1:21" ht="14.1" customHeight="1">
      <c r="A170" s="54">
        <f t="shared" si="12"/>
        <v>170</v>
      </c>
      <c r="B170" s="72" t="s">
        <v>413</v>
      </c>
      <c r="C170" s="72" t="s">
        <v>414</v>
      </c>
      <c r="D170" s="413" t="s">
        <v>415</v>
      </c>
      <c r="E170" s="413">
        <v>1</v>
      </c>
      <c r="F170" s="73">
        <v>35</v>
      </c>
      <c r="G170" s="40" t="s">
        <v>232</v>
      </c>
      <c r="H170" s="40" t="s">
        <v>232</v>
      </c>
      <c r="I170" s="40" t="s">
        <v>217</v>
      </c>
      <c r="J170" s="74">
        <v>49.41</v>
      </c>
      <c r="K170" s="373">
        <f t="shared" si="13"/>
        <v>160</v>
      </c>
      <c r="L170" s="75">
        <v>160</v>
      </c>
      <c r="M170" s="75"/>
      <c r="N170" s="76" t="e">
        <f t="shared" si="14"/>
        <v>#DIV/0!</v>
      </c>
      <c r="O170" s="76">
        <f t="shared" si="15"/>
        <v>0</v>
      </c>
      <c r="P170" s="77">
        <f>IF(L170="nio",0,IF(L170&gt;0,VLOOKUP(H170,'3-Productie normen'!A:J,VLOOKUP(L170,'3-Productie normen'!$B$33:$C$38,2,FALSE),FALSE)))/VLOOKUP(B170,'2-Kosten per locatie'!$A$12:$C$27,3,FALSE)</f>
        <v>0</v>
      </c>
      <c r="Q170" s="77">
        <f t="shared" si="16"/>
        <v>0</v>
      </c>
      <c r="R170" s="78" t="str">
        <f>VLOOKUP(H170,'3-Productie normen'!A:L,12,FALSE)</f>
        <v>V</v>
      </c>
      <c r="S170" s="78"/>
      <c r="U170" s="41">
        <f t="shared" si="17"/>
        <v>7905.5999999999995</v>
      </c>
    </row>
    <row r="171" spans="1:21" ht="14.1" customHeight="1">
      <c r="A171" s="54">
        <f t="shared" si="12"/>
        <v>171</v>
      </c>
      <c r="B171" s="72" t="s">
        <v>413</v>
      </c>
      <c r="C171" s="72" t="s">
        <v>414</v>
      </c>
      <c r="D171" s="413" t="s">
        <v>415</v>
      </c>
      <c r="E171" s="413">
        <v>1</v>
      </c>
      <c r="F171" s="73">
        <v>36</v>
      </c>
      <c r="G171" s="40" t="s">
        <v>17</v>
      </c>
      <c r="H171" s="40" t="s">
        <v>17</v>
      </c>
      <c r="I171" s="40" t="s">
        <v>254</v>
      </c>
      <c r="J171" s="74">
        <v>3.72</v>
      </c>
      <c r="K171" s="373">
        <f t="shared" si="13"/>
        <v>200</v>
      </c>
      <c r="L171" s="75">
        <v>200</v>
      </c>
      <c r="M171" s="75"/>
      <c r="N171" s="76" t="e">
        <f t="shared" si="14"/>
        <v>#DIV/0!</v>
      </c>
      <c r="O171" s="76">
        <f t="shared" si="15"/>
        <v>0</v>
      </c>
      <c r="P171" s="77">
        <f>IF(L171="nio",0,IF(L171&gt;0,VLOOKUP(H171,'3-Productie normen'!A:J,VLOOKUP(L171,'3-Productie normen'!$B$33:$C$38,2,FALSE),FALSE)))/VLOOKUP(B171,'2-Kosten per locatie'!$A$12:$C$27,3,FALSE)</f>
        <v>0</v>
      </c>
      <c r="Q171" s="77">
        <f t="shared" si="16"/>
        <v>0</v>
      </c>
      <c r="R171" s="78" t="str">
        <f>VLOOKUP(H171,'3-Productie normen'!A:L,12,FALSE)</f>
        <v>V</v>
      </c>
      <c r="S171" s="78"/>
      <c r="U171" s="41">
        <f t="shared" si="17"/>
        <v>744</v>
      </c>
    </row>
    <row r="172" spans="1:21" ht="14.1" customHeight="1">
      <c r="A172" s="54">
        <f t="shared" si="12"/>
        <v>172</v>
      </c>
      <c r="B172" s="72" t="s">
        <v>413</v>
      </c>
      <c r="C172" s="72" t="s">
        <v>414</v>
      </c>
      <c r="D172" s="413" t="s">
        <v>415</v>
      </c>
      <c r="E172" s="413">
        <v>1</v>
      </c>
      <c r="F172" s="73">
        <v>37</v>
      </c>
      <c r="G172" s="40" t="s">
        <v>169</v>
      </c>
      <c r="H172" s="40" t="s">
        <v>169</v>
      </c>
      <c r="I172" s="40" t="s">
        <v>217</v>
      </c>
      <c r="J172" s="74">
        <v>15.12</v>
      </c>
      <c r="K172" s="373">
        <f t="shared" si="13"/>
        <v>200</v>
      </c>
      <c r="L172" s="75">
        <v>200</v>
      </c>
      <c r="M172" s="75"/>
      <c r="N172" s="76" t="e">
        <f t="shared" si="14"/>
        <v>#DIV/0!</v>
      </c>
      <c r="O172" s="76">
        <f t="shared" si="15"/>
        <v>0</v>
      </c>
      <c r="P172" s="77">
        <f>IF(L172="nio",0,IF(L172&gt;0,VLOOKUP(H172,'3-Productie normen'!A:J,VLOOKUP(L172,'3-Productie normen'!$B$33:$C$38,2,FALSE),FALSE)))/VLOOKUP(B172,'2-Kosten per locatie'!$A$12:$C$27,3,FALSE)</f>
        <v>0</v>
      </c>
      <c r="Q172" s="77">
        <f t="shared" si="16"/>
        <v>0</v>
      </c>
      <c r="R172" s="78" t="str">
        <f>VLOOKUP(H172,'3-Productie normen'!A:L,12,FALSE)</f>
        <v>B</v>
      </c>
      <c r="S172" s="78"/>
      <c r="U172" s="41">
        <f t="shared" si="17"/>
        <v>3024</v>
      </c>
    </row>
    <row r="173" spans="1:21" ht="14.1" customHeight="1">
      <c r="A173" s="54">
        <f t="shared" si="12"/>
        <v>173</v>
      </c>
      <c r="B173" s="72" t="s">
        <v>413</v>
      </c>
      <c r="C173" s="72" t="s">
        <v>414</v>
      </c>
      <c r="D173" s="413" t="s">
        <v>415</v>
      </c>
      <c r="E173" s="413" t="s">
        <v>89</v>
      </c>
      <c r="F173" s="73">
        <v>38</v>
      </c>
      <c r="G173" s="72" t="s">
        <v>256</v>
      </c>
      <c r="H173" s="330" t="s">
        <v>98</v>
      </c>
      <c r="I173" s="40" t="s">
        <v>254</v>
      </c>
      <c r="J173" s="74">
        <v>3.43</v>
      </c>
      <c r="K173" s="373">
        <f t="shared" si="13"/>
        <v>0</v>
      </c>
      <c r="L173" s="75" t="s">
        <v>98</v>
      </c>
      <c r="M173" s="75"/>
      <c r="N173" s="76">
        <f t="shared" si="14"/>
        <v>0</v>
      </c>
      <c r="O173" s="76">
        <f t="shared" si="15"/>
        <v>0</v>
      </c>
      <c r="P173" s="77">
        <f>IF(L173="nio",0,IF(L173&gt;0,VLOOKUP(H173,'3-Productie normen'!A:J,VLOOKUP(L173,'3-Productie normen'!$B$33:$C$38,2,FALSE),FALSE)))/VLOOKUP(B173,'2-Kosten per locatie'!$A$12:$C$27,3,FALSE)</f>
        <v>0</v>
      </c>
      <c r="Q173" s="77">
        <f t="shared" si="16"/>
        <v>0</v>
      </c>
      <c r="R173" s="78">
        <f>VLOOKUP(H173,'3-Productie normen'!A:L,12,FALSE)</f>
        <v>0</v>
      </c>
      <c r="S173" s="78"/>
      <c r="U173" s="41">
        <f t="shared" si="17"/>
        <v>0</v>
      </c>
    </row>
    <row r="174" spans="1:21" ht="14.1" customHeight="1">
      <c r="A174" s="54">
        <f t="shared" si="12"/>
        <v>174</v>
      </c>
      <c r="B174" s="72" t="s">
        <v>421</v>
      </c>
      <c r="C174" s="72"/>
      <c r="D174" s="413" t="s">
        <v>422</v>
      </c>
      <c r="E174" s="413" t="s">
        <v>89</v>
      </c>
      <c r="F174" s="73">
        <v>1</v>
      </c>
      <c r="G174" s="72" t="s">
        <v>232</v>
      </c>
      <c r="H174" s="72" t="s">
        <v>232</v>
      </c>
      <c r="I174" s="40" t="s">
        <v>217</v>
      </c>
      <c r="J174" s="74">
        <v>44.97</v>
      </c>
      <c r="K174" s="373">
        <f t="shared" si="13"/>
        <v>200</v>
      </c>
      <c r="L174" s="75">
        <v>200</v>
      </c>
      <c r="M174" s="75"/>
      <c r="N174" s="76" t="e">
        <f t="shared" si="14"/>
        <v>#DIV/0!</v>
      </c>
      <c r="O174" s="76">
        <f t="shared" si="15"/>
        <v>0</v>
      </c>
      <c r="P174" s="77">
        <f>IF(L174="nio",0,IF(L174&gt;0,VLOOKUP(H174,'3-Productie normen'!A:J,VLOOKUP(L174,'3-Productie normen'!$B$33:$C$38,2,FALSE),FALSE)))/VLOOKUP(B174,'2-Kosten per locatie'!$A$12:$C$27,3,FALSE)</f>
        <v>0</v>
      </c>
      <c r="Q174" s="77">
        <f t="shared" si="16"/>
        <v>0</v>
      </c>
      <c r="R174" s="78" t="str">
        <f>VLOOKUP(H174,'3-Productie normen'!A:L,12,FALSE)</f>
        <v>V</v>
      </c>
      <c r="S174" s="78"/>
      <c r="U174" s="41">
        <f t="shared" si="17"/>
        <v>8994</v>
      </c>
    </row>
    <row r="175" spans="1:21" ht="14.1" customHeight="1">
      <c r="A175" s="54">
        <f t="shared" si="12"/>
        <v>175</v>
      </c>
      <c r="B175" s="72" t="s">
        <v>421</v>
      </c>
      <c r="C175" s="72"/>
      <c r="D175" s="413" t="s">
        <v>422</v>
      </c>
      <c r="E175" s="413" t="s">
        <v>89</v>
      </c>
      <c r="F175" s="73" t="s">
        <v>262</v>
      </c>
      <c r="G175" s="72" t="s">
        <v>17</v>
      </c>
      <c r="H175" s="72" t="s">
        <v>17</v>
      </c>
      <c r="I175" s="40" t="s">
        <v>217</v>
      </c>
      <c r="J175" s="74">
        <v>5.27</v>
      </c>
      <c r="K175" s="373">
        <f t="shared" si="13"/>
        <v>200</v>
      </c>
      <c r="L175" s="75">
        <v>200</v>
      </c>
      <c r="M175" s="75"/>
      <c r="N175" s="76" t="e">
        <f t="shared" si="14"/>
        <v>#DIV/0!</v>
      </c>
      <c r="O175" s="76">
        <f t="shared" si="15"/>
        <v>0</v>
      </c>
      <c r="P175" s="77">
        <f>IF(L175="nio",0,IF(L175&gt;0,VLOOKUP(H175,'3-Productie normen'!A:J,VLOOKUP(L175,'3-Productie normen'!$B$33:$C$38,2,FALSE),FALSE)))/VLOOKUP(B175,'2-Kosten per locatie'!$A$12:$C$27,3,FALSE)</f>
        <v>0</v>
      </c>
      <c r="Q175" s="77">
        <f t="shared" si="16"/>
        <v>0</v>
      </c>
      <c r="R175" s="78" t="str">
        <f>VLOOKUP(H175,'3-Productie normen'!A:L,12,FALSE)</f>
        <v>V</v>
      </c>
      <c r="S175" s="78"/>
      <c r="U175" s="41">
        <f t="shared" si="17"/>
        <v>1054</v>
      </c>
    </row>
    <row r="176" spans="1:21" ht="14.1" customHeight="1">
      <c r="A176" s="54">
        <f t="shared" si="12"/>
        <v>176</v>
      </c>
      <c r="B176" s="72" t="s">
        <v>421</v>
      </c>
      <c r="C176" s="72"/>
      <c r="D176" s="413" t="s">
        <v>422</v>
      </c>
      <c r="E176" s="413" t="s">
        <v>89</v>
      </c>
      <c r="F176" s="73">
        <v>2</v>
      </c>
      <c r="G176" s="40" t="s">
        <v>232</v>
      </c>
      <c r="H176" s="40" t="s">
        <v>232</v>
      </c>
      <c r="I176" s="40" t="s">
        <v>217</v>
      </c>
      <c r="J176" s="74">
        <v>44.95</v>
      </c>
      <c r="K176" s="373">
        <f t="shared" si="13"/>
        <v>200</v>
      </c>
      <c r="L176" s="75">
        <v>200</v>
      </c>
      <c r="M176" s="75"/>
      <c r="N176" s="76" t="e">
        <f t="shared" si="14"/>
        <v>#DIV/0!</v>
      </c>
      <c r="O176" s="76">
        <f t="shared" si="15"/>
        <v>0</v>
      </c>
      <c r="P176" s="77">
        <f>IF(L176="nio",0,IF(L176&gt;0,VLOOKUP(H176,'3-Productie normen'!A:J,VLOOKUP(L176,'3-Productie normen'!$B$33:$C$38,2,FALSE),FALSE)))/VLOOKUP(B176,'2-Kosten per locatie'!$A$12:$C$27,3,FALSE)</f>
        <v>0</v>
      </c>
      <c r="Q176" s="77">
        <f t="shared" si="16"/>
        <v>0</v>
      </c>
      <c r="R176" s="78" t="str">
        <f>VLOOKUP(H176,'3-Productie normen'!A:L,12,FALSE)</f>
        <v>V</v>
      </c>
      <c r="S176" s="78"/>
      <c r="U176" s="41">
        <f t="shared" si="17"/>
        <v>8990</v>
      </c>
    </row>
    <row r="177" spans="1:21" ht="14.1" customHeight="1">
      <c r="A177" s="54">
        <f t="shared" si="12"/>
        <v>177</v>
      </c>
      <c r="B177" s="72" t="s">
        <v>421</v>
      </c>
      <c r="C177" s="72"/>
      <c r="D177" s="413" t="s">
        <v>422</v>
      </c>
      <c r="E177" s="413" t="s">
        <v>89</v>
      </c>
      <c r="F177" s="73" t="s">
        <v>274</v>
      </c>
      <c r="G177" s="40" t="s">
        <v>17</v>
      </c>
      <c r="H177" s="40" t="s">
        <v>17</v>
      </c>
      <c r="I177" s="40" t="s">
        <v>217</v>
      </c>
      <c r="J177" s="74">
        <v>2.4700000000000002</v>
      </c>
      <c r="K177" s="373">
        <f t="shared" si="13"/>
        <v>200</v>
      </c>
      <c r="L177" s="75">
        <v>200</v>
      </c>
      <c r="M177" s="75"/>
      <c r="N177" s="76" t="e">
        <f t="shared" si="14"/>
        <v>#DIV/0!</v>
      </c>
      <c r="O177" s="76">
        <f t="shared" si="15"/>
        <v>0</v>
      </c>
      <c r="P177" s="77">
        <f>IF(L177="nio",0,IF(L177&gt;0,VLOOKUP(H177,'3-Productie normen'!A:J,VLOOKUP(L177,'3-Productie normen'!$B$33:$C$38,2,FALSE),FALSE)))/VLOOKUP(B177,'2-Kosten per locatie'!$A$12:$C$27,3,FALSE)</f>
        <v>0</v>
      </c>
      <c r="Q177" s="77">
        <f t="shared" si="16"/>
        <v>0</v>
      </c>
      <c r="R177" s="78" t="str">
        <f>VLOOKUP(H177,'3-Productie normen'!A:L,12,FALSE)</f>
        <v>V</v>
      </c>
      <c r="S177" s="78"/>
      <c r="U177" s="41">
        <f t="shared" si="17"/>
        <v>494.00000000000006</v>
      </c>
    </row>
    <row r="178" spans="1:21" ht="14.1" customHeight="1">
      <c r="A178" s="54">
        <f t="shared" si="12"/>
        <v>178</v>
      </c>
      <c r="B178" s="72" t="s">
        <v>421</v>
      </c>
      <c r="C178" s="72"/>
      <c r="D178" s="413" t="s">
        <v>422</v>
      </c>
      <c r="E178" s="413" t="s">
        <v>89</v>
      </c>
      <c r="F178" s="73">
        <v>3</v>
      </c>
      <c r="G178" s="40" t="s">
        <v>232</v>
      </c>
      <c r="H178" s="40" t="s">
        <v>232</v>
      </c>
      <c r="I178" s="40" t="s">
        <v>217</v>
      </c>
      <c r="J178" s="74">
        <v>45.75</v>
      </c>
      <c r="K178" s="373">
        <f t="shared" si="13"/>
        <v>200</v>
      </c>
      <c r="L178" s="75">
        <v>200</v>
      </c>
      <c r="M178" s="75"/>
      <c r="N178" s="76" t="e">
        <f t="shared" si="14"/>
        <v>#DIV/0!</v>
      </c>
      <c r="O178" s="76">
        <f t="shared" si="15"/>
        <v>0</v>
      </c>
      <c r="P178" s="77">
        <f>IF(L178="nio",0,IF(L178&gt;0,VLOOKUP(H178,'3-Productie normen'!A:J,VLOOKUP(L178,'3-Productie normen'!$B$33:$C$38,2,FALSE),FALSE)))/VLOOKUP(B178,'2-Kosten per locatie'!$A$12:$C$27,3,FALSE)</f>
        <v>0</v>
      </c>
      <c r="Q178" s="77">
        <f t="shared" si="16"/>
        <v>0</v>
      </c>
      <c r="R178" s="78" t="str">
        <f>VLOOKUP(H178,'3-Productie normen'!A:L,12,FALSE)</f>
        <v>V</v>
      </c>
      <c r="S178" s="78"/>
      <c r="U178" s="41">
        <f t="shared" si="17"/>
        <v>9150</v>
      </c>
    </row>
    <row r="179" spans="1:21" ht="14.1" customHeight="1">
      <c r="A179" s="54">
        <f t="shared" si="12"/>
        <v>179</v>
      </c>
      <c r="B179" s="72" t="s">
        <v>421</v>
      </c>
      <c r="C179" s="72"/>
      <c r="D179" s="413" t="s">
        <v>422</v>
      </c>
      <c r="E179" s="413" t="s">
        <v>89</v>
      </c>
      <c r="F179" s="73" t="s">
        <v>263</v>
      </c>
      <c r="G179" s="40" t="s">
        <v>225</v>
      </c>
      <c r="H179" s="40" t="s">
        <v>225</v>
      </c>
      <c r="I179" s="40" t="s">
        <v>217</v>
      </c>
      <c r="J179" s="74">
        <v>64.03</v>
      </c>
      <c r="K179" s="373">
        <f t="shared" si="13"/>
        <v>200</v>
      </c>
      <c r="L179" s="75">
        <v>200</v>
      </c>
      <c r="M179" s="75"/>
      <c r="N179" s="76" t="e">
        <f t="shared" si="14"/>
        <v>#DIV/0!</v>
      </c>
      <c r="O179" s="76">
        <f t="shared" si="15"/>
        <v>0</v>
      </c>
      <c r="P179" s="77">
        <f>IF(L179="nio",0,IF(L179&gt;0,VLOOKUP(H179,'3-Productie normen'!A:J,VLOOKUP(L179,'3-Productie normen'!$B$33:$C$38,2,FALSE),FALSE)))/VLOOKUP(B179,'2-Kosten per locatie'!$A$12:$C$27,3,FALSE)</f>
        <v>0</v>
      </c>
      <c r="Q179" s="77">
        <f t="shared" si="16"/>
        <v>0</v>
      </c>
      <c r="R179" s="78" t="str">
        <f>VLOOKUP(H179,'3-Productie normen'!A:L,12,FALSE)</f>
        <v>V</v>
      </c>
      <c r="S179" s="78"/>
      <c r="U179" s="41">
        <f t="shared" si="17"/>
        <v>12806</v>
      </c>
    </row>
    <row r="180" spans="1:21" ht="14.1" customHeight="1">
      <c r="A180" s="54">
        <f t="shared" si="12"/>
        <v>180</v>
      </c>
      <c r="B180" s="72" t="s">
        <v>421</v>
      </c>
      <c r="C180" s="72"/>
      <c r="D180" s="413" t="s">
        <v>422</v>
      </c>
      <c r="E180" s="413" t="s">
        <v>89</v>
      </c>
      <c r="F180" s="73">
        <v>4</v>
      </c>
      <c r="G180" s="80" t="s">
        <v>232</v>
      </c>
      <c r="H180" s="80" t="s">
        <v>232</v>
      </c>
      <c r="I180" s="40" t="s">
        <v>217</v>
      </c>
      <c r="J180" s="74">
        <v>41.92</v>
      </c>
      <c r="K180" s="373">
        <f t="shared" si="13"/>
        <v>200</v>
      </c>
      <c r="L180" s="75">
        <v>200</v>
      </c>
      <c r="M180" s="75"/>
      <c r="N180" s="76" t="e">
        <f t="shared" si="14"/>
        <v>#DIV/0!</v>
      </c>
      <c r="O180" s="76">
        <f t="shared" si="15"/>
        <v>0</v>
      </c>
      <c r="P180" s="77">
        <f>IF(L180="nio",0,IF(L180&gt;0,VLOOKUP(H180,'3-Productie normen'!A:J,VLOOKUP(L180,'3-Productie normen'!$B$33:$C$38,2,FALSE),FALSE)))/VLOOKUP(B180,'2-Kosten per locatie'!$A$12:$C$27,3,FALSE)</f>
        <v>0</v>
      </c>
      <c r="Q180" s="77">
        <f t="shared" si="16"/>
        <v>0</v>
      </c>
      <c r="R180" s="78" t="str">
        <f>VLOOKUP(H180,'3-Productie normen'!A:L,12,FALSE)</f>
        <v>V</v>
      </c>
      <c r="S180" s="78"/>
      <c r="U180" s="41">
        <f t="shared" si="17"/>
        <v>8384</v>
      </c>
    </row>
    <row r="181" spans="1:21" ht="14.1" customHeight="1">
      <c r="A181" s="54">
        <f t="shared" si="12"/>
        <v>181</v>
      </c>
      <c r="B181" s="72" t="s">
        <v>421</v>
      </c>
      <c r="C181" s="72"/>
      <c r="D181" s="413" t="s">
        <v>422</v>
      </c>
      <c r="E181" s="413" t="s">
        <v>89</v>
      </c>
      <c r="F181" s="73" t="s">
        <v>264</v>
      </c>
      <c r="G181" s="40" t="s">
        <v>253</v>
      </c>
      <c r="H181" s="40" t="s">
        <v>228</v>
      </c>
      <c r="I181" s="81" t="s">
        <v>217</v>
      </c>
      <c r="J181" s="74">
        <v>5.46</v>
      </c>
      <c r="K181" s="373">
        <f t="shared" si="13"/>
        <v>200</v>
      </c>
      <c r="L181" s="75">
        <v>200</v>
      </c>
      <c r="M181" s="75"/>
      <c r="N181" s="76" t="e">
        <f t="shared" si="14"/>
        <v>#DIV/0!</v>
      </c>
      <c r="O181" s="76">
        <f t="shared" si="15"/>
        <v>0</v>
      </c>
      <c r="P181" s="77">
        <f>IF(L181="nio",0,IF(L181&gt;0,VLOOKUP(H181,'3-Productie normen'!A:J,VLOOKUP(L181,'3-Productie normen'!$B$33:$C$38,2,FALSE),FALSE)))/VLOOKUP(B181,'2-Kosten per locatie'!$A$12:$C$27,3,FALSE)</f>
        <v>0</v>
      </c>
      <c r="Q181" s="77">
        <f t="shared" si="16"/>
        <v>0</v>
      </c>
      <c r="R181" s="78" t="str">
        <f>VLOOKUP(H181,'3-Productie normen'!A:L,12,FALSE)</f>
        <v>V</v>
      </c>
      <c r="S181" s="78"/>
      <c r="U181" s="41">
        <f t="shared" si="17"/>
        <v>1092</v>
      </c>
    </row>
    <row r="182" spans="1:21" ht="14.1" customHeight="1">
      <c r="A182" s="54">
        <f t="shared" si="12"/>
        <v>182</v>
      </c>
      <c r="B182" s="72" t="s">
        <v>421</v>
      </c>
      <c r="C182" s="72"/>
      <c r="D182" s="413" t="s">
        <v>422</v>
      </c>
      <c r="E182" s="413" t="s">
        <v>89</v>
      </c>
      <c r="F182" s="82" t="s">
        <v>423</v>
      </c>
      <c r="G182" s="83" t="s">
        <v>225</v>
      </c>
      <c r="H182" s="83" t="s">
        <v>225</v>
      </c>
      <c r="I182" s="40" t="s">
        <v>217</v>
      </c>
      <c r="J182" s="74">
        <v>44.89</v>
      </c>
      <c r="K182" s="373">
        <f t="shared" si="13"/>
        <v>200</v>
      </c>
      <c r="L182" s="75">
        <v>200</v>
      </c>
      <c r="M182" s="75"/>
      <c r="N182" s="76" t="e">
        <f t="shared" si="14"/>
        <v>#DIV/0!</v>
      </c>
      <c r="O182" s="76">
        <f t="shared" si="15"/>
        <v>0</v>
      </c>
      <c r="P182" s="77">
        <f>IF(L182="nio",0,IF(L182&gt;0,VLOOKUP(H182,'3-Productie normen'!A:J,VLOOKUP(L182,'3-Productie normen'!$B$33:$C$38,2,FALSE),FALSE)))/VLOOKUP(B182,'2-Kosten per locatie'!$A$12:$C$27,3,FALSE)</f>
        <v>0</v>
      </c>
      <c r="Q182" s="77">
        <f t="shared" si="16"/>
        <v>0</v>
      </c>
      <c r="R182" s="78" t="str">
        <f>VLOOKUP(H182,'3-Productie normen'!A:L,12,FALSE)</f>
        <v>V</v>
      </c>
      <c r="S182" s="78"/>
      <c r="U182" s="41">
        <f t="shared" si="17"/>
        <v>8978</v>
      </c>
    </row>
    <row r="183" spans="1:21" ht="14.1" customHeight="1">
      <c r="A183" s="54">
        <f t="shared" si="12"/>
        <v>183</v>
      </c>
      <c r="B183" s="72" t="s">
        <v>421</v>
      </c>
      <c r="C183" s="72"/>
      <c r="D183" s="413" t="s">
        <v>422</v>
      </c>
      <c r="E183" s="413" t="s">
        <v>89</v>
      </c>
      <c r="F183" s="73">
        <v>6</v>
      </c>
      <c r="G183" s="40" t="s">
        <v>232</v>
      </c>
      <c r="H183" s="40" t="s">
        <v>232</v>
      </c>
      <c r="I183" s="40" t="s">
        <v>217</v>
      </c>
      <c r="J183" s="74">
        <v>45</v>
      </c>
      <c r="K183" s="373">
        <f t="shared" si="13"/>
        <v>200</v>
      </c>
      <c r="L183" s="75">
        <v>200</v>
      </c>
      <c r="M183" s="75"/>
      <c r="N183" s="76" t="e">
        <f t="shared" si="14"/>
        <v>#DIV/0!</v>
      </c>
      <c r="O183" s="76">
        <f t="shared" si="15"/>
        <v>0</v>
      </c>
      <c r="P183" s="77">
        <f>IF(L183="nio",0,IF(L183&gt;0,VLOOKUP(H183,'3-Productie normen'!A:J,VLOOKUP(L183,'3-Productie normen'!$B$33:$C$38,2,FALSE),FALSE)))/VLOOKUP(B183,'2-Kosten per locatie'!$A$12:$C$27,3,FALSE)</f>
        <v>0</v>
      </c>
      <c r="Q183" s="77">
        <f t="shared" si="16"/>
        <v>0</v>
      </c>
      <c r="R183" s="78" t="str">
        <f>VLOOKUP(H183,'3-Productie normen'!A:L,12,FALSE)</f>
        <v>V</v>
      </c>
      <c r="S183" s="78"/>
      <c r="U183" s="41">
        <f t="shared" si="17"/>
        <v>9000</v>
      </c>
    </row>
    <row r="184" spans="1:21" ht="14.1" customHeight="1">
      <c r="A184" s="54">
        <f t="shared" si="12"/>
        <v>184</v>
      </c>
      <c r="B184" s="72" t="s">
        <v>421</v>
      </c>
      <c r="C184" s="72"/>
      <c r="D184" s="413" t="s">
        <v>422</v>
      </c>
      <c r="E184" s="413" t="s">
        <v>89</v>
      </c>
      <c r="F184" s="73" t="s">
        <v>416</v>
      </c>
      <c r="G184" s="72" t="s">
        <v>251</v>
      </c>
      <c r="H184" s="72" t="s">
        <v>90</v>
      </c>
      <c r="I184" s="40" t="s">
        <v>222</v>
      </c>
      <c r="J184" s="74">
        <v>5.62</v>
      </c>
      <c r="K184" s="373">
        <f t="shared" si="13"/>
        <v>200</v>
      </c>
      <c r="L184" s="75">
        <v>200</v>
      </c>
      <c r="M184" s="75"/>
      <c r="N184" s="76" t="e">
        <f t="shared" si="14"/>
        <v>#DIV/0!</v>
      </c>
      <c r="O184" s="76">
        <f t="shared" si="15"/>
        <v>0</v>
      </c>
      <c r="P184" s="77">
        <f>IF(L184="nio",0,IF(L184&gt;0,VLOOKUP(H184,'3-Productie normen'!A:J,VLOOKUP(L184,'3-Productie normen'!$B$33:$C$38,2,FALSE),FALSE)))/VLOOKUP(B184,'2-Kosten per locatie'!$A$12:$C$27,3,FALSE)</f>
        <v>0</v>
      </c>
      <c r="Q184" s="77">
        <f t="shared" si="16"/>
        <v>0</v>
      </c>
      <c r="R184" s="78" t="str">
        <f>VLOOKUP(H184,'3-Productie normen'!A:L,12,FALSE)</f>
        <v>V</v>
      </c>
      <c r="S184" s="78"/>
      <c r="U184" s="41">
        <f t="shared" si="17"/>
        <v>1124</v>
      </c>
    </row>
    <row r="185" spans="1:21" ht="14.1" customHeight="1">
      <c r="A185" s="54">
        <f t="shared" si="12"/>
        <v>185</v>
      </c>
      <c r="B185" s="72" t="s">
        <v>421</v>
      </c>
      <c r="C185" s="72"/>
      <c r="D185" s="413" t="s">
        <v>422</v>
      </c>
      <c r="E185" s="413" t="s">
        <v>89</v>
      </c>
      <c r="F185" s="73">
        <v>7</v>
      </c>
      <c r="G185" s="72" t="s">
        <v>232</v>
      </c>
      <c r="H185" s="72" t="s">
        <v>232</v>
      </c>
      <c r="I185" s="40" t="s">
        <v>217</v>
      </c>
      <c r="J185" s="74">
        <v>45.59</v>
      </c>
      <c r="K185" s="373">
        <f t="shared" si="13"/>
        <v>200</v>
      </c>
      <c r="L185" s="75">
        <v>200</v>
      </c>
      <c r="M185" s="75"/>
      <c r="N185" s="76" t="e">
        <f t="shared" si="14"/>
        <v>#DIV/0!</v>
      </c>
      <c r="O185" s="76">
        <f t="shared" si="15"/>
        <v>0</v>
      </c>
      <c r="P185" s="77">
        <f>IF(L185="nio",0,IF(L185&gt;0,VLOOKUP(H185,'3-Productie normen'!A:J,VLOOKUP(L185,'3-Productie normen'!$B$33:$C$38,2,FALSE),FALSE)))/VLOOKUP(B185,'2-Kosten per locatie'!$A$12:$C$27,3,FALSE)</f>
        <v>0</v>
      </c>
      <c r="Q185" s="77">
        <f t="shared" si="16"/>
        <v>0</v>
      </c>
      <c r="R185" s="78" t="str">
        <f>VLOOKUP(H185,'3-Productie normen'!A:L,12,FALSE)</f>
        <v>V</v>
      </c>
      <c r="S185" s="78"/>
      <c r="U185" s="41">
        <f t="shared" si="17"/>
        <v>9118</v>
      </c>
    </row>
    <row r="186" spans="1:21" ht="14.1" customHeight="1">
      <c r="A186" s="54">
        <f t="shared" si="12"/>
        <v>186</v>
      </c>
      <c r="B186" s="72" t="s">
        <v>421</v>
      </c>
      <c r="C186" s="72"/>
      <c r="D186" s="413" t="s">
        <v>422</v>
      </c>
      <c r="E186" s="413" t="s">
        <v>89</v>
      </c>
      <c r="F186" s="73">
        <v>8</v>
      </c>
      <c r="G186" s="72" t="s">
        <v>253</v>
      </c>
      <c r="H186" s="72" t="s">
        <v>228</v>
      </c>
      <c r="I186" s="40" t="s">
        <v>217</v>
      </c>
      <c r="J186" s="74">
        <v>35.340000000000003</v>
      </c>
      <c r="K186" s="373">
        <f t="shared" si="13"/>
        <v>200</v>
      </c>
      <c r="L186" s="75">
        <v>200</v>
      </c>
      <c r="M186" s="75"/>
      <c r="N186" s="76" t="e">
        <f t="shared" si="14"/>
        <v>#DIV/0!</v>
      </c>
      <c r="O186" s="76">
        <f t="shared" si="15"/>
        <v>0</v>
      </c>
      <c r="P186" s="77">
        <f>IF(L186="nio",0,IF(L186&gt;0,VLOOKUP(H186,'3-Productie normen'!A:J,VLOOKUP(L186,'3-Productie normen'!$B$33:$C$38,2,FALSE),FALSE)))/VLOOKUP(B186,'2-Kosten per locatie'!$A$12:$C$27,3,FALSE)</f>
        <v>0</v>
      </c>
      <c r="Q186" s="77">
        <f t="shared" si="16"/>
        <v>0</v>
      </c>
      <c r="R186" s="78" t="str">
        <f>VLOOKUP(H186,'3-Productie normen'!A:L,12,FALSE)</f>
        <v>V</v>
      </c>
      <c r="S186" s="78"/>
      <c r="U186" s="41">
        <f t="shared" si="17"/>
        <v>7068.0000000000009</v>
      </c>
    </row>
    <row r="187" spans="1:21" ht="14.1" customHeight="1">
      <c r="A187" s="54">
        <f t="shared" si="12"/>
        <v>187</v>
      </c>
      <c r="B187" s="72" t="s">
        <v>421</v>
      </c>
      <c r="C187" s="72"/>
      <c r="D187" s="413" t="s">
        <v>422</v>
      </c>
      <c r="E187" s="413" t="s">
        <v>89</v>
      </c>
      <c r="F187" s="73">
        <v>9</v>
      </c>
      <c r="G187" s="40" t="s">
        <v>256</v>
      </c>
      <c r="H187" s="330" t="s">
        <v>98</v>
      </c>
      <c r="I187" s="40" t="s">
        <v>217</v>
      </c>
      <c r="J187" s="74">
        <v>2.14</v>
      </c>
      <c r="K187" s="373">
        <f t="shared" si="13"/>
        <v>0</v>
      </c>
      <c r="L187" s="75" t="s">
        <v>98</v>
      </c>
      <c r="M187" s="75"/>
      <c r="N187" s="76">
        <f t="shared" si="14"/>
        <v>0</v>
      </c>
      <c r="O187" s="76">
        <f t="shared" si="15"/>
        <v>0</v>
      </c>
      <c r="P187" s="77">
        <f>IF(L187="nio",0,IF(L187&gt;0,VLOOKUP(H187,'3-Productie normen'!A:J,VLOOKUP(L187,'3-Productie normen'!$B$33:$C$38,2,FALSE),FALSE)))/VLOOKUP(B187,'2-Kosten per locatie'!$A$12:$C$27,3,FALSE)</f>
        <v>0</v>
      </c>
      <c r="Q187" s="77">
        <f t="shared" si="16"/>
        <v>0</v>
      </c>
      <c r="R187" s="78">
        <f>VLOOKUP(H187,'3-Productie normen'!A:L,12,FALSE)</f>
        <v>0</v>
      </c>
      <c r="S187" s="78"/>
      <c r="U187" s="41">
        <f t="shared" si="17"/>
        <v>0</v>
      </c>
    </row>
    <row r="188" spans="1:21" ht="14.1" customHeight="1">
      <c r="A188" s="54">
        <f t="shared" si="12"/>
        <v>188</v>
      </c>
      <c r="B188" s="72" t="s">
        <v>421</v>
      </c>
      <c r="C188" s="72"/>
      <c r="D188" s="413" t="s">
        <v>422</v>
      </c>
      <c r="E188" s="413" t="s">
        <v>89</v>
      </c>
      <c r="F188" s="73">
        <v>10</v>
      </c>
      <c r="G188" s="40" t="s">
        <v>17</v>
      </c>
      <c r="H188" s="40" t="s">
        <v>17</v>
      </c>
      <c r="I188" s="40" t="s">
        <v>217</v>
      </c>
      <c r="J188" s="74">
        <v>3.82</v>
      </c>
      <c r="K188" s="373">
        <f t="shared" si="13"/>
        <v>200</v>
      </c>
      <c r="L188" s="75">
        <v>200</v>
      </c>
      <c r="M188" s="75"/>
      <c r="N188" s="76" t="e">
        <f t="shared" si="14"/>
        <v>#DIV/0!</v>
      </c>
      <c r="O188" s="76">
        <f t="shared" si="15"/>
        <v>0</v>
      </c>
      <c r="P188" s="77">
        <f>IF(L188="nio",0,IF(L188&gt;0,VLOOKUP(H188,'3-Productie normen'!A:J,VLOOKUP(L188,'3-Productie normen'!$B$33:$C$38,2,FALSE),FALSE)))/VLOOKUP(B188,'2-Kosten per locatie'!$A$12:$C$27,3,FALSE)</f>
        <v>0</v>
      </c>
      <c r="Q188" s="77">
        <f t="shared" si="16"/>
        <v>0</v>
      </c>
      <c r="R188" s="78" t="str">
        <f>VLOOKUP(H188,'3-Productie normen'!A:L,12,FALSE)</f>
        <v>V</v>
      </c>
      <c r="S188" s="78"/>
      <c r="U188" s="41">
        <f t="shared" si="17"/>
        <v>764</v>
      </c>
    </row>
    <row r="189" spans="1:21" ht="14.1" customHeight="1">
      <c r="A189" s="54">
        <f t="shared" si="12"/>
        <v>189</v>
      </c>
      <c r="B189" s="72" t="s">
        <v>421</v>
      </c>
      <c r="C189" s="72"/>
      <c r="D189" s="413" t="s">
        <v>422</v>
      </c>
      <c r="E189" s="413" t="s">
        <v>89</v>
      </c>
      <c r="F189" s="73">
        <v>11</v>
      </c>
      <c r="G189" s="40" t="s">
        <v>252</v>
      </c>
      <c r="H189" s="40" t="s">
        <v>230</v>
      </c>
      <c r="I189" s="40" t="s">
        <v>217</v>
      </c>
      <c r="J189" s="74">
        <v>183.71</v>
      </c>
      <c r="K189" s="373">
        <f t="shared" si="13"/>
        <v>200</v>
      </c>
      <c r="L189" s="75">
        <v>200</v>
      </c>
      <c r="M189" s="75"/>
      <c r="N189" s="76" t="e">
        <f t="shared" si="14"/>
        <v>#DIV/0!</v>
      </c>
      <c r="O189" s="76">
        <f t="shared" si="15"/>
        <v>0</v>
      </c>
      <c r="P189" s="77">
        <f>IF(L189="nio",0,IF(L189&gt;0,VLOOKUP(H189,'3-Productie normen'!A:J,VLOOKUP(L189,'3-Productie normen'!$B$33:$C$38,2,FALSE),FALSE)))/VLOOKUP(B189,'2-Kosten per locatie'!$A$12:$C$27,3,FALSE)</f>
        <v>0</v>
      </c>
      <c r="Q189" s="77">
        <f t="shared" si="16"/>
        <v>0</v>
      </c>
      <c r="R189" s="78" t="str">
        <f>VLOOKUP(H189,'3-Productie normen'!A:L,12,FALSE)</f>
        <v>V</v>
      </c>
      <c r="S189" s="78"/>
      <c r="U189" s="41">
        <f t="shared" si="17"/>
        <v>36742</v>
      </c>
    </row>
    <row r="190" spans="1:21" ht="14.1" customHeight="1">
      <c r="A190" s="54">
        <f t="shared" si="12"/>
        <v>190</v>
      </c>
      <c r="B190" s="72" t="s">
        <v>421</v>
      </c>
      <c r="C190" s="72"/>
      <c r="D190" s="413" t="s">
        <v>422</v>
      </c>
      <c r="E190" s="413" t="s">
        <v>89</v>
      </c>
      <c r="F190" s="73">
        <v>12</v>
      </c>
      <c r="G190" s="40" t="s">
        <v>169</v>
      </c>
      <c r="H190" s="40" t="s">
        <v>169</v>
      </c>
      <c r="I190" s="40" t="s">
        <v>217</v>
      </c>
      <c r="J190" s="74">
        <v>13.91</v>
      </c>
      <c r="K190" s="373">
        <f t="shared" si="13"/>
        <v>200</v>
      </c>
      <c r="L190" s="75">
        <v>200</v>
      </c>
      <c r="M190" s="75"/>
      <c r="N190" s="76" t="e">
        <f t="shared" si="14"/>
        <v>#DIV/0!</v>
      </c>
      <c r="O190" s="76">
        <f t="shared" si="15"/>
        <v>0</v>
      </c>
      <c r="P190" s="77">
        <f>IF(L190="nio",0,IF(L190&gt;0,VLOOKUP(H190,'3-Productie normen'!A:J,VLOOKUP(L190,'3-Productie normen'!$B$33:$C$38,2,FALSE),FALSE)))/VLOOKUP(B190,'2-Kosten per locatie'!$A$12:$C$27,3,FALSE)</f>
        <v>0</v>
      </c>
      <c r="Q190" s="77">
        <f t="shared" si="16"/>
        <v>0</v>
      </c>
      <c r="R190" s="78" t="str">
        <f>VLOOKUP(H190,'3-Productie normen'!A:L,12,FALSE)</f>
        <v>B</v>
      </c>
      <c r="S190" s="78"/>
      <c r="U190" s="41">
        <f t="shared" si="17"/>
        <v>2782</v>
      </c>
    </row>
    <row r="191" spans="1:21" ht="14.1" customHeight="1">
      <c r="A191" s="54">
        <f t="shared" si="12"/>
        <v>191</v>
      </c>
      <c r="B191" s="72" t="s">
        <v>421</v>
      </c>
      <c r="C191" s="72"/>
      <c r="D191" s="413" t="s">
        <v>422</v>
      </c>
      <c r="E191" s="413" t="s">
        <v>89</v>
      </c>
      <c r="F191" s="73">
        <v>13</v>
      </c>
      <c r="G191" s="80" t="s">
        <v>169</v>
      </c>
      <c r="H191" s="80" t="s">
        <v>169</v>
      </c>
      <c r="I191" s="40" t="s">
        <v>217</v>
      </c>
      <c r="J191" s="74">
        <v>13.79</v>
      </c>
      <c r="K191" s="373">
        <f t="shared" si="13"/>
        <v>200</v>
      </c>
      <c r="L191" s="75">
        <v>200</v>
      </c>
      <c r="M191" s="75"/>
      <c r="N191" s="76" t="e">
        <f t="shared" si="14"/>
        <v>#DIV/0!</v>
      </c>
      <c r="O191" s="76">
        <f t="shared" si="15"/>
        <v>0</v>
      </c>
      <c r="P191" s="77">
        <f>IF(L191="nio",0,IF(L191&gt;0,VLOOKUP(H191,'3-Productie normen'!A:J,VLOOKUP(L191,'3-Productie normen'!$B$33:$C$38,2,FALSE),FALSE)))/VLOOKUP(B191,'2-Kosten per locatie'!$A$12:$C$27,3,FALSE)</f>
        <v>0</v>
      </c>
      <c r="Q191" s="77">
        <f t="shared" si="16"/>
        <v>0</v>
      </c>
      <c r="R191" s="78" t="str">
        <f>VLOOKUP(H191,'3-Productie normen'!A:L,12,FALSE)</f>
        <v>B</v>
      </c>
      <c r="S191" s="78"/>
      <c r="U191" s="41">
        <f t="shared" si="17"/>
        <v>2758</v>
      </c>
    </row>
    <row r="192" spans="1:21" ht="14.1" customHeight="1">
      <c r="A192" s="54">
        <f t="shared" si="12"/>
        <v>192</v>
      </c>
      <c r="B192" s="72" t="s">
        <v>421</v>
      </c>
      <c r="C192" s="72"/>
      <c r="D192" s="413" t="s">
        <v>422</v>
      </c>
      <c r="E192" s="413" t="s">
        <v>89</v>
      </c>
      <c r="F192" s="73">
        <v>14</v>
      </c>
      <c r="G192" s="40" t="s">
        <v>17</v>
      </c>
      <c r="H192" s="40" t="s">
        <v>17</v>
      </c>
      <c r="I192" s="81" t="s">
        <v>217</v>
      </c>
      <c r="J192" s="74">
        <v>6.05</v>
      </c>
      <c r="K192" s="373">
        <f t="shared" si="13"/>
        <v>200</v>
      </c>
      <c r="L192" s="75">
        <v>200</v>
      </c>
      <c r="M192" s="75"/>
      <c r="N192" s="76" t="e">
        <f t="shared" si="14"/>
        <v>#DIV/0!</v>
      </c>
      <c r="O192" s="76">
        <f t="shared" si="15"/>
        <v>0</v>
      </c>
      <c r="P192" s="77">
        <f>IF(L192="nio",0,IF(L192&gt;0,VLOOKUP(H192,'3-Productie normen'!A:J,VLOOKUP(L192,'3-Productie normen'!$B$33:$C$38,2,FALSE),FALSE)))/VLOOKUP(B192,'2-Kosten per locatie'!$A$12:$C$27,3,FALSE)</f>
        <v>0</v>
      </c>
      <c r="Q192" s="77">
        <f t="shared" si="16"/>
        <v>0</v>
      </c>
      <c r="R192" s="78" t="str">
        <f>VLOOKUP(H192,'3-Productie normen'!A:L,12,FALSE)</f>
        <v>V</v>
      </c>
      <c r="S192" s="78"/>
      <c r="U192" s="41">
        <f t="shared" si="17"/>
        <v>1210</v>
      </c>
    </row>
    <row r="193" spans="1:21" ht="14.1" customHeight="1">
      <c r="A193" s="54">
        <f t="shared" si="12"/>
        <v>193</v>
      </c>
      <c r="B193" s="72" t="s">
        <v>421</v>
      </c>
      <c r="C193" s="72"/>
      <c r="D193" s="413" t="s">
        <v>422</v>
      </c>
      <c r="E193" s="413" t="s">
        <v>89</v>
      </c>
      <c r="F193" s="73">
        <v>15</v>
      </c>
      <c r="G193" s="72" t="s">
        <v>17</v>
      </c>
      <c r="H193" s="72" t="s">
        <v>17</v>
      </c>
      <c r="I193" s="40" t="s">
        <v>217</v>
      </c>
      <c r="J193" s="74">
        <v>6.05</v>
      </c>
      <c r="K193" s="373">
        <f t="shared" si="13"/>
        <v>200</v>
      </c>
      <c r="L193" s="75">
        <v>200</v>
      </c>
      <c r="M193" s="75"/>
      <c r="N193" s="76" t="e">
        <f t="shared" si="14"/>
        <v>#DIV/0!</v>
      </c>
      <c r="O193" s="76">
        <f t="shared" si="15"/>
        <v>0</v>
      </c>
      <c r="P193" s="77">
        <f>IF(L193="nio",0,IF(L193&gt;0,VLOOKUP(H193,'3-Productie normen'!A:J,VLOOKUP(L193,'3-Productie normen'!$B$33:$C$38,2,FALSE),FALSE)))/VLOOKUP(B193,'2-Kosten per locatie'!$A$12:$C$27,3,FALSE)</f>
        <v>0</v>
      </c>
      <c r="Q193" s="77">
        <f t="shared" si="16"/>
        <v>0</v>
      </c>
      <c r="R193" s="78" t="str">
        <f>VLOOKUP(H193,'3-Productie normen'!A:L,12,FALSE)</f>
        <v>V</v>
      </c>
      <c r="S193" s="78"/>
      <c r="U193" s="41">
        <f t="shared" si="17"/>
        <v>1210</v>
      </c>
    </row>
    <row r="194" spans="1:21" ht="14.1" customHeight="1">
      <c r="A194" s="54">
        <f t="shared" si="12"/>
        <v>194</v>
      </c>
      <c r="B194" s="72" t="s">
        <v>421</v>
      </c>
      <c r="C194" s="72"/>
      <c r="D194" s="413" t="s">
        <v>422</v>
      </c>
      <c r="E194" s="413" t="s">
        <v>89</v>
      </c>
      <c r="F194" s="73">
        <v>16</v>
      </c>
      <c r="G194" s="72" t="s">
        <v>251</v>
      </c>
      <c r="H194" s="72" t="s">
        <v>90</v>
      </c>
      <c r="I194" s="40" t="s">
        <v>233</v>
      </c>
      <c r="J194" s="74">
        <v>4.49</v>
      </c>
      <c r="K194" s="373">
        <f t="shared" si="13"/>
        <v>200</v>
      </c>
      <c r="L194" s="75">
        <v>200</v>
      </c>
      <c r="M194" s="75"/>
      <c r="N194" s="76" t="e">
        <f t="shared" si="14"/>
        <v>#DIV/0!</v>
      </c>
      <c r="O194" s="76">
        <f t="shared" si="15"/>
        <v>0</v>
      </c>
      <c r="P194" s="77">
        <f>IF(L194="nio",0,IF(L194&gt;0,VLOOKUP(H194,'3-Productie normen'!A:J,VLOOKUP(L194,'3-Productie normen'!$B$33:$C$38,2,FALSE),FALSE)))/VLOOKUP(B194,'2-Kosten per locatie'!$A$12:$C$27,3,FALSE)</f>
        <v>0</v>
      </c>
      <c r="Q194" s="77">
        <f t="shared" si="16"/>
        <v>0</v>
      </c>
      <c r="R194" s="78" t="str">
        <f>VLOOKUP(H194,'3-Productie normen'!A:L,12,FALSE)</f>
        <v>V</v>
      </c>
      <c r="S194" s="78"/>
      <c r="U194" s="41">
        <f t="shared" si="17"/>
        <v>898</v>
      </c>
    </row>
    <row r="195" spans="1:21" ht="14.1" customHeight="1">
      <c r="A195" s="54">
        <f t="shared" ref="A195:A258" si="18">A194+1</f>
        <v>195</v>
      </c>
      <c r="B195" s="72" t="s">
        <v>421</v>
      </c>
      <c r="C195" s="72"/>
      <c r="D195" s="413" t="s">
        <v>422</v>
      </c>
      <c r="E195" s="413" t="s">
        <v>89</v>
      </c>
      <c r="F195" s="73">
        <v>17</v>
      </c>
      <c r="G195" s="72" t="s">
        <v>256</v>
      </c>
      <c r="H195" s="330" t="s">
        <v>98</v>
      </c>
      <c r="I195" s="40" t="s">
        <v>254</v>
      </c>
      <c r="J195" s="74">
        <v>2.99</v>
      </c>
      <c r="K195" s="373">
        <f t="shared" si="13"/>
        <v>0</v>
      </c>
      <c r="L195" s="75" t="s">
        <v>98</v>
      </c>
      <c r="M195" s="75"/>
      <c r="N195" s="76">
        <f t="shared" si="14"/>
        <v>0</v>
      </c>
      <c r="O195" s="76">
        <f t="shared" si="15"/>
        <v>0</v>
      </c>
      <c r="P195" s="77">
        <f>IF(L195="nio",0,IF(L195&gt;0,VLOOKUP(H195,'3-Productie normen'!A:J,VLOOKUP(L195,'3-Productie normen'!$B$33:$C$38,2,FALSE),FALSE)))/VLOOKUP(B195,'2-Kosten per locatie'!$A$12:$C$27,3,FALSE)</f>
        <v>0</v>
      </c>
      <c r="Q195" s="77">
        <f t="shared" si="16"/>
        <v>0</v>
      </c>
      <c r="R195" s="78">
        <f>VLOOKUP(H195,'3-Productie normen'!A:L,12,FALSE)</f>
        <v>0</v>
      </c>
      <c r="S195" s="78"/>
      <c r="U195" s="41">
        <f t="shared" si="17"/>
        <v>0</v>
      </c>
    </row>
    <row r="196" spans="1:21" ht="14.1" customHeight="1">
      <c r="A196" s="54">
        <f t="shared" si="18"/>
        <v>196</v>
      </c>
      <c r="B196" s="72" t="s">
        <v>421</v>
      </c>
      <c r="C196" s="72"/>
      <c r="D196" s="413" t="s">
        <v>422</v>
      </c>
      <c r="E196" s="413" t="s">
        <v>89</v>
      </c>
      <c r="F196" s="73">
        <v>18</v>
      </c>
      <c r="G196" s="40" t="s">
        <v>256</v>
      </c>
      <c r="H196" s="330" t="s">
        <v>98</v>
      </c>
      <c r="I196" s="40" t="s">
        <v>254</v>
      </c>
      <c r="J196" s="74">
        <v>2.99</v>
      </c>
      <c r="K196" s="373">
        <f t="shared" si="13"/>
        <v>0</v>
      </c>
      <c r="L196" s="75" t="s">
        <v>98</v>
      </c>
      <c r="M196" s="75"/>
      <c r="N196" s="76">
        <f t="shared" si="14"/>
        <v>0</v>
      </c>
      <c r="O196" s="76">
        <f t="shared" si="15"/>
        <v>0</v>
      </c>
      <c r="P196" s="77">
        <f>IF(L196="nio",0,IF(L196&gt;0,VLOOKUP(H196,'3-Productie normen'!A:J,VLOOKUP(L196,'3-Productie normen'!$B$33:$C$38,2,FALSE),FALSE)))/VLOOKUP(B196,'2-Kosten per locatie'!$A$12:$C$27,3,FALSE)</f>
        <v>0</v>
      </c>
      <c r="Q196" s="77">
        <f t="shared" si="16"/>
        <v>0</v>
      </c>
      <c r="R196" s="78">
        <f>VLOOKUP(H196,'3-Productie normen'!A:L,12,FALSE)</f>
        <v>0</v>
      </c>
      <c r="S196" s="78"/>
      <c r="U196" s="41">
        <f t="shared" si="17"/>
        <v>0</v>
      </c>
    </row>
    <row r="197" spans="1:21" ht="14.1" customHeight="1">
      <c r="A197" s="54">
        <f t="shared" si="18"/>
        <v>197</v>
      </c>
      <c r="B197" s="72" t="s">
        <v>421</v>
      </c>
      <c r="C197" s="72"/>
      <c r="D197" s="413" t="s">
        <v>422</v>
      </c>
      <c r="E197" s="413" t="s">
        <v>89</v>
      </c>
      <c r="F197" s="73">
        <v>19</v>
      </c>
      <c r="G197" s="40" t="s">
        <v>235</v>
      </c>
      <c r="H197" s="40" t="s">
        <v>235</v>
      </c>
      <c r="I197" s="40" t="s">
        <v>254</v>
      </c>
      <c r="J197" s="74">
        <v>89.32</v>
      </c>
      <c r="K197" s="373">
        <f t="shared" si="13"/>
        <v>200</v>
      </c>
      <c r="L197" s="75">
        <v>200</v>
      </c>
      <c r="M197" s="75"/>
      <c r="N197" s="76" t="e">
        <f t="shared" si="14"/>
        <v>#DIV/0!</v>
      </c>
      <c r="O197" s="76">
        <f t="shared" si="15"/>
        <v>0</v>
      </c>
      <c r="P197" s="77">
        <f>IF(L197="nio",0,IF(L197&gt;0,VLOOKUP(H197,'3-Productie normen'!A:J,VLOOKUP(L197,'3-Productie normen'!$B$33:$C$38,2,FALSE),FALSE)))/VLOOKUP(B197,'2-Kosten per locatie'!$A$12:$C$27,3,FALSE)</f>
        <v>0</v>
      </c>
      <c r="Q197" s="77">
        <f t="shared" si="16"/>
        <v>0</v>
      </c>
      <c r="R197" s="78" t="str">
        <f>VLOOKUP(H197,'3-Productie normen'!A:L,12,FALSE)</f>
        <v>L</v>
      </c>
      <c r="S197" s="78"/>
      <c r="U197" s="41">
        <f t="shared" si="17"/>
        <v>17864</v>
      </c>
    </row>
    <row r="198" spans="1:21" ht="14.1" customHeight="1">
      <c r="A198" s="54">
        <f t="shared" si="18"/>
        <v>198</v>
      </c>
      <c r="B198" s="72" t="s">
        <v>421</v>
      </c>
      <c r="C198" s="72"/>
      <c r="D198" s="413" t="s">
        <v>422</v>
      </c>
      <c r="E198" s="413" t="s">
        <v>89</v>
      </c>
      <c r="F198" s="73" t="s">
        <v>424</v>
      </c>
      <c r="G198" s="40" t="s">
        <v>235</v>
      </c>
      <c r="H198" s="40" t="s">
        <v>235</v>
      </c>
      <c r="I198" s="40" t="s">
        <v>254</v>
      </c>
      <c r="J198" s="74">
        <v>262</v>
      </c>
      <c r="K198" s="373">
        <f t="shared" si="13"/>
        <v>200</v>
      </c>
      <c r="L198" s="75">
        <v>200</v>
      </c>
      <c r="M198" s="75"/>
      <c r="N198" s="76" t="e">
        <f t="shared" si="14"/>
        <v>#DIV/0!</v>
      </c>
      <c r="O198" s="76">
        <f t="shared" si="15"/>
        <v>0</v>
      </c>
      <c r="P198" s="77">
        <f>IF(L198="nio",0,IF(L198&gt;0,VLOOKUP(H198,'3-Productie normen'!A:J,VLOOKUP(L198,'3-Productie normen'!$B$33:$C$38,2,FALSE),FALSE)))/VLOOKUP(B198,'2-Kosten per locatie'!$A$12:$C$27,3,FALSE)</f>
        <v>0</v>
      </c>
      <c r="Q198" s="77">
        <f t="shared" si="16"/>
        <v>0</v>
      </c>
      <c r="R198" s="78" t="str">
        <f>VLOOKUP(H198,'3-Productie normen'!A:L,12,FALSE)</f>
        <v>L</v>
      </c>
      <c r="S198" s="78"/>
      <c r="U198" s="41">
        <f t="shared" si="17"/>
        <v>52400</v>
      </c>
    </row>
    <row r="199" spans="1:21" ht="14.1" customHeight="1">
      <c r="A199" s="54">
        <f t="shared" si="18"/>
        <v>199</v>
      </c>
      <c r="B199" s="72" t="s">
        <v>421</v>
      </c>
      <c r="C199" s="72"/>
      <c r="D199" s="413" t="s">
        <v>422</v>
      </c>
      <c r="E199" s="413" t="s">
        <v>89</v>
      </c>
      <c r="F199" s="73">
        <v>20</v>
      </c>
      <c r="G199" s="40" t="s">
        <v>251</v>
      </c>
      <c r="H199" s="40" t="s">
        <v>90</v>
      </c>
      <c r="I199" s="40" t="s">
        <v>222</v>
      </c>
      <c r="J199" s="74">
        <v>4.7699999999999996</v>
      </c>
      <c r="K199" s="373">
        <f t="shared" si="13"/>
        <v>200</v>
      </c>
      <c r="L199" s="75">
        <v>200</v>
      </c>
      <c r="M199" s="75"/>
      <c r="N199" s="76" t="e">
        <f t="shared" si="14"/>
        <v>#DIV/0!</v>
      </c>
      <c r="O199" s="76">
        <f t="shared" si="15"/>
        <v>0</v>
      </c>
      <c r="P199" s="77">
        <f>IF(L199="nio",0,IF(L199&gt;0,VLOOKUP(H199,'3-Productie normen'!A:J,VLOOKUP(L199,'3-Productie normen'!$B$33:$C$38,2,FALSE),FALSE)))/VLOOKUP(B199,'2-Kosten per locatie'!$A$12:$C$27,3,FALSE)</f>
        <v>0</v>
      </c>
      <c r="Q199" s="77">
        <f t="shared" si="16"/>
        <v>0</v>
      </c>
      <c r="R199" s="78" t="str">
        <f>VLOOKUP(H199,'3-Productie normen'!A:L,12,FALSE)</f>
        <v>V</v>
      </c>
      <c r="S199" s="78"/>
      <c r="U199" s="41">
        <f t="shared" si="17"/>
        <v>953.99999999999989</v>
      </c>
    </row>
    <row r="200" spans="1:21" ht="14.1" customHeight="1">
      <c r="A200" s="54">
        <f t="shared" si="18"/>
        <v>200</v>
      </c>
      <c r="B200" s="72" t="s">
        <v>421</v>
      </c>
      <c r="C200" s="72"/>
      <c r="D200" s="413" t="s">
        <v>422</v>
      </c>
      <c r="E200" s="413" t="s">
        <v>89</v>
      </c>
      <c r="F200" s="73">
        <v>21</v>
      </c>
      <c r="G200" s="80" t="s">
        <v>251</v>
      </c>
      <c r="H200" s="80" t="s">
        <v>90</v>
      </c>
      <c r="I200" s="40" t="s">
        <v>222</v>
      </c>
      <c r="J200" s="74">
        <v>4.7699999999999996</v>
      </c>
      <c r="K200" s="373">
        <f t="shared" si="13"/>
        <v>200</v>
      </c>
      <c r="L200" s="75">
        <v>200</v>
      </c>
      <c r="M200" s="75"/>
      <c r="N200" s="76" t="e">
        <f t="shared" si="14"/>
        <v>#DIV/0!</v>
      </c>
      <c r="O200" s="76">
        <f t="shared" si="15"/>
        <v>0</v>
      </c>
      <c r="P200" s="77">
        <f>IF(L200="nio",0,IF(L200&gt;0,VLOOKUP(H200,'3-Productie normen'!A:J,VLOOKUP(L200,'3-Productie normen'!$B$33:$C$38,2,FALSE),FALSE)))/VLOOKUP(B200,'2-Kosten per locatie'!$A$12:$C$27,3,FALSE)</f>
        <v>0</v>
      </c>
      <c r="Q200" s="77">
        <f t="shared" si="16"/>
        <v>0</v>
      </c>
      <c r="R200" s="78" t="str">
        <f>VLOOKUP(H200,'3-Productie normen'!A:L,12,FALSE)</f>
        <v>V</v>
      </c>
      <c r="S200" s="78"/>
      <c r="U200" s="41">
        <f t="shared" si="17"/>
        <v>953.99999999999989</v>
      </c>
    </row>
    <row r="201" spans="1:21" ht="14.1" customHeight="1">
      <c r="A201" s="54">
        <f t="shared" si="18"/>
        <v>201</v>
      </c>
      <c r="B201" s="72" t="s">
        <v>421</v>
      </c>
      <c r="C201" s="72"/>
      <c r="D201" s="413" t="s">
        <v>422</v>
      </c>
      <c r="E201" s="413" t="s">
        <v>89</v>
      </c>
      <c r="F201" s="73">
        <v>22</v>
      </c>
      <c r="G201" s="40" t="s">
        <v>256</v>
      </c>
      <c r="H201" s="330" t="s">
        <v>98</v>
      </c>
      <c r="I201" s="81" t="s">
        <v>217</v>
      </c>
      <c r="J201" s="74">
        <v>13.73</v>
      </c>
      <c r="K201" s="373">
        <f t="shared" si="13"/>
        <v>0</v>
      </c>
      <c r="L201" s="75" t="s">
        <v>98</v>
      </c>
      <c r="M201" s="75"/>
      <c r="N201" s="76">
        <f t="shared" si="14"/>
        <v>0</v>
      </c>
      <c r="O201" s="76">
        <f t="shared" si="15"/>
        <v>0</v>
      </c>
      <c r="P201" s="77">
        <f>IF(L201="nio",0,IF(L201&gt;0,VLOOKUP(H201,'3-Productie normen'!A:J,VLOOKUP(L201,'3-Productie normen'!$B$33:$C$38,2,FALSE),FALSE)))/VLOOKUP(B201,'2-Kosten per locatie'!$A$12:$C$27,3,FALSE)</f>
        <v>0</v>
      </c>
      <c r="Q201" s="77">
        <f t="shared" si="16"/>
        <v>0</v>
      </c>
      <c r="R201" s="78">
        <f>VLOOKUP(H201,'3-Productie normen'!A:L,12,FALSE)</f>
        <v>0</v>
      </c>
      <c r="S201" s="78"/>
      <c r="U201" s="41">
        <f t="shared" si="17"/>
        <v>0</v>
      </c>
    </row>
    <row r="202" spans="1:21" ht="14.1" customHeight="1">
      <c r="A202" s="54">
        <f t="shared" si="18"/>
        <v>202</v>
      </c>
      <c r="B202" s="72" t="s">
        <v>421</v>
      </c>
      <c r="C202" s="72"/>
      <c r="D202" s="413" t="s">
        <v>422</v>
      </c>
      <c r="E202" s="413" t="s">
        <v>89</v>
      </c>
      <c r="F202" s="82">
        <v>23</v>
      </c>
      <c r="G202" s="83" t="s">
        <v>169</v>
      </c>
      <c r="H202" s="83" t="s">
        <v>169</v>
      </c>
      <c r="I202" s="40" t="s">
        <v>217</v>
      </c>
      <c r="J202" s="74">
        <v>15.95</v>
      </c>
      <c r="K202" s="373">
        <f t="shared" ref="K202:K265" si="19">SUM(L202:M202)</f>
        <v>200</v>
      </c>
      <c r="L202" s="75">
        <v>200</v>
      </c>
      <c r="M202" s="75"/>
      <c r="N202" s="76" t="e">
        <f t="shared" ref="N202:N265" si="20">IF(L202="nio",0,IF(L202&gt;0,L202*J202/P202,0))</f>
        <v>#DIV/0!</v>
      </c>
      <c r="O202" s="76">
        <f t="shared" ref="O202:O265" si="21">IF(M202&gt;0,M202*J202/Q202,0)</f>
        <v>0</v>
      </c>
      <c r="P202" s="77">
        <f>IF(L202="nio",0,IF(L202&gt;0,VLOOKUP(H202,'3-Productie normen'!A:J,VLOOKUP(L202,'3-Productie normen'!$B$33:$C$38,2,FALSE),FALSE)))/VLOOKUP(B202,'2-Kosten per locatie'!$A$12:$C$27,3,FALSE)</f>
        <v>0</v>
      </c>
      <c r="Q202" s="77">
        <f t="shared" ref="Q202:Q265" si="22">IF(M202&gt;0,P202*$Q$8,0)</f>
        <v>0</v>
      </c>
      <c r="R202" s="78" t="str">
        <f>VLOOKUP(H202,'3-Productie normen'!A:L,12,FALSE)</f>
        <v>B</v>
      </c>
      <c r="S202" s="78"/>
      <c r="U202" s="41">
        <f t="shared" ref="U202:U265" si="23">K202*J202</f>
        <v>3190</v>
      </c>
    </row>
    <row r="203" spans="1:21" ht="14.1" customHeight="1">
      <c r="A203" s="54">
        <f t="shared" si="18"/>
        <v>203</v>
      </c>
      <c r="B203" s="72" t="s">
        <v>421</v>
      </c>
      <c r="C203" s="72"/>
      <c r="D203" s="413" t="s">
        <v>422</v>
      </c>
      <c r="E203" s="413" t="s">
        <v>89</v>
      </c>
      <c r="F203" s="73" t="s">
        <v>425</v>
      </c>
      <c r="G203" s="40" t="s">
        <v>17</v>
      </c>
      <c r="H203" s="40" t="s">
        <v>17</v>
      </c>
      <c r="I203" s="40" t="s">
        <v>217</v>
      </c>
      <c r="J203" s="74">
        <v>6.05</v>
      </c>
      <c r="K203" s="373">
        <f t="shared" si="19"/>
        <v>200</v>
      </c>
      <c r="L203" s="75">
        <v>200</v>
      </c>
      <c r="M203" s="75"/>
      <c r="N203" s="76" t="e">
        <f t="shared" si="20"/>
        <v>#DIV/0!</v>
      </c>
      <c r="O203" s="76">
        <f t="shared" si="21"/>
        <v>0</v>
      </c>
      <c r="P203" s="77">
        <f>IF(L203="nio",0,IF(L203&gt;0,VLOOKUP(H203,'3-Productie normen'!A:J,VLOOKUP(L203,'3-Productie normen'!$B$33:$C$38,2,FALSE),FALSE)))/VLOOKUP(B203,'2-Kosten per locatie'!$A$12:$C$27,3,FALSE)</f>
        <v>0</v>
      </c>
      <c r="Q203" s="77">
        <f t="shared" si="22"/>
        <v>0</v>
      </c>
      <c r="R203" s="78" t="str">
        <f>VLOOKUP(H203,'3-Productie normen'!A:L,12,FALSE)</f>
        <v>V</v>
      </c>
      <c r="S203" s="78"/>
      <c r="U203" s="41">
        <f t="shared" si="23"/>
        <v>1210</v>
      </c>
    </row>
    <row r="204" spans="1:21" ht="14.1" customHeight="1">
      <c r="A204" s="54">
        <f t="shared" si="18"/>
        <v>204</v>
      </c>
      <c r="B204" s="72" t="s">
        <v>421</v>
      </c>
      <c r="C204" s="72"/>
      <c r="D204" s="413" t="s">
        <v>422</v>
      </c>
      <c r="E204" s="413" t="s">
        <v>89</v>
      </c>
      <c r="F204" s="73">
        <v>25</v>
      </c>
      <c r="G204" s="72" t="s">
        <v>221</v>
      </c>
      <c r="H204" s="72" t="s">
        <v>221</v>
      </c>
      <c r="I204" s="40" t="s">
        <v>224</v>
      </c>
      <c r="J204" s="84">
        <v>5.44</v>
      </c>
      <c r="K204" s="373">
        <f t="shared" si="19"/>
        <v>200</v>
      </c>
      <c r="L204" s="75">
        <v>200</v>
      </c>
      <c r="M204" s="75"/>
      <c r="N204" s="76" t="e">
        <f t="shared" si="20"/>
        <v>#DIV/0!</v>
      </c>
      <c r="O204" s="76">
        <f t="shared" si="21"/>
        <v>0</v>
      </c>
      <c r="P204" s="77">
        <f>IF(L204="nio",0,IF(L204&gt;0,VLOOKUP(H204,'3-Productie normen'!A:J,VLOOKUP(L204,'3-Productie normen'!$B$33:$C$38,2,FALSE),FALSE)))/VLOOKUP(B204,'2-Kosten per locatie'!$A$12:$C$27,3,FALSE)</f>
        <v>0</v>
      </c>
      <c r="Q204" s="77">
        <f t="shared" si="22"/>
        <v>0</v>
      </c>
      <c r="R204" s="78" t="str">
        <f>VLOOKUP(H204,'3-Productie normen'!A:L,12,FALSE)</f>
        <v>V</v>
      </c>
      <c r="S204" s="78"/>
      <c r="U204" s="41">
        <f t="shared" si="23"/>
        <v>1088</v>
      </c>
    </row>
    <row r="205" spans="1:21" ht="14.1" customHeight="1">
      <c r="A205" s="54">
        <f t="shared" si="18"/>
        <v>205</v>
      </c>
      <c r="B205" s="72" t="s">
        <v>421</v>
      </c>
      <c r="C205" s="72"/>
      <c r="D205" s="413" t="s">
        <v>422</v>
      </c>
      <c r="E205" s="413">
        <v>1</v>
      </c>
      <c r="F205" s="73">
        <v>26</v>
      </c>
      <c r="G205" s="72" t="s">
        <v>252</v>
      </c>
      <c r="H205" s="72" t="s">
        <v>230</v>
      </c>
      <c r="I205" s="40" t="s">
        <v>217</v>
      </c>
      <c r="J205" s="84">
        <v>112.77</v>
      </c>
      <c r="K205" s="373">
        <f t="shared" si="19"/>
        <v>200</v>
      </c>
      <c r="L205" s="75">
        <v>200</v>
      </c>
      <c r="M205" s="75"/>
      <c r="N205" s="76" t="e">
        <f t="shared" si="20"/>
        <v>#DIV/0!</v>
      </c>
      <c r="O205" s="76">
        <f t="shared" si="21"/>
        <v>0</v>
      </c>
      <c r="P205" s="77">
        <f>IF(L205="nio",0,IF(L205&gt;0,VLOOKUP(H205,'3-Productie normen'!A:J,VLOOKUP(L205,'3-Productie normen'!$B$33:$C$38,2,FALSE),FALSE)))/VLOOKUP(B205,'2-Kosten per locatie'!$A$12:$C$27,3,FALSE)</f>
        <v>0</v>
      </c>
      <c r="Q205" s="77">
        <f t="shared" si="22"/>
        <v>0</v>
      </c>
      <c r="R205" s="78" t="str">
        <f>VLOOKUP(H205,'3-Productie normen'!A:L,12,FALSE)</f>
        <v>V</v>
      </c>
      <c r="S205" s="78"/>
      <c r="U205" s="41">
        <f t="shared" si="23"/>
        <v>22554</v>
      </c>
    </row>
    <row r="206" spans="1:21" ht="14.1" customHeight="1">
      <c r="A206" s="54">
        <f t="shared" si="18"/>
        <v>206</v>
      </c>
      <c r="B206" s="72" t="s">
        <v>421</v>
      </c>
      <c r="C206" s="72"/>
      <c r="D206" s="413" t="s">
        <v>422</v>
      </c>
      <c r="E206" s="413">
        <v>1</v>
      </c>
      <c r="F206" s="73">
        <v>27</v>
      </c>
      <c r="G206" s="72" t="s">
        <v>1</v>
      </c>
      <c r="H206" s="72" t="s">
        <v>1</v>
      </c>
      <c r="I206" s="40" t="s">
        <v>219</v>
      </c>
      <c r="J206" s="84">
        <v>27</v>
      </c>
      <c r="K206" s="373">
        <f t="shared" si="19"/>
        <v>200</v>
      </c>
      <c r="L206" s="75">
        <v>200</v>
      </c>
      <c r="M206" s="75"/>
      <c r="N206" s="76" t="e">
        <f t="shared" si="20"/>
        <v>#DIV/0!</v>
      </c>
      <c r="O206" s="76">
        <f t="shared" si="21"/>
        <v>0</v>
      </c>
      <c r="P206" s="77">
        <f>IF(L206="nio",0,IF(L206&gt;0,VLOOKUP(H206,'3-Productie normen'!A:J,VLOOKUP(L206,'3-Productie normen'!$B$33:$C$38,2,FALSE),FALSE)))/VLOOKUP(B206,'2-Kosten per locatie'!$A$12:$C$27,3,FALSE)</f>
        <v>0</v>
      </c>
      <c r="Q206" s="77">
        <f t="shared" si="22"/>
        <v>0</v>
      </c>
      <c r="R206" s="78" t="str">
        <f>VLOOKUP(H206,'3-Productie normen'!A:L,12,FALSE)</f>
        <v>V</v>
      </c>
      <c r="S206" s="78"/>
      <c r="U206" s="41">
        <f t="shared" si="23"/>
        <v>5400</v>
      </c>
    </row>
    <row r="207" spans="1:21" ht="14.1" customHeight="1">
      <c r="A207" s="54">
        <f t="shared" si="18"/>
        <v>207</v>
      </c>
      <c r="B207" s="72" t="s">
        <v>421</v>
      </c>
      <c r="C207" s="72"/>
      <c r="D207" s="413" t="s">
        <v>422</v>
      </c>
      <c r="E207" s="413">
        <v>1</v>
      </c>
      <c r="F207" s="73">
        <v>28</v>
      </c>
      <c r="G207" s="40" t="s">
        <v>1</v>
      </c>
      <c r="H207" s="40" t="s">
        <v>1</v>
      </c>
      <c r="I207" s="40" t="s">
        <v>219</v>
      </c>
      <c r="J207" s="84">
        <v>27</v>
      </c>
      <c r="K207" s="373">
        <f t="shared" si="19"/>
        <v>200</v>
      </c>
      <c r="L207" s="75">
        <v>200</v>
      </c>
      <c r="M207" s="75"/>
      <c r="N207" s="76" t="e">
        <f t="shared" si="20"/>
        <v>#DIV/0!</v>
      </c>
      <c r="O207" s="76">
        <f t="shared" si="21"/>
        <v>0</v>
      </c>
      <c r="P207" s="77">
        <f>IF(L207="nio",0,IF(L207&gt;0,VLOOKUP(H207,'3-Productie normen'!A:J,VLOOKUP(L207,'3-Productie normen'!$B$33:$C$38,2,FALSE),FALSE)))/VLOOKUP(B207,'2-Kosten per locatie'!$A$12:$C$27,3,FALSE)</f>
        <v>0</v>
      </c>
      <c r="Q207" s="77">
        <f t="shared" si="22"/>
        <v>0</v>
      </c>
      <c r="R207" s="78" t="str">
        <f>VLOOKUP(H207,'3-Productie normen'!A:L,12,FALSE)</f>
        <v>V</v>
      </c>
      <c r="S207" s="78"/>
      <c r="U207" s="41">
        <f t="shared" si="23"/>
        <v>5400</v>
      </c>
    </row>
    <row r="208" spans="1:21" ht="14.1" customHeight="1">
      <c r="A208" s="54">
        <f t="shared" si="18"/>
        <v>208</v>
      </c>
      <c r="B208" s="72" t="s">
        <v>421</v>
      </c>
      <c r="C208" s="72"/>
      <c r="D208" s="413" t="s">
        <v>422</v>
      </c>
      <c r="E208" s="413">
        <v>1</v>
      </c>
      <c r="F208" s="73">
        <v>29</v>
      </c>
      <c r="G208" s="40" t="s">
        <v>240</v>
      </c>
      <c r="H208" s="40" t="s">
        <v>240</v>
      </c>
      <c r="I208" s="40" t="s">
        <v>217</v>
      </c>
      <c r="J208" s="84">
        <v>45.65</v>
      </c>
      <c r="K208" s="373">
        <f t="shared" si="19"/>
        <v>200</v>
      </c>
      <c r="L208" s="75">
        <v>200</v>
      </c>
      <c r="M208" s="75"/>
      <c r="N208" s="76" t="e">
        <f t="shared" si="20"/>
        <v>#DIV/0!</v>
      </c>
      <c r="O208" s="76">
        <f t="shared" si="21"/>
        <v>0</v>
      </c>
      <c r="P208" s="77">
        <f>IF(L208="nio",0,IF(L208&gt;0,VLOOKUP(H208,'3-Productie normen'!A:J,VLOOKUP(L208,'3-Productie normen'!$B$33:$C$38,2,FALSE),FALSE)))/VLOOKUP(B208,'2-Kosten per locatie'!$A$12:$C$27,3,FALSE)</f>
        <v>0</v>
      </c>
      <c r="Q208" s="77">
        <f t="shared" si="22"/>
        <v>0</v>
      </c>
      <c r="R208" s="78" t="str">
        <f>VLOOKUP(H208,'3-Productie normen'!A:L,12,FALSE)</f>
        <v>V</v>
      </c>
      <c r="S208" s="78"/>
      <c r="U208" s="41">
        <f t="shared" si="23"/>
        <v>9130</v>
      </c>
    </row>
    <row r="209" spans="1:21" ht="14.1" customHeight="1">
      <c r="A209" s="54">
        <f t="shared" si="18"/>
        <v>209</v>
      </c>
      <c r="B209" s="72" t="s">
        <v>421</v>
      </c>
      <c r="C209" s="72"/>
      <c r="D209" s="413" t="s">
        <v>422</v>
      </c>
      <c r="E209" s="413">
        <v>1</v>
      </c>
      <c r="F209" s="73">
        <v>30</v>
      </c>
      <c r="G209" s="40" t="s">
        <v>17</v>
      </c>
      <c r="H209" s="40" t="s">
        <v>17</v>
      </c>
      <c r="I209" s="40" t="s">
        <v>217</v>
      </c>
      <c r="J209" s="84">
        <v>7.6</v>
      </c>
      <c r="K209" s="373">
        <f t="shared" si="19"/>
        <v>200</v>
      </c>
      <c r="L209" s="75">
        <v>200</v>
      </c>
      <c r="M209" s="75"/>
      <c r="N209" s="76" t="e">
        <f t="shared" si="20"/>
        <v>#DIV/0!</v>
      </c>
      <c r="O209" s="76">
        <f t="shared" si="21"/>
        <v>0</v>
      </c>
      <c r="P209" s="77">
        <f>IF(L209="nio",0,IF(L209&gt;0,VLOOKUP(H209,'3-Productie normen'!A:J,VLOOKUP(L209,'3-Productie normen'!$B$33:$C$38,2,FALSE),FALSE)))/VLOOKUP(B209,'2-Kosten per locatie'!$A$12:$C$27,3,FALSE)</f>
        <v>0</v>
      </c>
      <c r="Q209" s="77">
        <f t="shared" si="22"/>
        <v>0</v>
      </c>
      <c r="R209" s="78" t="str">
        <f>VLOOKUP(H209,'3-Productie normen'!A:L,12,FALSE)</f>
        <v>V</v>
      </c>
      <c r="S209" s="78"/>
      <c r="U209" s="41">
        <f t="shared" si="23"/>
        <v>1520</v>
      </c>
    </row>
    <row r="210" spans="1:21" ht="14.1" customHeight="1">
      <c r="A210" s="54">
        <f t="shared" si="18"/>
        <v>210</v>
      </c>
      <c r="B210" s="72" t="s">
        <v>421</v>
      </c>
      <c r="C210" s="72"/>
      <c r="D210" s="413" t="s">
        <v>422</v>
      </c>
      <c r="E210" s="413">
        <v>1</v>
      </c>
      <c r="F210" s="73">
        <v>31</v>
      </c>
      <c r="G210" s="40" t="s">
        <v>240</v>
      </c>
      <c r="H210" s="40" t="s">
        <v>240</v>
      </c>
      <c r="I210" s="40" t="s">
        <v>217</v>
      </c>
      <c r="J210" s="84">
        <v>45.46</v>
      </c>
      <c r="K210" s="373">
        <f t="shared" si="19"/>
        <v>200</v>
      </c>
      <c r="L210" s="75">
        <v>200</v>
      </c>
      <c r="M210" s="75"/>
      <c r="N210" s="76" t="e">
        <f t="shared" si="20"/>
        <v>#DIV/0!</v>
      </c>
      <c r="O210" s="76">
        <f t="shared" si="21"/>
        <v>0</v>
      </c>
      <c r="P210" s="77">
        <f>IF(L210="nio",0,IF(L210&gt;0,VLOOKUP(H210,'3-Productie normen'!A:J,VLOOKUP(L210,'3-Productie normen'!$B$33:$C$38,2,FALSE),FALSE)))/VLOOKUP(B210,'2-Kosten per locatie'!$A$12:$C$27,3,FALSE)</f>
        <v>0</v>
      </c>
      <c r="Q210" s="77">
        <f t="shared" si="22"/>
        <v>0</v>
      </c>
      <c r="R210" s="78" t="str">
        <f>VLOOKUP(H210,'3-Productie normen'!A:L,12,FALSE)</f>
        <v>V</v>
      </c>
      <c r="S210" s="78"/>
      <c r="U210" s="41">
        <f t="shared" si="23"/>
        <v>9092</v>
      </c>
    </row>
    <row r="211" spans="1:21" ht="14.1" customHeight="1">
      <c r="A211" s="54">
        <f t="shared" si="18"/>
        <v>211</v>
      </c>
      <c r="B211" s="72" t="s">
        <v>421</v>
      </c>
      <c r="C211" s="72"/>
      <c r="D211" s="413" t="s">
        <v>422</v>
      </c>
      <c r="E211" s="413">
        <v>1</v>
      </c>
      <c r="F211" s="73">
        <v>32</v>
      </c>
      <c r="G211" s="72" t="s">
        <v>240</v>
      </c>
      <c r="H211" s="72" t="s">
        <v>240</v>
      </c>
      <c r="I211" s="40" t="s">
        <v>217</v>
      </c>
      <c r="J211" s="84">
        <v>45.52</v>
      </c>
      <c r="K211" s="373">
        <f t="shared" si="19"/>
        <v>200</v>
      </c>
      <c r="L211" s="75">
        <v>200</v>
      </c>
      <c r="M211" s="75"/>
      <c r="N211" s="76" t="e">
        <f t="shared" si="20"/>
        <v>#DIV/0!</v>
      </c>
      <c r="O211" s="76">
        <f t="shared" si="21"/>
        <v>0</v>
      </c>
      <c r="P211" s="77">
        <f>IF(L211="nio",0,IF(L211&gt;0,VLOOKUP(H211,'3-Productie normen'!A:J,VLOOKUP(L211,'3-Productie normen'!$B$33:$C$38,2,FALSE),FALSE)))/VLOOKUP(B211,'2-Kosten per locatie'!$A$12:$C$27,3,FALSE)</f>
        <v>0</v>
      </c>
      <c r="Q211" s="77">
        <f t="shared" si="22"/>
        <v>0</v>
      </c>
      <c r="R211" s="78" t="str">
        <f>VLOOKUP(H211,'3-Productie normen'!A:L,12,FALSE)</f>
        <v>V</v>
      </c>
      <c r="S211" s="78"/>
      <c r="U211" s="41">
        <f t="shared" si="23"/>
        <v>9104</v>
      </c>
    </row>
    <row r="212" spans="1:21" ht="14.1" customHeight="1">
      <c r="A212" s="54">
        <f t="shared" si="18"/>
        <v>212</v>
      </c>
      <c r="B212" s="72" t="s">
        <v>421</v>
      </c>
      <c r="C212" s="72"/>
      <c r="D212" s="413" t="s">
        <v>422</v>
      </c>
      <c r="E212" s="413">
        <v>1</v>
      </c>
      <c r="F212" s="73">
        <v>33</v>
      </c>
      <c r="G212" s="72" t="s">
        <v>256</v>
      </c>
      <c r="H212" s="330" t="s">
        <v>98</v>
      </c>
      <c r="I212" s="40" t="s">
        <v>217</v>
      </c>
      <c r="J212" s="84">
        <v>9.1199999999999992</v>
      </c>
      <c r="K212" s="373">
        <f t="shared" si="19"/>
        <v>0</v>
      </c>
      <c r="L212" s="75" t="s">
        <v>98</v>
      </c>
      <c r="M212" s="75"/>
      <c r="N212" s="76">
        <f t="shared" si="20"/>
        <v>0</v>
      </c>
      <c r="O212" s="76">
        <f t="shared" si="21"/>
        <v>0</v>
      </c>
      <c r="P212" s="77">
        <f>IF(L212="nio",0,IF(L212&gt;0,VLOOKUP(H212,'3-Productie normen'!A:J,VLOOKUP(L212,'3-Productie normen'!$B$33:$C$38,2,FALSE),FALSE)))/VLOOKUP(B212,'2-Kosten per locatie'!$A$12:$C$27,3,FALSE)</f>
        <v>0</v>
      </c>
      <c r="Q212" s="77">
        <f t="shared" si="22"/>
        <v>0</v>
      </c>
      <c r="R212" s="78">
        <f>VLOOKUP(H212,'3-Productie normen'!A:L,12,FALSE)</f>
        <v>0</v>
      </c>
      <c r="S212" s="78"/>
      <c r="U212" s="41">
        <f t="shared" si="23"/>
        <v>0</v>
      </c>
    </row>
    <row r="213" spans="1:21" ht="14.1" customHeight="1">
      <c r="A213" s="54">
        <f t="shared" si="18"/>
        <v>213</v>
      </c>
      <c r="B213" s="72" t="s">
        <v>421</v>
      </c>
      <c r="C213" s="72"/>
      <c r="D213" s="413" t="s">
        <v>422</v>
      </c>
      <c r="E213" s="413">
        <v>1</v>
      </c>
      <c r="F213" s="73">
        <v>34</v>
      </c>
      <c r="G213" s="72" t="s">
        <v>17</v>
      </c>
      <c r="H213" s="72" t="s">
        <v>17</v>
      </c>
      <c r="I213" s="40" t="s">
        <v>217</v>
      </c>
      <c r="J213" s="84">
        <v>7.55</v>
      </c>
      <c r="K213" s="373">
        <f t="shared" si="19"/>
        <v>200</v>
      </c>
      <c r="L213" s="75">
        <v>200</v>
      </c>
      <c r="M213" s="75"/>
      <c r="N213" s="76" t="e">
        <f t="shared" si="20"/>
        <v>#DIV/0!</v>
      </c>
      <c r="O213" s="76">
        <f t="shared" si="21"/>
        <v>0</v>
      </c>
      <c r="P213" s="77">
        <f>IF(L213="nio",0,IF(L213&gt;0,VLOOKUP(H213,'3-Productie normen'!A:J,VLOOKUP(L213,'3-Productie normen'!$B$33:$C$38,2,FALSE),FALSE)))/VLOOKUP(B213,'2-Kosten per locatie'!$A$12:$C$27,3,FALSE)</f>
        <v>0</v>
      </c>
      <c r="Q213" s="77">
        <f t="shared" si="22"/>
        <v>0</v>
      </c>
      <c r="R213" s="78" t="str">
        <f>VLOOKUP(H213,'3-Productie normen'!A:L,12,FALSE)</f>
        <v>V</v>
      </c>
      <c r="S213" s="78"/>
      <c r="U213" s="41">
        <f t="shared" si="23"/>
        <v>1510</v>
      </c>
    </row>
    <row r="214" spans="1:21" ht="14.1" customHeight="1">
      <c r="A214" s="54">
        <f t="shared" si="18"/>
        <v>214</v>
      </c>
      <c r="B214" s="72" t="s">
        <v>421</v>
      </c>
      <c r="C214" s="72"/>
      <c r="D214" s="413" t="s">
        <v>422</v>
      </c>
      <c r="E214" s="413" t="s">
        <v>89</v>
      </c>
      <c r="F214" s="73">
        <v>35</v>
      </c>
      <c r="G214" s="40" t="s">
        <v>221</v>
      </c>
      <c r="H214" s="40" t="s">
        <v>221</v>
      </c>
      <c r="I214" s="40" t="s">
        <v>224</v>
      </c>
      <c r="J214" s="84">
        <v>5.44</v>
      </c>
      <c r="K214" s="373">
        <f t="shared" si="19"/>
        <v>200</v>
      </c>
      <c r="L214" s="75">
        <v>200</v>
      </c>
      <c r="M214" s="75"/>
      <c r="N214" s="76" t="e">
        <f t="shared" si="20"/>
        <v>#DIV/0!</v>
      </c>
      <c r="O214" s="76">
        <f t="shared" si="21"/>
        <v>0</v>
      </c>
      <c r="P214" s="77">
        <f>IF(L214="nio",0,IF(L214&gt;0,VLOOKUP(H214,'3-Productie normen'!A:J,VLOOKUP(L214,'3-Productie normen'!$B$33:$C$38,2,FALSE),FALSE)))/VLOOKUP(B214,'2-Kosten per locatie'!$A$12:$C$27,3,FALSE)</f>
        <v>0</v>
      </c>
      <c r="Q214" s="77">
        <f t="shared" si="22"/>
        <v>0</v>
      </c>
      <c r="R214" s="78" t="str">
        <f>VLOOKUP(H214,'3-Productie normen'!A:L,12,FALSE)</f>
        <v>V</v>
      </c>
      <c r="S214" s="78"/>
      <c r="U214" s="41">
        <f t="shared" si="23"/>
        <v>1088</v>
      </c>
    </row>
    <row r="215" spans="1:21" ht="14.1" customHeight="1">
      <c r="A215" s="54">
        <f t="shared" si="18"/>
        <v>215</v>
      </c>
      <c r="B215" s="72" t="s">
        <v>421</v>
      </c>
      <c r="C215" s="72"/>
      <c r="D215" s="413" t="s">
        <v>422</v>
      </c>
      <c r="E215" s="413" t="s">
        <v>89</v>
      </c>
      <c r="F215" s="73">
        <v>36</v>
      </c>
      <c r="G215" s="40" t="s">
        <v>221</v>
      </c>
      <c r="H215" s="40" t="s">
        <v>221</v>
      </c>
      <c r="I215" s="40" t="s">
        <v>223</v>
      </c>
      <c r="J215" s="84">
        <v>10.56</v>
      </c>
      <c r="K215" s="373">
        <f t="shared" si="19"/>
        <v>200</v>
      </c>
      <c r="L215" s="75">
        <v>200</v>
      </c>
      <c r="M215" s="75"/>
      <c r="N215" s="76" t="e">
        <f t="shared" si="20"/>
        <v>#DIV/0!</v>
      </c>
      <c r="O215" s="76">
        <f t="shared" si="21"/>
        <v>0</v>
      </c>
      <c r="P215" s="77">
        <f>IF(L215="nio",0,IF(L215&gt;0,VLOOKUP(H215,'3-Productie normen'!A:J,VLOOKUP(L215,'3-Productie normen'!$B$33:$C$38,2,FALSE),FALSE)))/VLOOKUP(B215,'2-Kosten per locatie'!$A$12:$C$27,3,FALSE)</f>
        <v>0</v>
      </c>
      <c r="Q215" s="77">
        <f t="shared" si="22"/>
        <v>0</v>
      </c>
      <c r="R215" s="78" t="str">
        <f>VLOOKUP(H215,'3-Productie normen'!A:L,12,FALSE)</f>
        <v>V</v>
      </c>
      <c r="S215" s="78"/>
      <c r="U215" s="41">
        <f t="shared" si="23"/>
        <v>2112</v>
      </c>
    </row>
    <row r="216" spans="1:21" ht="14.1" customHeight="1">
      <c r="A216" s="54">
        <f t="shared" si="18"/>
        <v>216</v>
      </c>
      <c r="B216" s="72" t="s">
        <v>421</v>
      </c>
      <c r="C216" s="72"/>
      <c r="D216" s="413" t="s">
        <v>422</v>
      </c>
      <c r="E216" s="413">
        <v>1</v>
      </c>
      <c r="F216" s="73">
        <v>37</v>
      </c>
      <c r="G216" s="40" t="s">
        <v>256</v>
      </c>
      <c r="H216" s="330" t="s">
        <v>98</v>
      </c>
      <c r="I216" s="40" t="s">
        <v>217</v>
      </c>
      <c r="J216" s="84">
        <v>13.31</v>
      </c>
      <c r="K216" s="373">
        <f t="shared" si="19"/>
        <v>0</v>
      </c>
      <c r="L216" s="75" t="s">
        <v>98</v>
      </c>
      <c r="M216" s="75"/>
      <c r="N216" s="76">
        <f t="shared" si="20"/>
        <v>0</v>
      </c>
      <c r="O216" s="76">
        <f t="shared" si="21"/>
        <v>0</v>
      </c>
      <c r="P216" s="77">
        <f>IF(L216="nio",0,IF(L216&gt;0,VLOOKUP(H216,'3-Productie normen'!A:J,VLOOKUP(L216,'3-Productie normen'!$B$33:$C$38,2,FALSE),FALSE)))/VLOOKUP(B216,'2-Kosten per locatie'!$A$12:$C$27,3,FALSE)</f>
        <v>0</v>
      </c>
      <c r="Q216" s="77">
        <f t="shared" si="22"/>
        <v>0</v>
      </c>
      <c r="R216" s="78">
        <f>VLOOKUP(H216,'3-Productie normen'!A:L,12,FALSE)</f>
        <v>0</v>
      </c>
      <c r="S216" s="78"/>
      <c r="U216" s="41">
        <f t="shared" si="23"/>
        <v>0</v>
      </c>
    </row>
    <row r="217" spans="1:21" ht="14.1" customHeight="1">
      <c r="A217" s="54">
        <f t="shared" si="18"/>
        <v>217</v>
      </c>
      <c r="B217" s="72" t="s">
        <v>421</v>
      </c>
      <c r="C217" s="72"/>
      <c r="D217" s="413" t="s">
        <v>422</v>
      </c>
      <c r="E217" s="413">
        <v>1</v>
      </c>
      <c r="F217" s="73">
        <v>38</v>
      </c>
      <c r="G217" s="40" t="s">
        <v>240</v>
      </c>
      <c r="H217" s="40" t="s">
        <v>240</v>
      </c>
      <c r="I217" s="40" t="s">
        <v>217</v>
      </c>
      <c r="J217" s="84">
        <v>45.59</v>
      </c>
      <c r="K217" s="373">
        <f t="shared" si="19"/>
        <v>200</v>
      </c>
      <c r="L217" s="75">
        <v>200</v>
      </c>
      <c r="M217" s="75"/>
      <c r="N217" s="76" t="e">
        <f t="shared" si="20"/>
        <v>#DIV/0!</v>
      </c>
      <c r="O217" s="76">
        <f t="shared" si="21"/>
        <v>0</v>
      </c>
      <c r="P217" s="77">
        <f>IF(L217="nio",0,IF(L217&gt;0,VLOOKUP(H217,'3-Productie normen'!A:J,VLOOKUP(L217,'3-Productie normen'!$B$33:$C$38,2,FALSE),FALSE)))/VLOOKUP(B217,'2-Kosten per locatie'!$A$12:$C$27,3,FALSE)</f>
        <v>0</v>
      </c>
      <c r="Q217" s="77">
        <f t="shared" si="22"/>
        <v>0</v>
      </c>
      <c r="R217" s="78" t="str">
        <f>VLOOKUP(H217,'3-Productie normen'!A:L,12,FALSE)</f>
        <v>V</v>
      </c>
      <c r="S217" s="78"/>
      <c r="U217" s="41">
        <f t="shared" si="23"/>
        <v>9118</v>
      </c>
    </row>
    <row r="218" spans="1:21" ht="14.1" customHeight="1">
      <c r="A218" s="54">
        <f t="shared" si="18"/>
        <v>218</v>
      </c>
      <c r="B218" s="72" t="s">
        <v>421</v>
      </c>
      <c r="C218" s="72"/>
      <c r="D218" s="413" t="s">
        <v>422</v>
      </c>
      <c r="E218" s="413">
        <v>1</v>
      </c>
      <c r="F218" s="73">
        <v>39</v>
      </c>
      <c r="G218" s="80" t="s">
        <v>240</v>
      </c>
      <c r="H218" s="80" t="s">
        <v>240</v>
      </c>
      <c r="I218" s="40" t="s">
        <v>217</v>
      </c>
      <c r="J218" s="84">
        <v>45</v>
      </c>
      <c r="K218" s="373">
        <f t="shared" si="19"/>
        <v>200</v>
      </c>
      <c r="L218" s="75">
        <v>200</v>
      </c>
      <c r="M218" s="75"/>
      <c r="N218" s="76" t="e">
        <f t="shared" si="20"/>
        <v>#DIV/0!</v>
      </c>
      <c r="O218" s="76">
        <f t="shared" si="21"/>
        <v>0</v>
      </c>
      <c r="P218" s="77">
        <f>IF(L218="nio",0,IF(L218&gt;0,VLOOKUP(H218,'3-Productie normen'!A:J,VLOOKUP(L218,'3-Productie normen'!$B$33:$C$38,2,FALSE),FALSE)))/VLOOKUP(B218,'2-Kosten per locatie'!$A$12:$C$27,3,FALSE)</f>
        <v>0</v>
      </c>
      <c r="Q218" s="77">
        <f t="shared" si="22"/>
        <v>0</v>
      </c>
      <c r="R218" s="78" t="str">
        <f>VLOOKUP(H218,'3-Productie normen'!A:L,12,FALSE)</f>
        <v>V</v>
      </c>
      <c r="S218" s="78"/>
      <c r="U218" s="41">
        <f t="shared" si="23"/>
        <v>9000</v>
      </c>
    </row>
    <row r="219" spans="1:21" ht="14.1" customHeight="1">
      <c r="A219" s="54">
        <f t="shared" si="18"/>
        <v>219</v>
      </c>
      <c r="B219" s="72" t="s">
        <v>421</v>
      </c>
      <c r="C219" s="72"/>
      <c r="D219" s="413" t="s">
        <v>422</v>
      </c>
      <c r="E219" s="413">
        <v>1</v>
      </c>
      <c r="F219" s="73">
        <v>40</v>
      </c>
      <c r="G219" s="40" t="s">
        <v>240</v>
      </c>
      <c r="H219" s="40" t="s">
        <v>240</v>
      </c>
      <c r="I219" s="81" t="s">
        <v>217</v>
      </c>
      <c r="J219" s="84">
        <v>44.89</v>
      </c>
      <c r="K219" s="373">
        <f t="shared" si="19"/>
        <v>200</v>
      </c>
      <c r="L219" s="75">
        <v>200</v>
      </c>
      <c r="M219" s="75"/>
      <c r="N219" s="76" t="e">
        <f t="shared" si="20"/>
        <v>#DIV/0!</v>
      </c>
      <c r="O219" s="76">
        <f t="shared" si="21"/>
        <v>0</v>
      </c>
      <c r="P219" s="77">
        <f>IF(L219="nio",0,IF(L219&gt;0,VLOOKUP(H219,'3-Productie normen'!A:J,VLOOKUP(L219,'3-Productie normen'!$B$33:$C$38,2,FALSE),FALSE)))/VLOOKUP(B219,'2-Kosten per locatie'!$A$12:$C$27,3,FALSE)</f>
        <v>0</v>
      </c>
      <c r="Q219" s="77">
        <f t="shared" si="22"/>
        <v>0</v>
      </c>
      <c r="R219" s="78" t="str">
        <f>VLOOKUP(H219,'3-Productie normen'!A:L,12,FALSE)</f>
        <v>V</v>
      </c>
      <c r="S219" s="78"/>
      <c r="U219" s="41">
        <f t="shared" si="23"/>
        <v>8978</v>
      </c>
    </row>
    <row r="220" spans="1:21" ht="14.1" customHeight="1">
      <c r="A220" s="54">
        <f t="shared" si="18"/>
        <v>220</v>
      </c>
      <c r="B220" s="72" t="s">
        <v>421</v>
      </c>
      <c r="C220" s="72"/>
      <c r="D220" s="414" t="s">
        <v>422</v>
      </c>
      <c r="E220" s="414">
        <v>1</v>
      </c>
      <c r="F220" s="82">
        <v>41</v>
      </c>
      <c r="G220" s="83" t="s">
        <v>256</v>
      </c>
      <c r="H220" s="330" t="s">
        <v>98</v>
      </c>
      <c r="I220" s="40" t="s">
        <v>217</v>
      </c>
      <c r="J220" s="84">
        <v>13.3</v>
      </c>
      <c r="K220" s="373">
        <f t="shared" si="19"/>
        <v>0</v>
      </c>
      <c r="L220" s="75" t="s">
        <v>98</v>
      </c>
      <c r="M220" s="75"/>
      <c r="N220" s="76">
        <f t="shared" si="20"/>
        <v>0</v>
      </c>
      <c r="O220" s="76">
        <f t="shared" si="21"/>
        <v>0</v>
      </c>
      <c r="P220" s="77">
        <f>IF(L220="nio",0,IF(L220&gt;0,VLOOKUP(H220,'3-Productie normen'!A:J,VLOOKUP(L220,'3-Productie normen'!$B$33:$C$38,2,FALSE),FALSE)))/VLOOKUP(B220,'2-Kosten per locatie'!$A$12:$C$27,3,FALSE)</f>
        <v>0</v>
      </c>
      <c r="Q220" s="77">
        <f t="shared" si="22"/>
        <v>0</v>
      </c>
      <c r="R220" s="78">
        <f>VLOOKUP(H220,'3-Productie normen'!A:L,12,FALSE)</f>
        <v>0</v>
      </c>
      <c r="S220" s="78"/>
      <c r="U220" s="41">
        <f t="shared" si="23"/>
        <v>0</v>
      </c>
    </row>
    <row r="221" spans="1:21" ht="14.1" customHeight="1">
      <c r="A221" s="54">
        <f t="shared" si="18"/>
        <v>221</v>
      </c>
      <c r="B221" s="72" t="s">
        <v>421</v>
      </c>
      <c r="C221" s="72"/>
      <c r="D221" s="413" t="s">
        <v>422</v>
      </c>
      <c r="E221" s="413"/>
      <c r="F221" s="73">
        <v>42</v>
      </c>
      <c r="G221" s="40" t="s">
        <v>17</v>
      </c>
      <c r="H221" s="40" t="s">
        <v>17</v>
      </c>
      <c r="I221" s="40" t="s">
        <v>217</v>
      </c>
      <c r="J221" s="84">
        <v>6.11</v>
      </c>
      <c r="K221" s="373">
        <f t="shared" si="19"/>
        <v>200</v>
      </c>
      <c r="L221" s="75">
        <v>200</v>
      </c>
      <c r="M221" s="75"/>
      <c r="N221" s="76" t="e">
        <f t="shared" si="20"/>
        <v>#DIV/0!</v>
      </c>
      <c r="O221" s="76">
        <f t="shared" si="21"/>
        <v>0</v>
      </c>
      <c r="P221" s="77">
        <f>IF(L221="nio",0,IF(L221&gt;0,VLOOKUP(H221,'3-Productie normen'!A:J,VLOOKUP(L221,'3-Productie normen'!$B$33:$C$38,2,FALSE),FALSE)))/VLOOKUP(B221,'2-Kosten per locatie'!$A$12:$C$27,3,FALSE)</f>
        <v>0</v>
      </c>
      <c r="Q221" s="77">
        <f t="shared" si="22"/>
        <v>0</v>
      </c>
      <c r="R221" s="78" t="str">
        <f>VLOOKUP(H221,'3-Productie normen'!A:L,12,FALSE)</f>
        <v>V</v>
      </c>
      <c r="S221" s="78"/>
      <c r="U221" s="41">
        <f t="shared" si="23"/>
        <v>1222</v>
      </c>
    </row>
    <row r="222" spans="1:21" ht="14.1" customHeight="1">
      <c r="A222" s="54">
        <f t="shared" si="18"/>
        <v>222</v>
      </c>
      <c r="B222" s="72" t="s">
        <v>421</v>
      </c>
      <c r="C222" s="72"/>
      <c r="D222" s="413" t="s">
        <v>422</v>
      </c>
      <c r="E222" s="413">
        <v>1</v>
      </c>
      <c r="F222" s="73">
        <v>43</v>
      </c>
      <c r="G222" s="40" t="s">
        <v>17</v>
      </c>
      <c r="H222" s="40" t="s">
        <v>17</v>
      </c>
      <c r="I222" s="40" t="s">
        <v>217</v>
      </c>
      <c r="J222" s="84">
        <v>7.57</v>
      </c>
      <c r="K222" s="373">
        <f t="shared" si="19"/>
        <v>200</v>
      </c>
      <c r="L222" s="75">
        <v>200</v>
      </c>
      <c r="M222" s="75"/>
      <c r="N222" s="76" t="e">
        <f t="shared" si="20"/>
        <v>#DIV/0!</v>
      </c>
      <c r="O222" s="76">
        <f t="shared" si="21"/>
        <v>0</v>
      </c>
      <c r="P222" s="77">
        <f>IF(L222="nio",0,IF(L222&gt;0,VLOOKUP(H222,'3-Productie normen'!A:J,VLOOKUP(L222,'3-Productie normen'!$B$33:$C$38,2,FALSE),FALSE)))/VLOOKUP(B222,'2-Kosten per locatie'!$A$12:$C$27,3,FALSE)</f>
        <v>0</v>
      </c>
      <c r="Q222" s="77">
        <f t="shared" si="22"/>
        <v>0</v>
      </c>
      <c r="R222" s="78" t="str">
        <f>VLOOKUP(H222,'3-Productie normen'!A:L,12,FALSE)</f>
        <v>V</v>
      </c>
      <c r="S222" s="78"/>
      <c r="U222" s="41">
        <f t="shared" si="23"/>
        <v>1514</v>
      </c>
    </row>
    <row r="223" spans="1:21" ht="14.1" customHeight="1">
      <c r="A223" s="54">
        <f t="shared" si="18"/>
        <v>223</v>
      </c>
      <c r="B223" s="72" t="s">
        <v>421</v>
      </c>
      <c r="C223" s="72"/>
      <c r="D223" s="413" t="s">
        <v>422</v>
      </c>
      <c r="E223" s="413">
        <v>1</v>
      </c>
      <c r="F223" s="73">
        <v>44</v>
      </c>
      <c r="G223" s="40" t="s">
        <v>256</v>
      </c>
      <c r="H223" s="330" t="s">
        <v>98</v>
      </c>
      <c r="I223" s="40" t="s">
        <v>217</v>
      </c>
      <c r="J223" s="84">
        <v>10.1</v>
      </c>
      <c r="K223" s="373">
        <f t="shared" si="19"/>
        <v>0</v>
      </c>
      <c r="L223" s="75" t="s">
        <v>98</v>
      </c>
      <c r="M223" s="75"/>
      <c r="N223" s="76">
        <f t="shared" si="20"/>
        <v>0</v>
      </c>
      <c r="O223" s="76">
        <f t="shared" si="21"/>
        <v>0</v>
      </c>
      <c r="P223" s="77">
        <f>IF(L223="nio",0,IF(L223&gt;0,VLOOKUP(H223,'3-Productie normen'!A:J,VLOOKUP(L223,'3-Productie normen'!$B$33:$C$38,2,FALSE),FALSE)))/VLOOKUP(B223,'2-Kosten per locatie'!$A$12:$C$27,3,FALSE)</f>
        <v>0</v>
      </c>
      <c r="Q223" s="77">
        <f t="shared" si="22"/>
        <v>0</v>
      </c>
      <c r="R223" s="78">
        <f>VLOOKUP(H223,'3-Productie normen'!A:L,12,FALSE)</f>
        <v>0</v>
      </c>
      <c r="S223" s="78"/>
      <c r="U223" s="41">
        <f t="shared" si="23"/>
        <v>0</v>
      </c>
    </row>
    <row r="224" spans="1:21" ht="14.1" customHeight="1">
      <c r="A224" s="54">
        <f t="shared" si="18"/>
        <v>224</v>
      </c>
      <c r="B224" s="72" t="s">
        <v>426</v>
      </c>
      <c r="C224" s="72" t="s">
        <v>427</v>
      </c>
      <c r="D224" s="413" t="s">
        <v>428</v>
      </c>
      <c r="E224" s="413" t="s">
        <v>89</v>
      </c>
      <c r="F224" s="73" t="s">
        <v>429</v>
      </c>
      <c r="G224" s="40" t="s">
        <v>430</v>
      </c>
      <c r="H224" s="40" t="s">
        <v>230</v>
      </c>
      <c r="I224" s="40" t="s">
        <v>356</v>
      </c>
      <c r="J224" s="84">
        <v>65</v>
      </c>
      <c r="K224" s="373">
        <f t="shared" si="19"/>
        <v>200</v>
      </c>
      <c r="L224" s="75">
        <v>200</v>
      </c>
      <c r="M224" s="75"/>
      <c r="N224" s="76" t="e">
        <f t="shared" si="20"/>
        <v>#DIV/0!</v>
      </c>
      <c r="O224" s="76">
        <f t="shared" si="21"/>
        <v>0</v>
      </c>
      <c r="P224" s="77">
        <f>IF(L224="nio",0,IF(L224&gt;0,VLOOKUP(H224,'3-Productie normen'!A:J,VLOOKUP(L224,'3-Productie normen'!$B$33:$C$38,2,FALSE),FALSE)))/VLOOKUP(B224,'2-Kosten per locatie'!$A$12:$C$27,3,FALSE)</f>
        <v>0</v>
      </c>
      <c r="Q224" s="77">
        <f t="shared" si="22"/>
        <v>0</v>
      </c>
      <c r="R224" s="78" t="str">
        <f>VLOOKUP(H224,'3-Productie normen'!A:L,12,FALSE)</f>
        <v>V</v>
      </c>
      <c r="S224" s="78"/>
      <c r="U224" s="41">
        <f t="shared" si="23"/>
        <v>13000</v>
      </c>
    </row>
    <row r="225" spans="1:21" ht="14.1" customHeight="1">
      <c r="A225" s="54">
        <f t="shared" si="18"/>
        <v>225</v>
      </c>
      <c r="B225" s="72" t="s">
        <v>426</v>
      </c>
      <c r="C225" s="72" t="s">
        <v>427</v>
      </c>
      <c r="D225" s="413" t="s">
        <v>428</v>
      </c>
      <c r="E225" s="413" t="s">
        <v>89</v>
      </c>
      <c r="F225" s="73" t="s">
        <v>431</v>
      </c>
      <c r="G225" s="40" t="s">
        <v>268</v>
      </c>
      <c r="H225" s="40" t="s">
        <v>169</v>
      </c>
      <c r="I225" s="40" t="s">
        <v>356</v>
      </c>
      <c r="J225" s="84">
        <v>42</v>
      </c>
      <c r="K225" s="373">
        <f t="shared" si="19"/>
        <v>200</v>
      </c>
      <c r="L225" s="75">
        <v>200</v>
      </c>
      <c r="M225" s="75"/>
      <c r="N225" s="76" t="e">
        <f t="shared" si="20"/>
        <v>#DIV/0!</v>
      </c>
      <c r="O225" s="76">
        <f t="shared" si="21"/>
        <v>0</v>
      </c>
      <c r="P225" s="77">
        <f>IF(L225="nio",0,IF(L225&gt;0,VLOOKUP(H225,'3-Productie normen'!A:J,VLOOKUP(L225,'3-Productie normen'!$B$33:$C$38,2,FALSE),FALSE)))/VLOOKUP(B225,'2-Kosten per locatie'!$A$12:$C$27,3,FALSE)</f>
        <v>0</v>
      </c>
      <c r="Q225" s="77">
        <f t="shared" si="22"/>
        <v>0</v>
      </c>
      <c r="R225" s="78" t="str">
        <f>VLOOKUP(H225,'3-Productie normen'!A:L,12,FALSE)</f>
        <v>B</v>
      </c>
      <c r="S225" s="78"/>
      <c r="U225" s="41">
        <f t="shared" si="23"/>
        <v>8400</v>
      </c>
    </row>
    <row r="226" spans="1:21" ht="14.1" customHeight="1">
      <c r="A226" s="54">
        <f t="shared" si="18"/>
        <v>226</v>
      </c>
      <c r="B226" s="72" t="s">
        <v>426</v>
      </c>
      <c r="C226" s="72" t="s">
        <v>427</v>
      </c>
      <c r="D226" s="413" t="s">
        <v>428</v>
      </c>
      <c r="E226" s="413" t="s">
        <v>89</v>
      </c>
      <c r="F226" s="73" t="s">
        <v>432</v>
      </c>
      <c r="G226" s="40" t="s">
        <v>433</v>
      </c>
      <c r="H226" s="330" t="s">
        <v>98</v>
      </c>
      <c r="I226" s="40" t="s">
        <v>434</v>
      </c>
      <c r="J226" s="84">
        <v>6</v>
      </c>
      <c r="K226" s="373">
        <f t="shared" si="19"/>
        <v>0</v>
      </c>
      <c r="L226" s="75" t="s">
        <v>98</v>
      </c>
      <c r="M226" s="75"/>
      <c r="N226" s="76">
        <f t="shared" si="20"/>
        <v>0</v>
      </c>
      <c r="O226" s="76">
        <f t="shared" si="21"/>
        <v>0</v>
      </c>
      <c r="P226" s="77">
        <f>IF(L226="nio",0,IF(L226&gt;0,VLOOKUP(H226,'3-Productie normen'!A:J,VLOOKUP(L226,'3-Productie normen'!$B$33:$C$38,2,FALSE),FALSE)))/VLOOKUP(B226,'2-Kosten per locatie'!$A$12:$C$27,3,FALSE)</f>
        <v>0</v>
      </c>
      <c r="Q226" s="77">
        <f t="shared" si="22"/>
        <v>0</v>
      </c>
      <c r="R226" s="78">
        <f>VLOOKUP(H226,'3-Productie normen'!A:L,12,FALSE)</f>
        <v>0</v>
      </c>
      <c r="S226" s="78"/>
      <c r="U226" s="41">
        <f t="shared" si="23"/>
        <v>0</v>
      </c>
    </row>
    <row r="227" spans="1:21" ht="14.1" customHeight="1">
      <c r="A227" s="54">
        <f t="shared" si="18"/>
        <v>227</v>
      </c>
      <c r="B227" s="72" t="s">
        <v>426</v>
      </c>
      <c r="C227" s="72" t="s">
        <v>427</v>
      </c>
      <c r="D227" s="413" t="s">
        <v>428</v>
      </c>
      <c r="E227" s="413" t="s">
        <v>89</v>
      </c>
      <c r="F227" s="73" t="s">
        <v>435</v>
      </c>
      <c r="G227" s="40" t="s">
        <v>436</v>
      </c>
      <c r="H227" s="40" t="s">
        <v>169</v>
      </c>
      <c r="I227" s="40" t="s">
        <v>356</v>
      </c>
      <c r="J227" s="84">
        <v>19</v>
      </c>
      <c r="K227" s="373">
        <f t="shared" si="19"/>
        <v>200</v>
      </c>
      <c r="L227" s="75">
        <v>200</v>
      </c>
      <c r="M227" s="75"/>
      <c r="N227" s="76" t="e">
        <f t="shared" si="20"/>
        <v>#DIV/0!</v>
      </c>
      <c r="O227" s="76">
        <f t="shared" si="21"/>
        <v>0</v>
      </c>
      <c r="P227" s="77">
        <f>IF(L227="nio",0,IF(L227&gt;0,VLOOKUP(H227,'3-Productie normen'!A:J,VLOOKUP(L227,'3-Productie normen'!$B$33:$C$38,2,FALSE),FALSE)))/VLOOKUP(B227,'2-Kosten per locatie'!$A$12:$C$27,3,FALSE)</f>
        <v>0</v>
      </c>
      <c r="Q227" s="77">
        <f t="shared" si="22"/>
        <v>0</v>
      </c>
      <c r="R227" s="78" t="str">
        <f>VLOOKUP(H227,'3-Productie normen'!A:L,12,FALSE)</f>
        <v>B</v>
      </c>
      <c r="S227" s="78"/>
      <c r="U227" s="41">
        <f t="shared" si="23"/>
        <v>3800</v>
      </c>
    </row>
    <row r="228" spans="1:21" ht="14.1" customHeight="1">
      <c r="A228" s="54">
        <f t="shared" si="18"/>
        <v>228</v>
      </c>
      <c r="B228" s="72" t="s">
        <v>426</v>
      </c>
      <c r="C228" s="72" t="s">
        <v>427</v>
      </c>
      <c r="D228" s="413" t="s">
        <v>428</v>
      </c>
      <c r="E228" s="413" t="s">
        <v>89</v>
      </c>
      <c r="F228" s="73" t="s">
        <v>437</v>
      </c>
      <c r="G228" s="40" t="s">
        <v>438</v>
      </c>
      <c r="H228" s="330" t="s">
        <v>98</v>
      </c>
      <c r="I228" s="40" t="s">
        <v>356</v>
      </c>
      <c r="J228" s="84">
        <v>15</v>
      </c>
      <c r="K228" s="373">
        <f t="shared" si="19"/>
        <v>0</v>
      </c>
      <c r="L228" s="75" t="s">
        <v>98</v>
      </c>
      <c r="M228" s="75"/>
      <c r="N228" s="76">
        <f t="shared" si="20"/>
        <v>0</v>
      </c>
      <c r="O228" s="76">
        <f t="shared" si="21"/>
        <v>0</v>
      </c>
      <c r="P228" s="77">
        <f>IF(L228="nio",0,IF(L228&gt;0,VLOOKUP(H228,'3-Productie normen'!A:J,VLOOKUP(L228,'3-Productie normen'!$B$33:$C$38,2,FALSE),FALSE)))/VLOOKUP(B228,'2-Kosten per locatie'!$A$12:$C$27,3,FALSE)</f>
        <v>0</v>
      </c>
      <c r="Q228" s="77">
        <f t="shared" si="22"/>
        <v>0</v>
      </c>
      <c r="R228" s="78">
        <f>VLOOKUP(H228,'3-Productie normen'!A:L,12,FALSE)</f>
        <v>0</v>
      </c>
      <c r="S228" s="78"/>
      <c r="U228" s="41">
        <f t="shared" si="23"/>
        <v>0</v>
      </c>
    </row>
    <row r="229" spans="1:21" ht="14.1" customHeight="1">
      <c r="A229" s="54">
        <f t="shared" si="18"/>
        <v>229</v>
      </c>
      <c r="B229" s="72" t="s">
        <v>426</v>
      </c>
      <c r="C229" s="72" t="s">
        <v>427</v>
      </c>
      <c r="D229" s="413" t="s">
        <v>428</v>
      </c>
      <c r="E229" s="413" t="s">
        <v>89</v>
      </c>
      <c r="F229" s="73" t="s">
        <v>308</v>
      </c>
      <c r="G229" s="40" t="s">
        <v>439</v>
      </c>
      <c r="H229" s="330" t="s">
        <v>98</v>
      </c>
      <c r="I229" s="40" t="s">
        <v>356</v>
      </c>
      <c r="J229" s="84">
        <v>14</v>
      </c>
      <c r="K229" s="373">
        <f t="shared" si="19"/>
        <v>0</v>
      </c>
      <c r="L229" s="75" t="s">
        <v>98</v>
      </c>
      <c r="M229" s="75"/>
      <c r="N229" s="76">
        <f t="shared" si="20"/>
        <v>0</v>
      </c>
      <c r="O229" s="76">
        <f t="shared" si="21"/>
        <v>0</v>
      </c>
      <c r="P229" s="77">
        <f>IF(L229="nio",0,IF(L229&gt;0,VLOOKUP(H229,'3-Productie normen'!A:J,VLOOKUP(L229,'3-Productie normen'!$B$33:$C$38,2,FALSE),FALSE)))/VLOOKUP(B229,'2-Kosten per locatie'!$A$12:$C$27,3,FALSE)</f>
        <v>0</v>
      </c>
      <c r="Q229" s="77">
        <f t="shared" si="22"/>
        <v>0</v>
      </c>
      <c r="R229" s="78">
        <f>VLOOKUP(H229,'3-Productie normen'!A:L,12,FALSE)</f>
        <v>0</v>
      </c>
      <c r="S229" s="78"/>
      <c r="U229" s="41">
        <f t="shared" si="23"/>
        <v>0</v>
      </c>
    </row>
    <row r="230" spans="1:21" ht="14.1" customHeight="1">
      <c r="A230" s="54">
        <f t="shared" si="18"/>
        <v>230</v>
      </c>
      <c r="B230" s="72" t="s">
        <v>426</v>
      </c>
      <c r="C230" s="72" t="s">
        <v>427</v>
      </c>
      <c r="D230" s="413" t="s">
        <v>428</v>
      </c>
      <c r="E230" s="413" t="s">
        <v>89</v>
      </c>
      <c r="F230" s="73" t="s">
        <v>309</v>
      </c>
      <c r="G230" s="40" t="s">
        <v>260</v>
      </c>
      <c r="H230" s="40" t="s">
        <v>169</v>
      </c>
      <c r="I230" s="40" t="s">
        <v>356</v>
      </c>
      <c r="J230" s="84">
        <v>11</v>
      </c>
      <c r="K230" s="373">
        <f t="shared" si="19"/>
        <v>200</v>
      </c>
      <c r="L230" s="75">
        <v>200</v>
      </c>
      <c r="M230" s="75"/>
      <c r="N230" s="76" t="e">
        <f t="shared" si="20"/>
        <v>#DIV/0!</v>
      </c>
      <c r="O230" s="76">
        <f t="shared" si="21"/>
        <v>0</v>
      </c>
      <c r="P230" s="77">
        <f>IF(L230="nio",0,IF(L230&gt;0,VLOOKUP(H230,'3-Productie normen'!A:J,VLOOKUP(L230,'3-Productie normen'!$B$33:$C$38,2,FALSE),FALSE)))/VLOOKUP(B230,'2-Kosten per locatie'!$A$12:$C$27,3,FALSE)</f>
        <v>0</v>
      </c>
      <c r="Q230" s="77">
        <f t="shared" si="22"/>
        <v>0</v>
      </c>
      <c r="R230" s="78" t="str">
        <f>VLOOKUP(H230,'3-Productie normen'!A:L,12,FALSE)</f>
        <v>B</v>
      </c>
      <c r="S230" s="78"/>
      <c r="U230" s="41">
        <f t="shared" si="23"/>
        <v>2200</v>
      </c>
    </row>
    <row r="231" spans="1:21" ht="14.1" customHeight="1">
      <c r="A231" s="54">
        <f t="shared" si="18"/>
        <v>231</v>
      </c>
      <c r="B231" s="72" t="s">
        <v>426</v>
      </c>
      <c r="C231" s="72" t="s">
        <v>427</v>
      </c>
      <c r="D231" s="413" t="s">
        <v>428</v>
      </c>
      <c r="E231" s="413" t="s">
        <v>89</v>
      </c>
      <c r="F231" s="73" t="s">
        <v>310</v>
      </c>
      <c r="G231" s="40" t="s">
        <v>440</v>
      </c>
      <c r="H231" s="40" t="s">
        <v>230</v>
      </c>
      <c r="I231" s="40" t="s">
        <v>356</v>
      </c>
      <c r="J231" s="84">
        <v>25</v>
      </c>
      <c r="K231" s="373">
        <f t="shared" si="19"/>
        <v>200</v>
      </c>
      <c r="L231" s="75">
        <v>200</v>
      </c>
      <c r="M231" s="75"/>
      <c r="N231" s="76" t="e">
        <f t="shared" si="20"/>
        <v>#DIV/0!</v>
      </c>
      <c r="O231" s="76">
        <f t="shared" si="21"/>
        <v>0</v>
      </c>
      <c r="P231" s="77">
        <f>IF(L231="nio",0,IF(L231&gt;0,VLOOKUP(H231,'3-Productie normen'!A:J,VLOOKUP(L231,'3-Productie normen'!$B$33:$C$38,2,FALSE),FALSE)))/VLOOKUP(B231,'2-Kosten per locatie'!$A$12:$C$27,3,FALSE)</f>
        <v>0</v>
      </c>
      <c r="Q231" s="77">
        <f t="shared" si="22"/>
        <v>0</v>
      </c>
      <c r="R231" s="78" t="str">
        <f>VLOOKUP(H231,'3-Productie normen'!A:L,12,FALSE)</f>
        <v>V</v>
      </c>
      <c r="S231" s="78"/>
      <c r="U231" s="41">
        <f t="shared" si="23"/>
        <v>5000</v>
      </c>
    </row>
    <row r="232" spans="1:21" ht="14.1" customHeight="1">
      <c r="A232" s="54">
        <f t="shared" si="18"/>
        <v>232</v>
      </c>
      <c r="B232" s="72" t="s">
        <v>426</v>
      </c>
      <c r="C232" s="72" t="s">
        <v>427</v>
      </c>
      <c r="D232" s="413" t="s">
        <v>428</v>
      </c>
      <c r="E232" s="413" t="s">
        <v>89</v>
      </c>
      <c r="F232" s="73" t="s">
        <v>311</v>
      </c>
      <c r="G232" s="72" t="s">
        <v>441</v>
      </c>
      <c r="H232" s="72" t="s">
        <v>17</v>
      </c>
      <c r="I232" s="40" t="s">
        <v>442</v>
      </c>
      <c r="J232" s="84">
        <v>3</v>
      </c>
      <c r="K232" s="373">
        <f t="shared" si="19"/>
        <v>200</v>
      </c>
      <c r="L232" s="75">
        <v>200</v>
      </c>
      <c r="M232" s="75"/>
      <c r="N232" s="76" t="e">
        <f t="shared" si="20"/>
        <v>#DIV/0!</v>
      </c>
      <c r="O232" s="76">
        <f t="shared" si="21"/>
        <v>0</v>
      </c>
      <c r="P232" s="77">
        <f>IF(L232="nio",0,IF(L232&gt;0,VLOOKUP(H232,'3-Productie normen'!A:J,VLOOKUP(L232,'3-Productie normen'!$B$33:$C$38,2,FALSE),FALSE)))/VLOOKUP(B232,'2-Kosten per locatie'!$A$12:$C$27,3,FALSE)</f>
        <v>0</v>
      </c>
      <c r="Q232" s="77">
        <f t="shared" si="22"/>
        <v>0</v>
      </c>
      <c r="R232" s="78" t="str">
        <f>VLOOKUP(H232,'3-Productie normen'!A:L,12,FALSE)</f>
        <v>V</v>
      </c>
      <c r="S232" s="78"/>
      <c r="U232" s="41">
        <f t="shared" si="23"/>
        <v>600</v>
      </c>
    </row>
    <row r="233" spans="1:21" ht="14.1" customHeight="1">
      <c r="A233" s="54">
        <f t="shared" si="18"/>
        <v>233</v>
      </c>
      <c r="B233" s="72" t="s">
        <v>426</v>
      </c>
      <c r="C233" s="72" t="s">
        <v>427</v>
      </c>
      <c r="D233" s="413" t="s">
        <v>428</v>
      </c>
      <c r="E233" s="413" t="s">
        <v>89</v>
      </c>
      <c r="F233" s="73" t="s">
        <v>312</v>
      </c>
      <c r="G233" s="72" t="s">
        <v>443</v>
      </c>
      <c r="H233" s="72" t="s">
        <v>230</v>
      </c>
      <c r="I233" s="40" t="s">
        <v>356</v>
      </c>
      <c r="J233" s="84">
        <v>7</v>
      </c>
      <c r="K233" s="373">
        <f t="shared" si="19"/>
        <v>200</v>
      </c>
      <c r="L233" s="75">
        <v>200</v>
      </c>
      <c r="M233" s="75"/>
      <c r="N233" s="76" t="e">
        <f t="shared" si="20"/>
        <v>#DIV/0!</v>
      </c>
      <c r="O233" s="76">
        <f t="shared" si="21"/>
        <v>0</v>
      </c>
      <c r="P233" s="77">
        <f>IF(L233="nio",0,IF(L233&gt;0,VLOOKUP(H233,'3-Productie normen'!A:J,VLOOKUP(L233,'3-Productie normen'!$B$33:$C$38,2,FALSE),FALSE)))/VLOOKUP(B233,'2-Kosten per locatie'!$A$12:$C$27,3,FALSE)</f>
        <v>0</v>
      </c>
      <c r="Q233" s="77">
        <f t="shared" si="22"/>
        <v>0</v>
      </c>
      <c r="R233" s="78" t="str">
        <f>VLOOKUP(H233,'3-Productie normen'!A:L,12,FALSE)</f>
        <v>V</v>
      </c>
      <c r="S233" s="78"/>
      <c r="U233" s="41">
        <f t="shared" si="23"/>
        <v>1400</v>
      </c>
    </row>
    <row r="234" spans="1:21" ht="14.1" customHeight="1">
      <c r="A234" s="54">
        <f t="shared" si="18"/>
        <v>234</v>
      </c>
      <c r="B234" s="72" t="s">
        <v>426</v>
      </c>
      <c r="C234" s="72" t="s">
        <v>427</v>
      </c>
      <c r="D234" s="413" t="s">
        <v>428</v>
      </c>
      <c r="E234" s="413" t="s">
        <v>89</v>
      </c>
      <c r="F234" s="73" t="s">
        <v>313</v>
      </c>
      <c r="G234" s="72" t="s">
        <v>444</v>
      </c>
      <c r="H234" s="72" t="s">
        <v>17</v>
      </c>
      <c r="I234" s="40" t="s">
        <v>442</v>
      </c>
      <c r="J234" s="84">
        <v>4</v>
      </c>
      <c r="K234" s="373">
        <f t="shared" si="19"/>
        <v>200</v>
      </c>
      <c r="L234" s="75">
        <v>200</v>
      </c>
      <c r="M234" s="75"/>
      <c r="N234" s="76" t="e">
        <f t="shared" si="20"/>
        <v>#DIV/0!</v>
      </c>
      <c r="O234" s="76">
        <f t="shared" si="21"/>
        <v>0</v>
      </c>
      <c r="P234" s="77">
        <f>IF(L234="nio",0,IF(L234&gt;0,VLOOKUP(H234,'3-Productie normen'!A:J,VLOOKUP(L234,'3-Productie normen'!$B$33:$C$38,2,FALSE),FALSE)))/VLOOKUP(B234,'2-Kosten per locatie'!$A$12:$C$27,3,FALSE)</f>
        <v>0</v>
      </c>
      <c r="Q234" s="77">
        <f t="shared" si="22"/>
        <v>0</v>
      </c>
      <c r="R234" s="78" t="str">
        <f>VLOOKUP(H234,'3-Productie normen'!A:L,12,FALSE)</f>
        <v>V</v>
      </c>
      <c r="S234" s="78"/>
      <c r="U234" s="41">
        <f t="shared" si="23"/>
        <v>800</v>
      </c>
    </row>
    <row r="235" spans="1:21" ht="14.1" customHeight="1">
      <c r="A235" s="54">
        <f t="shared" si="18"/>
        <v>235</v>
      </c>
      <c r="B235" s="72" t="s">
        <v>426</v>
      </c>
      <c r="C235" s="72" t="s">
        <v>427</v>
      </c>
      <c r="D235" s="413" t="s">
        <v>428</v>
      </c>
      <c r="E235" s="413" t="s">
        <v>89</v>
      </c>
      <c r="F235" s="73" t="s">
        <v>314</v>
      </c>
      <c r="G235" s="40" t="s">
        <v>445</v>
      </c>
      <c r="H235" s="40" t="s">
        <v>169</v>
      </c>
      <c r="I235" s="40" t="s">
        <v>356</v>
      </c>
      <c r="J235" s="84">
        <v>7</v>
      </c>
      <c r="K235" s="373">
        <f t="shared" si="19"/>
        <v>200</v>
      </c>
      <c r="L235" s="75">
        <v>200</v>
      </c>
      <c r="M235" s="75"/>
      <c r="N235" s="76" t="e">
        <f t="shared" si="20"/>
        <v>#DIV/0!</v>
      </c>
      <c r="O235" s="76">
        <f t="shared" si="21"/>
        <v>0</v>
      </c>
      <c r="P235" s="77">
        <f>IF(L235="nio",0,IF(L235&gt;0,VLOOKUP(H235,'3-Productie normen'!A:J,VLOOKUP(L235,'3-Productie normen'!$B$33:$C$38,2,FALSE),FALSE)))/VLOOKUP(B235,'2-Kosten per locatie'!$A$12:$C$27,3,FALSE)</f>
        <v>0</v>
      </c>
      <c r="Q235" s="77">
        <f t="shared" si="22"/>
        <v>0</v>
      </c>
      <c r="R235" s="78" t="str">
        <f>VLOOKUP(H235,'3-Productie normen'!A:L,12,FALSE)</f>
        <v>B</v>
      </c>
      <c r="S235" s="78"/>
      <c r="U235" s="41">
        <f t="shared" si="23"/>
        <v>1400</v>
      </c>
    </row>
    <row r="236" spans="1:21" ht="14.1" customHeight="1">
      <c r="A236" s="54">
        <f t="shared" si="18"/>
        <v>236</v>
      </c>
      <c r="B236" s="72" t="s">
        <v>426</v>
      </c>
      <c r="C236" s="72" t="s">
        <v>427</v>
      </c>
      <c r="D236" s="413" t="s">
        <v>428</v>
      </c>
      <c r="E236" s="413" t="s">
        <v>89</v>
      </c>
      <c r="F236" s="73" t="s">
        <v>315</v>
      </c>
      <c r="G236" s="40" t="s">
        <v>446</v>
      </c>
      <c r="H236" s="40" t="s">
        <v>169</v>
      </c>
      <c r="I236" s="40" t="s">
        <v>356</v>
      </c>
      <c r="J236" s="84">
        <v>9</v>
      </c>
      <c r="K236" s="373">
        <f t="shared" si="19"/>
        <v>200</v>
      </c>
      <c r="L236" s="75">
        <v>200</v>
      </c>
      <c r="M236" s="75"/>
      <c r="N236" s="76" t="e">
        <f t="shared" si="20"/>
        <v>#DIV/0!</v>
      </c>
      <c r="O236" s="76">
        <f t="shared" si="21"/>
        <v>0</v>
      </c>
      <c r="P236" s="77">
        <f>IF(L236="nio",0,IF(L236&gt;0,VLOOKUP(H236,'3-Productie normen'!A:J,VLOOKUP(L236,'3-Productie normen'!$B$33:$C$38,2,FALSE),FALSE)))/VLOOKUP(B236,'2-Kosten per locatie'!$A$12:$C$27,3,FALSE)</f>
        <v>0</v>
      </c>
      <c r="Q236" s="77">
        <f t="shared" si="22"/>
        <v>0</v>
      </c>
      <c r="R236" s="78" t="str">
        <f>VLOOKUP(H236,'3-Productie normen'!A:L,12,FALSE)</f>
        <v>B</v>
      </c>
      <c r="S236" s="78"/>
      <c r="U236" s="41">
        <f t="shared" si="23"/>
        <v>1800</v>
      </c>
    </row>
    <row r="237" spans="1:21" ht="14.1" customHeight="1">
      <c r="A237" s="54">
        <f t="shared" si="18"/>
        <v>237</v>
      </c>
      <c r="B237" s="72" t="s">
        <v>426</v>
      </c>
      <c r="C237" s="72" t="s">
        <v>427</v>
      </c>
      <c r="D237" s="413" t="s">
        <v>428</v>
      </c>
      <c r="E237" s="413" t="s">
        <v>89</v>
      </c>
      <c r="F237" s="73" t="s">
        <v>316</v>
      </c>
      <c r="G237" s="40" t="s">
        <v>436</v>
      </c>
      <c r="H237" s="40" t="s">
        <v>169</v>
      </c>
      <c r="I237" s="40" t="s">
        <v>356</v>
      </c>
      <c r="J237" s="84">
        <v>22</v>
      </c>
      <c r="K237" s="373">
        <f t="shared" si="19"/>
        <v>200</v>
      </c>
      <c r="L237" s="75">
        <v>200</v>
      </c>
      <c r="M237" s="75"/>
      <c r="N237" s="76" t="e">
        <f t="shared" si="20"/>
        <v>#DIV/0!</v>
      </c>
      <c r="O237" s="76">
        <f t="shared" si="21"/>
        <v>0</v>
      </c>
      <c r="P237" s="77">
        <f>IF(L237="nio",0,IF(L237&gt;0,VLOOKUP(H237,'3-Productie normen'!A:J,VLOOKUP(L237,'3-Productie normen'!$B$33:$C$38,2,FALSE),FALSE)))/VLOOKUP(B237,'2-Kosten per locatie'!$A$12:$C$27,3,FALSE)</f>
        <v>0</v>
      </c>
      <c r="Q237" s="77">
        <f t="shared" si="22"/>
        <v>0</v>
      </c>
      <c r="R237" s="78" t="str">
        <f>VLOOKUP(H237,'3-Productie normen'!A:L,12,FALSE)</f>
        <v>B</v>
      </c>
      <c r="S237" s="78"/>
      <c r="U237" s="41">
        <f t="shared" si="23"/>
        <v>4400</v>
      </c>
    </row>
    <row r="238" spans="1:21" ht="14.1" customHeight="1">
      <c r="A238" s="54">
        <f t="shared" si="18"/>
        <v>238</v>
      </c>
      <c r="B238" s="72" t="s">
        <v>426</v>
      </c>
      <c r="C238" s="72" t="s">
        <v>427</v>
      </c>
      <c r="D238" s="413" t="s">
        <v>428</v>
      </c>
      <c r="E238" s="413" t="s">
        <v>89</v>
      </c>
      <c r="F238" s="73" t="s">
        <v>317</v>
      </c>
      <c r="G238" s="40" t="s">
        <v>447</v>
      </c>
      <c r="H238" s="330" t="s">
        <v>98</v>
      </c>
      <c r="I238" s="40" t="s">
        <v>356</v>
      </c>
      <c r="J238" s="84">
        <v>3</v>
      </c>
      <c r="K238" s="373">
        <f t="shared" si="19"/>
        <v>0</v>
      </c>
      <c r="L238" s="75" t="s">
        <v>98</v>
      </c>
      <c r="M238" s="75"/>
      <c r="N238" s="76">
        <f t="shared" si="20"/>
        <v>0</v>
      </c>
      <c r="O238" s="76">
        <f t="shared" si="21"/>
        <v>0</v>
      </c>
      <c r="P238" s="77">
        <f>IF(L238="nio",0,IF(L238&gt;0,VLOOKUP(H238,'3-Productie normen'!A:J,VLOOKUP(L238,'3-Productie normen'!$B$33:$C$38,2,FALSE),FALSE)))/VLOOKUP(B238,'2-Kosten per locatie'!$A$12:$C$27,3,FALSE)</f>
        <v>0</v>
      </c>
      <c r="Q238" s="77">
        <f t="shared" si="22"/>
        <v>0</v>
      </c>
      <c r="R238" s="78">
        <f>VLOOKUP(H238,'3-Productie normen'!A:L,12,FALSE)</f>
        <v>0</v>
      </c>
      <c r="S238" s="78"/>
      <c r="U238" s="41">
        <f t="shared" si="23"/>
        <v>0</v>
      </c>
    </row>
    <row r="239" spans="1:21" ht="14.1" customHeight="1">
      <c r="A239" s="54">
        <f t="shared" si="18"/>
        <v>239</v>
      </c>
      <c r="B239" s="72" t="s">
        <v>426</v>
      </c>
      <c r="C239" s="72" t="s">
        <v>427</v>
      </c>
      <c r="D239" s="415" t="s">
        <v>428</v>
      </c>
      <c r="E239" s="415" t="s">
        <v>89</v>
      </c>
      <c r="F239" s="86" t="s">
        <v>318</v>
      </c>
      <c r="G239" s="86" t="s">
        <v>448</v>
      </c>
      <c r="H239" s="330" t="s">
        <v>98</v>
      </c>
      <c r="I239" s="87" t="s">
        <v>356</v>
      </c>
      <c r="J239" s="86">
        <v>4</v>
      </c>
      <c r="K239" s="373">
        <f t="shared" si="19"/>
        <v>0</v>
      </c>
      <c r="L239" s="75" t="s">
        <v>98</v>
      </c>
      <c r="M239" s="75"/>
      <c r="N239" s="76">
        <f t="shared" si="20"/>
        <v>0</v>
      </c>
      <c r="O239" s="76">
        <f t="shared" si="21"/>
        <v>0</v>
      </c>
      <c r="P239" s="77">
        <f>IF(L239="nio",0,IF(L239&gt;0,VLOOKUP(H239,'3-Productie normen'!A:J,VLOOKUP(L239,'3-Productie normen'!$B$33:$C$38,2,FALSE),FALSE)))/VLOOKUP(B239,'2-Kosten per locatie'!$A$12:$C$27,3,FALSE)</f>
        <v>0</v>
      </c>
      <c r="Q239" s="77">
        <f t="shared" si="22"/>
        <v>0</v>
      </c>
      <c r="R239" s="78">
        <f>VLOOKUP(H239,'3-Productie normen'!A:L,12,FALSE)</f>
        <v>0</v>
      </c>
      <c r="S239" s="78"/>
      <c r="U239" s="41">
        <f t="shared" si="23"/>
        <v>0</v>
      </c>
    </row>
    <row r="240" spans="1:21" ht="14.1" customHeight="1">
      <c r="A240" s="54">
        <f t="shared" si="18"/>
        <v>240</v>
      </c>
      <c r="B240" s="72" t="s">
        <v>426</v>
      </c>
      <c r="C240" s="72" t="s">
        <v>449</v>
      </c>
      <c r="D240" s="415" t="s">
        <v>428</v>
      </c>
      <c r="E240" s="415" t="s">
        <v>89</v>
      </c>
      <c r="F240" s="86" t="s">
        <v>319</v>
      </c>
      <c r="G240" s="86" t="s">
        <v>450</v>
      </c>
      <c r="H240" s="86" t="s">
        <v>228</v>
      </c>
      <c r="I240" s="87" t="s">
        <v>356</v>
      </c>
      <c r="J240" s="86">
        <v>12</v>
      </c>
      <c r="K240" s="373">
        <f t="shared" si="19"/>
        <v>200</v>
      </c>
      <c r="L240" s="75">
        <v>200</v>
      </c>
      <c r="M240" s="75"/>
      <c r="N240" s="76" t="e">
        <f t="shared" si="20"/>
        <v>#DIV/0!</v>
      </c>
      <c r="O240" s="76">
        <f t="shared" si="21"/>
        <v>0</v>
      </c>
      <c r="P240" s="77">
        <f>IF(L240="nio",0,IF(L240&gt;0,VLOOKUP(H240,'3-Productie normen'!A:J,VLOOKUP(L240,'3-Productie normen'!$B$33:$C$38,2,FALSE),FALSE)))/VLOOKUP(B240,'2-Kosten per locatie'!$A$12:$C$27,3,FALSE)</f>
        <v>0</v>
      </c>
      <c r="Q240" s="77">
        <f t="shared" si="22"/>
        <v>0</v>
      </c>
      <c r="R240" s="78" t="str">
        <f>VLOOKUP(H240,'3-Productie normen'!A:L,12,FALSE)</f>
        <v>V</v>
      </c>
      <c r="S240" s="78"/>
      <c r="U240" s="41">
        <f t="shared" si="23"/>
        <v>2400</v>
      </c>
    </row>
    <row r="241" spans="1:21" ht="14.1" customHeight="1">
      <c r="A241" s="54">
        <f t="shared" si="18"/>
        <v>241</v>
      </c>
      <c r="B241" s="72" t="s">
        <v>426</v>
      </c>
      <c r="C241" s="72" t="s">
        <v>449</v>
      </c>
      <c r="D241" s="415" t="s">
        <v>428</v>
      </c>
      <c r="E241" s="415" t="s">
        <v>89</v>
      </c>
      <c r="F241" s="86" t="s">
        <v>320</v>
      </c>
      <c r="G241" s="86" t="s">
        <v>451</v>
      </c>
      <c r="H241" s="330" t="s">
        <v>98</v>
      </c>
      <c r="I241" s="87" t="s">
        <v>356</v>
      </c>
      <c r="J241" s="86">
        <v>12</v>
      </c>
      <c r="K241" s="373">
        <f t="shared" si="19"/>
        <v>0</v>
      </c>
      <c r="L241" s="75" t="s">
        <v>98</v>
      </c>
      <c r="M241" s="75"/>
      <c r="N241" s="76">
        <f t="shared" si="20"/>
        <v>0</v>
      </c>
      <c r="O241" s="76">
        <f t="shared" si="21"/>
        <v>0</v>
      </c>
      <c r="P241" s="77">
        <f>IF(L241="nio",0,IF(L241&gt;0,VLOOKUP(H241,'3-Productie normen'!A:J,VLOOKUP(L241,'3-Productie normen'!$B$33:$C$38,2,FALSE),FALSE)))/VLOOKUP(B241,'2-Kosten per locatie'!$A$12:$C$27,3,FALSE)</f>
        <v>0</v>
      </c>
      <c r="Q241" s="77">
        <f t="shared" si="22"/>
        <v>0</v>
      </c>
      <c r="R241" s="78">
        <f>VLOOKUP(H241,'3-Productie normen'!A:L,12,FALSE)</f>
        <v>0</v>
      </c>
      <c r="S241" s="78"/>
      <c r="U241" s="41">
        <f t="shared" si="23"/>
        <v>0</v>
      </c>
    </row>
    <row r="242" spans="1:21" ht="14.1" customHeight="1">
      <c r="A242" s="54">
        <f t="shared" si="18"/>
        <v>242</v>
      </c>
      <c r="B242" s="72" t="s">
        <v>426</v>
      </c>
      <c r="C242" s="72" t="s">
        <v>449</v>
      </c>
      <c r="D242" s="415" t="s">
        <v>428</v>
      </c>
      <c r="E242" s="415" t="s">
        <v>89</v>
      </c>
      <c r="F242" s="86" t="s">
        <v>321</v>
      </c>
      <c r="G242" s="86" t="s">
        <v>225</v>
      </c>
      <c r="H242" s="86" t="s">
        <v>225</v>
      </c>
      <c r="I242" s="87" t="s">
        <v>356</v>
      </c>
      <c r="J242" s="86">
        <v>60</v>
      </c>
      <c r="K242" s="373">
        <f t="shared" si="19"/>
        <v>200</v>
      </c>
      <c r="L242" s="75">
        <v>200</v>
      </c>
      <c r="M242" s="75"/>
      <c r="N242" s="76" t="e">
        <f t="shared" si="20"/>
        <v>#DIV/0!</v>
      </c>
      <c r="O242" s="76">
        <f t="shared" si="21"/>
        <v>0</v>
      </c>
      <c r="P242" s="77">
        <f>IF(L242="nio",0,IF(L242&gt;0,VLOOKUP(H242,'3-Productie normen'!A:J,VLOOKUP(L242,'3-Productie normen'!$B$33:$C$38,2,FALSE),FALSE)))/VLOOKUP(B242,'2-Kosten per locatie'!$A$12:$C$27,3,FALSE)</f>
        <v>0</v>
      </c>
      <c r="Q242" s="77">
        <f t="shared" si="22"/>
        <v>0</v>
      </c>
      <c r="R242" s="78" t="str">
        <f>VLOOKUP(H242,'3-Productie normen'!A:L,12,FALSE)</f>
        <v>V</v>
      </c>
      <c r="S242" s="78"/>
      <c r="U242" s="41">
        <f t="shared" si="23"/>
        <v>12000</v>
      </c>
    </row>
    <row r="243" spans="1:21" ht="14.1" customHeight="1">
      <c r="A243" s="54">
        <f t="shared" si="18"/>
        <v>243</v>
      </c>
      <c r="B243" s="72" t="s">
        <v>426</v>
      </c>
      <c r="C243" s="72" t="s">
        <v>449</v>
      </c>
      <c r="D243" s="415" t="s">
        <v>428</v>
      </c>
      <c r="E243" s="415" t="s">
        <v>89</v>
      </c>
      <c r="F243" s="86" t="s">
        <v>322</v>
      </c>
      <c r="G243" s="86" t="s">
        <v>452</v>
      </c>
      <c r="H243" s="86" t="s">
        <v>17</v>
      </c>
      <c r="I243" s="87" t="s">
        <v>442</v>
      </c>
      <c r="J243" s="86">
        <v>16</v>
      </c>
      <c r="K243" s="373">
        <f t="shared" si="19"/>
        <v>200</v>
      </c>
      <c r="L243" s="75">
        <v>200</v>
      </c>
      <c r="M243" s="75"/>
      <c r="N243" s="76" t="e">
        <f t="shared" si="20"/>
        <v>#DIV/0!</v>
      </c>
      <c r="O243" s="76">
        <f t="shared" si="21"/>
        <v>0</v>
      </c>
      <c r="P243" s="77">
        <f>IF(L243="nio",0,IF(L243&gt;0,VLOOKUP(H243,'3-Productie normen'!A:J,VLOOKUP(L243,'3-Productie normen'!$B$33:$C$38,2,FALSE),FALSE)))/VLOOKUP(B243,'2-Kosten per locatie'!$A$12:$C$27,3,FALSE)</f>
        <v>0</v>
      </c>
      <c r="Q243" s="77">
        <f t="shared" si="22"/>
        <v>0</v>
      </c>
      <c r="R243" s="78" t="str">
        <f>VLOOKUP(H243,'3-Productie normen'!A:L,12,FALSE)</f>
        <v>V</v>
      </c>
      <c r="S243" s="78"/>
      <c r="U243" s="41">
        <f t="shared" si="23"/>
        <v>3200</v>
      </c>
    </row>
    <row r="244" spans="1:21" ht="14.1" customHeight="1">
      <c r="A244" s="54">
        <f t="shared" si="18"/>
        <v>244</v>
      </c>
      <c r="B244" s="72" t="s">
        <v>426</v>
      </c>
      <c r="C244" s="72" t="s">
        <v>449</v>
      </c>
      <c r="D244" s="415" t="s">
        <v>428</v>
      </c>
      <c r="E244" s="415" t="s">
        <v>89</v>
      </c>
      <c r="F244" s="86" t="s">
        <v>323</v>
      </c>
      <c r="G244" s="86" t="s">
        <v>225</v>
      </c>
      <c r="H244" s="86" t="s">
        <v>225</v>
      </c>
      <c r="I244" s="86" t="s">
        <v>356</v>
      </c>
      <c r="J244" s="86">
        <v>60</v>
      </c>
      <c r="K244" s="373">
        <f t="shared" si="19"/>
        <v>200</v>
      </c>
      <c r="L244" s="75">
        <v>200</v>
      </c>
      <c r="M244" s="75"/>
      <c r="N244" s="76" t="e">
        <f t="shared" si="20"/>
        <v>#DIV/0!</v>
      </c>
      <c r="O244" s="76">
        <f t="shared" si="21"/>
        <v>0</v>
      </c>
      <c r="P244" s="77">
        <f>IF(L244="nio",0,IF(L244&gt;0,VLOOKUP(H244,'3-Productie normen'!A:J,VLOOKUP(L244,'3-Productie normen'!$B$33:$C$38,2,FALSE),FALSE)))/VLOOKUP(B244,'2-Kosten per locatie'!$A$12:$C$27,3,FALSE)</f>
        <v>0</v>
      </c>
      <c r="Q244" s="77">
        <f t="shared" si="22"/>
        <v>0</v>
      </c>
      <c r="R244" s="78" t="str">
        <f>VLOOKUP(H244,'3-Productie normen'!A:L,12,FALSE)</f>
        <v>V</v>
      </c>
      <c r="S244" s="78"/>
      <c r="U244" s="41">
        <f t="shared" si="23"/>
        <v>12000</v>
      </c>
    </row>
    <row r="245" spans="1:21" ht="14.1" customHeight="1">
      <c r="A245" s="54">
        <f t="shared" si="18"/>
        <v>245</v>
      </c>
      <c r="B245" s="72" t="s">
        <v>426</v>
      </c>
      <c r="C245" s="72" t="s">
        <v>449</v>
      </c>
      <c r="D245" s="415" t="s">
        <v>428</v>
      </c>
      <c r="E245" s="415" t="s">
        <v>89</v>
      </c>
      <c r="F245" s="86" t="s">
        <v>324</v>
      </c>
      <c r="G245" s="86" t="s">
        <v>453</v>
      </c>
      <c r="H245" s="330" t="s">
        <v>98</v>
      </c>
      <c r="I245" s="86" t="s">
        <v>356</v>
      </c>
      <c r="J245" s="86">
        <v>4</v>
      </c>
      <c r="K245" s="373">
        <f t="shared" si="19"/>
        <v>0</v>
      </c>
      <c r="L245" s="75" t="s">
        <v>98</v>
      </c>
      <c r="M245" s="75"/>
      <c r="N245" s="76">
        <f t="shared" si="20"/>
        <v>0</v>
      </c>
      <c r="O245" s="76">
        <f t="shared" si="21"/>
        <v>0</v>
      </c>
      <c r="P245" s="77">
        <f>IF(L245="nio",0,IF(L245&gt;0,VLOOKUP(H245,'3-Productie normen'!A:J,VLOOKUP(L245,'3-Productie normen'!$B$33:$C$38,2,FALSE),FALSE)))/VLOOKUP(B245,'2-Kosten per locatie'!$A$12:$C$27,3,FALSE)</f>
        <v>0</v>
      </c>
      <c r="Q245" s="77">
        <f t="shared" si="22"/>
        <v>0</v>
      </c>
      <c r="R245" s="78">
        <f>VLOOKUP(H245,'3-Productie normen'!A:L,12,FALSE)</f>
        <v>0</v>
      </c>
      <c r="S245" s="78"/>
      <c r="U245" s="41">
        <f t="shared" si="23"/>
        <v>0</v>
      </c>
    </row>
    <row r="246" spans="1:21" ht="14.1" customHeight="1">
      <c r="A246" s="54">
        <f t="shared" si="18"/>
        <v>246</v>
      </c>
      <c r="B246" s="72" t="s">
        <v>426</v>
      </c>
      <c r="C246" s="72" t="s">
        <v>427</v>
      </c>
      <c r="D246" s="415" t="s">
        <v>428</v>
      </c>
      <c r="E246" s="415" t="s">
        <v>89</v>
      </c>
      <c r="F246" s="86" t="s">
        <v>325</v>
      </c>
      <c r="G246" s="86" t="s">
        <v>454</v>
      </c>
      <c r="H246" s="86" t="s">
        <v>232</v>
      </c>
      <c r="I246" s="86" t="s">
        <v>356</v>
      </c>
      <c r="J246" s="86">
        <v>57</v>
      </c>
      <c r="K246" s="373">
        <f t="shared" si="19"/>
        <v>200</v>
      </c>
      <c r="L246" s="75">
        <v>200</v>
      </c>
      <c r="M246" s="75"/>
      <c r="N246" s="76" t="e">
        <f t="shared" si="20"/>
        <v>#DIV/0!</v>
      </c>
      <c r="O246" s="76">
        <f t="shared" si="21"/>
        <v>0</v>
      </c>
      <c r="P246" s="77">
        <f>IF(L246="nio",0,IF(L246&gt;0,VLOOKUP(H246,'3-Productie normen'!A:J,VLOOKUP(L246,'3-Productie normen'!$B$33:$C$38,2,FALSE),FALSE)))/VLOOKUP(B246,'2-Kosten per locatie'!$A$12:$C$27,3,FALSE)</f>
        <v>0</v>
      </c>
      <c r="Q246" s="77">
        <f t="shared" si="22"/>
        <v>0</v>
      </c>
      <c r="R246" s="78" t="str">
        <f>VLOOKUP(H246,'3-Productie normen'!A:L,12,FALSE)</f>
        <v>V</v>
      </c>
      <c r="S246" s="78"/>
      <c r="U246" s="41">
        <f t="shared" si="23"/>
        <v>11400</v>
      </c>
    </row>
    <row r="247" spans="1:21" ht="14.1" customHeight="1">
      <c r="A247" s="54">
        <f t="shared" si="18"/>
        <v>247</v>
      </c>
      <c r="B247" s="72" t="s">
        <v>426</v>
      </c>
      <c r="C247" s="72" t="s">
        <v>427</v>
      </c>
      <c r="D247" s="415" t="s">
        <v>428</v>
      </c>
      <c r="E247" s="415" t="s">
        <v>89</v>
      </c>
      <c r="F247" s="86" t="s">
        <v>326</v>
      </c>
      <c r="G247" s="86" t="s">
        <v>454</v>
      </c>
      <c r="H247" s="86" t="s">
        <v>232</v>
      </c>
      <c r="I247" s="86" t="s">
        <v>356</v>
      </c>
      <c r="J247" s="86">
        <v>55</v>
      </c>
      <c r="K247" s="373">
        <f t="shared" si="19"/>
        <v>200</v>
      </c>
      <c r="L247" s="75">
        <v>200</v>
      </c>
      <c r="M247" s="75"/>
      <c r="N247" s="76" t="e">
        <f t="shared" si="20"/>
        <v>#DIV/0!</v>
      </c>
      <c r="O247" s="76">
        <f t="shared" si="21"/>
        <v>0</v>
      </c>
      <c r="P247" s="77">
        <f>IF(L247="nio",0,IF(L247&gt;0,VLOOKUP(H247,'3-Productie normen'!A:J,VLOOKUP(L247,'3-Productie normen'!$B$33:$C$38,2,FALSE),FALSE)))/VLOOKUP(B247,'2-Kosten per locatie'!$A$12:$C$27,3,FALSE)</f>
        <v>0</v>
      </c>
      <c r="Q247" s="77">
        <f t="shared" si="22"/>
        <v>0</v>
      </c>
      <c r="R247" s="78" t="str">
        <f>VLOOKUP(H247,'3-Productie normen'!A:L,12,FALSE)</f>
        <v>V</v>
      </c>
      <c r="S247" s="78"/>
      <c r="U247" s="41">
        <f t="shared" si="23"/>
        <v>11000</v>
      </c>
    </row>
    <row r="248" spans="1:21" ht="14.1" customHeight="1">
      <c r="A248" s="54">
        <f t="shared" si="18"/>
        <v>248</v>
      </c>
      <c r="B248" s="72" t="s">
        <v>426</v>
      </c>
      <c r="C248" s="72" t="s">
        <v>427</v>
      </c>
      <c r="D248" s="415" t="s">
        <v>428</v>
      </c>
      <c r="E248" s="415" t="s">
        <v>89</v>
      </c>
      <c r="F248" s="86" t="s">
        <v>327</v>
      </c>
      <c r="G248" s="86" t="s">
        <v>454</v>
      </c>
      <c r="H248" s="86" t="s">
        <v>232</v>
      </c>
      <c r="I248" s="86" t="s">
        <v>356</v>
      </c>
      <c r="J248" s="86">
        <v>60</v>
      </c>
      <c r="K248" s="373">
        <f t="shared" si="19"/>
        <v>200</v>
      </c>
      <c r="L248" s="75">
        <v>200</v>
      </c>
      <c r="M248" s="75"/>
      <c r="N248" s="76" t="e">
        <f t="shared" si="20"/>
        <v>#DIV/0!</v>
      </c>
      <c r="O248" s="76">
        <f t="shared" si="21"/>
        <v>0</v>
      </c>
      <c r="P248" s="77">
        <f>IF(L248="nio",0,IF(L248&gt;0,VLOOKUP(H248,'3-Productie normen'!A:J,VLOOKUP(L248,'3-Productie normen'!$B$33:$C$38,2,FALSE),FALSE)))/VLOOKUP(B248,'2-Kosten per locatie'!$A$12:$C$27,3,FALSE)</f>
        <v>0</v>
      </c>
      <c r="Q248" s="77">
        <f t="shared" si="22"/>
        <v>0</v>
      </c>
      <c r="R248" s="78" t="str">
        <f>VLOOKUP(H248,'3-Productie normen'!A:L,12,FALSE)</f>
        <v>V</v>
      </c>
      <c r="S248" s="78"/>
      <c r="U248" s="41">
        <f t="shared" si="23"/>
        <v>12000</v>
      </c>
    </row>
    <row r="249" spans="1:21" ht="14.1" customHeight="1">
      <c r="A249" s="54">
        <f t="shared" si="18"/>
        <v>249</v>
      </c>
      <c r="B249" s="72" t="s">
        <v>426</v>
      </c>
      <c r="C249" s="72" t="s">
        <v>427</v>
      </c>
      <c r="D249" s="415" t="s">
        <v>428</v>
      </c>
      <c r="E249" s="415" t="s">
        <v>89</v>
      </c>
      <c r="F249" s="86" t="s">
        <v>328</v>
      </c>
      <c r="G249" s="86" t="s">
        <v>454</v>
      </c>
      <c r="H249" s="86" t="s">
        <v>232</v>
      </c>
      <c r="I249" s="86" t="s">
        <v>356</v>
      </c>
      <c r="J249" s="86">
        <v>60</v>
      </c>
      <c r="K249" s="373">
        <f t="shared" si="19"/>
        <v>200</v>
      </c>
      <c r="L249" s="75">
        <v>200</v>
      </c>
      <c r="M249" s="75"/>
      <c r="N249" s="76" t="e">
        <f t="shared" si="20"/>
        <v>#DIV/0!</v>
      </c>
      <c r="O249" s="76">
        <f t="shared" si="21"/>
        <v>0</v>
      </c>
      <c r="P249" s="77">
        <f>IF(L249="nio",0,IF(L249&gt;0,VLOOKUP(H249,'3-Productie normen'!A:J,VLOOKUP(L249,'3-Productie normen'!$B$33:$C$38,2,FALSE),FALSE)))/VLOOKUP(B249,'2-Kosten per locatie'!$A$12:$C$27,3,FALSE)</f>
        <v>0</v>
      </c>
      <c r="Q249" s="77">
        <f t="shared" si="22"/>
        <v>0</v>
      </c>
      <c r="R249" s="78" t="str">
        <f>VLOOKUP(H249,'3-Productie normen'!A:L,12,FALSE)</f>
        <v>V</v>
      </c>
      <c r="S249" s="78"/>
      <c r="U249" s="41">
        <f t="shared" si="23"/>
        <v>12000</v>
      </c>
    </row>
    <row r="250" spans="1:21" ht="14.1" customHeight="1">
      <c r="A250" s="54">
        <f t="shared" si="18"/>
        <v>250</v>
      </c>
      <c r="B250" s="72" t="s">
        <v>426</v>
      </c>
      <c r="C250" s="72" t="s">
        <v>427</v>
      </c>
      <c r="D250" s="415" t="s">
        <v>428</v>
      </c>
      <c r="E250" s="415" t="s">
        <v>89</v>
      </c>
      <c r="F250" s="86" t="s">
        <v>329</v>
      </c>
      <c r="G250" s="86" t="s">
        <v>454</v>
      </c>
      <c r="H250" s="86" t="s">
        <v>232</v>
      </c>
      <c r="I250" s="86" t="s">
        <v>356</v>
      </c>
      <c r="J250" s="86">
        <v>60</v>
      </c>
      <c r="K250" s="373">
        <f t="shared" si="19"/>
        <v>200</v>
      </c>
      <c r="L250" s="75">
        <v>200</v>
      </c>
      <c r="M250" s="75"/>
      <c r="N250" s="76" t="e">
        <f t="shared" si="20"/>
        <v>#DIV/0!</v>
      </c>
      <c r="O250" s="76">
        <f t="shared" si="21"/>
        <v>0</v>
      </c>
      <c r="P250" s="77">
        <f>IF(L250="nio",0,IF(L250&gt;0,VLOOKUP(H250,'3-Productie normen'!A:J,VLOOKUP(L250,'3-Productie normen'!$B$33:$C$38,2,FALSE),FALSE)))/VLOOKUP(B250,'2-Kosten per locatie'!$A$12:$C$27,3,FALSE)</f>
        <v>0</v>
      </c>
      <c r="Q250" s="77">
        <f t="shared" si="22"/>
        <v>0</v>
      </c>
      <c r="R250" s="78" t="str">
        <f>VLOOKUP(H250,'3-Productie normen'!A:L,12,FALSE)</f>
        <v>V</v>
      </c>
      <c r="S250" s="78"/>
      <c r="U250" s="41">
        <f t="shared" si="23"/>
        <v>12000</v>
      </c>
    </row>
    <row r="251" spans="1:21" ht="14.1" customHeight="1">
      <c r="A251" s="54">
        <f t="shared" si="18"/>
        <v>251</v>
      </c>
      <c r="B251" s="72" t="s">
        <v>426</v>
      </c>
      <c r="C251" s="72" t="s">
        <v>427</v>
      </c>
      <c r="D251" s="415" t="s">
        <v>428</v>
      </c>
      <c r="E251" s="415" t="s">
        <v>89</v>
      </c>
      <c r="F251" s="86" t="s">
        <v>330</v>
      </c>
      <c r="G251" s="86" t="s">
        <v>454</v>
      </c>
      <c r="H251" s="86" t="s">
        <v>232</v>
      </c>
      <c r="I251" s="86" t="s">
        <v>356</v>
      </c>
      <c r="J251" s="86">
        <v>60</v>
      </c>
      <c r="K251" s="373">
        <f t="shared" si="19"/>
        <v>200</v>
      </c>
      <c r="L251" s="75">
        <v>200</v>
      </c>
      <c r="M251" s="75"/>
      <c r="N251" s="76" t="e">
        <f t="shared" si="20"/>
        <v>#DIV/0!</v>
      </c>
      <c r="O251" s="76">
        <f t="shared" si="21"/>
        <v>0</v>
      </c>
      <c r="P251" s="77">
        <f>IF(L251="nio",0,IF(L251&gt;0,VLOOKUP(H251,'3-Productie normen'!A:J,VLOOKUP(L251,'3-Productie normen'!$B$33:$C$38,2,FALSE),FALSE)))/VLOOKUP(B251,'2-Kosten per locatie'!$A$12:$C$27,3,FALSE)</f>
        <v>0</v>
      </c>
      <c r="Q251" s="77">
        <f t="shared" si="22"/>
        <v>0</v>
      </c>
      <c r="R251" s="78" t="str">
        <f>VLOOKUP(H251,'3-Productie normen'!A:L,12,FALSE)</f>
        <v>V</v>
      </c>
      <c r="S251" s="78"/>
      <c r="U251" s="41">
        <f t="shared" si="23"/>
        <v>12000</v>
      </c>
    </row>
    <row r="252" spans="1:21" ht="14.1" customHeight="1">
      <c r="A252" s="54">
        <f t="shared" si="18"/>
        <v>252</v>
      </c>
      <c r="B252" s="72" t="s">
        <v>426</v>
      </c>
      <c r="C252" s="72" t="s">
        <v>427</v>
      </c>
      <c r="D252" s="415" t="s">
        <v>428</v>
      </c>
      <c r="E252" s="415" t="s">
        <v>89</v>
      </c>
      <c r="F252" s="86" t="s">
        <v>331</v>
      </c>
      <c r="G252" s="86" t="s">
        <v>454</v>
      </c>
      <c r="H252" s="86" t="s">
        <v>232</v>
      </c>
      <c r="I252" s="86" t="s">
        <v>356</v>
      </c>
      <c r="J252" s="86">
        <v>60</v>
      </c>
      <c r="K252" s="373">
        <f t="shared" si="19"/>
        <v>200</v>
      </c>
      <c r="L252" s="75">
        <v>200</v>
      </c>
      <c r="M252" s="75"/>
      <c r="N252" s="76" t="e">
        <f t="shared" si="20"/>
        <v>#DIV/0!</v>
      </c>
      <c r="O252" s="76">
        <f t="shared" si="21"/>
        <v>0</v>
      </c>
      <c r="P252" s="77">
        <f>IF(L252="nio",0,IF(L252&gt;0,VLOOKUP(H252,'3-Productie normen'!A:J,VLOOKUP(L252,'3-Productie normen'!$B$33:$C$38,2,FALSE),FALSE)))/VLOOKUP(B252,'2-Kosten per locatie'!$A$12:$C$27,3,FALSE)</f>
        <v>0</v>
      </c>
      <c r="Q252" s="77">
        <f t="shared" si="22"/>
        <v>0</v>
      </c>
      <c r="R252" s="78" t="str">
        <f>VLOOKUP(H252,'3-Productie normen'!A:L,12,FALSE)</f>
        <v>V</v>
      </c>
      <c r="S252" s="78"/>
      <c r="U252" s="41">
        <f t="shared" si="23"/>
        <v>12000</v>
      </c>
    </row>
    <row r="253" spans="1:21" ht="14.1" customHeight="1">
      <c r="A253" s="54">
        <f t="shared" si="18"/>
        <v>253</v>
      </c>
      <c r="B253" s="72" t="s">
        <v>426</v>
      </c>
      <c r="C253" s="72" t="s">
        <v>427</v>
      </c>
      <c r="D253" s="415" t="s">
        <v>428</v>
      </c>
      <c r="E253" s="415" t="s">
        <v>89</v>
      </c>
      <c r="F253" s="86" t="s">
        <v>332</v>
      </c>
      <c r="G253" s="86" t="s">
        <v>261</v>
      </c>
      <c r="H253" s="86" t="s">
        <v>17</v>
      </c>
      <c r="I253" s="86" t="s">
        <v>442</v>
      </c>
      <c r="J253" s="86">
        <v>4</v>
      </c>
      <c r="K253" s="373">
        <f t="shared" si="19"/>
        <v>200</v>
      </c>
      <c r="L253" s="75">
        <v>200</v>
      </c>
      <c r="M253" s="75"/>
      <c r="N253" s="76" t="e">
        <f t="shared" si="20"/>
        <v>#DIV/0!</v>
      </c>
      <c r="O253" s="76">
        <f t="shared" si="21"/>
        <v>0</v>
      </c>
      <c r="P253" s="77">
        <f>IF(L253="nio",0,IF(L253&gt;0,VLOOKUP(H253,'3-Productie normen'!A:J,VLOOKUP(L253,'3-Productie normen'!$B$33:$C$38,2,FALSE),FALSE)))/VLOOKUP(B253,'2-Kosten per locatie'!$A$12:$C$27,3,FALSE)</f>
        <v>0</v>
      </c>
      <c r="Q253" s="77">
        <f t="shared" si="22"/>
        <v>0</v>
      </c>
      <c r="R253" s="78" t="str">
        <f>VLOOKUP(H253,'3-Productie normen'!A:L,12,FALSE)</f>
        <v>V</v>
      </c>
      <c r="S253" s="78"/>
      <c r="U253" s="41">
        <f t="shared" si="23"/>
        <v>800</v>
      </c>
    </row>
    <row r="254" spans="1:21" ht="14.1" customHeight="1">
      <c r="A254" s="54">
        <f t="shared" si="18"/>
        <v>254</v>
      </c>
      <c r="B254" s="72" t="s">
        <v>426</v>
      </c>
      <c r="C254" s="72" t="s">
        <v>427</v>
      </c>
      <c r="D254" s="415" t="s">
        <v>428</v>
      </c>
      <c r="E254" s="415" t="s">
        <v>89</v>
      </c>
      <c r="F254" s="86" t="s">
        <v>333</v>
      </c>
      <c r="G254" s="86" t="s">
        <v>261</v>
      </c>
      <c r="H254" s="86" t="s">
        <v>17</v>
      </c>
      <c r="I254" s="86" t="s">
        <v>442</v>
      </c>
      <c r="J254" s="86">
        <v>4</v>
      </c>
      <c r="K254" s="373">
        <f t="shared" si="19"/>
        <v>200</v>
      </c>
      <c r="L254" s="75">
        <v>200</v>
      </c>
      <c r="M254" s="75"/>
      <c r="N254" s="76" t="e">
        <f t="shared" si="20"/>
        <v>#DIV/0!</v>
      </c>
      <c r="O254" s="76">
        <f t="shared" si="21"/>
        <v>0</v>
      </c>
      <c r="P254" s="77">
        <f>IF(L254="nio",0,IF(L254&gt;0,VLOOKUP(H254,'3-Productie normen'!A:J,VLOOKUP(L254,'3-Productie normen'!$B$33:$C$38,2,FALSE),FALSE)))/VLOOKUP(B254,'2-Kosten per locatie'!$A$12:$C$27,3,FALSE)</f>
        <v>0</v>
      </c>
      <c r="Q254" s="77">
        <f t="shared" si="22"/>
        <v>0</v>
      </c>
      <c r="R254" s="78" t="str">
        <f>VLOOKUP(H254,'3-Productie normen'!A:L,12,FALSE)</f>
        <v>V</v>
      </c>
      <c r="S254" s="78"/>
      <c r="U254" s="41">
        <f t="shared" si="23"/>
        <v>800</v>
      </c>
    </row>
    <row r="255" spans="1:21" ht="14.1" customHeight="1">
      <c r="A255" s="54">
        <f t="shared" si="18"/>
        <v>255</v>
      </c>
      <c r="B255" s="72" t="s">
        <v>426</v>
      </c>
      <c r="C255" s="72" t="s">
        <v>427</v>
      </c>
      <c r="D255" s="415" t="s">
        <v>428</v>
      </c>
      <c r="E255" s="415" t="s">
        <v>89</v>
      </c>
      <c r="F255" s="86" t="s">
        <v>334</v>
      </c>
      <c r="G255" s="86" t="s">
        <v>261</v>
      </c>
      <c r="H255" s="86" t="s">
        <v>17</v>
      </c>
      <c r="I255" s="86" t="s">
        <v>442</v>
      </c>
      <c r="J255" s="86">
        <v>4</v>
      </c>
      <c r="K255" s="373">
        <f t="shared" si="19"/>
        <v>200</v>
      </c>
      <c r="L255" s="75">
        <v>200</v>
      </c>
      <c r="M255" s="75"/>
      <c r="N255" s="76" t="e">
        <f t="shared" si="20"/>
        <v>#DIV/0!</v>
      </c>
      <c r="O255" s="76">
        <f t="shared" si="21"/>
        <v>0</v>
      </c>
      <c r="P255" s="77">
        <f>IF(L255="nio",0,IF(L255&gt;0,VLOOKUP(H255,'3-Productie normen'!A:J,VLOOKUP(L255,'3-Productie normen'!$B$33:$C$38,2,FALSE),FALSE)))/VLOOKUP(B255,'2-Kosten per locatie'!$A$12:$C$27,3,FALSE)</f>
        <v>0</v>
      </c>
      <c r="Q255" s="77">
        <f t="shared" si="22"/>
        <v>0</v>
      </c>
      <c r="R255" s="78" t="str">
        <f>VLOOKUP(H255,'3-Productie normen'!A:L,12,FALSE)</f>
        <v>V</v>
      </c>
      <c r="S255" s="78"/>
      <c r="U255" s="41">
        <f t="shared" si="23"/>
        <v>800</v>
      </c>
    </row>
    <row r="256" spans="1:21" ht="14.1" customHeight="1">
      <c r="A256" s="54">
        <f t="shared" si="18"/>
        <v>256</v>
      </c>
      <c r="B256" s="72" t="s">
        <v>426</v>
      </c>
      <c r="C256" s="72" t="s">
        <v>427</v>
      </c>
      <c r="D256" s="415" t="s">
        <v>428</v>
      </c>
      <c r="E256" s="415"/>
      <c r="F256" s="86" t="s">
        <v>335</v>
      </c>
      <c r="G256" s="86" t="s">
        <v>261</v>
      </c>
      <c r="H256" s="86" t="s">
        <v>17</v>
      </c>
      <c r="I256" s="86" t="s">
        <v>442</v>
      </c>
      <c r="J256" s="86">
        <v>4</v>
      </c>
      <c r="K256" s="373">
        <f t="shared" si="19"/>
        <v>200</v>
      </c>
      <c r="L256" s="75">
        <v>200</v>
      </c>
      <c r="M256" s="75"/>
      <c r="N256" s="76" t="e">
        <f t="shared" si="20"/>
        <v>#DIV/0!</v>
      </c>
      <c r="O256" s="76">
        <f t="shared" si="21"/>
        <v>0</v>
      </c>
      <c r="P256" s="77">
        <f>IF(L256="nio",0,IF(L256&gt;0,VLOOKUP(H256,'3-Productie normen'!A:J,VLOOKUP(L256,'3-Productie normen'!$B$33:$C$38,2,FALSE),FALSE)))/VLOOKUP(B256,'2-Kosten per locatie'!$A$12:$C$27,3,FALSE)</f>
        <v>0</v>
      </c>
      <c r="Q256" s="77">
        <f t="shared" si="22"/>
        <v>0</v>
      </c>
      <c r="R256" s="78" t="str">
        <f>VLOOKUP(H256,'3-Productie normen'!A:L,12,FALSE)</f>
        <v>V</v>
      </c>
      <c r="S256" s="78"/>
      <c r="U256" s="41">
        <f t="shared" si="23"/>
        <v>800</v>
      </c>
    </row>
    <row r="257" spans="1:21" ht="14.1" customHeight="1">
      <c r="A257" s="54">
        <f t="shared" si="18"/>
        <v>257</v>
      </c>
      <c r="B257" s="72" t="s">
        <v>426</v>
      </c>
      <c r="C257" s="72" t="s">
        <v>427</v>
      </c>
      <c r="D257" s="415" t="s">
        <v>428</v>
      </c>
      <c r="E257" s="415" t="s">
        <v>89</v>
      </c>
      <c r="F257" s="86" t="s">
        <v>336</v>
      </c>
      <c r="G257" s="86" t="s">
        <v>261</v>
      </c>
      <c r="H257" s="86" t="s">
        <v>17</v>
      </c>
      <c r="I257" s="86" t="s">
        <v>442</v>
      </c>
      <c r="J257" s="86">
        <v>4</v>
      </c>
      <c r="K257" s="373">
        <f t="shared" si="19"/>
        <v>200</v>
      </c>
      <c r="L257" s="75">
        <v>200</v>
      </c>
      <c r="M257" s="75"/>
      <c r="N257" s="76" t="e">
        <f t="shared" si="20"/>
        <v>#DIV/0!</v>
      </c>
      <c r="O257" s="76">
        <f t="shared" si="21"/>
        <v>0</v>
      </c>
      <c r="P257" s="77">
        <f>IF(L257="nio",0,IF(L257&gt;0,VLOOKUP(H257,'3-Productie normen'!A:J,VLOOKUP(L257,'3-Productie normen'!$B$33:$C$38,2,FALSE),FALSE)))/VLOOKUP(B257,'2-Kosten per locatie'!$A$12:$C$27,3,FALSE)</f>
        <v>0</v>
      </c>
      <c r="Q257" s="77">
        <f t="shared" si="22"/>
        <v>0</v>
      </c>
      <c r="R257" s="78" t="str">
        <f>VLOOKUP(H257,'3-Productie normen'!A:L,12,FALSE)</f>
        <v>V</v>
      </c>
      <c r="S257" s="78"/>
      <c r="U257" s="41">
        <f t="shared" si="23"/>
        <v>800</v>
      </c>
    </row>
    <row r="258" spans="1:21" ht="14.1" customHeight="1">
      <c r="A258" s="54">
        <f t="shared" si="18"/>
        <v>258</v>
      </c>
      <c r="B258" s="72" t="s">
        <v>426</v>
      </c>
      <c r="C258" s="72" t="s">
        <v>427</v>
      </c>
      <c r="D258" s="415" t="s">
        <v>428</v>
      </c>
      <c r="E258" s="415" t="s">
        <v>89</v>
      </c>
      <c r="F258" s="86" t="s">
        <v>455</v>
      </c>
      <c r="G258" s="86" t="s">
        <v>271</v>
      </c>
      <c r="H258" s="86" t="s">
        <v>230</v>
      </c>
      <c r="I258" s="86" t="s">
        <v>356</v>
      </c>
      <c r="J258" s="86">
        <v>128</v>
      </c>
      <c r="K258" s="373">
        <f t="shared" si="19"/>
        <v>200</v>
      </c>
      <c r="L258" s="75">
        <v>200</v>
      </c>
      <c r="M258" s="75"/>
      <c r="N258" s="76" t="e">
        <f t="shared" si="20"/>
        <v>#DIV/0!</v>
      </c>
      <c r="O258" s="76">
        <f t="shared" si="21"/>
        <v>0</v>
      </c>
      <c r="P258" s="77">
        <f>IF(L258="nio",0,IF(L258&gt;0,VLOOKUP(H258,'3-Productie normen'!A:J,VLOOKUP(L258,'3-Productie normen'!$B$33:$C$38,2,FALSE),FALSE)))/VLOOKUP(B258,'2-Kosten per locatie'!$A$12:$C$27,3,FALSE)</f>
        <v>0</v>
      </c>
      <c r="Q258" s="77">
        <f t="shared" si="22"/>
        <v>0</v>
      </c>
      <c r="R258" s="78" t="str">
        <f>VLOOKUP(H258,'3-Productie normen'!A:L,12,FALSE)</f>
        <v>V</v>
      </c>
      <c r="S258" s="78"/>
      <c r="U258" s="41">
        <f t="shared" si="23"/>
        <v>25600</v>
      </c>
    </row>
    <row r="259" spans="1:21" ht="14.1" customHeight="1">
      <c r="A259" s="54">
        <f t="shared" ref="A259:A322" si="24">A258+1</f>
        <v>259</v>
      </c>
      <c r="B259" s="72" t="s">
        <v>426</v>
      </c>
      <c r="C259" s="72" t="s">
        <v>427</v>
      </c>
      <c r="D259" s="415" t="s">
        <v>428</v>
      </c>
      <c r="E259" s="415" t="s">
        <v>89</v>
      </c>
      <c r="F259" s="88" t="s">
        <v>337</v>
      </c>
      <c r="G259" s="88" t="s">
        <v>456</v>
      </c>
      <c r="H259" s="330" t="s">
        <v>98</v>
      </c>
      <c r="I259" s="86" t="s">
        <v>356</v>
      </c>
      <c r="J259" s="86">
        <v>4</v>
      </c>
      <c r="K259" s="373">
        <f t="shared" si="19"/>
        <v>0</v>
      </c>
      <c r="L259" s="75" t="s">
        <v>98</v>
      </c>
      <c r="M259" s="75"/>
      <c r="N259" s="76">
        <f t="shared" si="20"/>
        <v>0</v>
      </c>
      <c r="O259" s="76">
        <f t="shared" si="21"/>
        <v>0</v>
      </c>
      <c r="P259" s="77">
        <f>IF(L259="nio",0,IF(L259&gt;0,VLOOKUP(H259,'3-Productie normen'!A:J,VLOOKUP(L259,'3-Productie normen'!$B$33:$C$38,2,FALSE),FALSE)))/VLOOKUP(B259,'2-Kosten per locatie'!$A$12:$C$27,3,FALSE)</f>
        <v>0</v>
      </c>
      <c r="Q259" s="77">
        <f t="shared" si="22"/>
        <v>0</v>
      </c>
      <c r="R259" s="78">
        <f>VLOOKUP(H259,'3-Productie normen'!A:L,12,FALSE)</f>
        <v>0</v>
      </c>
      <c r="S259" s="78"/>
      <c r="U259" s="41">
        <f t="shared" si="23"/>
        <v>0</v>
      </c>
    </row>
    <row r="260" spans="1:21" ht="14.1" customHeight="1">
      <c r="A260" s="54">
        <f t="shared" si="24"/>
        <v>260</v>
      </c>
      <c r="B260" s="72" t="s">
        <v>426</v>
      </c>
      <c r="C260" s="72" t="s">
        <v>427</v>
      </c>
      <c r="D260" s="415" t="s">
        <v>428</v>
      </c>
      <c r="E260" s="415" t="s">
        <v>89</v>
      </c>
      <c r="F260" s="86" t="s">
        <v>338</v>
      </c>
      <c r="G260" s="86" t="s">
        <v>269</v>
      </c>
      <c r="H260" s="330" t="s">
        <v>98</v>
      </c>
      <c r="I260" s="86" t="s">
        <v>356</v>
      </c>
      <c r="J260" s="86">
        <v>11</v>
      </c>
      <c r="K260" s="373">
        <f t="shared" si="19"/>
        <v>0</v>
      </c>
      <c r="L260" s="75" t="s">
        <v>98</v>
      </c>
      <c r="M260" s="75"/>
      <c r="N260" s="76">
        <f t="shared" si="20"/>
        <v>0</v>
      </c>
      <c r="O260" s="76">
        <f t="shared" si="21"/>
        <v>0</v>
      </c>
      <c r="P260" s="77">
        <f>IF(L260="nio",0,IF(L260&gt;0,VLOOKUP(H260,'3-Productie normen'!A:J,VLOOKUP(L260,'3-Productie normen'!$B$33:$C$38,2,FALSE),FALSE)))/VLOOKUP(B260,'2-Kosten per locatie'!$A$12:$C$27,3,FALSE)</f>
        <v>0</v>
      </c>
      <c r="Q260" s="77">
        <f t="shared" si="22"/>
        <v>0</v>
      </c>
      <c r="R260" s="78">
        <f>VLOOKUP(H260,'3-Productie normen'!A:L,12,FALSE)</f>
        <v>0</v>
      </c>
      <c r="S260" s="78"/>
      <c r="U260" s="41">
        <f t="shared" si="23"/>
        <v>0</v>
      </c>
    </row>
    <row r="261" spans="1:21" ht="14.1" customHeight="1">
      <c r="A261" s="54">
        <f t="shared" si="24"/>
        <v>261</v>
      </c>
      <c r="B261" s="72" t="s">
        <v>426</v>
      </c>
      <c r="C261" s="72" t="s">
        <v>427</v>
      </c>
      <c r="D261" s="415" t="s">
        <v>428</v>
      </c>
      <c r="E261" s="415" t="s">
        <v>89</v>
      </c>
      <c r="F261" s="86" t="s">
        <v>339</v>
      </c>
      <c r="G261" s="86" t="s">
        <v>247</v>
      </c>
      <c r="H261" s="86" t="s">
        <v>247</v>
      </c>
      <c r="I261" s="86" t="s">
        <v>457</v>
      </c>
      <c r="J261" s="86">
        <v>85</v>
      </c>
      <c r="K261" s="373">
        <f t="shared" si="19"/>
        <v>200</v>
      </c>
      <c r="L261" s="75">
        <v>200</v>
      </c>
      <c r="M261" s="75"/>
      <c r="N261" s="76" t="e">
        <f t="shared" si="20"/>
        <v>#DIV/0!</v>
      </c>
      <c r="O261" s="76">
        <f t="shared" si="21"/>
        <v>0</v>
      </c>
      <c r="P261" s="77">
        <f>IF(L261="nio",0,IF(L261&gt;0,VLOOKUP(H261,'3-Productie normen'!A:J,VLOOKUP(L261,'3-Productie normen'!$B$33:$C$38,2,FALSE),FALSE)))/VLOOKUP(B261,'2-Kosten per locatie'!$A$12:$C$27,3,FALSE)</f>
        <v>0</v>
      </c>
      <c r="Q261" s="77">
        <f t="shared" si="22"/>
        <v>0</v>
      </c>
      <c r="R261" s="78" t="str">
        <f>VLOOKUP(H261,'3-Productie normen'!A:L,12,FALSE)</f>
        <v>V</v>
      </c>
      <c r="S261" s="78"/>
      <c r="U261" s="41">
        <f t="shared" si="23"/>
        <v>17000</v>
      </c>
    </row>
    <row r="262" spans="1:21" ht="14.1" customHeight="1">
      <c r="A262" s="54">
        <f t="shared" si="24"/>
        <v>262</v>
      </c>
      <c r="B262" s="72" t="s">
        <v>426</v>
      </c>
      <c r="C262" s="72" t="s">
        <v>427</v>
      </c>
      <c r="D262" s="415" t="s">
        <v>428</v>
      </c>
      <c r="E262" s="415" t="s">
        <v>89</v>
      </c>
      <c r="F262" s="86" t="s">
        <v>340</v>
      </c>
      <c r="G262" s="86" t="s">
        <v>458</v>
      </c>
      <c r="H262" s="86" t="s">
        <v>247</v>
      </c>
      <c r="I262" s="86" t="s">
        <v>356</v>
      </c>
      <c r="J262" s="86">
        <v>5</v>
      </c>
      <c r="K262" s="373">
        <f t="shared" si="19"/>
        <v>200</v>
      </c>
      <c r="L262" s="75">
        <v>200</v>
      </c>
      <c r="M262" s="75"/>
      <c r="N262" s="76" t="e">
        <f t="shared" si="20"/>
        <v>#DIV/0!</v>
      </c>
      <c r="O262" s="76">
        <f t="shared" si="21"/>
        <v>0</v>
      </c>
      <c r="P262" s="77">
        <f>IF(L262="nio",0,IF(L262&gt;0,VLOOKUP(H262,'3-Productie normen'!A:J,VLOOKUP(L262,'3-Productie normen'!$B$33:$C$38,2,FALSE),FALSE)))/VLOOKUP(B262,'2-Kosten per locatie'!$A$12:$C$27,3,FALSE)</f>
        <v>0</v>
      </c>
      <c r="Q262" s="77">
        <f t="shared" si="22"/>
        <v>0</v>
      </c>
      <c r="R262" s="78" t="str">
        <f>VLOOKUP(H262,'3-Productie normen'!A:L,12,FALSE)</f>
        <v>V</v>
      </c>
      <c r="S262" s="78"/>
      <c r="U262" s="41">
        <f t="shared" si="23"/>
        <v>1000</v>
      </c>
    </row>
    <row r="263" spans="1:21" ht="14.1" customHeight="1">
      <c r="A263" s="54">
        <f t="shared" si="24"/>
        <v>263</v>
      </c>
      <c r="B263" s="72" t="s">
        <v>426</v>
      </c>
      <c r="C263" s="72" t="s">
        <v>427</v>
      </c>
      <c r="D263" s="415" t="s">
        <v>428</v>
      </c>
      <c r="E263" s="415"/>
      <c r="F263" s="86" t="s">
        <v>459</v>
      </c>
      <c r="G263" s="86" t="s">
        <v>460</v>
      </c>
      <c r="H263" s="330" t="s">
        <v>98</v>
      </c>
      <c r="I263" s="86" t="s">
        <v>461</v>
      </c>
      <c r="J263" s="86">
        <v>9</v>
      </c>
      <c r="K263" s="373">
        <f t="shared" si="19"/>
        <v>0</v>
      </c>
      <c r="L263" s="75" t="s">
        <v>98</v>
      </c>
      <c r="M263" s="75"/>
      <c r="N263" s="76">
        <f t="shared" si="20"/>
        <v>0</v>
      </c>
      <c r="O263" s="76">
        <f t="shared" si="21"/>
        <v>0</v>
      </c>
      <c r="P263" s="77">
        <f>IF(L263="nio",0,IF(L263&gt;0,VLOOKUP(H263,'3-Productie normen'!A:J,VLOOKUP(L263,'3-Productie normen'!$B$33:$C$38,2,FALSE),FALSE)))/VLOOKUP(B263,'2-Kosten per locatie'!$A$12:$C$27,3,FALSE)</f>
        <v>0</v>
      </c>
      <c r="Q263" s="77">
        <f t="shared" si="22"/>
        <v>0</v>
      </c>
      <c r="R263" s="78">
        <f>VLOOKUP(H263,'3-Productie normen'!A:L,12,FALSE)</f>
        <v>0</v>
      </c>
      <c r="S263" s="78"/>
      <c r="U263" s="41">
        <f t="shared" si="23"/>
        <v>0</v>
      </c>
    </row>
    <row r="264" spans="1:21" ht="14.1" customHeight="1">
      <c r="A264" s="54">
        <f t="shared" si="24"/>
        <v>264</v>
      </c>
      <c r="B264" s="72" t="s">
        <v>426</v>
      </c>
      <c r="C264" s="72" t="s">
        <v>427</v>
      </c>
      <c r="D264" s="415" t="s">
        <v>428</v>
      </c>
      <c r="E264" s="415" t="s">
        <v>89</v>
      </c>
      <c r="F264" s="86" t="s">
        <v>341</v>
      </c>
      <c r="G264" s="86" t="s">
        <v>462</v>
      </c>
      <c r="H264" s="86" t="s">
        <v>240</v>
      </c>
      <c r="I264" s="86" t="s">
        <v>356</v>
      </c>
      <c r="J264" s="86">
        <v>53</v>
      </c>
      <c r="K264" s="373">
        <f t="shared" si="19"/>
        <v>200</v>
      </c>
      <c r="L264" s="75">
        <v>200</v>
      </c>
      <c r="M264" s="75"/>
      <c r="N264" s="76" t="e">
        <f t="shared" si="20"/>
        <v>#DIV/0!</v>
      </c>
      <c r="O264" s="76">
        <f t="shared" si="21"/>
        <v>0</v>
      </c>
      <c r="P264" s="77">
        <f>IF(L264="nio",0,IF(L264&gt;0,VLOOKUP(H264,'3-Productie normen'!A:J,VLOOKUP(L264,'3-Productie normen'!$B$33:$C$38,2,FALSE),FALSE)))/VLOOKUP(B264,'2-Kosten per locatie'!$A$12:$C$27,3,FALSE)</f>
        <v>0</v>
      </c>
      <c r="Q264" s="77">
        <f t="shared" si="22"/>
        <v>0</v>
      </c>
      <c r="R264" s="78" t="str">
        <f>VLOOKUP(H264,'3-Productie normen'!A:L,12,FALSE)</f>
        <v>V</v>
      </c>
      <c r="S264" s="78"/>
      <c r="U264" s="41">
        <f t="shared" si="23"/>
        <v>10600</v>
      </c>
    </row>
    <row r="265" spans="1:21" ht="14.1" customHeight="1">
      <c r="A265" s="54">
        <f t="shared" si="24"/>
        <v>265</v>
      </c>
      <c r="B265" s="72" t="s">
        <v>463</v>
      </c>
      <c r="C265" s="72" t="s">
        <v>464</v>
      </c>
      <c r="D265" s="415" t="s">
        <v>428</v>
      </c>
      <c r="E265" s="415" t="s">
        <v>89</v>
      </c>
      <c r="F265" s="86" t="s">
        <v>342</v>
      </c>
      <c r="G265" s="86" t="s">
        <v>465</v>
      </c>
      <c r="H265" s="330" t="s">
        <v>98</v>
      </c>
      <c r="I265" s="86" t="s">
        <v>434</v>
      </c>
      <c r="J265" s="86">
        <v>2</v>
      </c>
      <c r="K265" s="373">
        <f t="shared" si="19"/>
        <v>0</v>
      </c>
      <c r="L265" s="75" t="s">
        <v>98</v>
      </c>
      <c r="M265" s="75"/>
      <c r="N265" s="76">
        <f t="shared" si="20"/>
        <v>0</v>
      </c>
      <c r="O265" s="76">
        <f t="shared" si="21"/>
        <v>0</v>
      </c>
      <c r="P265" s="77">
        <f>IF(L265="nio",0,IF(L265&gt;0,VLOOKUP(H265,'3-Productie normen'!A:J,VLOOKUP(L265,'3-Productie normen'!$B$33:$C$38,2,FALSE),FALSE)))/VLOOKUP(B265,'2-Kosten per locatie'!$A$12:$C$27,3,FALSE)</f>
        <v>0</v>
      </c>
      <c r="Q265" s="77">
        <f t="shared" si="22"/>
        <v>0</v>
      </c>
      <c r="R265" s="78">
        <f>VLOOKUP(H265,'3-Productie normen'!A:L,12,FALSE)</f>
        <v>0</v>
      </c>
      <c r="S265" s="78"/>
      <c r="U265" s="41">
        <f t="shared" si="23"/>
        <v>0</v>
      </c>
    </row>
    <row r="266" spans="1:21" ht="14.1" customHeight="1">
      <c r="A266" s="54">
        <f t="shared" si="24"/>
        <v>266</v>
      </c>
      <c r="B266" s="72" t="s">
        <v>426</v>
      </c>
      <c r="C266" s="72" t="s">
        <v>427</v>
      </c>
      <c r="D266" s="415" t="s">
        <v>428</v>
      </c>
      <c r="E266" s="415" t="s">
        <v>89</v>
      </c>
      <c r="F266" s="86" t="s">
        <v>343</v>
      </c>
      <c r="G266" s="86" t="s">
        <v>466</v>
      </c>
      <c r="H266" s="330" t="s">
        <v>98</v>
      </c>
      <c r="I266" s="86" t="s">
        <v>434</v>
      </c>
      <c r="J266" s="86">
        <v>3</v>
      </c>
      <c r="K266" s="373">
        <f t="shared" ref="K266:K329" si="25">SUM(L266:M266)</f>
        <v>0</v>
      </c>
      <c r="L266" s="75" t="s">
        <v>98</v>
      </c>
      <c r="M266" s="75"/>
      <c r="N266" s="76">
        <f t="shared" ref="N266:N329" si="26">IF(L266="nio",0,IF(L266&gt;0,L266*J266/P266,0))</f>
        <v>0</v>
      </c>
      <c r="O266" s="76">
        <f t="shared" ref="O266:O329" si="27">IF(M266&gt;0,M266*J266/Q266,0)</f>
        <v>0</v>
      </c>
      <c r="P266" s="77">
        <f>IF(L266="nio",0,IF(L266&gt;0,VLOOKUP(H266,'3-Productie normen'!A:J,VLOOKUP(L266,'3-Productie normen'!$B$33:$C$38,2,FALSE),FALSE)))/VLOOKUP(B266,'2-Kosten per locatie'!$A$12:$C$27,3,FALSE)</f>
        <v>0</v>
      </c>
      <c r="Q266" s="77">
        <f t="shared" ref="Q266:Q329" si="28">IF(M266&gt;0,P266*$Q$8,0)</f>
        <v>0</v>
      </c>
      <c r="R266" s="78">
        <f>VLOOKUP(H266,'3-Productie normen'!A:L,12,FALSE)</f>
        <v>0</v>
      </c>
      <c r="S266" s="78"/>
      <c r="U266" s="41">
        <f t="shared" ref="U266:U329" si="29">K266*J266</f>
        <v>0</v>
      </c>
    </row>
    <row r="267" spans="1:21" ht="14.1" customHeight="1">
      <c r="A267" s="54">
        <f t="shared" si="24"/>
        <v>267</v>
      </c>
      <c r="B267" s="72" t="s">
        <v>463</v>
      </c>
      <c r="C267" s="72" t="s">
        <v>464</v>
      </c>
      <c r="D267" s="415" t="s">
        <v>428</v>
      </c>
      <c r="E267" s="415" t="s">
        <v>89</v>
      </c>
      <c r="F267" s="86" t="s">
        <v>344</v>
      </c>
      <c r="G267" s="86" t="s">
        <v>467</v>
      </c>
      <c r="H267" s="330" t="s">
        <v>98</v>
      </c>
      <c r="I267" s="86" t="s">
        <v>434</v>
      </c>
      <c r="J267" s="86">
        <v>1</v>
      </c>
      <c r="K267" s="373">
        <f t="shared" si="25"/>
        <v>0</v>
      </c>
      <c r="L267" s="75" t="s">
        <v>98</v>
      </c>
      <c r="M267" s="75"/>
      <c r="N267" s="76">
        <f t="shared" si="26"/>
        <v>0</v>
      </c>
      <c r="O267" s="76">
        <f t="shared" si="27"/>
        <v>0</v>
      </c>
      <c r="P267" s="77">
        <f>IF(L267="nio",0,IF(L267&gt;0,VLOOKUP(H267,'3-Productie normen'!A:J,VLOOKUP(L267,'3-Productie normen'!$B$33:$C$38,2,FALSE),FALSE)))/VLOOKUP(B267,'2-Kosten per locatie'!$A$12:$C$27,3,FALSE)</f>
        <v>0</v>
      </c>
      <c r="Q267" s="77">
        <f t="shared" si="28"/>
        <v>0</v>
      </c>
      <c r="R267" s="78">
        <f>VLOOKUP(H267,'3-Productie normen'!A:L,12,FALSE)</f>
        <v>0</v>
      </c>
      <c r="S267" s="78"/>
      <c r="U267" s="41">
        <f t="shared" si="29"/>
        <v>0</v>
      </c>
    </row>
    <row r="268" spans="1:21" ht="14.1" customHeight="1">
      <c r="A268" s="54">
        <f t="shared" si="24"/>
        <v>268</v>
      </c>
      <c r="B268" s="72" t="s">
        <v>426</v>
      </c>
      <c r="C268" s="72" t="s">
        <v>427</v>
      </c>
      <c r="D268" s="415" t="s">
        <v>428</v>
      </c>
      <c r="E268" s="415" t="s">
        <v>89</v>
      </c>
      <c r="F268" s="86" t="s">
        <v>345</v>
      </c>
      <c r="G268" s="86" t="s">
        <v>468</v>
      </c>
      <c r="H268" s="86" t="s">
        <v>230</v>
      </c>
      <c r="I268" s="86" t="s">
        <v>469</v>
      </c>
      <c r="J268" s="86">
        <v>20</v>
      </c>
      <c r="K268" s="373">
        <f t="shared" si="25"/>
        <v>200</v>
      </c>
      <c r="L268" s="75">
        <v>200</v>
      </c>
      <c r="M268" s="75"/>
      <c r="N268" s="76" t="e">
        <f t="shared" si="26"/>
        <v>#DIV/0!</v>
      </c>
      <c r="O268" s="76">
        <f t="shared" si="27"/>
        <v>0</v>
      </c>
      <c r="P268" s="77">
        <f>IF(L268="nio",0,IF(L268&gt;0,VLOOKUP(H268,'3-Productie normen'!A:J,VLOOKUP(L268,'3-Productie normen'!$B$33:$C$38,2,FALSE),FALSE)))/VLOOKUP(B268,'2-Kosten per locatie'!$A$12:$C$27,3,FALSE)</f>
        <v>0</v>
      </c>
      <c r="Q268" s="77">
        <f t="shared" si="28"/>
        <v>0</v>
      </c>
      <c r="R268" s="78" t="str">
        <f>VLOOKUP(H268,'3-Productie normen'!A:L,12,FALSE)</f>
        <v>V</v>
      </c>
      <c r="S268" s="78"/>
      <c r="U268" s="41">
        <f t="shared" si="29"/>
        <v>4000</v>
      </c>
    </row>
    <row r="269" spans="1:21" ht="14.1" customHeight="1">
      <c r="A269" s="54">
        <f t="shared" si="24"/>
        <v>269</v>
      </c>
      <c r="B269" s="72" t="s">
        <v>463</v>
      </c>
      <c r="C269" s="72" t="s">
        <v>464</v>
      </c>
      <c r="D269" s="415" t="s">
        <v>428</v>
      </c>
      <c r="E269" s="415" t="s">
        <v>89</v>
      </c>
      <c r="F269" s="86" t="s">
        <v>346</v>
      </c>
      <c r="G269" s="86" t="s">
        <v>470</v>
      </c>
      <c r="H269" s="86" t="s">
        <v>230</v>
      </c>
      <c r="I269" s="86" t="s">
        <v>356</v>
      </c>
      <c r="J269" s="86">
        <v>19</v>
      </c>
      <c r="K269" s="373">
        <f t="shared" si="25"/>
        <v>255</v>
      </c>
      <c r="L269" s="75">
        <v>255</v>
      </c>
      <c r="M269" s="75"/>
      <c r="N269" s="76" t="e">
        <f t="shared" si="26"/>
        <v>#DIV/0!</v>
      </c>
      <c r="O269" s="76">
        <f t="shared" si="27"/>
        <v>0</v>
      </c>
      <c r="P269" s="77">
        <f>IF(L269="nio",0,IF(L269&gt;0,VLOOKUP(H269,'3-Productie normen'!A:J,VLOOKUP(L269,'3-Productie normen'!$B$33:$C$38,2,FALSE),FALSE)))/VLOOKUP(B269,'2-Kosten per locatie'!$A$12:$C$27,3,FALSE)</f>
        <v>0</v>
      </c>
      <c r="Q269" s="77">
        <f t="shared" si="28"/>
        <v>0</v>
      </c>
      <c r="R269" s="78" t="str">
        <f>VLOOKUP(H269,'3-Productie normen'!A:L,12,FALSE)</f>
        <v>V</v>
      </c>
      <c r="S269" s="78"/>
      <c r="U269" s="41">
        <f t="shared" si="29"/>
        <v>4845</v>
      </c>
    </row>
    <row r="270" spans="1:21" ht="14.1" customHeight="1">
      <c r="A270" s="54">
        <f t="shared" si="24"/>
        <v>270</v>
      </c>
      <c r="B270" s="72" t="s">
        <v>463</v>
      </c>
      <c r="C270" s="72" t="s">
        <v>464</v>
      </c>
      <c r="D270" s="415" t="s">
        <v>428</v>
      </c>
      <c r="E270" s="415" t="s">
        <v>89</v>
      </c>
      <c r="F270" s="86" t="s">
        <v>347</v>
      </c>
      <c r="G270" s="86" t="s">
        <v>471</v>
      </c>
      <c r="H270" s="86" t="s">
        <v>225</v>
      </c>
      <c r="I270" s="86" t="s">
        <v>356</v>
      </c>
      <c r="J270" s="86">
        <v>64</v>
      </c>
      <c r="K270" s="373">
        <f t="shared" si="25"/>
        <v>255</v>
      </c>
      <c r="L270" s="75">
        <v>255</v>
      </c>
      <c r="M270" s="75"/>
      <c r="N270" s="76" t="e">
        <f t="shared" si="26"/>
        <v>#DIV/0!</v>
      </c>
      <c r="O270" s="76">
        <f t="shared" si="27"/>
        <v>0</v>
      </c>
      <c r="P270" s="77">
        <f>IF(L270="nio",0,IF(L270&gt;0,VLOOKUP(H270,'3-Productie normen'!A:J,VLOOKUP(L270,'3-Productie normen'!$B$33:$C$38,2,FALSE),FALSE)))/VLOOKUP(B270,'2-Kosten per locatie'!$A$12:$C$27,3,FALSE)</f>
        <v>0</v>
      </c>
      <c r="Q270" s="77">
        <f t="shared" si="28"/>
        <v>0</v>
      </c>
      <c r="R270" s="78" t="str">
        <f>VLOOKUP(H270,'3-Productie normen'!A:L,12,FALSE)</f>
        <v>V</v>
      </c>
      <c r="S270" s="78"/>
      <c r="U270" s="41">
        <f t="shared" si="29"/>
        <v>16320</v>
      </c>
    </row>
    <row r="271" spans="1:21" ht="14.1" customHeight="1">
      <c r="A271" s="54">
        <f t="shared" si="24"/>
        <v>271</v>
      </c>
      <c r="B271" s="72" t="s">
        <v>463</v>
      </c>
      <c r="C271" s="72" t="s">
        <v>464</v>
      </c>
      <c r="D271" s="415" t="s">
        <v>428</v>
      </c>
      <c r="E271" s="415" t="s">
        <v>89</v>
      </c>
      <c r="F271" s="86" t="s">
        <v>348</v>
      </c>
      <c r="G271" s="86" t="s">
        <v>472</v>
      </c>
      <c r="H271" s="86" t="s">
        <v>225</v>
      </c>
      <c r="I271" s="86" t="s">
        <v>356</v>
      </c>
      <c r="J271" s="86">
        <v>16</v>
      </c>
      <c r="K271" s="373">
        <f t="shared" si="25"/>
        <v>255</v>
      </c>
      <c r="L271" s="75">
        <v>255</v>
      </c>
      <c r="M271" s="75"/>
      <c r="N271" s="76" t="e">
        <f t="shared" si="26"/>
        <v>#DIV/0!</v>
      </c>
      <c r="O271" s="76">
        <f t="shared" si="27"/>
        <v>0</v>
      </c>
      <c r="P271" s="77">
        <f>IF(L271="nio",0,IF(L271&gt;0,VLOOKUP(H271,'3-Productie normen'!A:J,VLOOKUP(L271,'3-Productie normen'!$B$33:$C$38,2,FALSE),FALSE)))/VLOOKUP(B271,'2-Kosten per locatie'!$A$12:$C$27,3,FALSE)</f>
        <v>0</v>
      </c>
      <c r="Q271" s="77">
        <f t="shared" si="28"/>
        <v>0</v>
      </c>
      <c r="R271" s="78" t="str">
        <f>VLOOKUP(H271,'3-Productie normen'!A:L,12,FALSE)</f>
        <v>V</v>
      </c>
      <c r="S271" s="78"/>
      <c r="U271" s="41">
        <f t="shared" si="29"/>
        <v>4080</v>
      </c>
    </row>
    <row r="272" spans="1:21" ht="14.1" customHeight="1">
      <c r="A272" s="54">
        <f t="shared" si="24"/>
        <v>272</v>
      </c>
      <c r="B272" s="72" t="s">
        <v>463</v>
      </c>
      <c r="C272" s="72" t="s">
        <v>464</v>
      </c>
      <c r="D272" s="415" t="s">
        <v>428</v>
      </c>
      <c r="E272" s="415" t="s">
        <v>89</v>
      </c>
      <c r="F272" s="86" t="s">
        <v>349</v>
      </c>
      <c r="G272" s="86" t="s">
        <v>473</v>
      </c>
      <c r="H272" s="86" t="s">
        <v>225</v>
      </c>
      <c r="I272" s="86" t="s">
        <v>356</v>
      </c>
      <c r="J272" s="86">
        <v>49</v>
      </c>
      <c r="K272" s="373">
        <f t="shared" si="25"/>
        <v>255</v>
      </c>
      <c r="L272" s="75">
        <v>255</v>
      </c>
      <c r="M272" s="75"/>
      <c r="N272" s="76" t="e">
        <f t="shared" si="26"/>
        <v>#DIV/0!</v>
      </c>
      <c r="O272" s="76">
        <f t="shared" si="27"/>
        <v>0</v>
      </c>
      <c r="P272" s="77">
        <f>IF(L272="nio",0,IF(L272&gt;0,VLOOKUP(H272,'3-Productie normen'!A:J,VLOOKUP(L272,'3-Productie normen'!$B$33:$C$38,2,FALSE),FALSE)))/VLOOKUP(B272,'2-Kosten per locatie'!$A$12:$C$27,3,FALSE)</f>
        <v>0</v>
      </c>
      <c r="Q272" s="77">
        <f t="shared" si="28"/>
        <v>0</v>
      </c>
      <c r="R272" s="78" t="str">
        <f>VLOOKUP(H272,'3-Productie normen'!A:L,12,FALSE)</f>
        <v>V</v>
      </c>
      <c r="S272" s="78"/>
      <c r="U272" s="41">
        <f t="shared" si="29"/>
        <v>12495</v>
      </c>
    </row>
    <row r="273" spans="1:21" ht="14.1" customHeight="1">
      <c r="A273" s="54">
        <f t="shared" si="24"/>
        <v>273</v>
      </c>
      <c r="B273" s="72" t="s">
        <v>463</v>
      </c>
      <c r="C273" s="72" t="s">
        <v>464</v>
      </c>
      <c r="D273" s="415" t="s">
        <v>428</v>
      </c>
      <c r="E273" s="415" t="s">
        <v>89</v>
      </c>
      <c r="F273" s="86" t="s">
        <v>350</v>
      </c>
      <c r="G273" s="86" t="s">
        <v>474</v>
      </c>
      <c r="H273" s="86" t="s">
        <v>225</v>
      </c>
      <c r="I273" s="86" t="s">
        <v>356</v>
      </c>
      <c r="J273" s="86">
        <v>44</v>
      </c>
      <c r="K273" s="373">
        <f t="shared" si="25"/>
        <v>255</v>
      </c>
      <c r="L273" s="75">
        <v>255</v>
      </c>
      <c r="M273" s="75"/>
      <c r="N273" s="76" t="e">
        <f t="shared" si="26"/>
        <v>#DIV/0!</v>
      </c>
      <c r="O273" s="76">
        <f t="shared" si="27"/>
        <v>0</v>
      </c>
      <c r="P273" s="77">
        <f>IF(L273="nio",0,IF(L273&gt;0,VLOOKUP(H273,'3-Productie normen'!A:J,VLOOKUP(L273,'3-Productie normen'!$B$33:$C$38,2,FALSE),FALSE)))/VLOOKUP(B273,'2-Kosten per locatie'!$A$12:$C$27,3,FALSE)</f>
        <v>0</v>
      </c>
      <c r="Q273" s="77">
        <f t="shared" si="28"/>
        <v>0</v>
      </c>
      <c r="R273" s="78" t="str">
        <f>VLOOKUP(H273,'3-Productie normen'!A:L,12,FALSE)</f>
        <v>V</v>
      </c>
      <c r="S273" s="78"/>
      <c r="U273" s="41">
        <f t="shared" si="29"/>
        <v>11220</v>
      </c>
    </row>
    <row r="274" spans="1:21" ht="14.1" customHeight="1">
      <c r="A274" s="54">
        <f t="shared" si="24"/>
        <v>274</v>
      </c>
      <c r="B274" s="72" t="s">
        <v>463</v>
      </c>
      <c r="C274" s="72" t="s">
        <v>464</v>
      </c>
      <c r="D274" s="415" t="s">
        <v>428</v>
      </c>
      <c r="E274" s="415" t="s">
        <v>89</v>
      </c>
      <c r="F274" s="86" t="s">
        <v>351</v>
      </c>
      <c r="G274" s="86" t="s">
        <v>475</v>
      </c>
      <c r="H274" s="86" t="s">
        <v>225</v>
      </c>
      <c r="I274" s="86" t="s">
        <v>356</v>
      </c>
      <c r="J274" s="86">
        <v>16</v>
      </c>
      <c r="K274" s="373">
        <f t="shared" si="25"/>
        <v>255</v>
      </c>
      <c r="L274" s="75">
        <v>255</v>
      </c>
      <c r="M274" s="75"/>
      <c r="N274" s="76" t="e">
        <f t="shared" si="26"/>
        <v>#DIV/0!</v>
      </c>
      <c r="O274" s="76">
        <f t="shared" si="27"/>
        <v>0</v>
      </c>
      <c r="P274" s="77">
        <f>IF(L274="nio",0,IF(L274&gt;0,VLOOKUP(H274,'3-Productie normen'!A:J,VLOOKUP(L274,'3-Productie normen'!$B$33:$C$38,2,FALSE),FALSE)))/VLOOKUP(B274,'2-Kosten per locatie'!$A$12:$C$27,3,FALSE)</f>
        <v>0</v>
      </c>
      <c r="Q274" s="77">
        <f t="shared" si="28"/>
        <v>0</v>
      </c>
      <c r="R274" s="78" t="str">
        <f>VLOOKUP(H274,'3-Productie normen'!A:L,12,FALSE)</f>
        <v>V</v>
      </c>
      <c r="S274" s="78"/>
      <c r="U274" s="41">
        <f t="shared" si="29"/>
        <v>4080</v>
      </c>
    </row>
    <row r="275" spans="1:21" ht="14.1" customHeight="1">
      <c r="A275" s="54">
        <f t="shared" si="24"/>
        <v>275</v>
      </c>
      <c r="B275" s="72" t="s">
        <v>463</v>
      </c>
      <c r="C275" s="72" t="s">
        <v>464</v>
      </c>
      <c r="D275" s="415" t="s">
        <v>428</v>
      </c>
      <c r="E275" s="415" t="s">
        <v>89</v>
      </c>
      <c r="F275" s="86" t="s">
        <v>352</v>
      </c>
      <c r="G275" s="86" t="s">
        <v>476</v>
      </c>
      <c r="H275" s="86" t="s">
        <v>17</v>
      </c>
      <c r="I275" s="86" t="s">
        <v>442</v>
      </c>
      <c r="J275" s="86">
        <v>8</v>
      </c>
      <c r="K275" s="373">
        <f t="shared" si="25"/>
        <v>255</v>
      </c>
      <c r="L275" s="75">
        <v>255</v>
      </c>
      <c r="M275" s="75"/>
      <c r="N275" s="76" t="e">
        <f t="shared" si="26"/>
        <v>#DIV/0!</v>
      </c>
      <c r="O275" s="76">
        <f t="shared" si="27"/>
        <v>0</v>
      </c>
      <c r="P275" s="77">
        <f>IF(L275="nio",0,IF(L275&gt;0,VLOOKUP(H275,'3-Productie normen'!A:J,VLOOKUP(L275,'3-Productie normen'!$B$33:$C$38,2,FALSE),FALSE)))/VLOOKUP(B275,'2-Kosten per locatie'!$A$12:$C$27,3,FALSE)</f>
        <v>0</v>
      </c>
      <c r="Q275" s="77">
        <f t="shared" si="28"/>
        <v>0</v>
      </c>
      <c r="R275" s="78" t="str">
        <f>VLOOKUP(H275,'3-Productie normen'!A:L,12,FALSE)</f>
        <v>V</v>
      </c>
      <c r="S275" s="78"/>
      <c r="U275" s="41">
        <f t="shared" si="29"/>
        <v>2040</v>
      </c>
    </row>
    <row r="276" spans="1:21" ht="14.1" customHeight="1">
      <c r="A276" s="54">
        <f t="shared" si="24"/>
        <v>276</v>
      </c>
      <c r="B276" s="72" t="s">
        <v>463</v>
      </c>
      <c r="C276" s="72" t="s">
        <v>464</v>
      </c>
      <c r="D276" s="415" t="s">
        <v>428</v>
      </c>
      <c r="E276" s="415" t="s">
        <v>89</v>
      </c>
      <c r="F276" s="86" t="s">
        <v>353</v>
      </c>
      <c r="G276" s="86" t="s">
        <v>477</v>
      </c>
      <c r="H276" s="86" t="s">
        <v>225</v>
      </c>
      <c r="I276" s="86" t="s">
        <v>356</v>
      </c>
      <c r="J276" s="86">
        <v>15</v>
      </c>
      <c r="K276" s="373">
        <f t="shared" si="25"/>
        <v>255</v>
      </c>
      <c r="L276" s="75">
        <v>255</v>
      </c>
      <c r="M276" s="75"/>
      <c r="N276" s="76" t="e">
        <f t="shared" si="26"/>
        <v>#DIV/0!</v>
      </c>
      <c r="O276" s="76">
        <f t="shared" si="27"/>
        <v>0</v>
      </c>
      <c r="P276" s="77">
        <f>IF(L276="nio",0,IF(L276&gt;0,VLOOKUP(H276,'3-Productie normen'!A:J,VLOOKUP(L276,'3-Productie normen'!$B$33:$C$38,2,FALSE),FALSE)))/VLOOKUP(B276,'2-Kosten per locatie'!$A$12:$C$27,3,FALSE)</f>
        <v>0</v>
      </c>
      <c r="Q276" s="77">
        <f t="shared" si="28"/>
        <v>0</v>
      </c>
      <c r="R276" s="78" t="str">
        <f>VLOOKUP(H276,'3-Productie normen'!A:L,12,FALSE)</f>
        <v>V</v>
      </c>
      <c r="S276" s="78"/>
      <c r="U276" s="41">
        <f t="shared" si="29"/>
        <v>3825</v>
      </c>
    </row>
    <row r="277" spans="1:21" ht="14.1" customHeight="1">
      <c r="A277" s="54">
        <f t="shared" si="24"/>
        <v>277</v>
      </c>
      <c r="B277" s="72" t="s">
        <v>463</v>
      </c>
      <c r="C277" s="72" t="s">
        <v>464</v>
      </c>
      <c r="D277" s="415" t="s">
        <v>428</v>
      </c>
      <c r="E277" s="415" t="s">
        <v>89</v>
      </c>
      <c r="F277" s="86" t="s">
        <v>478</v>
      </c>
      <c r="G277" s="86" t="s">
        <v>479</v>
      </c>
      <c r="H277" s="86" t="s">
        <v>225</v>
      </c>
      <c r="I277" s="86" t="s">
        <v>356</v>
      </c>
      <c r="J277" s="86">
        <v>42</v>
      </c>
      <c r="K277" s="373">
        <f t="shared" si="25"/>
        <v>255</v>
      </c>
      <c r="L277" s="75">
        <v>255</v>
      </c>
      <c r="M277" s="75"/>
      <c r="N277" s="76" t="e">
        <f t="shared" si="26"/>
        <v>#DIV/0!</v>
      </c>
      <c r="O277" s="76">
        <f t="shared" si="27"/>
        <v>0</v>
      </c>
      <c r="P277" s="77">
        <f>IF(L277="nio",0,IF(L277&gt;0,VLOOKUP(H277,'3-Productie normen'!A:J,VLOOKUP(L277,'3-Productie normen'!$B$33:$C$38,2,FALSE),FALSE)))/VLOOKUP(B277,'2-Kosten per locatie'!$A$12:$C$27,3,FALSE)</f>
        <v>0</v>
      </c>
      <c r="Q277" s="77">
        <f t="shared" si="28"/>
        <v>0</v>
      </c>
      <c r="R277" s="78" t="str">
        <f>VLOOKUP(H277,'3-Productie normen'!A:L,12,FALSE)</f>
        <v>V</v>
      </c>
      <c r="S277" s="78"/>
      <c r="U277" s="41">
        <f t="shared" si="29"/>
        <v>10710</v>
      </c>
    </row>
    <row r="278" spans="1:21" ht="14.1" customHeight="1">
      <c r="A278" s="54">
        <f t="shared" si="24"/>
        <v>278</v>
      </c>
      <c r="B278" s="72" t="s">
        <v>463</v>
      </c>
      <c r="C278" s="72" t="s">
        <v>464</v>
      </c>
      <c r="D278" s="415" t="s">
        <v>428</v>
      </c>
      <c r="E278" s="415" t="s">
        <v>89</v>
      </c>
      <c r="F278" s="86" t="s">
        <v>480</v>
      </c>
      <c r="G278" s="86" t="s">
        <v>481</v>
      </c>
      <c r="H278" s="86" t="s">
        <v>225</v>
      </c>
      <c r="I278" s="86" t="s">
        <v>356</v>
      </c>
      <c r="J278" s="86">
        <v>42</v>
      </c>
      <c r="K278" s="373">
        <f t="shared" si="25"/>
        <v>255</v>
      </c>
      <c r="L278" s="75">
        <v>255</v>
      </c>
      <c r="M278" s="75"/>
      <c r="N278" s="76" t="e">
        <f t="shared" si="26"/>
        <v>#DIV/0!</v>
      </c>
      <c r="O278" s="76">
        <f t="shared" si="27"/>
        <v>0</v>
      </c>
      <c r="P278" s="77">
        <f>IF(L278="nio",0,IF(L278&gt;0,VLOOKUP(H278,'3-Productie normen'!A:J,VLOOKUP(L278,'3-Productie normen'!$B$33:$C$38,2,FALSE),FALSE)))/VLOOKUP(B278,'2-Kosten per locatie'!$A$12:$C$27,3,FALSE)</f>
        <v>0</v>
      </c>
      <c r="Q278" s="77">
        <f t="shared" si="28"/>
        <v>0</v>
      </c>
      <c r="R278" s="78" t="str">
        <f>VLOOKUP(H278,'3-Productie normen'!A:L,12,FALSE)</f>
        <v>V</v>
      </c>
      <c r="S278" s="78"/>
      <c r="U278" s="41">
        <f t="shared" si="29"/>
        <v>10710</v>
      </c>
    </row>
    <row r="279" spans="1:21" ht="14.1" customHeight="1">
      <c r="A279" s="54">
        <f t="shared" si="24"/>
        <v>279</v>
      </c>
      <c r="B279" s="72" t="s">
        <v>463</v>
      </c>
      <c r="C279" s="72" t="s">
        <v>464</v>
      </c>
      <c r="D279" s="415" t="s">
        <v>428</v>
      </c>
      <c r="E279" s="415" t="s">
        <v>89</v>
      </c>
      <c r="F279" s="86" t="s">
        <v>482</v>
      </c>
      <c r="G279" s="86" t="s">
        <v>483</v>
      </c>
      <c r="H279" s="86" t="s">
        <v>225</v>
      </c>
      <c r="I279" s="86" t="s">
        <v>356</v>
      </c>
      <c r="J279" s="86">
        <v>15</v>
      </c>
      <c r="K279" s="373">
        <f t="shared" si="25"/>
        <v>255</v>
      </c>
      <c r="L279" s="75">
        <v>255</v>
      </c>
      <c r="M279" s="75"/>
      <c r="N279" s="76" t="e">
        <f t="shared" si="26"/>
        <v>#DIV/0!</v>
      </c>
      <c r="O279" s="76">
        <f t="shared" si="27"/>
        <v>0</v>
      </c>
      <c r="P279" s="77">
        <f>IF(L279="nio",0,IF(L279&gt;0,VLOOKUP(H279,'3-Productie normen'!A:J,VLOOKUP(L279,'3-Productie normen'!$B$33:$C$38,2,FALSE),FALSE)))/VLOOKUP(B279,'2-Kosten per locatie'!$A$12:$C$27,3,FALSE)</f>
        <v>0</v>
      </c>
      <c r="Q279" s="77">
        <f t="shared" si="28"/>
        <v>0</v>
      </c>
      <c r="R279" s="78" t="str">
        <f>VLOOKUP(H279,'3-Productie normen'!A:L,12,FALSE)</f>
        <v>V</v>
      </c>
      <c r="S279" s="78"/>
      <c r="U279" s="41">
        <f t="shared" si="29"/>
        <v>3825</v>
      </c>
    </row>
    <row r="280" spans="1:21" ht="14.1" customHeight="1">
      <c r="A280" s="54">
        <f t="shared" si="24"/>
        <v>280</v>
      </c>
      <c r="B280" s="72" t="s">
        <v>463</v>
      </c>
      <c r="C280" s="72" t="s">
        <v>464</v>
      </c>
      <c r="D280" s="415" t="s">
        <v>428</v>
      </c>
      <c r="E280" s="415" t="s">
        <v>89</v>
      </c>
      <c r="F280" s="86" t="s">
        <v>484</v>
      </c>
      <c r="G280" s="86" t="s">
        <v>476</v>
      </c>
      <c r="H280" s="86" t="s">
        <v>17</v>
      </c>
      <c r="I280" s="86" t="s">
        <v>442</v>
      </c>
      <c r="J280" s="86">
        <v>8</v>
      </c>
      <c r="K280" s="373">
        <f t="shared" si="25"/>
        <v>255</v>
      </c>
      <c r="L280" s="75">
        <v>255</v>
      </c>
      <c r="M280" s="75"/>
      <c r="N280" s="76" t="e">
        <f t="shared" si="26"/>
        <v>#DIV/0!</v>
      </c>
      <c r="O280" s="76">
        <f t="shared" si="27"/>
        <v>0</v>
      </c>
      <c r="P280" s="77">
        <f>IF(L280="nio",0,IF(L280&gt;0,VLOOKUP(H280,'3-Productie normen'!A:J,VLOOKUP(L280,'3-Productie normen'!$B$33:$C$38,2,FALSE),FALSE)))/VLOOKUP(B280,'2-Kosten per locatie'!$A$12:$C$27,3,FALSE)</f>
        <v>0</v>
      </c>
      <c r="Q280" s="77">
        <f t="shared" si="28"/>
        <v>0</v>
      </c>
      <c r="R280" s="78" t="str">
        <f>VLOOKUP(H280,'3-Productie normen'!A:L,12,FALSE)</f>
        <v>V</v>
      </c>
      <c r="S280" s="78"/>
      <c r="U280" s="41">
        <f t="shared" si="29"/>
        <v>2040</v>
      </c>
    </row>
    <row r="281" spans="1:21" ht="14.1" customHeight="1">
      <c r="A281" s="54">
        <f t="shared" si="24"/>
        <v>281</v>
      </c>
      <c r="B281" s="72" t="s">
        <v>463</v>
      </c>
      <c r="C281" s="72" t="s">
        <v>464</v>
      </c>
      <c r="D281" s="415" t="s">
        <v>428</v>
      </c>
      <c r="E281" s="415" t="s">
        <v>89</v>
      </c>
      <c r="F281" s="86" t="s">
        <v>485</v>
      </c>
      <c r="G281" s="86" t="s">
        <v>260</v>
      </c>
      <c r="H281" s="86" t="s">
        <v>169</v>
      </c>
      <c r="I281" s="86" t="s">
        <v>356</v>
      </c>
      <c r="J281" s="86">
        <v>27</v>
      </c>
      <c r="K281" s="373">
        <f t="shared" si="25"/>
        <v>255</v>
      </c>
      <c r="L281" s="75">
        <v>255</v>
      </c>
      <c r="M281" s="75"/>
      <c r="N281" s="76" t="e">
        <f t="shared" si="26"/>
        <v>#DIV/0!</v>
      </c>
      <c r="O281" s="76">
        <f t="shared" si="27"/>
        <v>0</v>
      </c>
      <c r="P281" s="77">
        <f>IF(L281="nio",0,IF(L281&gt;0,VLOOKUP(H281,'3-Productie normen'!A:J,VLOOKUP(L281,'3-Productie normen'!$B$33:$C$38,2,FALSE),FALSE)))/VLOOKUP(B281,'2-Kosten per locatie'!$A$12:$C$27,3,FALSE)</f>
        <v>0</v>
      </c>
      <c r="Q281" s="77">
        <f t="shared" si="28"/>
        <v>0</v>
      </c>
      <c r="R281" s="78" t="str">
        <f>VLOOKUP(H281,'3-Productie normen'!A:L,12,FALSE)</f>
        <v>B</v>
      </c>
      <c r="S281" s="78"/>
      <c r="U281" s="41">
        <f t="shared" si="29"/>
        <v>6885</v>
      </c>
    </row>
    <row r="282" spans="1:21" ht="14.1" customHeight="1">
      <c r="A282" s="54">
        <f t="shared" si="24"/>
        <v>282</v>
      </c>
      <c r="B282" s="72" t="s">
        <v>463</v>
      </c>
      <c r="C282" s="72" t="s">
        <v>464</v>
      </c>
      <c r="D282" s="415" t="s">
        <v>428</v>
      </c>
      <c r="E282" s="415" t="s">
        <v>89</v>
      </c>
      <c r="F282" s="86" t="s">
        <v>486</v>
      </c>
      <c r="G282" s="86" t="s">
        <v>487</v>
      </c>
      <c r="H282" s="330" t="s">
        <v>98</v>
      </c>
      <c r="I282" s="86" t="s">
        <v>356</v>
      </c>
      <c r="J282" s="86">
        <v>3</v>
      </c>
      <c r="K282" s="373">
        <f t="shared" si="25"/>
        <v>0</v>
      </c>
      <c r="L282" s="75" t="s">
        <v>98</v>
      </c>
      <c r="M282" s="75"/>
      <c r="N282" s="76">
        <f t="shared" si="26"/>
        <v>0</v>
      </c>
      <c r="O282" s="76">
        <f t="shared" si="27"/>
        <v>0</v>
      </c>
      <c r="P282" s="77">
        <f>IF(L282="nio",0,IF(L282&gt;0,VLOOKUP(H282,'3-Productie normen'!A:J,VLOOKUP(L282,'3-Productie normen'!$B$33:$C$38,2,FALSE),FALSE)))/VLOOKUP(B282,'2-Kosten per locatie'!$A$12:$C$27,3,FALSE)</f>
        <v>0</v>
      </c>
      <c r="Q282" s="77">
        <f t="shared" si="28"/>
        <v>0</v>
      </c>
      <c r="R282" s="78">
        <f>VLOOKUP(H282,'3-Productie normen'!A:L,12,FALSE)</f>
        <v>0</v>
      </c>
      <c r="S282" s="78"/>
      <c r="U282" s="41">
        <f t="shared" si="29"/>
        <v>0</v>
      </c>
    </row>
    <row r="283" spans="1:21" ht="14.1" customHeight="1">
      <c r="A283" s="54">
        <f t="shared" si="24"/>
        <v>283</v>
      </c>
      <c r="B283" s="72" t="s">
        <v>463</v>
      </c>
      <c r="C283" s="72" t="s">
        <v>464</v>
      </c>
      <c r="D283" s="415" t="s">
        <v>428</v>
      </c>
      <c r="E283" s="415" t="s">
        <v>89</v>
      </c>
      <c r="F283" s="86" t="s">
        <v>488</v>
      </c>
      <c r="G283" s="86" t="s">
        <v>441</v>
      </c>
      <c r="H283" s="86" t="s">
        <v>17</v>
      </c>
      <c r="I283" s="86" t="s">
        <v>356</v>
      </c>
      <c r="J283" s="86">
        <v>2</v>
      </c>
      <c r="K283" s="373">
        <f t="shared" si="25"/>
        <v>255</v>
      </c>
      <c r="L283" s="75">
        <v>255</v>
      </c>
      <c r="M283" s="75"/>
      <c r="N283" s="76" t="e">
        <f t="shared" si="26"/>
        <v>#DIV/0!</v>
      </c>
      <c r="O283" s="76">
        <f t="shared" si="27"/>
        <v>0</v>
      </c>
      <c r="P283" s="77">
        <f>IF(L283="nio",0,IF(L283&gt;0,VLOOKUP(H283,'3-Productie normen'!A:J,VLOOKUP(L283,'3-Productie normen'!$B$33:$C$38,2,FALSE),FALSE)))/VLOOKUP(B283,'2-Kosten per locatie'!$A$12:$C$27,3,FALSE)</f>
        <v>0</v>
      </c>
      <c r="Q283" s="77">
        <f t="shared" si="28"/>
        <v>0</v>
      </c>
      <c r="R283" s="78" t="str">
        <f>VLOOKUP(H283,'3-Productie normen'!A:L,12,FALSE)</f>
        <v>V</v>
      </c>
      <c r="S283" s="78"/>
      <c r="U283" s="41">
        <f t="shared" si="29"/>
        <v>510</v>
      </c>
    </row>
    <row r="284" spans="1:21" ht="14.1" customHeight="1">
      <c r="A284" s="54">
        <f t="shared" si="24"/>
        <v>284</v>
      </c>
      <c r="B284" s="72" t="s">
        <v>463</v>
      </c>
      <c r="C284" s="72" t="s">
        <v>464</v>
      </c>
      <c r="D284" s="415" t="s">
        <v>428</v>
      </c>
      <c r="E284" s="415" t="s">
        <v>89</v>
      </c>
      <c r="F284" s="86" t="s">
        <v>489</v>
      </c>
      <c r="G284" s="86" t="s">
        <v>490</v>
      </c>
      <c r="H284" s="330" t="s">
        <v>98</v>
      </c>
      <c r="I284" s="86" t="s">
        <v>434</v>
      </c>
      <c r="J284" s="86">
        <v>15</v>
      </c>
      <c r="K284" s="373">
        <f t="shared" si="25"/>
        <v>0</v>
      </c>
      <c r="L284" s="75" t="s">
        <v>98</v>
      </c>
      <c r="M284" s="75"/>
      <c r="N284" s="76">
        <f t="shared" si="26"/>
        <v>0</v>
      </c>
      <c r="O284" s="76">
        <f t="shared" si="27"/>
        <v>0</v>
      </c>
      <c r="P284" s="77">
        <f>IF(L284="nio",0,IF(L284&gt;0,VLOOKUP(H284,'3-Productie normen'!A:J,VLOOKUP(L284,'3-Productie normen'!$B$33:$C$38,2,FALSE),FALSE)))/VLOOKUP(B284,'2-Kosten per locatie'!$A$12:$C$27,3,FALSE)</f>
        <v>0</v>
      </c>
      <c r="Q284" s="77">
        <f t="shared" si="28"/>
        <v>0</v>
      </c>
      <c r="R284" s="78">
        <f>VLOOKUP(H284,'3-Productie normen'!A:L,12,FALSE)</f>
        <v>0</v>
      </c>
      <c r="S284" s="78"/>
      <c r="U284" s="41">
        <f t="shared" si="29"/>
        <v>0</v>
      </c>
    </row>
    <row r="285" spans="1:21" ht="14.1" customHeight="1">
      <c r="A285" s="54">
        <f t="shared" si="24"/>
        <v>285</v>
      </c>
      <c r="B285" s="72" t="s">
        <v>463</v>
      </c>
      <c r="C285" s="72" t="s">
        <v>464</v>
      </c>
      <c r="D285" s="415" t="s">
        <v>428</v>
      </c>
      <c r="E285" s="415" t="s">
        <v>89</v>
      </c>
      <c r="F285" s="86" t="s">
        <v>491</v>
      </c>
      <c r="G285" s="86" t="s">
        <v>269</v>
      </c>
      <c r="H285" s="330" t="s">
        <v>98</v>
      </c>
      <c r="I285" s="86" t="s">
        <v>356</v>
      </c>
      <c r="J285" s="86">
        <v>11</v>
      </c>
      <c r="K285" s="373">
        <f t="shared" si="25"/>
        <v>0</v>
      </c>
      <c r="L285" s="75" t="s">
        <v>98</v>
      </c>
      <c r="M285" s="75"/>
      <c r="N285" s="76">
        <f t="shared" si="26"/>
        <v>0</v>
      </c>
      <c r="O285" s="76">
        <f t="shared" si="27"/>
        <v>0</v>
      </c>
      <c r="P285" s="77">
        <f>IF(L285="nio",0,IF(L285&gt;0,VLOOKUP(H285,'3-Productie normen'!A:J,VLOOKUP(L285,'3-Productie normen'!$B$33:$C$38,2,FALSE),FALSE)))/VLOOKUP(B285,'2-Kosten per locatie'!$A$12:$C$27,3,FALSE)</f>
        <v>0</v>
      </c>
      <c r="Q285" s="77">
        <f t="shared" si="28"/>
        <v>0</v>
      </c>
      <c r="R285" s="78">
        <f>VLOOKUP(H285,'3-Productie normen'!A:L,12,FALSE)</f>
        <v>0</v>
      </c>
      <c r="S285" s="78"/>
      <c r="U285" s="41">
        <f t="shared" si="29"/>
        <v>0</v>
      </c>
    </row>
    <row r="286" spans="1:21" ht="14.1" customHeight="1">
      <c r="A286" s="54">
        <f t="shared" si="24"/>
        <v>286</v>
      </c>
      <c r="B286" s="72" t="s">
        <v>426</v>
      </c>
      <c r="C286" s="72" t="s">
        <v>427</v>
      </c>
      <c r="D286" s="415" t="s">
        <v>428</v>
      </c>
      <c r="E286" s="415" t="s">
        <v>89</v>
      </c>
      <c r="F286" s="86" t="s">
        <v>272</v>
      </c>
      <c r="G286" s="86" t="s">
        <v>492</v>
      </c>
      <c r="H286" s="86" t="s">
        <v>247</v>
      </c>
      <c r="I286" s="86" t="s">
        <v>356</v>
      </c>
      <c r="J286" s="86">
        <v>41</v>
      </c>
      <c r="K286" s="373">
        <f t="shared" si="25"/>
        <v>200</v>
      </c>
      <c r="L286" s="75">
        <v>200</v>
      </c>
      <c r="M286" s="75"/>
      <c r="N286" s="76" t="e">
        <f t="shared" si="26"/>
        <v>#DIV/0!</v>
      </c>
      <c r="O286" s="76">
        <f t="shared" si="27"/>
        <v>0</v>
      </c>
      <c r="P286" s="77">
        <f>IF(L286="nio",0,IF(L286&gt;0,VLOOKUP(H286,'3-Productie normen'!A:J,VLOOKUP(L286,'3-Productie normen'!$B$33:$C$38,2,FALSE),FALSE)))/VLOOKUP(B286,'2-Kosten per locatie'!$A$12:$C$27,3,FALSE)</f>
        <v>0</v>
      </c>
      <c r="Q286" s="77">
        <f t="shared" si="28"/>
        <v>0</v>
      </c>
      <c r="R286" s="78" t="str">
        <f>VLOOKUP(H286,'3-Productie normen'!A:L,12,FALSE)</f>
        <v>V</v>
      </c>
      <c r="S286" s="78"/>
      <c r="U286" s="41">
        <f t="shared" si="29"/>
        <v>8200</v>
      </c>
    </row>
    <row r="287" spans="1:21" ht="14.1" customHeight="1">
      <c r="A287" s="54">
        <f t="shared" si="24"/>
        <v>287</v>
      </c>
      <c r="B287" s="72" t="s">
        <v>426</v>
      </c>
      <c r="C287" s="72" t="s">
        <v>427</v>
      </c>
      <c r="D287" s="415" t="s">
        <v>428</v>
      </c>
      <c r="E287" s="415"/>
      <c r="F287" s="86" t="s">
        <v>273</v>
      </c>
      <c r="G287" s="86" t="s">
        <v>493</v>
      </c>
      <c r="H287" s="86" t="s">
        <v>169</v>
      </c>
      <c r="I287" s="86" t="s">
        <v>356</v>
      </c>
      <c r="J287" s="86">
        <v>8</v>
      </c>
      <c r="K287" s="373">
        <f t="shared" si="25"/>
        <v>200</v>
      </c>
      <c r="L287" s="75">
        <v>200</v>
      </c>
      <c r="M287" s="75"/>
      <c r="N287" s="76" t="e">
        <f t="shared" si="26"/>
        <v>#DIV/0!</v>
      </c>
      <c r="O287" s="76">
        <f t="shared" si="27"/>
        <v>0</v>
      </c>
      <c r="P287" s="77">
        <f>IF(L287="nio",0,IF(L287&gt;0,VLOOKUP(H287,'3-Productie normen'!A:J,VLOOKUP(L287,'3-Productie normen'!$B$33:$C$38,2,FALSE),FALSE)))/VLOOKUP(B287,'2-Kosten per locatie'!$A$12:$C$27,3,FALSE)</f>
        <v>0</v>
      </c>
      <c r="Q287" s="77">
        <f t="shared" si="28"/>
        <v>0</v>
      </c>
      <c r="R287" s="78" t="str">
        <f>VLOOKUP(H287,'3-Productie normen'!A:L,12,FALSE)</f>
        <v>B</v>
      </c>
      <c r="S287" s="78"/>
      <c r="U287" s="41">
        <f t="shared" si="29"/>
        <v>1600</v>
      </c>
    </row>
    <row r="288" spans="1:21" ht="14.1" customHeight="1">
      <c r="A288" s="54">
        <f t="shared" si="24"/>
        <v>288</v>
      </c>
      <c r="B288" s="72" t="s">
        <v>426</v>
      </c>
      <c r="C288" s="72" t="s">
        <v>427</v>
      </c>
      <c r="D288" s="415" t="s">
        <v>428</v>
      </c>
      <c r="E288" s="415">
        <v>1</v>
      </c>
      <c r="F288" s="86" t="s">
        <v>277</v>
      </c>
      <c r="G288" s="86" t="s">
        <v>454</v>
      </c>
      <c r="H288" s="86" t="s">
        <v>240</v>
      </c>
      <c r="I288" s="86" t="s">
        <v>356</v>
      </c>
      <c r="J288" s="86">
        <v>44</v>
      </c>
      <c r="K288" s="373">
        <f t="shared" si="25"/>
        <v>200</v>
      </c>
      <c r="L288" s="75">
        <v>200</v>
      </c>
      <c r="M288" s="75"/>
      <c r="N288" s="76" t="e">
        <f t="shared" si="26"/>
        <v>#DIV/0!</v>
      </c>
      <c r="O288" s="76">
        <f t="shared" si="27"/>
        <v>0</v>
      </c>
      <c r="P288" s="77">
        <f>IF(L288="nio",0,IF(L288&gt;0,VLOOKUP(H288,'3-Productie normen'!A:J,VLOOKUP(L288,'3-Productie normen'!$B$33:$C$38,2,FALSE),FALSE)))/VLOOKUP(B288,'2-Kosten per locatie'!$A$12:$C$27,3,FALSE)</f>
        <v>0</v>
      </c>
      <c r="Q288" s="77">
        <f t="shared" si="28"/>
        <v>0</v>
      </c>
      <c r="R288" s="78" t="str">
        <f>VLOOKUP(H288,'3-Productie normen'!A:L,12,FALSE)</f>
        <v>V</v>
      </c>
      <c r="S288" s="78"/>
      <c r="U288" s="41">
        <f t="shared" si="29"/>
        <v>8800</v>
      </c>
    </row>
    <row r="289" spans="1:21" ht="14.1" customHeight="1">
      <c r="A289" s="54">
        <f t="shared" si="24"/>
        <v>289</v>
      </c>
      <c r="B289" s="72" t="s">
        <v>426</v>
      </c>
      <c r="C289" s="72" t="s">
        <v>427</v>
      </c>
      <c r="D289" s="415" t="s">
        <v>428</v>
      </c>
      <c r="E289" s="415">
        <v>1</v>
      </c>
      <c r="F289" s="86" t="s">
        <v>494</v>
      </c>
      <c r="G289" s="86" t="s">
        <v>495</v>
      </c>
      <c r="H289" s="86" t="s">
        <v>169</v>
      </c>
      <c r="I289" s="86" t="s">
        <v>356</v>
      </c>
      <c r="J289" s="86">
        <v>11</v>
      </c>
      <c r="K289" s="373">
        <f t="shared" si="25"/>
        <v>200</v>
      </c>
      <c r="L289" s="75">
        <v>200</v>
      </c>
      <c r="M289" s="75"/>
      <c r="N289" s="76" t="e">
        <f t="shared" si="26"/>
        <v>#DIV/0!</v>
      </c>
      <c r="O289" s="76">
        <f t="shared" si="27"/>
        <v>0</v>
      </c>
      <c r="P289" s="77">
        <f>IF(L289="nio",0,IF(L289&gt;0,VLOOKUP(H289,'3-Productie normen'!A:J,VLOOKUP(L289,'3-Productie normen'!$B$33:$C$38,2,FALSE),FALSE)))/VLOOKUP(B289,'2-Kosten per locatie'!$A$12:$C$27,3,FALSE)</f>
        <v>0</v>
      </c>
      <c r="Q289" s="77">
        <f t="shared" si="28"/>
        <v>0</v>
      </c>
      <c r="R289" s="78" t="str">
        <f>VLOOKUP(H289,'3-Productie normen'!A:L,12,FALSE)</f>
        <v>B</v>
      </c>
      <c r="S289" s="78"/>
      <c r="U289" s="41">
        <f t="shared" si="29"/>
        <v>2200</v>
      </c>
    </row>
    <row r="290" spans="1:21" ht="14.1" customHeight="1">
      <c r="A290" s="54">
        <f t="shared" si="24"/>
        <v>290</v>
      </c>
      <c r="B290" s="72" t="s">
        <v>426</v>
      </c>
      <c r="C290" s="72" t="s">
        <v>427</v>
      </c>
      <c r="D290" s="415" t="s">
        <v>428</v>
      </c>
      <c r="E290" s="415">
        <v>1</v>
      </c>
      <c r="F290" s="86" t="s">
        <v>496</v>
      </c>
      <c r="G290" s="86" t="s">
        <v>495</v>
      </c>
      <c r="H290" s="86" t="s">
        <v>169</v>
      </c>
      <c r="I290" s="86" t="s">
        <v>356</v>
      </c>
      <c r="J290" s="86">
        <v>11</v>
      </c>
      <c r="K290" s="373">
        <f t="shared" si="25"/>
        <v>200</v>
      </c>
      <c r="L290" s="75">
        <v>200</v>
      </c>
      <c r="M290" s="75"/>
      <c r="N290" s="76" t="e">
        <f t="shared" si="26"/>
        <v>#DIV/0!</v>
      </c>
      <c r="O290" s="76">
        <f t="shared" si="27"/>
        <v>0</v>
      </c>
      <c r="P290" s="77">
        <f>IF(L290="nio",0,IF(L290&gt;0,VLOOKUP(H290,'3-Productie normen'!A:J,VLOOKUP(L290,'3-Productie normen'!$B$33:$C$38,2,FALSE),FALSE)))/VLOOKUP(B290,'2-Kosten per locatie'!$A$12:$C$27,3,FALSE)</f>
        <v>0</v>
      </c>
      <c r="Q290" s="77">
        <f t="shared" si="28"/>
        <v>0</v>
      </c>
      <c r="R290" s="78" t="str">
        <f>VLOOKUP(H290,'3-Productie normen'!A:L,12,FALSE)</f>
        <v>B</v>
      </c>
      <c r="S290" s="78"/>
      <c r="U290" s="41">
        <f t="shared" si="29"/>
        <v>2200</v>
      </c>
    </row>
    <row r="291" spans="1:21" ht="14.1" customHeight="1">
      <c r="A291" s="54">
        <f t="shared" si="24"/>
        <v>291</v>
      </c>
      <c r="B291" s="72" t="s">
        <v>426</v>
      </c>
      <c r="C291" s="72" t="s">
        <v>427</v>
      </c>
      <c r="D291" s="415" t="s">
        <v>428</v>
      </c>
      <c r="E291" s="415">
        <v>1</v>
      </c>
      <c r="F291" s="86" t="s">
        <v>279</v>
      </c>
      <c r="G291" s="86" t="s">
        <v>269</v>
      </c>
      <c r="H291" s="330" t="s">
        <v>98</v>
      </c>
      <c r="I291" s="86" t="s">
        <v>356</v>
      </c>
      <c r="J291" s="86">
        <v>8</v>
      </c>
      <c r="K291" s="373">
        <f t="shared" si="25"/>
        <v>0</v>
      </c>
      <c r="L291" s="75" t="s">
        <v>98</v>
      </c>
      <c r="M291" s="75"/>
      <c r="N291" s="76">
        <f t="shared" si="26"/>
        <v>0</v>
      </c>
      <c r="O291" s="76">
        <f t="shared" si="27"/>
        <v>0</v>
      </c>
      <c r="P291" s="77">
        <f>IF(L291="nio",0,IF(L291&gt;0,VLOOKUP(H291,'3-Productie normen'!A:J,VLOOKUP(L291,'3-Productie normen'!$B$33:$C$38,2,FALSE),FALSE)))/VLOOKUP(B291,'2-Kosten per locatie'!$A$12:$C$27,3,FALSE)</f>
        <v>0</v>
      </c>
      <c r="Q291" s="77">
        <f t="shared" si="28"/>
        <v>0</v>
      </c>
      <c r="R291" s="78">
        <f>VLOOKUP(H291,'3-Productie normen'!A:L,12,FALSE)</f>
        <v>0</v>
      </c>
      <c r="S291" s="78"/>
      <c r="U291" s="41">
        <f t="shared" si="29"/>
        <v>0</v>
      </c>
    </row>
    <row r="292" spans="1:21" ht="14.1" customHeight="1">
      <c r="A292" s="54">
        <f t="shared" si="24"/>
        <v>292</v>
      </c>
      <c r="B292" s="72" t="s">
        <v>426</v>
      </c>
      <c r="C292" s="72" t="s">
        <v>427</v>
      </c>
      <c r="D292" s="415" t="s">
        <v>428</v>
      </c>
      <c r="E292" s="415" t="s">
        <v>89</v>
      </c>
      <c r="F292" s="86" t="s">
        <v>280</v>
      </c>
      <c r="G292" s="86" t="s">
        <v>261</v>
      </c>
      <c r="H292" s="86" t="s">
        <v>17</v>
      </c>
      <c r="I292" s="86"/>
      <c r="J292" s="86">
        <v>13</v>
      </c>
      <c r="K292" s="373">
        <f t="shared" si="25"/>
        <v>200</v>
      </c>
      <c r="L292" s="75">
        <v>200</v>
      </c>
      <c r="M292" s="75"/>
      <c r="N292" s="76" t="e">
        <f t="shared" si="26"/>
        <v>#DIV/0!</v>
      </c>
      <c r="O292" s="76">
        <f t="shared" si="27"/>
        <v>0</v>
      </c>
      <c r="P292" s="77">
        <f>IF(L292="nio",0,IF(L292&gt;0,VLOOKUP(H292,'3-Productie normen'!A:J,VLOOKUP(L292,'3-Productie normen'!$B$33:$C$38,2,FALSE),FALSE)))/VLOOKUP(B292,'2-Kosten per locatie'!$A$12:$C$27,3,FALSE)</f>
        <v>0</v>
      </c>
      <c r="Q292" s="77">
        <f t="shared" si="28"/>
        <v>0</v>
      </c>
      <c r="R292" s="78" t="str">
        <f>VLOOKUP(H292,'3-Productie normen'!A:L,12,FALSE)</f>
        <v>V</v>
      </c>
      <c r="S292" s="78"/>
      <c r="U292" s="41">
        <f t="shared" si="29"/>
        <v>2600</v>
      </c>
    </row>
    <row r="293" spans="1:21" ht="14.1" customHeight="1">
      <c r="A293" s="54">
        <f t="shared" si="24"/>
        <v>293</v>
      </c>
      <c r="B293" s="72" t="s">
        <v>426</v>
      </c>
      <c r="C293" s="72" t="s">
        <v>427</v>
      </c>
      <c r="D293" s="415" t="s">
        <v>428</v>
      </c>
      <c r="E293" s="415">
        <v>1</v>
      </c>
      <c r="F293" s="86" t="s">
        <v>281</v>
      </c>
      <c r="G293" s="86" t="s">
        <v>454</v>
      </c>
      <c r="H293" s="86" t="s">
        <v>240</v>
      </c>
      <c r="I293" s="86" t="s">
        <v>356</v>
      </c>
      <c r="J293" s="86">
        <v>58</v>
      </c>
      <c r="K293" s="373">
        <f t="shared" si="25"/>
        <v>200</v>
      </c>
      <c r="L293" s="75">
        <v>200</v>
      </c>
      <c r="M293" s="75"/>
      <c r="N293" s="76" t="e">
        <f t="shared" si="26"/>
        <v>#DIV/0!</v>
      </c>
      <c r="O293" s="76">
        <f t="shared" si="27"/>
        <v>0</v>
      </c>
      <c r="P293" s="77">
        <f>IF(L293="nio",0,IF(L293&gt;0,VLOOKUP(H293,'3-Productie normen'!A:J,VLOOKUP(L293,'3-Productie normen'!$B$33:$C$38,2,FALSE),FALSE)))/VLOOKUP(B293,'2-Kosten per locatie'!$A$12:$C$27,3,FALSE)</f>
        <v>0</v>
      </c>
      <c r="Q293" s="77">
        <f t="shared" si="28"/>
        <v>0</v>
      </c>
      <c r="R293" s="78" t="str">
        <f>VLOOKUP(H293,'3-Productie normen'!A:L,12,FALSE)</f>
        <v>V</v>
      </c>
      <c r="S293" s="78"/>
      <c r="U293" s="41">
        <f t="shared" si="29"/>
        <v>11600</v>
      </c>
    </row>
    <row r="294" spans="1:21" ht="14.1" customHeight="1">
      <c r="A294" s="54">
        <f t="shared" si="24"/>
        <v>294</v>
      </c>
      <c r="B294" s="72" t="s">
        <v>426</v>
      </c>
      <c r="C294" s="72" t="s">
        <v>427</v>
      </c>
      <c r="D294" s="415" t="s">
        <v>428</v>
      </c>
      <c r="E294" s="415">
        <v>1</v>
      </c>
      <c r="F294" s="86" t="s">
        <v>282</v>
      </c>
      <c r="G294" s="86" t="s">
        <v>497</v>
      </c>
      <c r="H294" s="86" t="s">
        <v>234</v>
      </c>
      <c r="I294" s="86" t="s">
        <v>442</v>
      </c>
      <c r="J294" s="86">
        <v>15</v>
      </c>
      <c r="K294" s="373">
        <f t="shared" si="25"/>
        <v>200</v>
      </c>
      <c r="L294" s="75">
        <v>200</v>
      </c>
      <c r="M294" s="75"/>
      <c r="N294" s="76" t="e">
        <f t="shared" si="26"/>
        <v>#DIV/0!</v>
      </c>
      <c r="O294" s="76">
        <f t="shared" si="27"/>
        <v>0</v>
      </c>
      <c r="P294" s="77">
        <f>IF(L294="nio",0,IF(L294&gt;0,VLOOKUP(H294,'3-Productie normen'!A:J,VLOOKUP(L294,'3-Productie normen'!$B$33:$C$38,2,FALSE),FALSE)))/VLOOKUP(B294,'2-Kosten per locatie'!$A$12:$C$27,3,FALSE)</f>
        <v>0</v>
      </c>
      <c r="Q294" s="77">
        <f t="shared" si="28"/>
        <v>0</v>
      </c>
      <c r="R294" s="78" t="str">
        <f>VLOOKUP(H294,'3-Productie normen'!A:L,12,FALSE)</f>
        <v>S</v>
      </c>
      <c r="S294" s="78"/>
      <c r="U294" s="41">
        <f t="shared" si="29"/>
        <v>3000</v>
      </c>
    </row>
    <row r="295" spans="1:21" ht="14.1" customHeight="1">
      <c r="A295" s="54">
        <f t="shared" si="24"/>
        <v>295</v>
      </c>
      <c r="B295" s="72" t="s">
        <v>426</v>
      </c>
      <c r="C295" s="72" t="s">
        <v>427</v>
      </c>
      <c r="D295" s="415" t="s">
        <v>428</v>
      </c>
      <c r="E295" s="415">
        <v>1</v>
      </c>
      <c r="F295" s="86" t="s">
        <v>283</v>
      </c>
      <c r="G295" s="86" t="s">
        <v>498</v>
      </c>
      <c r="H295" s="86" t="s">
        <v>1</v>
      </c>
      <c r="I295" s="86" t="s">
        <v>442</v>
      </c>
      <c r="J295" s="86">
        <v>29</v>
      </c>
      <c r="K295" s="373">
        <f t="shared" si="25"/>
        <v>200</v>
      </c>
      <c r="L295" s="75">
        <v>200</v>
      </c>
      <c r="M295" s="75"/>
      <c r="N295" s="76" t="e">
        <f t="shared" si="26"/>
        <v>#DIV/0!</v>
      </c>
      <c r="O295" s="76">
        <f t="shared" si="27"/>
        <v>0</v>
      </c>
      <c r="P295" s="77">
        <f>IF(L295="nio",0,IF(L295&gt;0,VLOOKUP(H295,'3-Productie normen'!A:J,VLOOKUP(L295,'3-Productie normen'!$B$33:$C$38,2,FALSE),FALSE)))/VLOOKUP(B295,'2-Kosten per locatie'!$A$12:$C$27,3,FALSE)</f>
        <v>0</v>
      </c>
      <c r="Q295" s="77">
        <f t="shared" si="28"/>
        <v>0</v>
      </c>
      <c r="R295" s="78" t="str">
        <f>VLOOKUP(H295,'3-Productie normen'!A:L,12,FALSE)</f>
        <v>V</v>
      </c>
      <c r="S295" s="78"/>
      <c r="U295" s="41">
        <f t="shared" si="29"/>
        <v>5800</v>
      </c>
    </row>
    <row r="296" spans="1:21" ht="14.1" customHeight="1">
      <c r="A296" s="54">
        <f t="shared" si="24"/>
        <v>296</v>
      </c>
      <c r="B296" s="72" t="s">
        <v>426</v>
      </c>
      <c r="C296" s="72" t="s">
        <v>427</v>
      </c>
      <c r="D296" s="415" t="s">
        <v>428</v>
      </c>
      <c r="E296" s="415">
        <v>1</v>
      </c>
      <c r="F296" s="86" t="s">
        <v>284</v>
      </c>
      <c r="G296" s="86" t="s">
        <v>497</v>
      </c>
      <c r="H296" s="86" t="s">
        <v>234</v>
      </c>
      <c r="I296" s="86" t="s">
        <v>442</v>
      </c>
      <c r="J296" s="86">
        <v>17</v>
      </c>
      <c r="K296" s="373">
        <f t="shared" si="25"/>
        <v>200</v>
      </c>
      <c r="L296" s="75">
        <v>200</v>
      </c>
      <c r="M296" s="75"/>
      <c r="N296" s="76" t="e">
        <f t="shared" si="26"/>
        <v>#DIV/0!</v>
      </c>
      <c r="O296" s="76">
        <f t="shared" si="27"/>
        <v>0</v>
      </c>
      <c r="P296" s="77">
        <f>IF(L296="nio",0,IF(L296&gt;0,VLOOKUP(H296,'3-Productie normen'!A:J,VLOOKUP(L296,'3-Productie normen'!$B$33:$C$38,2,FALSE),FALSE)))/VLOOKUP(B296,'2-Kosten per locatie'!$A$12:$C$27,3,FALSE)</f>
        <v>0</v>
      </c>
      <c r="Q296" s="77">
        <f t="shared" si="28"/>
        <v>0</v>
      </c>
      <c r="R296" s="78" t="str">
        <f>VLOOKUP(H296,'3-Productie normen'!A:L,12,FALSE)</f>
        <v>S</v>
      </c>
      <c r="S296" s="78"/>
      <c r="U296" s="41">
        <f t="shared" si="29"/>
        <v>3400</v>
      </c>
    </row>
    <row r="297" spans="1:21" ht="14.1" customHeight="1">
      <c r="A297" s="54">
        <f t="shared" si="24"/>
        <v>297</v>
      </c>
      <c r="B297" s="72" t="s">
        <v>426</v>
      </c>
      <c r="C297" s="72" t="s">
        <v>427</v>
      </c>
      <c r="D297" s="415" t="s">
        <v>428</v>
      </c>
      <c r="E297" s="415">
        <v>1</v>
      </c>
      <c r="F297" s="86" t="s">
        <v>285</v>
      </c>
      <c r="G297" s="86" t="s">
        <v>498</v>
      </c>
      <c r="H297" s="86" t="s">
        <v>1</v>
      </c>
      <c r="I297" s="86" t="s">
        <v>442</v>
      </c>
      <c r="J297" s="86">
        <v>31</v>
      </c>
      <c r="K297" s="373">
        <f t="shared" si="25"/>
        <v>200</v>
      </c>
      <c r="L297" s="75">
        <v>200</v>
      </c>
      <c r="M297" s="75"/>
      <c r="N297" s="76" t="e">
        <f t="shared" si="26"/>
        <v>#DIV/0!</v>
      </c>
      <c r="O297" s="76">
        <f t="shared" si="27"/>
        <v>0</v>
      </c>
      <c r="P297" s="77">
        <f>IF(L297="nio",0,IF(L297&gt;0,VLOOKUP(H297,'3-Productie normen'!A:J,VLOOKUP(L297,'3-Productie normen'!$B$33:$C$38,2,FALSE),FALSE)))/VLOOKUP(B297,'2-Kosten per locatie'!$A$12:$C$27,3,FALSE)</f>
        <v>0</v>
      </c>
      <c r="Q297" s="77">
        <f t="shared" si="28"/>
        <v>0</v>
      </c>
      <c r="R297" s="78" t="str">
        <f>VLOOKUP(H297,'3-Productie normen'!A:L,12,FALSE)</f>
        <v>V</v>
      </c>
      <c r="S297" s="78"/>
      <c r="U297" s="41">
        <f t="shared" si="29"/>
        <v>6200</v>
      </c>
    </row>
    <row r="298" spans="1:21" ht="14.1" customHeight="1">
      <c r="A298" s="54">
        <f t="shared" si="24"/>
        <v>298</v>
      </c>
      <c r="B298" s="72" t="s">
        <v>426</v>
      </c>
      <c r="C298" s="72" t="s">
        <v>427</v>
      </c>
      <c r="D298" s="415" t="s">
        <v>428</v>
      </c>
      <c r="E298" s="415">
        <v>1</v>
      </c>
      <c r="F298" s="86" t="s">
        <v>286</v>
      </c>
      <c r="G298" s="86" t="s">
        <v>271</v>
      </c>
      <c r="H298" s="86" t="s">
        <v>230</v>
      </c>
      <c r="I298" s="86" t="s">
        <v>356</v>
      </c>
      <c r="J298" s="86">
        <v>25</v>
      </c>
      <c r="K298" s="373">
        <f t="shared" si="25"/>
        <v>200</v>
      </c>
      <c r="L298" s="75">
        <v>200</v>
      </c>
      <c r="M298" s="75"/>
      <c r="N298" s="76" t="e">
        <f t="shared" si="26"/>
        <v>#DIV/0!</v>
      </c>
      <c r="O298" s="76">
        <f t="shared" si="27"/>
        <v>0</v>
      </c>
      <c r="P298" s="77">
        <f>IF(L298="nio",0,IF(L298&gt;0,VLOOKUP(H298,'3-Productie normen'!A:J,VLOOKUP(L298,'3-Productie normen'!$B$33:$C$38,2,FALSE),FALSE)))/VLOOKUP(B298,'2-Kosten per locatie'!$A$12:$C$27,3,FALSE)</f>
        <v>0</v>
      </c>
      <c r="Q298" s="77">
        <f t="shared" si="28"/>
        <v>0</v>
      </c>
      <c r="R298" s="78" t="str">
        <f>VLOOKUP(H298,'3-Productie normen'!A:L,12,FALSE)</f>
        <v>V</v>
      </c>
      <c r="S298" s="78"/>
      <c r="U298" s="41">
        <f t="shared" si="29"/>
        <v>5000</v>
      </c>
    </row>
    <row r="299" spans="1:21" ht="14.1" customHeight="1">
      <c r="A299" s="54">
        <f t="shared" si="24"/>
        <v>299</v>
      </c>
      <c r="B299" s="72" t="s">
        <v>426</v>
      </c>
      <c r="C299" s="72" t="s">
        <v>427</v>
      </c>
      <c r="D299" s="415" t="s">
        <v>428</v>
      </c>
      <c r="E299" s="415">
        <v>1</v>
      </c>
      <c r="F299" s="86" t="s">
        <v>287</v>
      </c>
      <c r="G299" s="86" t="s">
        <v>271</v>
      </c>
      <c r="H299" s="86" t="s">
        <v>230</v>
      </c>
      <c r="I299" s="86" t="s">
        <v>356</v>
      </c>
      <c r="J299" s="86">
        <v>115</v>
      </c>
      <c r="K299" s="373">
        <f t="shared" si="25"/>
        <v>200</v>
      </c>
      <c r="L299" s="75">
        <v>200</v>
      </c>
      <c r="M299" s="75"/>
      <c r="N299" s="76" t="e">
        <f t="shared" si="26"/>
        <v>#DIV/0!</v>
      </c>
      <c r="O299" s="76">
        <f t="shared" si="27"/>
        <v>0</v>
      </c>
      <c r="P299" s="77">
        <f>IF(L299="nio",0,IF(L299&gt;0,VLOOKUP(H299,'3-Productie normen'!A:J,VLOOKUP(L299,'3-Productie normen'!$B$33:$C$38,2,FALSE),FALSE)))/VLOOKUP(B299,'2-Kosten per locatie'!$A$12:$C$27,3,FALSE)</f>
        <v>0</v>
      </c>
      <c r="Q299" s="77">
        <f t="shared" si="28"/>
        <v>0</v>
      </c>
      <c r="R299" s="78" t="str">
        <f>VLOOKUP(H299,'3-Productie normen'!A:L,12,FALSE)</f>
        <v>V</v>
      </c>
      <c r="S299" s="78"/>
      <c r="U299" s="41">
        <f t="shared" si="29"/>
        <v>23000</v>
      </c>
    </row>
    <row r="300" spans="1:21" ht="14.1" customHeight="1">
      <c r="A300" s="54">
        <f t="shared" si="24"/>
        <v>300</v>
      </c>
      <c r="B300" s="72" t="s">
        <v>426</v>
      </c>
      <c r="C300" s="72" t="s">
        <v>427</v>
      </c>
      <c r="D300" s="415" t="s">
        <v>428</v>
      </c>
      <c r="E300" s="415">
        <v>1</v>
      </c>
      <c r="F300" s="86" t="s">
        <v>288</v>
      </c>
      <c r="G300" s="86" t="s">
        <v>261</v>
      </c>
      <c r="H300" s="86" t="s">
        <v>17</v>
      </c>
      <c r="I300" s="86" t="s">
        <v>442</v>
      </c>
      <c r="J300" s="86">
        <v>3</v>
      </c>
      <c r="K300" s="373">
        <f t="shared" si="25"/>
        <v>200</v>
      </c>
      <c r="L300" s="75">
        <v>200</v>
      </c>
      <c r="M300" s="75"/>
      <c r="N300" s="76" t="e">
        <f t="shared" si="26"/>
        <v>#DIV/0!</v>
      </c>
      <c r="O300" s="76">
        <f t="shared" si="27"/>
        <v>0</v>
      </c>
      <c r="P300" s="77">
        <f>IF(L300="nio",0,IF(L300&gt;0,VLOOKUP(H300,'3-Productie normen'!A:J,VLOOKUP(L300,'3-Productie normen'!$B$33:$C$38,2,FALSE),FALSE)))/VLOOKUP(B300,'2-Kosten per locatie'!$A$12:$C$27,3,FALSE)</f>
        <v>0</v>
      </c>
      <c r="Q300" s="77">
        <f t="shared" si="28"/>
        <v>0</v>
      </c>
      <c r="R300" s="78" t="str">
        <f>VLOOKUP(H300,'3-Productie normen'!A:L,12,FALSE)</f>
        <v>V</v>
      </c>
      <c r="S300" s="78"/>
      <c r="U300" s="41">
        <f t="shared" si="29"/>
        <v>600</v>
      </c>
    </row>
    <row r="301" spans="1:21" ht="14.1" customHeight="1">
      <c r="A301" s="54">
        <f t="shared" si="24"/>
        <v>301</v>
      </c>
      <c r="B301" s="72" t="s">
        <v>426</v>
      </c>
      <c r="C301" s="72" t="s">
        <v>427</v>
      </c>
      <c r="D301" s="415" t="s">
        <v>428</v>
      </c>
      <c r="E301" s="415">
        <v>1</v>
      </c>
      <c r="F301" s="86" t="s">
        <v>289</v>
      </c>
      <c r="G301" s="86" t="s">
        <v>265</v>
      </c>
      <c r="H301" s="86" t="s">
        <v>228</v>
      </c>
      <c r="I301" s="86" t="s">
        <v>356</v>
      </c>
      <c r="J301" s="86">
        <v>54</v>
      </c>
      <c r="K301" s="373">
        <f t="shared" si="25"/>
        <v>200</v>
      </c>
      <c r="L301" s="75">
        <v>200</v>
      </c>
      <c r="M301" s="75"/>
      <c r="N301" s="76" t="e">
        <f t="shared" si="26"/>
        <v>#DIV/0!</v>
      </c>
      <c r="O301" s="76">
        <f t="shared" si="27"/>
        <v>0</v>
      </c>
      <c r="P301" s="77">
        <f>IF(L301="nio",0,IF(L301&gt;0,VLOOKUP(H301,'3-Productie normen'!A:J,VLOOKUP(L301,'3-Productie normen'!$B$33:$C$38,2,FALSE),FALSE)))/VLOOKUP(B301,'2-Kosten per locatie'!$A$12:$C$27,3,FALSE)</f>
        <v>0</v>
      </c>
      <c r="Q301" s="77">
        <f t="shared" si="28"/>
        <v>0</v>
      </c>
      <c r="R301" s="78" t="str">
        <f>VLOOKUP(H301,'3-Productie normen'!A:L,12,FALSE)</f>
        <v>V</v>
      </c>
      <c r="S301" s="78"/>
      <c r="U301" s="41">
        <f t="shared" si="29"/>
        <v>10800</v>
      </c>
    </row>
    <row r="302" spans="1:21" ht="14.1" customHeight="1">
      <c r="A302" s="54">
        <f t="shared" si="24"/>
        <v>302</v>
      </c>
      <c r="B302" s="72" t="s">
        <v>426</v>
      </c>
      <c r="C302" s="72" t="s">
        <v>427</v>
      </c>
      <c r="D302" s="415" t="s">
        <v>428</v>
      </c>
      <c r="E302" s="415">
        <v>1</v>
      </c>
      <c r="F302" s="86" t="s">
        <v>290</v>
      </c>
      <c r="G302" s="86" t="s">
        <v>499</v>
      </c>
      <c r="H302" s="86" t="s">
        <v>230</v>
      </c>
      <c r="I302" s="86" t="s">
        <v>356</v>
      </c>
      <c r="J302" s="86">
        <v>13</v>
      </c>
      <c r="K302" s="373">
        <f t="shared" si="25"/>
        <v>200</v>
      </c>
      <c r="L302" s="75">
        <v>200</v>
      </c>
      <c r="M302" s="75"/>
      <c r="N302" s="76" t="e">
        <f t="shared" si="26"/>
        <v>#DIV/0!</v>
      </c>
      <c r="O302" s="76">
        <f t="shared" si="27"/>
        <v>0</v>
      </c>
      <c r="P302" s="77">
        <f>IF(L302="nio",0,IF(L302&gt;0,VLOOKUP(H302,'3-Productie normen'!A:J,VLOOKUP(L302,'3-Productie normen'!$B$33:$C$38,2,FALSE),FALSE)))/VLOOKUP(B302,'2-Kosten per locatie'!$A$12:$C$27,3,FALSE)</f>
        <v>0</v>
      </c>
      <c r="Q302" s="77">
        <f t="shared" si="28"/>
        <v>0</v>
      </c>
      <c r="R302" s="78" t="str">
        <f>VLOOKUP(H302,'3-Productie normen'!A:L,12,FALSE)</f>
        <v>V</v>
      </c>
      <c r="S302" s="78"/>
      <c r="U302" s="41">
        <f t="shared" si="29"/>
        <v>2600</v>
      </c>
    </row>
    <row r="303" spans="1:21" ht="14.1" customHeight="1">
      <c r="A303" s="54">
        <f t="shared" si="24"/>
        <v>303</v>
      </c>
      <c r="B303" s="72" t="s">
        <v>426</v>
      </c>
      <c r="C303" s="72" t="s">
        <v>427</v>
      </c>
      <c r="D303" s="415" t="s">
        <v>428</v>
      </c>
      <c r="E303" s="415">
        <v>1</v>
      </c>
      <c r="F303" s="86" t="s">
        <v>291</v>
      </c>
      <c r="G303" s="86" t="s">
        <v>454</v>
      </c>
      <c r="H303" s="86" t="s">
        <v>240</v>
      </c>
      <c r="I303" s="86" t="s">
        <v>356</v>
      </c>
      <c r="J303" s="86">
        <v>51</v>
      </c>
      <c r="K303" s="373">
        <f t="shared" si="25"/>
        <v>200</v>
      </c>
      <c r="L303" s="75">
        <v>200</v>
      </c>
      <c r="M303" s="75"/>
      <c r="N303" s="76" t="e">
        <f t="shared" si="26"/>
        <v>#DIV/0!</v>
      </c>
      <c r="O303" s="76">
        <f t="shared" si="27"/>
        <v>0</v>
      </c>
      <c r="P303" s="77">
        <f>IF(L303="nio",0,IF(L303&gt;0,VLOOKUP(H303,'3-Productie normen'!A:J,VLOOKUP(L303,'3-Productie normen'!$B$33:$C$38,2,FALSE),FALSE)))/VLOOKUP(B303,'2-Kosten per locatie'!$A$12:$C$27,3,FALSE)</f>
        <v>0</v>
      </c>
      <c r="Q303" s="77">
        <f t="shared" si="28"/>
        <v>0</v>
      </c>
      <c r="R303" s="78" t="str">
        <f>VLOOKUP(H303,'3-Productie normen'!A:L,12,FALSE)</f>
        <v>V</v>
      </c>
      <c r="S303" s="78"/>
      <c r="U303" s="41">
        <f t="shared" si="29"/>
        <v>10200</v>
      </c>
    </row>
    <row r="304" spans="1:21" ht="14.1" customHeight="1">
      <c r="A304" s="54">
        <f t="shared" si="24"/>
        <v>304</v>
      </c>
      <c r="B304" s="72" t="s">
        <v>426</v>
      </c>
      <c r="C304" s="72" t="s">
        <v>427</v>
      </c>
      <c r="D304" s="415" t="s">
        <v>428</v>
      </c>
      <c r="E304" s="415">
        <v>1</v>
      </c>
      <c r="F304" s="86" t="s">
        <v>292</v>
      </c>
      <c r="G304" s="86" t="s">
        <v>454</v>
      </c>
      <c r="H304" s="86" t="s">
        <v>240</v>
      </c>
      <c r="I304" s="86" t="s">
        <v>356</v>
      </c>
      <c r="J304" s="86">
        <v>51</v>
      </c>
      <c r="K304" s="373">
        <f t="shared" si="25"/>
        <v>200</v>
      </c>
      <c r="L304" s="75">
        <v>200</v>
      </c>
      <c r="M304" s="75"/>
      <c r="N304" s="76" t="e">
        <f t="shared" si="26"/>
        <v>#DIV/0!</v>
      </c>
      <c r="O304" s="76">
        <f t="shared" si="27"/>
        <v>0</v>
      </c>
      <c r="P304" s="77">
        <f>IF(L304="nio",0,IF(L304&gt;0,VLOOKUP(H304,'3-Productie normen'!A:J,VLOOKUP(L304,'3-Productie normen'!$B$33:$C$38,2,FALSE),FALSE)))/VLOOKUP(B304,'2-Kosten per locatie'!$A$12:$C$27,3,FALSE)</f>
        <v>0</v>
      </c>
      <c r="Q304" s="77">
        <f t="shared" si="28"/>
        <v>0</v>
      </c>
      <c r="R304" s="78" t="str">
        <f>VLOOKUP(H304,'3-Productie normen'!A:L,12,FALSE)</f>
        <v>V</v>
      </c>
      <c r="S304" s="78"/>
      <c r="U304" s="41">
        <f t="shared" si="29"/>
        <v>10200</v>
      </c>
    </row>
    <row r="305" spans="1:21" ht="14.1" customHeight="1">
      <c r="A305" s="54">
        <f t="shared" si="24"/>
        <v>305</v>
      </c>
      <c r="B305" s="72" t="s">
        <v>426</v>
      </c>
      <c r="C305" s="72" t="s">
        <v>427</v>
      </c>
      <c r="D305" s="415" t="s">
        <v>428</v>
      </c>
      <c r="E305" s="415">
        <v>1</v>
      </c>
      <c r="F305" s="86" t="s">
        <v>293</v>
      </c>
      <c r="G305" s="86" t="s">
        <v>454</v>
      </c>
      <c r="H305" s="86" t="s">
        <v>240</v>
      </c>
      <c r="I305" s="86" t="s">
        <v>356</v>
      </c>
      <c r="J305" s="86">
        <v>51</v>
      </c>
      <c r="K305" s="373">
        <f t="shared" si="25"/>
        <v>200</v>
      </c>
      <c r="L305" s="75">
        <v>200</v>
      </c>
      <c r="M305" s="75"/>
      <c r="N305" s="76" t="e">
        <f t="shared" si="26"/>
        <v>#DIV/0!</v>
      </c>
      <c r="O305" s="76">
        <f t="shared" si="27"/>
        <v>0</v>
      </c>
      <c r="P305" s="77">
        <f>IF(L305="nio",0,IF(L305&gt;0,VLOOKUP(H305,'3-Productie normen'!A:J,VLOOKUP(L305,'3-Productie normen'!$B$33:$C$38,2,FALSE),FALSE)))/VLOOKUP(B305,'2-Kosten per locatie'!$A$12:$C$27,3,FALSE)</f>
        <v>0</v>
      </c>
      <c r="Q305" s="77">
        <f t="shared" si="28"/>
        <v>0</v>
      </c>
      <c r="R305" s="78" t="str">
        <f>VLOOKUP(H305,'3-Productie normen'!A:L,12,FALSE)</f>
        <v>V</v>
      </c>
      <c r="S305" s="78"/>
      <c r="U305" s="41">
        <f t="shared" si="29"/>
        <v>10200</v>
      </c>
    </row>
    <row r="306" spans="1:21" ht="14.1" customHeight="1">
      <c r="A306" s="54">
        <f t="shared" si="24"/>
        <v>306</v>
      </c>
      <c r="B306" s="72" t="s">
        <v>426</v>
      </c>
      <c r="C306" s="72" t="s">
        <v>427</v>
      </c>
      <c r="D306" s="415" t="s">
        <v>428</v>
      </c>
      <c r="E306" s="415">
        <v>1</v>
      </c>
      <c r="F306" s="86" t="s">
        <v>294</v>
      </c>
      <c r="G306" s="86" t="s">
        <v>454</v>
      </c>
      <c r="H306" s="86" t="s">
        <v>240</v>
      </c>
      <c r="I306" s="86" t="s">
        <v>356</v>
      </c>
      <c r="J306" s="86">
        <v>51</v>
      </c>
      <c r="K306" s="373">
        <f t="shared" si="25"/>
        <v>200</v>
      </c>
      <c r="L306" s="75">
        <v>200</v>
      </c>
      <c r="M306" s="75"/>
      <c r="N306" s="76" t="e">
        <f t="shared" si="26"/>
        <v>#DIV/0!</v>
      </c>
      <c r="O306" s="76">
        <f t="shared" si="27"/>
        <v>0</v>
      </c>
      <c r="P306" s="77">
        <f>IF(L306="nio",0,IF(L306&gt;0,VLOOKUP(H306,'3-Productie normen'!A:J,VLOOKUP(L306,'3-Productie normen'!$B$33:$C$38,2,FALSE),FALSE)))/VLOOKUP(B306,'2-Kosten per locatie'!$A$12:$C$27,3,FALSE)</f>
        <v>0</v>
      </c>
      <c r="Q306" s="77">
        <f t="shared" si="28"/>
        <v>0</v>
      </c>
      <c r="R306" s="78" t="str">
        <f>VLOOKUP(H306,'3-Productie normen'!A:L,12,FALSE)</f>
        <v>V</v>
      </c>
      <c r="S306" s="78"/>
      <c r="U306" s="41">
        <f t="shared" si="29"/>
        <v>10200</v>
      </c>
    </row>
    <row r="307" spans="1:21" ht="14.1" customHeight="1">
      <c r="A307" s="54">
        <f t="shared" si="24"/>
        <v>307</v>
      </c>
      <c r="B307" s="72" t="s">
        <v>426</v>
      </c>
      <c r="C307" s="72" t="s">
        <v>427</v>
      </c>
      <c r="D307" s="415" t="s">
        <v>428</v>
      </c>
      <c r="E307" s="415">
        <v>1</v>
      </c>
      <c r="F307" s="86" t="s">
        <v>295</v>
      </c>
      <c r="G307" s="86" t="s">
        <v>454</v>
      </c>
      <c r="H307" s="86" t="s">
        <v>240</v>
      </c>
      <c r="I307" s="86" t="s">
        <v>356</v>
      </c>
      <c r="J307" s="86">
        <v>51</v>
      </c>
      <c r="K307" s="373">
        <f t="shared" si="25"/>
        <v>200</v>
      </c>
      <c r="L307" s="75">
        <v>200</v>
      </c>
      <c r="M307" s="75"/>
      <c r="N307" s="76" t="e">
        <f t="shared" si="26"/>
        <v>#DIV/0!</v>
      </c>
      <c r="O307" s="76">
        <f t="shared" si="27"/>
        <v>0</v>
      </c>
      <c r="P307" s="77">
        <f>IF(L307="nio",0,IF(L307&gt;0,VLOOKUP(H307,'3-Productie normen'!A:J,VLOOKUP(L307,'3-Productie normen'!$B$33:$C$38,2,FALSE),FALSE)))/VLOOKUP(B307,'2-Kosten per locatie'!$A$12:$C$27,3,FALSE)</f>
        <v>0</v>
      </c>
      <c r="Q307" s="77">
        <f t="shared" si="28"/>
        <v>0</v>
      </c>
      <c r="R307" s="78" t="str">
        <f>VLOOKUP(H307,'3-Productie normen'!A:L,12,FALSE)</f>
        <v>V</v>
      </c>
      <c r="S307" s="78"/>
      <c r="U307" s="41">
        <f t="shared" si="29"/>
        <v>10200</v>
      </c>
    </row>
    <row r="308" spans="1:21" ht="14.1" customHeight="1">
      <c r="A308" s="54">
        <f t="shared" si="24"/>
        <v>308</v>
      </c>
      <c r="B308" s="72" t="s">
        <v>426</v>
      </c>
      <c r="C308" s="72" t="s">
        <v>427</v>
      </c>
      <c r="D308" s="415" t="s">
        <v>428</v>
      </c>
      <c r="E308" s="415">
        <v>1</v>
      </c>
      <c r="F308" s="86" t="s">
        <v>296</v>
      </c>
      <c r="G308" s="86" t="s">
        <v>500</v>
      </c>
      <c r="H308" s="86" t="s">
        <v>230</v>
      </c>
      <c r="I308" s="86" t="s">
        <v>356</v>
      </c>
      <c r="J308" s="86">
        <v>35</v>
      </c>
      <c r="K308" s="373">
        <f t="shared" si="25"/>
        <v>200</v>
      </c>
      <c r="L308" s="75">
        <v>200</v>
      </c>
      <c r="M308" s="75"/>
      <c r="N308" s="76" t="e">
        <f t="shared" si="26"/>
        <v>#DIV/0!</v>
      </c>
      <c r="O308" s="76">
        <f t="shared" si="27"/>
        <v>0</v>
      </c>
      <c r="P308" s="77">
        <f>IF(L308="nio",0,IF(L308&gt;0,VLOOKUP(H308,'3-Productie normen'!A:J,VLOOKUP(L308,'3-Productie normen'!$B$33:$C$38,2,FALSE),FALSE)))/VLOOKUP(B308,'2-Kosten per locatie'!$A$12:$C$27,3,FALSE)</f>
        <v>0</v>
      </c>
      <c r="Q308" s="77">
        <f t="shared" si="28"/>
        <v>0</v>
      </c>
      <c r="R308" s="78" t="str">
        <f>VLOOKUP(H308,'3-Productie normen'!A:L,12,FALSE)</f>
        <v>V</v>
      </c>
      <c r="S308" s="78"/>
      <c r="U308" s="41">
        <f t="shared" si="29"/>
        <v>7000</v>
      </c>
    </row>
    <row r="309" spans="1:21" ht="14.1" customHeight="1">
      <c r="A309" s="54">
        <f t="shared" si="24"/>
        <v>309</v>
      </c>
      <c r="B309" s="72" t="s">
        <v>426</v>
      </c>
      <c r="C309" s="72" t="s">
        <v>427</v>
      </c>
      <c r="D309" s="415" t="s">
        <v>428</v>
      </c>
      <c r="E309" s="415">
        <v>1</v>
      </c>
      <c r="F309" s="86" t="s">
        <v>297</v>
      </c>
      <c r="G309" s="86" t="s">
        <v>501</v>
      </c>
      <c r="H309" s="86" t="s">
        <v>235</v>
      </c>
      <c r="I309" s="86" t="s">
        <v>457</v>
      </c>
      <c r="J309" s="86">
        <v>39</v>
      </c>
      <c r="K309" s="373">
        <f t="shared" si="25"/>
        <v>200</v>
      </c>
      <c r="L309" s="75">
        <v>200</v>
      </c>
      <c r="M309" s="75"/>
      <c r="N309" s="76" t="e">
        <f t="shared" si="26"/>
        <v>#DIV/0!</v>
      </c>
      <c r="O309" s="76">
        <f t="shared" si="27"/>
        <v>0</v>
      </c>
      <c r="P309" s="77">
        <f>IF(L309="nio",0,IF(L309&gt;0,VLOOKUP(H309,'3-Productie normen'!A:J,VLOOKUP(L309,'3-Productie normen'!$B$33:$C$38,2,FALSE),FALSE)))/VLOOKUP(B309,'2-Kosten per locatie'!$A$12:$C$27,3,FALSE)</f>
        <v>0</v>
      </c>
      <c r="Q309" s="77">
        <f t="shared" si="28"/>
        <v>0</v>
      </c>
      <c r="R309" s="78" t="str">
        <f>VLOOKUP(H309,'3-Productie normen'!A:L,12,FALSE)</f>
        <v>L</v>
      </c>
      <c r="S309" s="78"/>
      <c r="U309" s="41">
        <f t="shared" si="29"/>
        <v>7800</v>
      </c>
    </row>
    <row r="310" spans="1:21" ht="14.1" customHeight="1">
      <c r="A310" s="54">
        <f t="shared" si="24"/>
        <v>310</v>
      </c>
      <c r="B310" s="72" t="s">
        <v>426</v>
      </c>
      <c r="C310" s="72" t="s">
        <v>427</v>
      </c>
      <c r="D310" s="415" t="s">
        <v>428</v>
      </c>
      <c r="E310" s="415">
        <v>1</v>
      </c>
      <c r="F310" s="86" t="s">
        <v>298</v>
      </c>
      <c r="G310" s="86" t="s">
        <v>235</v>
      </c>
      <c r="H310" s="86" t="s">
        <v>235</v>
      </c>
      <c r="I310" s="86" t="s">
        <v>457</v>
      </c>
      <c r="J310" s="86">
        <v>252</v>
      </c>
      <c r="K310" s="373">
        <f t="shared" si="25"/>
        <v>200</v>
      </c>
      <c r="L310" s="75">
        <v>200</v>
      </c>
      <c r="M310" s="75"/>
      <c r="N310" s="76" t="e">
        <f t="shared" si="26"/>
        <v>#DIV/0!</v>
      </c>
      <c r="O310" s="76">
        <f t="shared" si="27"/>
        <v>0</v>
      </c>
      <c r="P310" s="77">
        <f>IF(L310="nio",0,IF(L310&gt;0,VLOOKUP(H310,'3-Productie normen'!A:J,VLOOKUP(L310,'3-Productie normen'!$B$33:$C$38,2,FALSE),FALSE)))/VLOOKUP(B310,'2-Kosten per locatie'!$A$12:$C$27,3,FALSE)</f>
        <v>0</v>
      </c>
      <c r="Q310" s="77">
        <f t="shared" si="28"/>
        <v>0</v>
      </c>
      <c r="R310" s="78" t="str">
        <f>VLOOKUP(H310,'3-Productie normen'!A:L,12,FALSE)</f>
        <v>L</v>
      </c>
      <c r="S310" s="78"/>
      <c r="U310" s="41">
        <f t="shared" si="29"/>
        <v>50400</v>
      </c>
    </row>
    <row r="311" spans="1:21" ht="14.1" customHeight="1">
      <c r="A311" s="54">
        <f t="shared" si="24"/>
        <v>311</v>
      </c>
      <c r="B311" s="72" t="s">
        <v>426</v>
      </c>
      <c r="C311" s="72" t="s">
        <v>427</v>
      </c>
      <c r="D311" s="415" t="s">
        <v>428</v>
      </c>
      <c r="E311" s="415">
        <v>1</v>
      </c>
      <c r="F311" s="86" t="s">
        <v>299</v>
      </c>
      <c r="G311" s="86" t="s">
        <v>502</v>
      </c>
      <c r="H311" s="86" t="s">
        <v>230</v>
      </c>
      <c r="I311" s="86" t="s">
        <v>356</v>
      </c>
      <c r="J311" s="86">
        <v>11</v>
      </c>
      <c r="K311" s="373">
        <f t="shared" si="25"/>
        <v>200</v>
      </c>
      <c r="L311" s="75">
        <v>200</v>
      </c>
      <c r="M311" s="75"/>
      <c r="N311" s="76" t="e">
        <f t="shared" si="26"/>
        <v>#DIV/0!</v>
      </c>
      <c r="O311" s="76">
        <f t="shared" si="27"/>
        <v>0</v>
      </c>
      <c r="P311" s="77">
        <f>IF(L311="nio",0,IF(L311&gt;0,VLOOKUP(H311,'3-Productie normen'!A:J,VLOOKUP(L311,'3-Productie normen'!$B$33:$C$38,2,FALSE),FALSE)))/VLOOKUP(B311,'2-Kosten per locatie'!$A$12:$C$27,3,FALSE)</f>
        <v>0</v>
      </c>
      <c r="Q311" s="77">
        <f t="shared" si="28"/>
        <v>0</v>
      </c>
      <c r="R311" s="78" t="str">
        <f>VLOOKUP(H311,'3-Productie normen'!A:L,12,FALSE)</f>
        <v>V</v>
      </c>
      <c r="S311" s="78"/>
      <c r="U311" s="41">
        <f t="shared" si="29"/>
        <v>2200</v>
      </c>
    </row>
    <row r="312" spans="1:21" ht="14.1" customHeight="1">
      <c r="A312" s="54">
        <f t="shared" si="24"/>
        <v>312</v>
      </c>
      <c r="B312" s="72" t="s">
        <v>426</v>
      </c>
      <c r="C312" s="72" t="s">
        <v>427</v>
      </c>
      <c r="D312" s="415" t="s">
        <v>428</v>
      </c>
      <c r="E312" s="415">
        <v>1</v>
      </c>
      <c r="F312" s="86" t="s">
        <v>355</v>
      </c>
      <c r="G312" s="86" t="s">
        <v>503</v>
      </c>
      <c r="H312" s="86" t="s">
        <v>17</v>
      </c>
      <c r="I312" s="86" t="s">
        <v>442</v>
      </c>
      <c r="J312" s="86">
        <v>7</v>
      </c>
      <c r="K312" s="373">
        <f t="shared" si="25"/>
        <v>200</v>
      </c>
      <c r="L312" s="75">
        <v>200</v>
      </c>
      <c r="M312" s="75"/>
      <c r="N312" s="76" t="e">
        <f t="shared" si="26"/>
        <v>#DIV/0!</v>
      </c>
      <c r="O312" s="76">
        <f t="shared" si="27"/>
        <v>0</v>
      </c>
      <c r="P312" s="77">
        <f>IF(L312="nio",0,IF(L312&gt;0,VLOOKUP(H312,'3-Productie normen'!A:J,VLOOKUP(L312,'3-Productie normen'!$B$33:$C$38,2,FALSE),FALSE)))/VLOOKUP(B312,'2-Kosten per locatie'!$A$12:$C$27,3,FALSE)</f>
        <v>0</v>
      </c>
      <c r="Q312" s="77">
        <f t="shared" si="28"/>
        <v>0</v>
      </c>
      <c r="R312" s="78" t="str">
        <f>VLOOKUP(H312,'3-Productie normen'!A:L,12,FALSE)</f>
        <v>V</v>
      </c>
      <c r="S312" s="78"/>
      <c r="U312" s="41">
        <f t="shared" si="29"/>
        <v>1400</v>
      </c>
    </row>
    <row r="313" spans="1:21" ht="14.1" customHeight="1">
      <c r="A313" s="54">
        <f t="shared" si="24"/>
        <v>313</v>
      </c>
      <c r="B313" s="72" t="s">
        <v>426</v>
      </c>
      <c r="C313" s="72" t="s">
        <v>427</v>
      </c>
      <c r="D313" s="415" t="s">
        <v>428</v>
      </c>
      <c r="E313" s="415">
        <v>1</v>
      </c>
      <c r="F313" s="86" t="s">
        <v>300</v>
      </c>
      <c r="G313" s="86" t="s">
        <v>504</v>
      </c>
      <c r="H313" s="330" t="s">
        <v>98</v>
      </c>
      <c r="I313" s="86" t="s">
        <v>356</v>
      </c>
      <c r="J313" s="86">
        <v>8</v>
      </c>
      <c r="K313" s="373">
        <f t="shared" si="25"/>
        <v>0</v>
      </c>
      <c r="L313" s="75" t="s">
        <v>98</v>
      </c>
      <c r="M313" s="75"/>
      <c r="N313" s="76">
        <f t="shared" si="26"/>
        <v>0</v>
      </c>
      <c r="O313" s="76">
        <f t="shared" si="27"/>
        <v>0</v>
      </c>
      <c r="P313" s="77">
        <f>IF(L313="nio",0,IF(L313&gt;0,VLOOKUP(H313,'3-Productie normen'!A:J,VLOOKUP(L313,'3-Productie normen'!$B$33:$C$38,2,FALSE),FALSE)))/VLOOKUP(B313,'2-Kosten per locatie'!$A$12:$C$27,3,FALSE)</f>
        <v>0</v>
      </c>
      <c r="Q313" s="77">
        <f t="shared" si="28"/>
        <v>0</v>
      </c>
      <c r="R313" s="78">
        <f>VLOOKUP(H313,'3-Productie normen'!A:L,12,FALSE)</f>
        <v>0</v>
      </c>
      <c r="S313" s="78"/>
      <c r="U313" s="41">
        <f t="shared" si="29"/>
        <v>0</v>
      </c>
    </row>
    <row r="314" spans="1:21" ht="14.1" customHeight="1">
      <c r="A314" s="54">
        <f t="shared" si="24"/>
        <v>314</v>
      </c>
      <c r="B314" s="72" t="s">
        <v>426</v>
      </c>
      <c r="C314" s="72" t="s">
        <v>427</v>
      </c>
      <c r="D314" s="415" t="s">
        <v>428</v>
      </c>
      <c r="E314" s="415">
        <v>1</v>
      </c>
      <c r="F314" s="86" t="s">
        <v>301</v>
      </c>
      <c r="G314" s="86" t="s">
        <v>505</v>
      </c>
      <c r="H314" s="330" t="s">
        <v>98</v>
      </c>
      <c r="I314" s="86" t="s">
        <v>434</v>
      </c>
      <c r="J314" s="86">
        <v>6</v>
      </c>
      <c r="K314" s="373">
        <f t="shared" si="25"/>
        <v>0</v>
      </c>
      <c r="L314" s="75" t="s">
        <v>98</v>
      </c>
      <c r="M314" s="75"/>
      <c r="N314" s="76">
        <f t="shared" si="26"/>
        <v>0</v>
      </c>
      <c r="O314" s="76">
        <f t="shared" si="27"/>
        <v>0</v>
      </c>
      <c r="P314" s="77">
        <f>IF(L314="nio",0,IF(L314&gt;0,VLOOKUP(H314,'3-Productie normen'!A:J,VLOOKUP(L314,'3-Productie normen'!$B$33:$C$38,2,FALSE),FALSE)))/VLOOKUP(B314,'2-Kosten per locatie'!$A$12:$C$27,3,FALSE)</f>
        <v>0</v>
      </c>
      <c r="Q314" s="77">
        <f t="shared" si="28"/>
        <v>0</v>
      </c>
      <c r="R314" s="78">
        <f>VLOOKUP(H314,'3-Productie normen'!A:L,12,FALSE)</f>
        <v>0</v>
      </c>
      <c r="S314" s="78"/>
      <c r="U314" s="41">
        <f t="shared" si="29"/>
        <v>0</v>
      </c>
    </row>
    <row r="315" spans="1:21" ht="14.1" customHeight="1">
      <c r="A315" s="54">
        <f t="shared" si="24"/>
        <v>315</v>
      </c>
      <c r="B315" s="72" t="s">
        <v>426</v>
      </c>
      <c r="C315" s="72" t="s">
        <v>427</v>
      </c>
      <c r="D315" s="415" t="s">
        <v>428</v>
      </c>
      <c r="E315" s="415">
        <v>1</v>
      </c>
      <c r="F315" s="86" t="s">
        <v>302</v>
      </c>
      <c r="G315" s="86" t="s">
        <v>506</v>
      </c>
      <c r="H315" s="86" t="s">
        <v>170</v>
      </c>
      <c r="I315" s="86" t="s">
        <v>356</v>
      </c>
      <c r="J315" s="86">
        <v>12</v>
      </c>
      <c r="K315" s="373">
        <f t="shared" si="25"/>
        <v>200</v>
      </c>
      <c r="L315" s="75">
        <v>200</v>
      </c>
      <c r="M315" s="75"/>
      <c r="N315" s="76" t="e">
        <f t="shared" si="26"/>
        <v>#DIV/0!</v>
      </c>
      <c r="O315" s="76">
        <f t="shared" si="27"/>
        <v>0</v>
      </c>
      <c r="P315" s="77">
        <f>IF(L315="nio",0,IF(L315&gt;0,VLOOKUP(H315,'3-Productie normen'!A:J,VLOOKUP(L315,'3-Productie normen'!$B$33:$C$38,2,FALSE),FALSE)))/VLOOKUP(B315,'2-Kosten per locatie'!$A$12:$C$27,3,FALSE)</f>
        <v>0</v>
      </c>
      <c r="Q315" s="77">
        <f t="shared" si="28"/>
        <v>0</v>
      </c>
      <c r="R315" s="78" t="str">
        <f>VLOOKUP(H315,'3-Productie normen'!A:L,12,FALSE)</f>
        <v>V</v>
      </c>
      <c r="S315" s="78"/>
      <c r="U315" s="41">
        <f t="shared" si="29"/>
        <v>2400</v>
      </c>
    </row>
    <row r="316" spans="1:21" ht="14.1" customHeight="1">
      <c r="A316" s="54">
        <f t="shared" si="24"/>
        <v>316</v>
      </c>
      <c r="B316" s="72" t="s">
        <v>426</v>
      </c>
      <c r="C316" s="72" t="s">
        <v>427</v>
      </c>
      <c r="D316" s="415" t="s">
        <v>428</v>
      </c>
      <c r="E316" s="415">
        <v>2</v>
      </c>
      <c r="F316" s="86" t="s">
        <v>303</v>
      </c>
      <c r="G316" s="86" t="s">
        <v>507</v>
      </c>
      <c r="H316" s="86" t="s">
        <v>169</v>
      </c>
      <c r="I316" s="86" t="s">
        <v>356</v>
      </c>
      <c r="J316" s="86">
        <v>99</v>
      </c>
      <c r="K316" s="373">
        <f t="shared" si="25"/>
        <v>200</v>
      </c>
      <c r="L316" s="75">
        <v>200</v>
      </c>
      <c r="M316" s="75"/>
      <c r="N316" s="76" t="e">
        <f t="shared" si="26"/>
        <v>#DIV/0!</v>
      </c>
      <c r="O316" s="76">
        <f t="shared" si="27"/>
        <v>0</v>
      </c>
      <c r="P316" s="77">
        <f>IF(L316="nio",0,IF(L316&gt;0,VLOOKUP(H316,'3-Productie normen'!A:J,VLOOKUP(L316,'3-Productie normen'!$B$33:$C$38,2,FALSE),FALSE)))/VLOOKUP(B316,'2-Kosten per locatie'!$A$12:$C$27,3,FALSE)</f>
        <v>0</v>
      </c>
      <c r="Q316" s="77">
        <f t="shared" si="28"/>
        <v>0</v>
      </c>
      <c r="R316" s="78" t="str">
        <f>VLOOKUP(H316,'3-Productie normen'!A:L,12,FALSE)</f>
        <v>B</v>
      </c>
      <c r="S316" s="78"/>
      <c r="U316" s="41">
        <f t="shared" si="29"/>
        <v>19800</v>
      </c>
    </row>
    <row r="317" spans="1:21" ht="14.1" customHeight="1">
      <c r="A317" s="54">
        <f t="shared" si="24"/>
        <v>317</v>
      </c>
      <c r="B317" s="72" t="s">
        <v>426</v>
      </c>
      <c r="C317" s="72" t="s">
        <v>427</v>
      </c>
      <c r="D317" s="415" t="s">
        <v>428</v>
      </c>
      <c r="E317" s="415">
        <v>2</v>
      </c>
      <c r="F317" s="86" t="s">
        <v>508</v>
      </c>
      <c r="G317" s="86" t="s">
        <v>454</v>
      </c>
      <c r="H317" s="86" t="s">
        <v>240</v>
      </c>
      <c r="I317" s="86" t="s">
        <v>356</v>
      </c>
      <c r="J317" s="86">
        <v>46</v>
      </c>
      <c r="K317" s="373">
        <f t="shared" si="25"/>
        <v>200</v>
      </c>
      <c r="L317" s="75">
        <v>200</v>
      </c>
      <c r="M317" s="75"/>
      <c r="N317" s="76" t="e">
        <f t="shared" si="26"/>
        <v>#DIV/0!</v>
      </c>
      <c r="O317" s="76">
        <f t="shared" si="27"/>
        <v>0</v>
      </c>
      <c r="P317" s="77">
        <f>IF(L317="nio",0,IF(L317&gt;0,VLOOKUP(H317,'3-Productie normen'!A:J,VLOOKUP(L317,'3-Productie normen'!$B$33:$C$38,2,FALSE),FALSE)))/VLOOKUP(B317,'2-Kosten per locatie'!$A$12:$C$27,3,FALSE)</f>
        <v>0</v>
      </c>
      <c r="Q317" s="77">
        <f t="shared" si="28"/>
        <v>0</v>
      </c>
      <c r="R317" s="78" t="str">
        <f>VLOOKUP(H317,'3-Productie normen'!A:L,12,FALSE)</f>
        <v>V</v>
      </c>
      <c r="S317" s="78"/>
      <c r="U317" s="41">
        <f t="shared" si="29"/>
        <v>9200</v>
      </c>
    </row>
    <row r="318" spans="1:21" ht="14.1" customHeight="1">
      <c r="A318" s="54">
        <f t="shared" si="24"/>
        <v>318</v>
      </c>
      <c r="B318" s="72" t="s">
        <v>426</v>
      </c>
      <c r="C318" s="72" t="s">
        <v>427</v>
      </c>
      <c r="D318" s="415" t="s">
        <v>428</v>
      </c>
      <c r="E318" s="415">
        <v>2</v>
      </c>
      <c r="F318" s="86" t="s">
        <v>509</v>
      </c>
      <c r="G318" s="86" t="s">
        <v>454</v>
      </c>
      <c r="H318" s="86" t="s">
        <v>240</v>
      </c>
      <c r="I318" s="86" t="s">
        <v>356</v>
      </c>
      <c r="J318" s="86">
        <v>48</v>
      </c>
      <c r="K318" s="373">
        <f t="shared" si="25"/>
        <v>200</v>
      </c>
      <c r="L318" s="75">
        <v>200</v>
      </c>
      <c r="M318" s="75"/>
      <c r="N318" s="76" t="e">
        <f t="shared" si="26"/>
        <v>#DIV/0!</v>
      </c>
      <c r="O318" s="76">
        <f t="shared" si="27"/>
        <v>0</v>
      </c>
      <c r="P318" s="77">
        <f>IF(L318="nio",0,IF(L318&gt;0,VLOOKUP(H318,'3-Productie normen'!A:J,VLOOKUP(L318,'3-Productie normen'!$B$33:$C$38,2,FALSE),FALSE)))/VLOOKUP(B318,'2-Kosten per locatie'!$A$12:$C$27,3,FALSE)</f>
        <v>0</v>
      </c>
      <c r="Q318" s="77">
        <f t="shared" si="28"/>
        <v>0</v>
      </c>
      <c r="R318" s="78" t="str">
        <f>VLOOKUP(H318,'3-Productie normen'!A:L,12,FALSE)</f>
        <v>V</v>
      </c>
      <c r="S318" s="78"/>
      <c r="U318" s="41">
        <f t="shared" si="29"/>
        <v>9600</v>
      </c>
    </row>
    <row r="319" spans="1:21" ht="14.1" customHeight="1">
      <c r="A319" s="54">
        <f t="shared" si="24"/>
        <v>319</v>
      </c>
      <c r="B319" s="72" t="s">
        <v>426</v>
      </c>
      <c r="C319" s="72" t="s">
        <v>427</v>
      </c>
      <c r="D319" s="415" t="s">
        <v>428</v>
      </c>
      <c r="E319" s="415">
        <v>2</v>
      </c>
      <c r="F319" s="86" t="s">
        <v>510</v>
      </c>
      <c r="G319" s="86" t="s">
        <v>454</v>
      </c>
      <c r="H319" s="86" t="s">
        <v>240</v>
      </c>
      <c r="I319" s="86" t="s">
        <v>356</v>
      </c>
      <c r="J319" s="86">
        <v>48</v>
      </c>
      <c r="K319" s="373">
        <f t="shared" si="25"/>
        <v>200</v>
      </c>
      <c r="L319" s="75">
        <v>200</v>
      </c>
      <c r="M319" s="75"/>
      <c r="N319" s="76" t="e">
        <f t="shared" si="26"/>
        <v>#DIV/0!</v>
      </c>
      <c r="O319" s="76">
        <f t="shared" si="27"/>
        <v>0</v>
      </c>
      <c r="P319" s="77">
        <f>IF(L319="nio",0,IF(L319&gt;0,VLOOKUP(H319,'3-Productie normen'!A:J,VLOOKUP(L319,'3-Productie normen'!$B$33:$C$38,2,FALSE),FALSE)))/VLOOKUP(B319,'2-Kosten per locatie'!$A$12:$C$27,3,FALSE)</f>
        <v>0</v>
      </c>
      <c r="Q319" s="77">
        <f t="shared" si="28"/>
        <v>0</v>
      </c>
      <c r="R319" s="78" t="str">
        <f>VLOOKUP(H319,'3-Productie normen'!A:L,12,FALSE)</f>
        <v>V</v>
      </c>
      <c r="S319" s="78"/>
      <c r="U319" s="41">
        <f t="shared" si="29"/>
        <v>9600</v>
      </c>
    </row>
    <row r="320" spans="1:21" ht="14.1" customHeight="1">
      <c r="A320" s="54">
        <f t="shared" si="24"/>
        <v>320</v>
      </c>
      <c r="B320" s="72" t="s">
        <v>426</v>
      </c>
      <c r="C320" s="72" t="s">
        <v>427</v>
      </c>
      <c r="D320" s="415" t="s">
        <v>428</v>
      </c>
      <c r="E320" s="415">
        <v>2</v>
      </c>
      <c r="F320" s="86" t="s">
        <v>511</v>
      </c>
      <c r="G320" s="86" t="s">
        <v>512</v>
      </c>
      <c r="H320" s="86" t="s">
        <v>17</v>
      </c>
      <c r="I320" s="86" t="s">
        <v>442</v>
      </c>
      <c r="J320" s="86">
        <v>8</v>
      </c>
      <c r="K320" s="373">
        <f t="shared" si="25"/>
        <v>200</v>
      </c>
      <c r="L320" s="75">
        <v>200</v>
      </c>
      <c r="M320" s="75"/>
      <c r="N320" s="76" t="e">
        <f t="shared" si="26"/>
        <v>#DIV/0!</v>
      </c>
      <c r="O320" s="76">
        <f t="shared" si="27"/>
        <v>0</v>
      </c>
      <c r="P320" s="77">
        <f>IF(L320="nio",0,IF(L320&gt;0,VLOOKUP(H320,'3-Productie normen'!A:J,VLOOKUP(L320,'3-Productie normen'!$B$33:$C$38,2,FALSE),FALSE)))/VLOOKUP(B320,'2-Kosten per locatie'!$A$12:$C$27,3,FALSE)</f>
        <v>0</v>
      </c>
      <c r="Q320" s="77">
        <f t="shared" si="28"/>
        <v>0</v>
      </c>
      <c r="R320" s="78" t="str">
        <f>VLOOKUP(H320,'3-Productie normen'!A:L,12,FALSE)</f>
        <v>V</v>
      </c>
      <c r="S320" s="78"/>
      <c r="U320" s="41">
        <f t="shared" si="29"/>
        <v>1600</v>
      </c>
    </row>
    <row r="321" spans="1:21" ht="14.1" customHeight="1">
      <c r="A321" s="54">
        <f t="shared" si="24"/>
        <v>321</v>
      </c>
      <c r="B321" s="72" t="s">
        <v>426</v>
      </c>
      <c r="C321" s="72" t="s">
        <v>427</v>
      </c>
      <c r="D321" s="415" t="s">
        <v>428</v>
      </c>
      <c r="E321" s="415">
        <v>2</v>
      </c>
      <c r="F321" s="86" t="s">
        <v>513</v>
      </c>
      <c r="G321" s="86" t="s">
        <v>271</v>
      </c>
      <c r="H321" s="86" t="s">
        <v>230</v>
      </c>
      <c r="I321" s="86" t="s">
        <v>356</v>
      </c>
      <c r="J321" s="86">
        <v>34</v>
      </c>
      <c r="K321" s="373">
        <f t="shared" si="25"/>
        <v>200</v>
      </c>
      <c r="L321" s="75">
        <v>200</v>
      </c>
      <c r="M321" s="75"/>
      <c r="N321" s="76" t="e">
        <f t="shared" si="26"/>
        <v>#DIV/0!</v>
      </c>
      <c r="O321" s="76">
        <f t="shared" si="27"/>
        <v>0</v>
      </c>
      <c r="P321" s="77">
        <f>IF(L321="nio",0,IF(L321&gt;0,VLOOKUP(H321,'3-Productie normen'!A:J,VLOOKUP(L321,'3-Productie normen'!$B$33:$C$38,2,FALSE),FALSE)))/VLOOKUP(B321,'2-Kosten per locatie'!$A$12:$C$27,3,FALSE)</f>
        <v>0</v>
      </c>
      <c r="Q321" s="77">
        <f t="shared" si="28"/>
        <v>0</v>
      </c>
      <c r="R321" s="78" t="str">
        <f>VLOOKUP(H321,'3-Productie normen'!A:L,12,FALSE)</f>
        <v>V</v>
      </c>
      <c r="S321" s="78"/>
      <c r="U321" s="41">
        <f t="shared" si="29"/>
        <v>6800</v>
      </c>
    </row>
    <row r="322" spans="1:21" ht="14.1" customHeight="1">
      <c r="A322" s="54">
        <f t="shared" si="24"/>
        <v>322</v>
      </c>
      <c r="B322" s="72" t="s">
        <v>426</v>
      </c>
      <c r="C322" s="72" t="s">
        <v>427</v>
      </c>
      <c r="D322" s="415" t="s">
        <v>428</v>
      </c>
      <c r="E322" s="415">
        <v>2</v>
      </c>
      <c r="F322" s="86" t="s">
        <v>514</v>
      </c>
      <c r="G322" s="86" t="s">
        <v>502</v>
      </c>
      <c r="H322" s="86" t="s">
        <v>230</v>
      </c>
      <c r="I322" s="86" t="s">
        <v>356</v>
      </c>
      <c r="J322" s="86">
        <v>7</v>
      </c>
      <c r="K322" s="373">
        <f t="shared" si="25"/>
        <v>200</v>
      </c>
      <c r="L322" s="75">
        <v>200</v>
      </c>
      <c r="M322" s="75"/>
      <c r="N322" s="76" t="e">
        <f t="shared" si="26"/>
        <v>#DIV/0!</v>
      </c>
      <c r="O322" s="76">
        <f t="shared" si="27"/>
        <v>0</v>
      </c>
      <c r="P322" s="77">
        <f>IF(L322="nio",0,IF(L322&gt;0,VLOOKUP(H322,'3-Productie normen'!A:J,VLOOKUP(L322,'3-Productie normen'!$B$33:$C$38,2,FALSE),FALSE)))/VLOOKUP(B322,'2-Kosten per locatie'!$A$12:$C$27,3,FALSE)</f>
        <v>0</v>
      </c>
      <c r="Q322" s="77">
        <f t="shared" si="28"/>
        <v>0</v>
      </c>
      <c r="R322" s="78" t="str">
        <f>VLOOKUP(H322,'3-Productie normen'!A:L,12,FALSE)</f>
        <v>V</v>
      </c>
      <c r="S322" s="78"/>
      <c r="U322" s="41">
        <f t="shared" si="29"/>
        <v>1400</v>
      </c>
    </row>
    <row r="323" spans="1:21" ht="14.1" customHeight="1">
      <c r="A323" s="54">
        <f t="shared" ref="A323:A386" si="30">A322+1</f>
        <v>323</v>
      </c>
      <c r="B323" s="72" t="s">
        <v>426</v>
      </c>
      <c r="C323" s="72" t="s">
        <v>427</v>
      </c>
      <c r="D323" s="415" t="s">
        <v>428</v>
      </c>
      <c r="E323" s="415"/>
      <c r="F323" s="86"/>
      <c r="G323" s="86" t="s">
        <v>221</v>
      </c>
      <c r="H323" s="86" t="s">
        <v>221</v>
      </c>
      <c r="I323" s="86" t="s">
        <v>515</v>
      </c>
      <c r="J323" s="86">
        <v>30</v>
      </c>
      <c r="K323" s="373">
        <f t="shared" si="25"/>
        <v>200</v>
      </c>
      <c r="L323" s="75">
        <v>200</v>
      </c>
      <c r="M323" s="75"/>
      <c r="N323" s="76" t="e">
        <f t="shared" si="26"/>
        <v>#DIV/0!</v>
      </c>
      <c r="O323" s="76">
        <f t="shared" si="27"/>
        <v>0</v>
      </c>
      <c r="P323" s="77">
        <f>IF(L323="nio",0,IF(L323&gt;0,VLOOKUP(H323,'3-Productie normen'!A:J,VLOOKUP(L323,'3-Productie normen'!$B$33:$C$38,2,FALSE),FALSE)))/VLOOKUP(B323,'2-Kosten per locatie'!$A$12:$C$27,3,FALSE)</f>
        <v>0</v>
      </c>
      <c r="Q323" s="77">
        <f t="shared" si="28"/>
        <v>0</v>
      </c>
      <c r="R323" s="78" t="str">
        <f>VLOOKUP(H323,'3-Productie normen'!A:L,12,FALSE)</f>
        <v>V</v>
      </c>
      <c r="S323" s="78"/>
      <c r="U323" s="41">
        <f t="shared" si="29"/>
        <v>6000</v>
      </c>
    </row>
    <row r="324" spans="1:21" ht="14.1" customHeight="1">
      <c r="A324" s="54">
        <f t="shared" si="30"/>
        <v>324</v>
      </c>
      <c r="B324" s="72" t="s">
        <v>516</v>
      </c>
      <c r="C324" s="72"/>
      <c r="D324" s="415" t="s">
        <v>517</v>
      </c>
      <c r="E324" s="415">
        <v>1</v>
      </c>
      <c r="F324" s="86">
        <v>1</v>
      </c>
      <c r="G324" s="86" t="s">
        <v>169</v>
      </c>
      <c r="H324" s="330" t="s">
        <v>98</v>
      </c>
      <c r="I324" s="86" t="s">
        <v>217</v>
      </c>
      <c r="J324" s="86">
        <v>6.6</v>
      </c>
      <c r="K324" s="373">
        <f t="shared" si="25"/>
        <v>0</v>
      </c>
      <c r="L324" s="75" t="s">
        <v>98</v>
      </c>
      <c r="M324" s="75"/>
      <c r="N324" s="76">
        <f t="shared" si="26"/>
        <v>0</v>
      </c>
      <c r="O324" s="76">
        <f t="shared" si="27"/>
        <v>0</v>
      </c>
      <c r="P324" s="77" t="e">
        <f>IF(L324="nio",0,IF(L324&gt;0,VLOOKUP(H324,'3-Productie normen'!A:J,VLOOKUP(L324,'3-Productie normen'!$B$33:$C$38,2,FALSE),FALSE)))/VLOOKUP(B324,'2-Kosten per locatie'!$A$12:$C$27,3,FALSE)</f>
        <v>#N/A</v>
      </c>
      <c r="Q324" s="77">
        <f t="shared" si="28"/>
        <v>0</v>
      </c>
      <c r="R324" s="78">
        <f>VLOOKUP(H324,'3-Productie normen'!A:L,12,FALSE)</f>
        <v>0</v>
      </c>
      <c r="S324" s="78"/>
      <c r="U324" s="41">
        <f t="shared" si="29"/>
        <v>0</v>
      </c>
    </row>
    <row r="325" spans="1:21" ht="14.1" customHeight="1">
      <c r="A325" s="54">
        <f t="shared" si="30"/>
        <v>325</v>
      </c>
      <c r="B325" s="72" t="s">
        <v>516</v>
      </c>
      <c r="C325" s="72"/>
      <c r="D325" s="416" t="s">
        <v>517</v>
      </c>
      <c r="E325" s="416">
        <v>1</v>
      </c>
      <c r="F325" s="89">
        <v>2</v>
      </c>
      <c r="G325" s="89" t="s">
        <v>221</v>
      </c>
      <c r="H325" s="330" t="s">
        <v>98</v>
      </c>
      <c r="I325" s="89" t="s">
        <v>217</v>
      </c>
      <c r="J325" s="89">
        <v>11.07</v>
      </c>
      <c r="K325" s="373">
        <f t="shared" si="25"/>
        <v>0</v>
      </c>
      <c r="L325" s="75" t="s">
        <v>98</v>
      </c>
      <c r="M325" s="75"/>
      <c r="N325" s="76">
        <f t="shared" si="26"/>
        <v>0</v>
      </c>
      <c r="O325" s="76">
        <f t="shared" si="27"/>
        <v>0</v>
      </c>
      <c r="P325" s="77" t="e">
        <f>IF(L325="nio",0,IF(L325&gt;0,VLOOKUP(H325,'3-Productie normen'!A:J,VLOOKUP(L325,'3-Productie normen'!$B$33:$C$38,2,FALSE),FALSE)))/VLOOKUP(B325,'2-Kosten per locatie'!$A$12:$C$27,3,FALSE)</f>
        <v>#N/A</v>
      </c>
      <c r="Q325" s="77">
        <f t="shared" si="28"/>
        <v>0</v>
      </c>
      <c r="R325" s="78">
        <f>VLOOKUP(H325,'3-Productie normen'!A:L,12,FALSE)</f>
        <v>0</v>
      </c>
      <c r="S325" s="78"/>
      <c r="U325" s="41">
        <f t="shared" si="29"/>
        <v>0</v>
      </c>
    </row>
    <row r="326" spans="1:21" ht="14.1" customHeight="1">
      <c r="A326" s="54">
        <f t="shared" si="30"/>
        <v>326</v>
      </c>
      <c r="B326" s="72" t="s">
        <v>516</v>
      </c>
      <c r="C326" s="72"/>
      <c r="D326" s="416" t="s">
        <v>517</v>
      </c>
      <c r="E326" s="416">
        <v>1</v>
      </c>
      <c r="F326" s="89">
        <v>3</v>
      </c>
      <c r="G326" s="89" t="s">
        <v>252</v>
      </c>
      <c r="H326" s="330" t="s">
        <v>98</v>
      </c>
      <c r="I326" s="89" t="s">
        <v>217</v>
      </c>
      <c r="J326" s="89">
        <v>18.940000000000001</v>
      </c>
      <c r="K326" s="373">
        <f t="shared" si="25"/>
        <v>0</v>
      </c>
      <c r="L326" s="75" t="s">
        <v>98</v>
      </c>
      <c r="M326" s="75"/>
      <c r="N326" s="76">
        <f t="shared" si="26"/>
        <v>0</v>
      </c>
      <c r="O326" s="76">
        <f t="shared" si="27"/>
        <v>0</v>
      </c>
      <c r="P326" s="77" t="e">
        <f>IF(L326="nio",0,IF(L326&gt;0,VLOOKUP(H326,'3-Productie normen'!A:J,VLOOKUP(L326,'3-Productie normen'!$B$33:$C$38,2,FALSE),FALSE)))/VLOOKUP(B326,'2-Kosten per locatie'!$A$12:$C$27,3,FALSE)</f>
        <v>#N/A</v>
      </c>
      <c r="Q326" s="77">
        <f t="shared" si="28"/>
        <v>0</v>
      </c>
      <c r="R326" s="78">
        <f>VLOOKUP(H326,'3-Productie normen'!A:L,12,FALSE)</f>
        <v>0</v>
      </c>
      <c r="S326" s="78"/>
      <c r="U326" s="41">
        <f t="shared" si="29"/>
        <v>0</v>
      </c>
    </row>
    <row r="327" spans="1:21" ht="14.1" customHeight="1">
      <c r="A327" s="54">
        <f t="shared" si="30"/>
        <v>327</v>
      </c>
      <c r="B327" s="72" t="s">
        <v>516</v>
      </c>
      <c r="C327" s="72"/>
      <c r="D327" s="416" t="s">
        <v>517</v>
      </c>
      <c r="E327" s="416">
        <v>1</v>
      </c>
      <c r="F327" s="89">
        <v>4</v>
      </c>
      <c r="G327" s="89" t="s">
        <v>221</v>
      </c>
      <c r="H327" s="330" t="s">
        <v>98</v>
      </c>
      <c r="I327" s="89" t="s">
        <v>217</v>
      </c>
      <c r="J327" s="89">
        <v>0.88</v>
      </c>
      <c r="K327" s="373">
        <f t="shared" si="25"/>
        <v>0</v>
      </c>
      <c r="L327" s="75" t="s">
        <v>98</v>
      </c>
      <c r="M327" s="75"/>
      <c r="N327" s="76">
        <f t="shared" si="26"/>
        <v>0</v>
      </c>
      <c r="O327" s="76">
        <f t="shared" si="27"/>
        <v>0</v>
      </c>
      <c r="P327" s="77" t="e">
        <f>IF(L327="nio",0,IF(L327&gt;0,VLOOKUP(H327,'3-Productie normen'!A:J,VLOOKUP(L327,'3-Productie normen'!$B$33:$C$38,2,FALSE),FALSE)))/VLOOKUP(B327,'2-Kosten per locatie'!$A$12:$C$27,3,FALSE)</f>
        <v>#N/A</v>
      </c>
      <c r="Q327" s="77">
        <f t="shared" si="28"/>
        <v>0</v>
      </c>
      <c r="R327" s="78">
        <f>VLOOKUP(H327,'3-Productie normen'!A:L,12,FALSE)</f>
        <v>0</v>
      </c>
      <c r="S327" s="78"/>
      <c r="U327" s="41">
        <f t="shared" si="29"/>
        <v>0</v>
      </c>
    </row>
    <row r="328" spans="1:21" ht="14.1" customHeight="1">
      <c r="A328" s="54">
        <f t="shared" si="30"/>
        <v>328</v>
      </c>
      <c r="B328" s="72" t="s">
        <v>516</v>
      </c>
      <c r="C328" s="72"/>
      <c r="D328" s="416" t="s">
        <v>517</v>
      </c>
      <c r="E328" s="416">
        <v>1</v>
      </c>
      <c r="F328" s="89">
        <v>5</v>
      </c>
      <c r="G328" s="89" t="s">
        <v>252</v>
      </c>
      <c r="H328" s="330" t="s">
        <v>98</v>
      </c>
      <c r="I328" s="89" t="s">
        <v>217</v>
      </c>
      <c r="J328" s="89">
        <v>17.16</v>
      </c>
      <c r="K328" s="373">
        <f t="shared" si="25"/>
        <v>0</v>
      </c>
      <c r="L328" s="75" t="s">
        <v>98</v>
      </c>
      <c r="M328" s="75"/>
      <c r="N328" s="76">
        <f t="shared" si="26"/>
        <v>0</v>
      </c>
      <c r="O328" s="76">
        <f t="shared" si="27"/>
        <v>0</v>
      </c>
      <c r="P328" s="77" t="e">
        <f>IF(L328="nio",0,IF(L328&gt;0,VLOOKUP(H328,'3-Productie normen'!A:J,VLOOKUP(L328,'3-Productie normen'!$B$33:$C$38,2,FALSE),FALSE)))/VLOOKUP(B328,'2-Kosten per locatie'!$A$12:$C$27,3,FALSE)</f>
        <v>#N/A</v>
      </c>
      <c r="Q328" s="77">
        <f t="shared" si="28"/>
        <v>0</v>
      </c>
      <c r="R328" s="78">
        <f>VLOOKUP(H328,'3-Productie normen'!A:L,12,FALSE)</f>
        <v>0</v>
      </c>
      <c r="S328" s="78"/>
      <c r="U328" s="41">
        <f t="shared" si="29"/>
        <v>0</v>
      </c>
    </row>
    <row r="329" spans="1:21" ht="14.1" customHeight="1">
      <c r="A329" s="54">
        <f t="shared" si="30"/>
        <v>329</v>
      </c>
      <c r="B329" s="72" t="s">
        <v>516</v>
      </c>
      <c r="C329" s="72"/>
      <c r="D329" s="416" t="s">
        <v>517</v>
      </c>
      <c r="E329" s="416">
        <v>1</v>
      </c>
      <c r="F329" s="89">
        <v>6</v>
      </c>
      <c r="G329" s="89" t="s">
        <v>221</v>
      </c>
      <c r="H329" s="330" t="s">
        <v>98</v>
      </c>
      <c r="I329" s="89" t="s">
        <v>217</v>
      </c>
      <c r="J329" s="89">
        <v>0.88</v>
      </c>
      <c r="K329" s="373">
        <f t="shared" si="25"/>
        <v>0</v>
      </c>
      <c r="L329" s="75" t="s">
        <v>98</v>
      </c>
      <c r="M329" s="75"/>
      <c r="N329" s="76">
        <f t="shared" si="26"/>
        <v>0</v>
      </c>
      <c r="O329" s="76">
        <f t="shared" si="27"/>
        <v>0</v>
      </c>
      <c r="P329" s="77" t="e">
        <f>IF(L329="nio",0,IF(L329&gt;0,VLOOKUP(H329,'3-Productie normen'!A:J,VLOOKUP(L329,'3-Productie normen'!$B$33:$C$38,2,FALSE),FALSE)))/VLOOKUP(B329,'2-Kosten per locatie'!$A$12:$C$27,3,FALSE)</f>
        <v>#N/A</v>
      </c>
      <c r="Q329" s="77">
        <f t="shared" si="28"/>
        <v>0</v>
      </c>
      <c r="R329" s="78">
        <f>VLOOKUP(H329,'3-Productie normen'!A:L,12,FALSE)</f>
        <v>0</v>
      </c>
      <c r="S329" s="78"/>
      <c r="U329" s="41">
        <f t="shared" si="29"/>
        <v>0</v>
      </c>
    </row>
    <row r="330" spans="1:21" ht="14.1" customHeight="1">
      <c r="A330" s="54">
        <f t="shared" si="30"/>
        <v>330</v>
      </c>
      <c r="B330" s="72" t="s">
        <v>516</v>
      </c>
      <c r="C330" s="72"/>
      <c r="D330" s="416" t="s">
        <v>517</v>
      </c>
      <c r="E330" s="416">
        <v>1</v>
      </c>
      <c r="F330" s="89">
        <v>7</v>
      </c>
      <c r="G330" s="89" t="s">
        <v>252</v>
      </c>
      <c r="H330" s="330" t="s">
        <v>98</v>
      </c>
      <c r="I330" s="89" t="s">
        <v>217</v>
      </c>
      <c r="J330" s="89">
        <v>18.489999999999998</v>
      </c>
      <c r="K330" s="373">
        <f t="shared" ref="K330:K393" si="31">SUM(L330:M330)</f>
        <v>0</v>
      </c>
      <c r="L330" s="75" t="s">
        <v>98</v>
      </c>
      <c r="M330" s="75"/>
      <c r="N330" s="76">
        <f t="shared" ref="N330:N393" si="32">IF(L330="nio",0,IF(L330&gt;0,L330*J330/P330,0))</f>
        <v>0</v>
      </c>
      <c r="O330" s="76">
        <f t="shared" ref="O330:O393" si="33">IF(M330&gt;0,M330*J330/Q330,0)</f>
        <v>0</v>
      </c>
      <c r="P330" s="77" t="e">
        <f>IF(L330="nio",0,IF(L330&gt;0,VLOOKUP(H330,'3-Productie normen'!A:J,VLOOKUP(L330,'3-Productie normen'!$B$33:$C$38,2,FALSE),FALSE)))/VLOOKUP(B330,'2-Kosten per locatie'!$A$12:$C$27,3,FALSE)</f>
        <v>#N/A</v>
      </c>
      <c r="Q330" s="77">
        <f t="shared" ref="Q330:Q393" si="34">IF(M330&gt;0,P330*$Q$8,0)</f>
        <v>0</v>
      </c>
      <c r="R330" s="78">
        <f>VLOOKUP(H330,'3-Productie normen'!A:L,12,FALSE)</f>
        <v>0</v>
      </c>
      <c r="S330" s="78"/>
      <c r="U330" s="41">
        <f t="shared" ref="U330:U393" si="35">K330*J330</f>
        <v>0</v>
      </c>
    </row>
    <row r="331" spans="1:21" ht="14.1" customHeight="1">
      <c r="A331" s="54">
        <f t="shared" si="30"/>
        <v>331</v>
      </c>
      <c r="B331" s="72" t="s">
        <v>516</v>
      </c>
      <c r="C331" s="72"/>
      <c r="D331" s="416" t="s">
        <v>517</v>
      </c>
      <c r="E331" s="416">
        <v>1</v>
      </c>
      <c r="F331" s="89">
        <v>8</v>
      </c>
      <c r="G331" s="89" t="s">
        <v>221</v>
      </c>
      <c r="H331" s="330" t="s">
        <v>98</v>
      </c>
      <c r="I331" s="89" t="s">
        <v>217</v>
      </c>
      <c r="J331" s="89">
        <v>7.75</v>
      </c>
      <c r="K331" s="373">
        <f t="shared" si="31"/>
        <v>0</v>
      </c>
      <c r="L331" s="75" t="s">
        <v>98</v>
      </c>
      <c r="M331" s="75"/>
      <c r="N331" s="76">
        <f t="shared" si="32"/>
        <v>0</v>
      </c>
      <c r="O331" s="76">
        <f t="shared" si="33"/>
        <v>0</v>
      </c>
      <c r="P331" s="77" t="e">
        <f>IF(L331="nio",0,IF(L331&gt;0,VLOOKUP(H331,'3-Productie normen'!A:J,VLOOKUP(L331,'3-Productie normen'!$B$33:$C$38,2,FALSE),FALSE)))/VLOOKUP(B331,'2-Kosten per locatie'!$A$12:$C$27,3,FALSE)</f>
        <v>#N/A</v>
      </c>
      <c r="Q331" s="77">
        <f t="shared" si="34"/>
        <v>0</v>
      </c>
      <c r="R331" s="78">
        <f>VLOOKUP(H331,'3-Productie normen'!A:L,12,FALSE)</f>
        <v>0</v>
      </c>
      <c r="S331" s="78"/>
      <c r="U331" s="41">
        <f t="shared" si="35"/>
        <v>0</v>
      </c>
    </row>
    <row r="332" spans="1:21" ht="14.1" customHeight="1">
      <c r="A332" s="54">
        <f t="shared" si="30"/>
        <v>332</v>
      </c>
      <c r="B332" s="72" t="s">
        <v>516</v>
      </c>
      <c r="C332" s="72"/>
      <c r="D332" s="416" t="s">
        <v>517</v>
      </c>
      <c r="E332" s="416">
        <v>1</v>
      </c>
      <c r="F332" s="89">
        <v>9</v>
      </c>
      <c r="G332" s="89" t="s">
        <v>17</v>
      </c>
      <c r="H332" s="330" t="s">
        <v>98</v>
      </c>
      <c r="I332" s="89" t="s">
        <v>217</v>
      </c>
      <c r="J332" s="89">
        <v>2.7</v>
      </c>
      <c r="K332" s="373">
        <f t="shared" si="31"/>
        <v>0</v>
      </c>
      <c r="L332" s="75" t="s">
        <v>98</v>
      </c>
      <c r="M332" s="75"/>
      <c r="N332" s="76">
        <f t="shared" si="32"/>
        <v>0</v>
      </c>
      <c r="O332" s="76">
        <f t="shared" si="33"/>
        <v>0</v>
      </c>
      <c r="P332" s="77" t="e">
        <f>IF(L332="nio",0,IF(L332&gt;0,VLOOKUP(H332,'3-Productie normen'!A:J,VLOOKUP(L332,'3-Productie normen'!$B$33:$C$38,2,FALSE),FALSE)))/VLOOKUP(B332,'2-Kosten per locatie'!$A$12:$C$27,3,FALSE)</f>
        <v>#N/A</v>
      </c>
      <c r="Q332" s="77">
        <f t="shared" si="34"/>
        <v>0</v>
      </c>
      <c r="R332" s="78">
        <f>VLOOKUP(H332,'3-Productie normen'!A:L,12,FALSE)</f>
        <v>0</v>
      </c>
      <c r="S332" s="78"/>
      <c r="U332" s="41">
        <f t="shared" si="35"/>
        <v>0</v>
      </c>
    </row>
    <row r="333" spans="1:21" ht="14.1" customHeight="1">
      <c r="A333" s="54">
        <f t="shared" si="30"/>
        <v>333</v>
      </c>
      <c r="B333" s="72" t="s">
        <v>516</v>
      </c>
      <c r="C333" s="72"/>
      <c r="D333" s="416" t="s">
        <v>517</v>
      </c>
      <c r="E333" s="416">
        <v>1</v>
      </c>
      <c r="F333" s="89">
        <v>10</v>
      </c>
      <c r="G333" s="89" t="s">
        <v>17</v>
      </c>
      <c r="H333" s="330" t="s">
        <v>98</v>
      </c>
      <c r="I333" s="89" t="s">
        <v>217</v>
      </c>
      <c r="J333" s="89">
        <v>6.62</v>
      </c>
      <c r="K333" s="373">
        <f t="shared" si="31"/>
        <v>0</v>
      </c>
      <c r="L333" s="75" t="s">
        <v>98</v>
      </c>
      <c r="M333" s="75"/>
      <c r="N333" s="76">
        <f t="shared" si="32"/>
        <v>0</v>
      </c>
      <c r="O333" s="76">
        <f t="shared" si="33"/>
        <v>0</v>
      </c>
      <c r="P333" s="77" t="e">
        <f>IF(L333="nio",0,IF(L333&gt;0,VLOOKUP(H333,'3-Productie normen'!A:J,VLOOKUP(L333,'3-Productie normen'!$B$33:$C$38,2,FALSE),FALSE)))/VLOOKUP(B333,'2-Kosten per locatie'!$A$12:$C$27,3,FALSE)</f>
        <v>#N/A</v>
      </c>
      <c r="Q333" s="77">
        <f t="shared" si="34"/>
        <v>0</v>
      </c>
      <c r="R333" s="78">
        <f>VLOOKUP(H333,'3-Productie normen'!A:L,12,FALSE)</f>
        <v>0</v>
      </c>
      <c r="S333" s="78"/>
      <c r="U333" s="41">
        <f t="shared" si="35"/>
        <v>0</v>
      </c>
    </row>
    <row r="334" spans="1:21" ht="14.1" customHeight="1">
      <c r="A334" s="54">
        <f t="shared" si="30"/>
        <v>334</v>
      </c>
      <c r="B334" s="72" t="s">
        <v>516</v>
      </c>
      <c r="C334" s="72"/>
      <c r="D334" s="416" t="s">
        <v>517</v>
      </c>
      <c r="E334" s="416">
        <v>1</v>
      </c>
      <c r="F334" s="89">
        <v>11</v>
      </c>
      <c r="G334" s="89" t="s">
        <v>232</v>
      </c>
      <c r="H334" s="330" t="s">
        <v>98</v>
      </c>
      <c r="I334" s="89" t="s">
        <v>217</v>
      </c>
      <c r="J334" s="89">
        <v>56.3</v>
      </c>
      <c r="K334" s="373">
        <f t="shared" si="31"/>
        <v>0</v>
      </c>
      <c r="L334" s="75" t="s">
        <v>98</v>
      </c>
      <c r="M334" s="75"/>
      <c r="N334" s="76">
        <f t="shared" si="32"/>
        <v>0</v>
      </c>
      <c r="O334" s="76">
        <f t="shared" si="33"/>
        <v>0</v>
      </c>
      <c r="P334" s="77" t="e">
        <f>IF(L334="nio",0,IF(L334&gt;0,VLOOKUP(H334,'3-Productie normen'!A:J,VLOOKUP(L334,'3-Productie normen'!$B$33:$C$38,2,FALSE),FALSE)))/VLOOKUP(B334,'2-Kosten per locatie'!$A$12:$C$27,3,FALSE)</f>
        <v>#N/A</v>
      </c>
      <c r="Q334" s="77">
        <f t="shared" si="34"/>
        <v>0</v>
      </c>
      <c r="R334" s="78">
        <f>VLOOKUP(H334,'3-Productie normen'!A:L,12,FALSE)</f>
        <v>0</v>
      </c>
      <c r="S334" s="78"/>
      <c r="U334" s="41">
        <f t="shared" si="35"/>
        <v>0</v>
      </c>
    </row>
    <row r="335" spans="1:21" ht="14.1" customHeight="1">
      <c r="A335" s="54">
        <f t="shared" si="30"/>
        <v>335</v>
      </c>
      <c r="B335" s="72" t="s">
        <v>516</v>
      </c>
      <c r="C335" s="72"/>
      <c r="D335" s="416" t="s">
        <v>517</v>
      </c>
      <c r="E335" s="416">
        <v>1</v>
      </c>
      <c r="F335" s="89">
        <v>12</v>
      </c>
      <c r="G335" s="89" t="s">
        <v>232</v>
      </c>
      <c r="H335" s="330" t="s">
        <v>98</v>
      </c>
      <c r="I335" s="89" t="s">
        <v>217</v>
      </c>
      <c r="J335" s="89">
        <v>55.5</v>
      </c>
      <c r="K335" s="373">
        <f t="shared" si="31"/>
        <v>0</v>
      </c>
      <c r="L335" s="75" t="s">
        <v>98</v>
      </c>
      <c r="M335" s="75"/>
      <c r="N335" s="76">
        <f t="shared" si="32"/>
        <v>0</v>
      </c>
      <c r="O335" s="76">
        <f t="shared" si="33"/>
        <v>0</v>
      </c>
      <c r="P335" s="77" t="e">
        <f>IF(L335="nio",0,IF(L335&gt;0,VLOOKUP(H335,'3-Productie normen'!A:J,VLOOKUP(L335,'3-Productie normen'!$B$33:$C$38,2,FALSE),FALSE)))/VLOOKUP(B335,'2-Kosten per locatie'!$A$12:$C$27,3,FALSE)</f>
        <v>#N/A</v>
      </c>
      <c r="Q335" s="77">
        <f t="shared" si="34"/>
        <v>0</v>
      </c>
      <c r="R335" s="78">
        <f>VLOOKUP(H335,'3-Productie normen'!A:L,12,FALSE)</f>
        <v>0</v>
      </c>
      <c r="S335" s="78"/>
      <c r="U335" s="41">
        <f t="shared" si="35"/>
        <v>0</v>
      </c>
    </row>
    <row r="336" spans="1:21" ht="14.1" customHeight="1">
      <c r="A336" s="54">
        <f t="shared" si="30"/>
        <v>336</v>
      </c>
      <c r="B336" s="72" t="s">
        <v>516</v>
      </c>
      <c r="C336" s="72"/>
      <c r="D336" s="416" t="s">
        <v>517</v>
      </c>
      <c r="E336" s="416">
        <v>1</v>
      </c>
      <c r="F336" s="89">
        <v>13</v>
      </c>
      <c r="G336" s="89" t="s">
        <v>240</v>
      </c>
      <c r="H336" s="330" t="s">
        <v>98</v>
      </c>
      <c r="I336" s="89" t="s">
        <v>217</v>
      </c>
      <c r="J336" s="89">
        <v>57.17</v>
      </c>
      <c r="K336" s="373">
        <f t="shared" si="31"/>
        <v>0</v>
      </c>
      <c r="L336" s="75" t="s">
        <v>98</v>
      </c>
      <c r="M336" s="75"/>
      <c r="N336" s="76">
        <f t="shared" si="32"/>
        <v>0</v>
      </c>
      <c r="O336" s="76">
        <f t="shared" si="33"/>
        <v>0</v>
      </c>
      <c r="P336" s="77" t="e">
        <f>IF(L336="nio",0,IF(L336&gt;0,VLOOKUP(H336,'3-Productie normen'!A:J,VLOOKUP(L336,'3-Productie normen'!$B$33:$C$38,2,FALSE),FALSE)))/VLOOKUP(B336,'2-Kosten per locatie'!$A$12:$C$27,3,FALSE)</f>
        <v>#N/A</v>
      </c>
      <c r="Q336" s="77">
        <f t="shared" si="34"/>
        <v>0</v>
      </c>
      <c r="R336" s="78">
        <f>VLOOKUP(H336,'3-Productie normen'!A:L,12,FALSE)</f>
        <v>0</v>
      </c>
      <c r="S336" s="78"/>
      <c r="U336" s="41">
        <f t="shared" si="35"/>
        <v>0</v>
      </c>
    </row>
    <row r="337" spans="1:21" ht="14.1" customHeight="1">
      <c r="A337" s="54">
        <f t="shared" si="30"/>
        <v>337</v>
      </c>
      <c r="B337" s="72" t="s">
        <v>516</v>
      </c>
      <c r="C337" s="72"/>
      <c r="D337" s="416" t="s">
        <v>517</v>
      </c>
      <c r="E337" s="416">
        <v>1</v>
      </c>
      <c r="F337" s="89">
        <v>14</v>
      </c>
      <c r="G337" s="89" t="s">
        <v>240</v>
      </c>
      <c r="H337" s="330" t="s">
        <v>98</v>
      </c>
      <c r="I337" s="89" t="s">
        <v>217</v>
      </c>
      <c r="J337" s="89">
        <v>56.18</v>
      </c>
      <c r="K337" s="373">
        <f t="shared" si="31"/>
        <v>0</v>
      </c>
      <c r="L337" s="75" t="s">
        <v>98</v>
      </c>
      <c r="M337" s="75"/>
      <c r="N337" s="76">
        <f t="shared" si="32"/>
        <v>0</v>
      </c>
      <c r="O337" s="76">
        <f t="shared" si="33"/>
        <v>0</v>
      </c>
      <c r="P337" s="77" t="e">
        <f>IF(L337="nio",0,IF(L337&gt;0,VLOOKUP(H337,'3-Productie normen'!A:J,VLOOKUP(L337,'3-Productie normen'!$B$33:$C$38,2,FALSE),FALSE)))/VLOOKUP(B337,'2-Kosten per locatie'!$A$12:$C$27,3,FALSE)</f>
        <v>#N/A</v>
      </c>
      <c r="Q337" s="77">
        <f t="shared" si="34"/>
        <v>0</v>
      </c>
      <c r="R337" s="78">
        <f>VLOOKUP(H337,'3-Productie normen'!A:L,12,FALSE)</f>
        <v>0</v>
      </c>
      <c r="S337" s="78"/>
      <c r="U337" s="41">
        <f t="shared" si="35"/>
        <v>0</v>
      </c>
    </row>
    <row r="338" spans="1:21" ht="14.1" customHeight="1">
      <c r="A338" s="54">
        <f t="shared" si="30"/>
        <v>338</v>
      </c>
      <c r="B338" s="72" t="s">
        <v>516</v>
      </c>
      <c r="C338" s="72"/>
      <c r="D338" s="416" t="s">
        <v>517</v>
      </c>
      <c r="E338" s="416">
        <v>1</v>
      </c>
      <c r="F338" s="89">
        <v>15</v>
      </c>
      <c r="G338" s="89" t="s">
        <v>256</v>
      </c>
      <c r="H338" s="330" t="s">
        <v>98</v>
      </c>
      <c r="I338" s="89" t="s">
        <v>217</v>
      </c>
      <c r="J338" s="89">
        <v>18</v>
      </c>
      <c r="K338" s="373">
        <f t="shared" si="31"/>
        <v>0</v>
      </c>
      <c r="L338" s="75" t="s">
        <v>98</v>
      </c>
      <c r="M338" s="75"/>
      <c r="N338" s="76">
        <f t="shared" si="32"/>
        <v>0</v>
      </c>
      <c r="O338" s="76">
        <f t="shared" si="33"/>
        <v>0</v>
      </c>
      <c r="P338" s="77" t="e">
        <f>IF(L338="nio",0,IF(L338&gt;0,VLOOKUP(H338,'3-Productie normen'!A:J,VLOOKUP(L338,'3-Productie normen'!$B$33:$C$38,2,FALSE),FALSE)))/VLOOKUP(B338,'2-Kosten per locatie'!$A$12:$C$27,3,FALSE)</f>
        <v>#N/A</v>
      </c>
      <c r="Q338" s="77">
        <f t="shared" si="34"/>
        <v>0</v>
      </c>
      <c r="R338" s="78">
        <f>VLOOKUP(H338,'3-Productie normen'!A:L,12,FALSE)</f>
        <v>0</v>
      </c>
      <c r="S338" s="78"/>
      <c r="U338" s="41">
        <f t="shared" si="35"/>
        <v>0</v>
      </c>
    </row>
    <row r="339" spans="1:21" ht="14.1" customHeight="1">
      <c r="A339" s="54">
        <f t="shared" si="30"/>
        <v>339</v>
      </c>
      <c r="B339" s="72" t="s">
        <v>516</v>
      </c>
      <c r="C339" s="72"/>
      <c r="D339" s="416" t="s">
        <v>517</v>
      </c>
      <c r="E339" s="416">
        <v>1</v>
      </c>
      <c r="F339" s="89">
        <v>16</v>
      </c>
      <c r="G339" s="89" t="s">
        <v>253</v>
      </c>
      <c r="H339" s="330" t="s">
        <v>98</v>
      </c>
      <c r="I339" s="89" t="s">
        <v>217</v>
      </c>
      <c r="J339" s="89">
        <v>41.57</v>
      </c>
      <c r="K339" s="373">
        <f t="shared" si="31"/>
        <v>0</v>
      </c>
      <c r="L339" s="75" t="s">
        <v>98</v>
      </c>
      <c r="M339" s="75"/>
      <c r="N339" s="76">
        <f t="shared" si="32"/>
        <v>0</v>
      </c>
      <c r="O339" s="76">
        <f t="shared" si="33"/>
        <v>0</v>
      </c>
      <c r="P339" s="77" t="e">
        <f>IF(L339="nio",0,IF(L339&gt;0,VLOOKUP(H339,'3-Productie normen'!A:J,VLOOKUP(L339,'3-Productie normen'!$B$33:$C$38,2,FALSE),FALSE)))/VLOOKUP(B339,'2-Kosten per locatie'!$A$12:$C$27,3,FALSE)</f>
        <v>#N/A</v>
      </c>
      <c r="Q339" s="77">
        <f t="shared" si="34"/>
        <v>0</v>
      </c>
      <c r="R339" s="78">
        <f>VLOOKUP(H339,'3-Productie normen'!A:L,12,FALSE)</f>
        <v>0</v>
      </c>
      <c r="S339" s="78"/>
      <c r="U339" s="41">
        <f t="shared" si="35"/>
        <v>0</v>
      </c>
    </row>
    <row r="340" spans="1:21" ht="14.1" customHeight="1">
      <c r="A340" s="54">
        <f t="shared" si="30"/>
        <v>340</v>
      </c>
      <c r="B340" s="72" t="s">
        <v>516</v>
      </c>
      <c r="C340" s="72"/>
      <c r="D340" s="416" t="s">
        <v>517</v>
      </c>
      <c r="E340" s="416">
        <v>1</v>
      </c>
      <c r="F340" s="89">
        <v>17</v>
      </c>
      <c r="G340" s="89" t="s">
        <v>169</v>
      </c>
      <c r="H340" s="330" t="s">
        <v>98</v>
      </c>
      <c r="I340" s="89" t="s">
        <v>217</v>
      </c>
      <c r="J340" s="89">
        <v>21</v>
      </c>
      <c r="K340" s="373">
        <f t="shared" si="31"/>
        <v>0</v>
      </c>
      <c r="L340" s="75" t="s">
        <v>98</v>
      </c>
      <c r="M340" s="75"/>
      <c r="N340" s="76">
        <f t="shared" si="32"/>
        <v>0</v>
      </c>
      <c r="O340" s="76">
        <f t="shared" si="33"/>
        <v>0</v>
      </c>
      <c r="P340" s="77" t="e">
        <f>IF(L340="nio",0,IF(L340&gt;0,VLOOKUP(H340,'3-Productie normen'!A:J,VLOOKUP(L340,'3-Productie normen'!$B$33:$C$38,2,FALSE),FALSE)))/VLOOKUP(B340,'2-Kosten per locatie'!$A$12:$C$27,3,FALSE)</f>
        <v>#N/A</v>
      </c>
      <c r="Q340" s="77">
        <f t="shared" si="34"/>
        <v>0</v>
      </c>
      <c r="R340" s="78">
        <f>VLOOKUP(H340,'3-Productie normen'!A:L,12,FALSE)</f>
        <v>0</v>
      </c>
      <c r="S340" s="78"/>
      <c r="U340" s="41">
        <f t="shared" si="35"/>
        <v>0</v>
      </c>
    </row>
    <row r="341" spans="1:21" ht="14.1" customHeight="1">
      <c r="A341" s="54">
        <f t="shared" si="30"/>
        <v>341</v>
      </c>
      <c r="B341" s="72" t="s">
        <v>516</v>
      </c>
      <c r="C341" s="72"/>
      <c r="D341" s="416" t="s">
        <v>517</v>
      </c>
      <c r="E341" s="416">
        <v>1</v>
      </c>
      <c r="F341" s="89">
        <v>18</v>
      </c>
      <c r="G341" s="89" t="s">
        <v>169</v>
      </c>
      <c r="H341" s="330" t="s">
        <v>98</v>
      </c>
      <c r="I341" s="89" t="s">
        <v>217</v>
      </c>
      <c r="J341" s="89">
        <v>10.5</v>
      </c>
      <c r="K341" s="373">
        <f t="shared" si="31"/>
        <v>0</v>
      </c>
      <c r="L341" s="75" t="s">
        <v>98</v>
      </c>
      <c r="M341" s="75"/>
      <c r="N341" s="76">
        <f t="shared" si="32"/>
        <v>0</v>
      </c>
      <c r="O341" s="76">
        <f t="shared" si="33"/>
        <v>0</v>
      </c>
      <c r="P341" s="77" t="e">
        <f>IF(L341="nio",0,IF(L341&gt;0,VLOOKUP(H341,'3-Productie normen'!A:J,VLOOKUP(L341,'3-Productie normen'!$B$33:$C$38,2,FALSE),FALSE)))/VLOOKUP(B341,'2-Kosten per locatie'!$A$12:$C$27,3,FALSE)</f>
        <v>#N/A</v>
      </c>
      <c r="Q341" s="77">
        <f t="shared" si="34"/>
        <v>0</v>
      </c>
      <c r="R341" s="78">
        <f>VLOOKUP(H341,'3-Productie normen'!A:L,12,FALSE)</f>
        <v>0</v>
      </c>
      <c r="S341" s="78"/>
      <c r="U341" s="41">
        <f t="shared" si="35"/>
        <v>0</v>
      </c>
    </row>
    <row r="342" spans="1:21" ht="14.1" customHeight="1">
      <c r="A342" s="54">
        <f t="shared" si="30"/>
        <v>342</v>
      </c>
      <c r="B342" s="72" t="s">
        <v>516</v>
      </c>
      <c r="C342" s="72"/>
      <c r="D342" s="416" t="s">
        <v>517</v>
      </c>
      <c r="E342" s="416">
        <v>1</v>
      </c>
      <c r="F342" s="89">
        <v>19</v>
      </c>
      <c r="G342" s="89" t="s">
        <v>17</v>
      </c>
      <c r="H342" s="330" t="s">
        <v>98</v>
      </c>
      <c r="I342" s="89" t="s">
        <v>217</v>
      </c>
      <c r="J342" s="89">
        <v>6.93</v>
      </c>
      <c r="K342" s="373">
        <f t="shared" si="31"/>
        <v>0</v>
      </c>
      <c r="L342" s="75" t="s">
        <v>98</v>
      </c>
      <c r="M342" s="75"/>
      <c r="N342" s="76">
        <f t="shared" si="32"/>
        <v>0</v>
      </c>
      <c r="O342" s="76">
        <f t="shared" si="33"/>
        <v>0</v>
      </c>
      <c r="P342" s="77" t="e">
        <f>IF(L342="nio",0,IF(L342&gt;0,VLOOKUP(H342,'3-Productie normen'!A:J,VLOOKUP(L342,'3-Productie normen'!$B$33:$C$38,2,FALSE),FALSE)))/VLOOKUP(B342,'2-Kosten per locatie'!$A$12:$C$27,3,FALSE)</f>
        <v>#N/A</v>
      </c>
      <c r="Q342" s="77">
        <f t="shared" si="34"/>
        <v>0</v>
      </c>
      <c r="R342" s="78">
        <f>VLOOKUP(H342,'3-Productie normen'!A:L,12,FALSE)</f>
        <v>0</v>
      </c>
      <c r="S342" s="78"/>
      <c r="U342" s="41">
        <f t="shared" si="35"/>
        <v>0</v>
      </c>
    </row>
    <row r="343" spans="1:21" ht="14.1" customHeight="1">
      <c r="A343" s="54">
        <f t="shared" si="30"/>
        <v>343</v>
      </c>
      <c r="B343" s="72" t="s">
        <v>516</v>
      </c>
      <c r="C343" s="72"/>
      <c r="D343" s="416" t="s">
        <v>517</v>
      </c>
      <c r="E343" s="416">
        <v>1</v>
      </c>
      <c r="F343" s="89" t="s">
        <v>518</v>
      </c>
      <c r="G343" s="89" t="s">
        <v>256</v>
      </c>
      <c r="H343" s="330" t="s">
        <v>98</v>
      </c>
      <c r="I343" s="89" t="s">
        <v>217</v>
      </c>
      <c r="J343" s="89">
        <v>2.66</v>
      </c>
      <c r="K343" s="373">
        <f t="shared" si="31"/>
        <v>0</v>
      </c>
      <c r="L343" s="75" t="s">
        <v>98</v>
      </c>
      <c r="M343" s="75"/>
      <c r="N343" s="76">
        <f t="shared" si="32"/>
        <v>0</v>
      </c>
      <c r="O343" s="76">
        <f t="shared" si="33"/>
        <v>0</v>
      </c>
      <c r="P343" s="77" t="e">
        <f>IF(L343="nio",0,IF(L343&gt;0,VLOOKUP(H343,'3-Productie normen'!A:J,VLOOKUP(L343,'3-Productie normen'!$B$33:$C$38,2,FALSE),FALSE)))/VLOOKUP(B343,'2-Kosten per locatie'!$A$12:$C$27,3,FALSE)</f>
        <v>#N/A</v>
      </c>
      <c r="Q343" s="77">
        <f t="shared" si="34"/>
        <v>0</v>
      </c>
      <c r="R343" s="78">
        <f>VLOOKUP(H343,'3-Productie normen'!A:L,12,FALSE)</f>
        <v>0</v>
      </c>
      <c r="S343" s="78"/>
      <c r="U343" s="41">
        <f t="shared" si="35"/>
        <v>0</v>
      </c>
    </row>
    <row r="344" spans="1:21" ht="14.1" customHeight="1">
      <c r="A344" s="54">
        <f t="shared" si="30"/>
        <v>344</v>
      </c>
      <c r="B344" s="72" t="s">
        <v>516</v>
      </c>
      <c r="C344" s="72"/>
      <c r="D344" s="416" t="s">
        <v>517</v>
      </c>
      <c r="E344" s="416">
        <v>1</v>
      </c>
      <c r="F344" s="89">
        <v>21</v>
      </c>
      <c r="G344" s="89" t="s">
        <v>169</v>
      </c>
      <c r="H344" s="330" t="s">
        <v>98</v>
      </c>
      <c r="I344" s="89" t="s">
        <v>217</v>
      </c>
      <c r="J344" s="89">
        <v>6.61</v>
      </c>
      <c r="K344" s="373">
        <f t="shared" si="31"/>
        <v>0</v>
      </c>
      <c r="L344" s="75" t="s">
        <v>98</v>
      </c>
      <c r="M344" s="75"/>
      <c r="N344" s="76">
        <f t="shared" si="32"/>
        <v>0</v>
      </c>
      <c r="O344" s="76">
        <f t="shared" si="33"/>
        <v>0</v>
      </c>
      <c r="P344" s="77" t="e">
        <f>IF(L344="nio",0,IF(L344&gt;0,VLOOKUP(H344,'3-Productie normen'!A:J,VLOOKUP(L344,'3-Productie normen'!$B$33:$C$38,2,FALSE),FALSE)))/VLOOKUP(B344,'2-Kosten per locatie'!$A$12:$C$27,3,FALSE)</f>
        <v>#N/A</v>
      </c>
      <c r="Q344" s="77">
        <f t="shared" si="34"/>
        <v>0</v>
      </c>
      <c r="R344" s="78">
        <f>VLOOKUP(H344,'3-Productie normen'!A:L,12,FALSE)</f>
        <v>0</v>
      </c>
      <c r="S344" s="78"/>
      <c r="U344" s="41">
        <f t="shared" si="35"/>
        <v>0</v>
      </c>
    </row>
    <row r="345" spans="1:21" ht="14.1" customHeight="1">
      <c r="A345" s="54">
        <f t="shared" si="30"/>
        <v>345</v>
      </c>
      <c r="B345" s="72" t="s">
        <v>516</v>
      </c>
      <c r="C345" s="72"/>
      <c r="D345" s="416" t="s">
        <v>517</v>
      </c>
      <c r="E345" s="416">
        <v>1</v>
      </c>
      <c r="F345" s="89">
        <v>22</v>
      </c>
      <c r="G345" s="89" t="s">
        <v>256</v>
      </c>
      <c r="H345" s="330" t="s">
        <v>98</v>
      </c>
      <c r="I345" s="89" t="s">
        <v>217</v>
      </c>
      <c r="J345" s="89">
        <v>8.74</v>
      </c>
      <c r="K345" s="373">
        <f t="shared" si="31"/>
        <v>0</v>
      </c>
      <c r="L345" s="75" t="s">
        <v>98</v>
      </c>
      <c r="M345" s="75"/>
      <c r="N345" s="76">
        <f t="shared" si="32"/>
        <v>0</v>
      </c>
      <c r="O345" s="76">
        <f t="shared" si="33"/>
        <v>0</v>
      </c>
      <c r="P345" s="77" t="e">
        <f>IF(L345="nio",0,IF(L345&gt;0,VLOOKUP(H345,'3-Productie normen'!A:J,VLOOKUP(L345,'3-Productie normen'!$B$33:$C$38,2,FALSE),FALSE)))/VLOOKUP(B345,'2-Kosten per locatie'!$A$12:$C$27,3,FALSE)</f>
        <v>#N/A</v>
      </c>
      <c r="Q345" s="77">
        <f t="shared" si="34"/>
        <v>0</v>
      </c>
      <c r="R345" s="78">
        <f>VLOOKUP(H345,'3-Productie normen'!A:L,12,FALSE)</f>
        <v>0</v>
      </c>
      <c r="S345" s="78"/>
      <c r="U345" s="41">
        <f t="shared" si="35"/>
        <v>0</v>
      </c>
    </row>
    <row r="346" spans="1:21" ht="14.1" customHeight="1">
      <c r="A346" s="54">
        <f t="shared" si="30"/>
        <v>346</v>
      </c>
      <c r="B346" s="72" t="s">
        <v>516</v>
      </c>
      <c r="C346" s="72"/>
      <c r="D346" s="416" t="s">
        <v>517</v>
      </c>
      <c r="E346" s="416">
        <v>1</v>
      </c>
      <c r="F346" s="89">
        <v>23</v>
      </c>
      <c r="G346" s="89" t="s">
        <v>252</v>
      </c>
      <c r="H346" s="330" t="s">
        <v>98</v>
      </c>
      <c r="I346" s="89" t="s">
        <v>217</v>
      </c>
      <c r="J346" s="89">
        <v>4.82</v>
      </c>
      <c r="K346" s="373">
        <f t="shared" si="31"/>
        <v>0</v>
      </c>
      <c r="L346" s="75" t="s">
        <v>98</v>
      </c>
      <c r="M346" s="75"/>
      <c r="N346" s="76">
        <f t="shared" si="32"/>
        <v>0</v>
      </c>
      <c r="O346" s="76">
        <f t="shared" si="33"/>
        <v>0</v>
      </c>
      <c r="P346" s="77" t="e">
        <f>IF(L346="nio",0,IF(L346&gt;0,VLOOKUP(H346,'3-Productie normen'!A:J,VLOOKUP(L346,'3-Productie normen'!$B$33:$C$38,2,FALSE),FALSE)))/VLOOKUP(B346,'2-Kosten per locatie'!$A$12:$C$27,3,FALSE)</f>
        <v>#N/A</v>
      </c>
      <c r="Q346" s="77">
        <f t="shared" si="34"/>
        <v>0</v>
      </c>
      <c r="R346" s="78">
        <f>VLOOKUP(H346,'3-Productie normen'!A:L,12,FALSE)</f>
        <v>0</v>
      </c>
      <c r="S346" s="78"/>
      <c r="U346" s="41">
        <f t="shared" si="35"/>
        <v>0</v>
      </c>
    </row>
    <row r="347" spans="1:21" ht="14.1" customHeight="1">
      <c r="A347" s="54">
        <f t="shared" si="30"/>
        <v>347</v>
      </c>
      <c r="B347" s="72" t="s">
        <v>516</v>
      </c>
      <c r="C347" s="72"/>
      <c r="D347" s="415" t="s">
        <v>517</v>
      </c>
      <c r="E347" s="415" t="s">
        <v>89</v>
      </c>
      <c r="F347" s="86">
        <v>24</v>
      </c>
      <c r="G347" s="86" t="s">
        <v>232</v>
      </c>
      <c r="H347" s="330" t="s">
        <v>98</v>
      </c>
      <c r="I347" s="86" t="s">
        <v>217</v>
      </c>
      <c r="J347" s="86">
        <v>48.84</v>
      </c>
      <c r="K347" s="373">
        <f t="shared" si="31"/>
        <v>0</v>
      </c>
      <c r="L347" s="75" t="s">
        <v>98</v>
      </c>
      <c r="M347" s="75"/>
      <c r="N347" s="76">
        <f t="shared" si="32"/>
        <v>0</v>
      </c>
      <c r="O347" s="76">
        <f t="shared" si="33"/>
        <v>0</v>
      </c>
      <c r="P347" s="77" t="e">
        <f>IF(L347="nio",0,IF(L347&gt;0,VLOOKUP(H347,'3-Productie normen'!A:J,VLOOKUP(L347,'3-Productie normen'!$B$33:$C$38,2,FALSE),FALSE)))/VLOOKUP(B347,'2-Kosten per locatie'!$A$12:$C$27,3,FALSE)</f>
        <v>#N/A</v>
      </c>
      <c r="Q347" s="77">
        <f t="shared" si="34"/>
        <v>0</v>
      </c>
      <c r="R347" s="78">
        <f>VLOOKUP(H347,'3-Productie normen'!A:L,12,FALSE)</f>
        <v>0</v>
      </c>
      <c r="S347" s="78"/>
      <c r="U347" s="41">
        <f t="shared" si="35"/>
        <v>0</v>
      </c>
    </row>
    <row r="348" spans="1:21" ht="14.1" customHeight="1">
      <c r="A348" s="54">
        <f t="shared" si="30"/>
        <v>348</v>
      </c>
      <c r="B348" s="72" t="s">
        <v>516</v>
      </c>
      <c r="C348" s="72"/>
      <c r="D348" s="415" t="s">
        <v>517</v>
      </c>
      <c r="E348" s="415" t="s">
        <v>89</v>
      </c>
      <c r="F348" s="86">
        <v>25</v>
      </c>
      <c r="G348" s="86" t="s">
        <v>235</v>
      </c>
      <c r="H348" s="330" t="s">
        <v>98</v>
      </c>
      <c r="I348" s="86" t="s">
        <v>254</v>
      </c>
      <c r="J348" s="86">
        <v>101.65</v>
      </c>
      <c r="K348" s="373">
        <f t="shared" si="31"/>
        <v>0</v>
      </c>
      <c r="L348" s="75" t="s">
        <v>98</v>
      </c>
      <c r="M348" s="75"/>
      <c r="N348" s="76">
        <f t="shared" si="32"/>
        <v>0</v>
      </c>
      <c r="O348" s="76">
        <f t="shared" si="33"/>
        <v>0</v>
      </c>
      <c r="P348" s="77" t="e">
        <f>IF(L348="nio",0,IF(L348&gt;0,VLOOKUP(H348,'3-Productie normen'!A:J,VLOOKUP(L348,'3-Productie normen'!$B$33:$C$38,2,FALSE),FALSE)))/VLOOKUP(B348,'2-Kosten per locatie'!$A$12:$C$27,3,FALSE)</f>
        <v>#N/A</v>
      </c>
      <c r="Q348" s="77">
        <f t="shared" si="34"/>
        <v>0</v>
      </c>
      <c r="R348" s="78">
        <f>VLOOKUP(H348,'3-Productie normen'!A:L,12,FALSE)</f>
        <v>0</v>
      </c>
      <c r="S348" s="78"/>
      <c r="U348" s="41">
        <f t="shared" si="35"/>
        <v>0</v>
      </c>
    </row>
    <row r="349" spans="1:21" ht="14.1" customHeight="1">
      <c r="A349" s="54">
        <f t="shared" si="30"/>
        <v>349</v>
      </c>
      <c r="B349" s="72" t="s">
        <v>516</v>
      </c>
      <c r="C349" s="72"/>
      <c r="D349" s="415" t="s">
        <v>517</v>
      </c>
      <c r="E349" s="415" t="s">
        <v>89</v>
      </c>
      <c r="F349" s="86">
        <v>26</v>
      </c>
      <c r="G349" s="86" t="s">
        <v>256</v>
      </c>
      <c r="H349" s="330" t="s">
        <v>98</v>
      </c>
      <c r="I349" s="86" t="s">
        <v>217</v>
      </c>
      <c r="J349" s="86">
        <v>6.6</v>
      </c>
      <c r="K349" s="373">
        <f t="shared" si="31"/>
        <v>0</v>
      </c>
      <c r="L349" s="75" t="s">
        <v>98</v>
      </c>
      <c r="M349" s="75"/>
      <c r="N349" s="76">
        <f t="shared" si="32"/>
        <v>0</v>
      </c>
      <c r="O349" s="76">
        <f t="shared" si="33"/>
        <v>0</v>
      </c>
      <c r="P349" s="77" t="e">
        <f>IF(L349="nio",0,IF(L349&gt;0,VLOOKUP(H349,'3-Productie normen'!A:J,VLOOKUP(L349,'3-Productie normen'!$B$33:$C$38,2,FALSE),FALSE)))/VLOOKUP(B349,'2-Kosten per locatie'!$A$12:$C$27,3,FALSE)</f>
        <v>#N/A</v>
      </c>
      <c r="Q349" s="77">
        <f t="shared" si="34"/>
        <v>0</v>
      </c>
      <c r="R349" s="78">
        <f>VLOOKUP(H349,'3-Productie normen'!A:L,12,FALSE)</f>
        <v>0</v>
      </c>
      <c r="S349" s="78"/>
      <c r="U349" s="41">
        <f t="shared" si="35"/>
        <v>0</v>
      </c>
    </row>
    <row r="350" spans="1:21" ht="14.1" customHeight="1">
      <c r="A350" s="54">
        <f t="shared" si="30"/>
        <v>350</v>
      </c>
      <c r="B350" s="72" t="s">
        <v>516</v>
      </c>
      <c r="C350" s="72"/>
      <c r="D350" s="415" t="s">
        <v>517</v>
      </c>
      <c r="E350" s="415" t="s">
        <v>89</v>
      </c>
      <c r="F350" s="86">
        <v>27</v>
      </c>
      <c r="G350" s="86" t="s">
        <v>240</v>
      </c>
      <c r="H350" s="330" t="s">
        <v>98</v>
      </c>
      <c r="I350" s="86" t="s">
        <v>217</v>
      </c>
      <c r="J350" s="86">
        <v>48.9</v>
      </c>
      <c r="K350" s="373">
        <f t="shared" si="31"/>
        <v>0</v>
      </c>
      <c r="L350" s="75" t="s">
        <v>98</v>
      </c>
      <c r="M350" s="75"/>
      <c r="N350" s="76">
        <f t="shared" si="32"/>
        <v>0</v>
      </c>
      <c r="O350" s="76">
        <f t="shared" si="33"/>
        <v>0</v>
      </c>
      <c r="P350" s="77" t="e">
        <f>IF(L350="nio",0,IF(L350&gt;0,VLOOKUP(H350,'3-Productie normen'!A:J,VLOOKUP(L350,'3-Productie normen'!$B$33:$C$38,2,FALSE),FALSE)))/VLOOKUP(B350,'2-Kosten per locatie'!$A$12:$C$27,3,FALSE)</f>
        <v>#N/A</v>
      </c>
      <c r="Q350" s="77">
        <f t="shared" si="34"/>
        <v>0</v>
      </c>
      <c r="R350" s="78">
        <f>VLOOKUP(H350,'3-Productie normen'!A:L,12,FALSE)</f>
        <v>0</v>
      </c>
      <c r="S350" s="78"/>
      <c r="U350" s="41">
        <f t="shared" si="35"/>
        <v>0</v>
      </c>
    </row>
    <row r="351" spans="1:21" ht="14.1" customHeight="1">
      <c r="A351" s="54">
        <f t="shared" si="30"/>
        <v>351</v>
      </c>
      <c r="B351" s="72" t="s">
        <v>516</v>
      </c>
      <c r="C351" s="72"/>
      <c r="D351" s="413" t="s">
        <v>517</v>
      </c>
      <c r="E351" s="413" t="s">
        <v>89</v>
      </c>
      <c r="F351" s="82">
        <v>28</v>
      </c>
      <c r="G351" s="83" t="s">
        <v>252</v>
      </c>
      <c r="H351" s="330" t="s">
        <v>98</v>
      </c>
      <c r="I351" s="40" t="s">
        <v>248</v>
      </c>
      <c r="J351" s="74">
        <v>17.899999999999999</v>
      </c>
      <c r="K351" s="373">
        <f t="shared" si="31"/>
        <v>0</v>
      </c>
      <c r="L351" s="75" t="s">
        <v>98</v>
      </c>
      <c r="M351" s="75"/>
      <c r="N351" s="76">
        <f t="shared" si="32"/>
        <v>0</v>
      </c>
      <c r="O351" s="76">
        <f t="shared" si="33"/>
        <v>0</v>
      </c>
      <c r="P351" s="77" t="e">
        <f>IF(L351="nio",0,IF(L351&gt;0,VLOOKUP(H351,'3-Productie normen'!A:J,VLOOKUP(L351,'3-Productie normen'!$B$33:$C$38,2,FALSE),FALSE)))/VLOOKUP(B351,'2-Kosten per locatie'!$A$12:$C$27,3,FALSE)</f>
        <v>#N/A</v>
      </c>
      <c r="Q351" s="77">
        <f t="shared" si="34"/>
        <v>0</v>
      </c>
      <c r="R351" s="78">
        <f>VLOOKUP(H351,'3-Productie normen'!A:L,12,FALSE)</f>
        <v>0</v>
      </c>
      <c r="S351" s="78"/>
      <c r="U351" s="41">
        <f t="shared" si="35"/>
        <v>0</v>
      </c>
    </row>
    <row r="352" spans="1:21" ht="14.1" customHeight="1">
      <c r="A352" s="54">
        <f t="shared" si="30"/>
        <v>352</v>
      </c>
      <c r="B352" s="72" t="s">
        <v>516</v>
      </c>
      <c r="C352" s="72"/>
      <c r="D352" s="413" t="s">
        <v>517</v>
      </c>
      <c r="E352" s="413" t="s">
        <v>89</v>
      </c>
      <c r="F352" s="73">
        <v>29</v>
      </c>
      <c r="G352" s="40" t="s">
        <v>251</v>
      </c>
      <c r="H352" s="330" t="s">
        <v>98</v>
      </c>
      <c r="I352" s="81" t="s">
        <v>222</v>
      </c>
      <c r="J352" s="84">
        <v>5.0999999999999996</v>
      </c>
      <c r="K352" s="373">
        <f t="shared" si="31"/>
        <v>0</v>
      </c>
      <c r="L352" s="75" t="s">
        <v>98</v>
      </c>
      <c r="M352" s="75"/>
      <c r="N352" s="76">
        <f t="shared" si="32"/>
        <v>0</v>
      </c>
      <c r="O352" s="76">
        <f t="shared" si="33"/>
        <v>0</v>
      </c>
      <c r="P352" s="77" t="e">
        <f>IF(L352="nio",0,IF(L352&gt;0,VLOOKUP(H352,'3-Productie normen'!A:J,VLOOKUP(L352,'3-Productie normen'!$B$33:$C$38,2,FALSE),FALSE)))/VLOOKUP(B352,'2-Kosten per locatie'!$A$12:$C$27,3,FALSE)</f>
        <v>#N/A</v>
      </c>
      <c r="Q352" s="77">
        <f t="shared" si="34"/>
        <v>0</v>
      </c>
      <c r="R352" s="78">
        <f>VLOOKUP(H352,'3-Productie normen'!A:L,12,FALSE)</f>
        <v>0</v>
      </c>
      <c r="S352" s="78"/>
      <c r="U352" s="41">
        <f t="shared" si="35"/>
        <v>0</v>
      </c>
    </row>
    <row r="353" spans="1:21" ht="14.1" customHeight="1">
      <c r="A353" s="54">
        <f t="shared" si="30"/>
        <v>353</v>
      </c>
      <c r="B353" s="72" t="s">
        <v>516</v>
      </c>
      <c r="C353" s="72"/>
      <c r="D353" s="414" t="s">
        <v>517</v>
      </c>
      <c r="E353" s="414"/>
      <c r="F353" s="82">
        <v>30</v>
      </c>
      <c r="G353" s="83" t="s">
        <v>256</v>
      </c>
      <c r="H353" s="330" t="s">
        <v>98</v>
      </c>
      <c r="I353" s="40" t="s">
        <v>217</v>
      </c>
      <c r="J353" s="84">
        <v>3.46</v>
      </c>
      <c r="K353" s="373">
        <f t="shared" si="31"/>
        <v>0</v>
      </c>
      <c r="L353" s="75" t="s">
        <v>98</v>
      </c>
      <c r="M353" s="75"/>
      <c r="N353" s="76">
        <f t="shared" si="32"/>
        <v>0</v>
      </c>
      <c r="O353" s="76">
        <f t="shared" si="33"/>
        <v>0</v>
      </c>
      <c r="P353" s="77" t="e">
        <f>IF(L353="nio",0,IF(L353&gt;0,VLOOKUP(H353,'3-Productie normen'!A:J,VLOOKUP(L353,'3-Productie normen'!$B$33:$C$38,2,FALSE),FALSE)))/VLOOKUP(B353,'2-Kosten per locatie'!$A$12:$C$27,3,FALSE)</f>
        <v>#N/A</v>
      </c>
      <c r="Q353" s="77">
        <f t="shared" si="34"/>
        <v>0</v>
      </c>
      <c r="R353" s="78">
        <f>VLOOKUP(H353,'3-Productie normen'!A:L,12,FALSE)</f>
        <v>0</v>
      </c>
      <c r="S353" s="78"/>
      <c r="U353" s="41">
        <f t="shared" si="35"/>
        <v>0</v>
      </c>
    </row>
    <row r="354" spans="1:21" ht="14.1" customHeight="1">
      <c r="A354" s="54">
        <f t="shared" si="30"/>
        <v>354</v>
      </c>
      <c r="B354" s="72" t="s">
        <v>516</v>
      </c>
      <c r="C354" s="72"/>
      <c r="D354" s="413" t="s">
        <v>517</v>
      </c>
      <c r="E354" s="413" t="s">
        <v>89</v>
      </c>
      <c r="F354" s="73">
        <v>31</v>
      </c>
      <c r="G354" s="40" t="s">
        <v>17</v>
      </c>
      <c r="H354" s="330" t="s">
        <v>98</v>
      </c>
      <c r="I354" s="40" t="s">
        <v>217</v>
      </c>
      <c r="J354" s="84">
        <v>6.83</v>
      </c>
      <c r="K354" s="373">
        <f t="shared" si="31"/>
        <v>0</v>
      </c>
      <c r="L354" s="75" t="s">
        <v>98</v>
      </c>
      <c r="M354" s="75"/>
      <c r="N354" s="76">
        <f t="shared" si="32"/>
        <v>0</v>
      </c>
      <c r="O354" s="76">
        <f t="shared" si="33"/>
        <v>0</v>
      </c>
      <c r="P354" s="77" t="e">
        <f>IF(L354="nio",0,IF(L354&gt;0,VLOOKUP(H354,'3-Productie normen'!A:J,VLOOKUP(L354,'3-Productie normen'!$B$33:$C$38,2,FALSE),FALSE)))/VLOOKUP(B354,'2-Kosten per locatie'!$A$12:$C$27,3,FALSE)</f>
        <v>#N/A</v>
      </c>
      <c r="Q354" s="77">
        <f t="shared" si="34"/>
        <v>0</v>
      </c>
      <c r="R354" s="78">
        <f>VLOOKUP(H354,'3-Productie normen'!A:L,12,FALSE)</f>
        <v>0</v>
      </c>
      <c r="S354" s="78"/>
      <c r="U354" s="41">
        <f t="shared" si="35"/>
        <v>0</v>
      </c>
    </row>
    <row r="355" spans="1:21" ht="14.1" customHeight="1">
      <c r="A355" s="54">
        <f t="shared" si="30"/>
        <v>355</v>
      </c>
      <c r="B355" s="72" t="s">
        <v>516</v>
      </c>
      <c r="C355" s="72"/>
      <c r="D355" s="413" t="s">
        <v>517</v>
      </c>
      <c r="E355" s="413" t="s">
        <v>89</v>
      </c>
      <c r="F355" s="73">
        <v>32</v>
      </c>
      <c r="G355" s="40" t="s">
        <v>252</v>
      </c>
      <c r="H355" s="330" t="s">
        <v>98</v>
      </c>
      <c r="I355" s="40" t="s">
        <v>217</v>
      </c>
      <c r="J355" s="84">
        <v>27.23</v>
      </c>
      <c r="K355" s="373">
        <f t="shared" si="31"/>
        <v>0</v>
      </c>
      <c r="L355" s="75" t="s">
        <v>98</v>
      </c>
      <c r="M355" s="75"/>
      <c r="N355" s="76">
        <f t="shared" si="32"/>
        <v>0</v>
      </c>
      <c r="O355" s="76">
        <f t="shared" si="33"/>
        <v>0</v>
      </c>
      <c r="P355" s="77" t="e">
        <f>IF(L355="nio",0,IF(L355&gt;0,VLOOKUP(H355,'3-Productie normen'!A:J,VLOOKUP(L355,'3-Productie normen'!$B$33:$C$38,2,FALSE),FALSE)))/VLOOKUP(B355,'2-Kosten per locatie'!$A$12:$C$27,3,FALSE)</f>
        <v>#N/A</v>
      </c>
      <c r="Q355" s="77">
        <f t="shared" si="34"/>
        <v>0</v>
      </c>
      <c r="R355" s="78">
        <f>VLOOKUP(H355,'3-Productie normen'!A:L,12,FALSE)</f>
        <v>0</v>
      </c>
      <c r="S355" s="78"/>
      <c r="U355" s="41">
        <f t="shared" si="35"/>
        <v>0</v>
      </c>
    </row>
    <row r="356" spans="1:21" ht="14.1" customHeight="1">
      <c r="A356" s="54">
        <f t="shared" si="30"/>
        <v>356</v>
      </c>
      <c r="B356" s="72" t="s">
        <v>516</v>
      </c>
      <c r="C356" s="72"/>
      <c r="D356" s="413" t="s">
        <v>517</v>
      </c>
      <c r="E356" s="413" t="s">
        <v>89</v>
      </c>
      <c r="F356" s="73">
        <v>33</v>
      </c>
      <c r="G356" s="40" t="s">
        <v>256</v>
      </c>
      <c r="H356" s="330" t="s">
        <v>98</v>
      </c>
      <c r="I356" s="40" t="s">
        <v>217</v>
      </c>
      <c r="J356" s="84">
        <v>4.6100000000000003</v>
      </c>
      <c r="K356" s="373">
        <f t="shared" si="31"/>
        <v>0</v>
      </c>
      <c r="L356" s="75" t="s">
        <v>98</v>
      </c>
      <c r="M356" s="75"/>
      <c r="N356" s="76">
        <f t="shared" si="32"/>
        <v>0</v>
      </c>
      <c r="O356" s="76">
        <f t="shared" si="33"/>
        <v>0</v>
      </c>
      <c r="P356" s="77" t="e">
        <f>IF(L356="nio",0,IF(L356&gt;0,VLOOKUP(H356,'3-Productie normen'!A:J,VLOOKUP(L356,'3-Productie normen'!$B$33:$C$38,2,FALSE),FALSE)))/VLOOKUP(B356,'2-Kosten per locatie'!$A$12:$C$27,3,FALSE)</f>
        <v>#N/A</v>
      </c>
      <c r="Q356" s="77">
        <f t="shared" si="34"/>
        <v>0</v>
      </c>
      <c r="R356" s="78">
        <f>VLOOKUP(H356,'3-Productie normen'!A:L,12,FALSE)</f>
        <v>0</v>
      </c>
      <c r="S356" s="78"/>
      <c r="U356" s="41">
        <f t="shared" si="35"/>
        <v>0</v>
      </c>
    </row>
    <row r="357" spans="1:21" ht="14.1" customHeight="1">
      <c r="A357" s="54">
        <f t="shared" si="30"/>
        <v>357</v>
      </c>
      <c r="B357" s="72" t="s">
        <v>516</v>
      </c>
      <c r="C357" s="72"/>
      <c r="D357" s="413" t="s">
        <v>517</v>
      </c>
      <c r="E357" s="413" t="s">
        <v>89</v>
      </c>
      <c r="F357" s="73">
        <v>34</v>
      </c>
      <c r="G357" s="40" t="s">
        <v>232</v>
      </c>
      <c r="H357" s="330" t="s">
        <v>98</v>
      </c>
      <c r="I357" s="40" t="s">
        <v>217</v>
      </c>
      <c r="J357" s="84">
        <v>56.34</v>
      </c>
      <c r="K357" s="373">
        <f t="shared" si="31"/>
        <v>0</v>
      </c>
      <c r="L357" s="75" t="s">
        <v>98</v>
      </c>
      <c r="M357" s="75"/>
      <c r="N357" s="76">
        <f t="shared" si="32"/>
        <v>0</v>
      </c>
      <c r="O357" s="76">
        <f t="shared" si="33"/>
        <v>0</v>
      </c>
      <c r="P357" s="77" t="e">
        <f>IF(L357="nio",0,IF(L357&gt;0,VLOOKUP(H357,'3-Productie normen'!A:J,VLOOKUP(L357,'3-Productie normen'!$B$33:$C$38,2,FALSE),FALSE)))/VLOOKUP(B357,'2-Kosten per locatie'!$A$12:$C$27,3,FALSE)</f>
        <v>#N/A</v>
      </c>
      <c r="Q357" s="77">
        <f t="shared" si="34"/>
        <v>0</v>
      </c>
      <c r="R357" s="78">
        <f>VLOOKUP(H357,'3-Productie normen'!A:L,12,FALSE)</f>
        <v>0</v>
      </c>
      <c r="S357" s="78"/>
      <c r="U357" s="41">
        <f t="shared" si="35"/>
        <v>0</v>
      </c>
    </row>
    <row r="358" spans="1:21" ht="14.1" customHeight="1">
      <c r="A358" s="54">
        <f t="shared" si="30"/>
        <v>358</v>
      </c>
      <c r="B358" s="72" t="s">
        <v>516</v>
      </c>
      <c r="C358" s="72"/>
      <c r="D358" s="413" t="s">
        <v>517</v>
      </c>
      <c r="E358" s="413" t="s">
        <v>89</v>
      </c>
      <c r="F358" s="73">
        <v>35</v>
      </c>
      <c r="G358" s="40" t="s">
        <v>232</v>
      </c>
      <c r="H358" s="330" t="s">
        <v>98</v>
      </c>
      <c r="I358" s="40" t="s">
        <v>217</v>
      </c>
      <c r="J358" s="84">
        <v>57.45</v>
      </c>
      <c r="K358" s="373">
        <f t="shared" si="31"/>
        <v>0</v>
      </c>
      <c r="L358" s="75" t="s">
        <v>98</v>
      </c>
      <c r="M358" s="75"/>
      <c r="N358" s="76">
        <f t="shared" si="32"/>
        <v>0</v>
      </c>
      <c r="O358" s="76">
        <f t="shared" si="33"/>
        <v>0</v>
      </c>
      <c r="P358" s="77" t="e">
        <f>IF(L358="nio",0,IF(L358&gt;0,VLOOKUP(H358,'3-Productie normen'!A:J,VLOOKUP(L358,'3-Productie normen'!$B$33:$C$38,2,FALSE),FALSE)))/VLOOKUP(B358,'2-Kosten per locatie'!$A$12:$C$27,3,FALSE)</f>
        <v>#N/A</v>
      </c>
      <c r="Q358" s="77">
        <f t="shared" si="34"/>
        <v>0</v>
      </c>
      <c r="R358" s="78">
        <f>VLOOKUP(H358,'3-Productie normen'!A:L,12,FALSE)</f>
        <v>0</v>
      </c>
      <c r="S358" s="78"/>
      <c r="U358" s="41">
        <f t="shared" si="35"/>
        <v>0</v>
      </c>
    </row>
    <row r="359" spans="1:21" ht="14.1" customHeight="1">
      <c r="A359" s="54">
        <f t="shared" si="30"/>
        <v>359</v>
      </c>
      <c r="B359" s="72" t="s">
        <v>516</v>
      </c>
      <c r="C359" s="72"/>
      <c r="D359" s="413" t="s">
        <v>517</v>
      </c>
      <c r="E359" s="413" t="s">
        <v>89</v>
      </c>
      <c r="F359" s="73">
        <v>36</v>
      </c>
      <c r="G359" s="40" t="s">
        <v>252</v>
      </c>
      <c r="H359" s="330" t="s">
        <v>98</v>
      </c>
      <c r="I359" s="40" t="s">
        <v>217</v>
      </c>
      <c r="J359" s="84">
        <v>39.28</v>
      </c>
      <c r="K359" s="373">
        <f t="shared" si="31"/>
        <v>0</v>
      </c>
      <c r="L359" s="75" t="s">
        <v>98</v>
      </c>
      <c r="M359" s="75"/>
      <c r="N359" s="76">
        <f t="shared" si="32"/>
        <v>0</v>
      </c>
      <c r="O359" s="76">
        <f t="shared" si="33"/>
        <v>0</v>
      </c>
      <c r="P359" s="77" t="e">
        <f>IF(L359="nio",0,IF(L359&gt;0,VLOOKUP(H359,'3-Productie normen'!A:J,VLOOKUP(L359,'3-Productie normen'!$B$33:$C$38,2,FALSE),FALSE)))/VLOOKUP(B359,'2-Kosten per locatie'!$A$12:$C$27,3,FALSE)</f>
        <v>#N/A</v>
      </c>
      <c r="Q359" s="77">
        <f t="shared" si="34"/>
        <v>0</v>
      </c>
      <c r="R359" s="78">
        <f>VLOOKUP(H359,'3-Productie normen'!A:L,12,FALSE)</f>
        <v>0</v>
      </c>
      <c r="S359" s="78"/>
      <c r="U359" s="41">
        <f t="shared" si="35"/>
        <v>0</v>
      </c>
    </row>
    <row r="360" spans="1:21" ht="14.1" customHeight="1">
      <c r="A360" s="54">
        <f t="shared" si="30"/>
        <v>360</v>
      </c>
      <c r="B360" s="72" t="s">
        <v>516</v>
      </c>
      <c r="C360" s="72"/>
      <c r="D360" s="413" t="s">
        <v>517</v>
      </c>
      <c r="E360" s="413" t="s">
        <v>89</v>
      </c>
      <c r="F360" s="73">
        <v>37</v>
      </c>
      <c r="G360" s="40" t="s">
        <v>232</v>
      </c>
      <c r="H360" s="330" t="s">
        <v>98</v>
      </c>
      <c r="I360" s="40" t="s">
        <v>217</v>
      </c>
      <c r="J360" s="84">
        <v>53.62</v>
      </c>
      <c r="K360" s="373">
        <f t="shared" si="31"/>
        <v>0</v>
      </c>
      <c r="L360" s="75" t="s">
        <v>98</v>
      </c>
      <c r="M360" s="75"/>
      <c r="N360" s="76">
        <f t="shared" si="32"/>
        <v>0</v>
      </c>
      <c r="O360" s="76">
        <f t="shared" si="33"/>
        <v>0</v>
      </c>
      <c r="P360" s="77" t="e">
        <f>IF(L360="nio",0,IF(L360&gt;0,VLOOKUP(H360,'3-Productie normen'!A:J,VLOOKUP(L360,'3-Productie normen'!$B$33:$C$38,2,FALSE),FALSE)))/VLOOKUP(B360,'2-Kosten per locatie'!$A$12:$C$27,3,FALSE)</f>
        <v>#N/A</v>
      </c>
      <c r="Q360" s="77">
        <f t="shared" si="34"/>
        <v>0</v>
      </c>
      <c r="R360" s="78">
        <f>VLOOKUP(H360,'3-Productie normen'!A:L,12,FALSE)</f>
        <v>0</v>
      </c>
      <c r="S360" s="78"/>
      <c r="U360" s="41">
        <f t="shared" si="35"/>
        <v>0</v>
      </c>
    </row>
    <row r="361" spans="1:21" ht="14.1" customHeight="1">
      <c r="A361" s="54">
        <f t="shared" si="30"/>
        <v>361</v>
      </c>
      <c r="B361" s="72" t="s">
        <v>516</v>
      </c>
      <c r="C361" s="72"/>
      <c r="D361" s="413" t="s">
        <v>517</v>
      </c>
      <c r="E361" s="413" t="s">
        <v>89</v>
      </c>
      <c r="F361" s="73">
        <v>38</v>
      </c>
      <c r="G361" s="40" t="s">
        <v>232</v>
      </c>
      <c r="H361" s="330" t="s">
        <v>98</v>
      </c>
      <c r="I361" s="40" t="s">
        <v>217</v>
      </c>
      <c r="J361" s="84">
        <v>56.35</v>
      </c>
      <c r="K361" s="373">
        <f t="shared" si="31"/>
        <v>0</v>
      </c>
      <c r="L361" s="75" t="s">
        <v>98</v>
      </c>
      <c r="M361" s="75"/>
      <c r="N361" s="76">
        <f t="shared" si="32"/>
        <v>0</v>
      </c>
      <c r="O361" s="76">
        <f t="shared" si="33"/>
        <v>0</v>
      </c>
      <c r="P361" s="77" t="e">
        <f>IF(L361="nio",0,IF(L361&gt;0,VLOOKUP(H361,'3-Productie normen'!A:J,VLOOKUP(L361,'3-Productie normen'!$B$33:$C$38,2,FALSE),FALSE)))/VLOOKUP(B361,'2-Kosten per locatie'!$A$12:$C$27,3,FALSE)</f>
        <v>#N/A</v>
      </c>
      <c r="Q361" s="77">
        <f t="shared" si="34"/>
        <v>0</v>
      </c>
      <c r="R361" s="78">
        <f>VLOOKUP(H361,'3-Productie normen'!A:L,12,FALSE)</f>
        <v>0</v>
      </c>
      <c r="S361" s="78"/>
      <c r="U361" s="41">
        <f t="shared" si="35"/>
        <v>0</v>
      </c>
    </row>
    <row r="362" spans="1:21" ht="14.1" customHeight="1">
      <c r="A362" s="54">
        <f t="shared" si="30"/>
        <v>362</v>
      </c>
      <c r="B362" s="72" t="s">
        <v>516</v>
      </c>
      <c r="C362" s="72"/>
      <c r="D362" s="413" t="s">
        <v>517</v>
      </c>
      <c r="E362" s="413" t="s">
        <v>89</v>
      </c>
      <c r="F362" s="73">
        <v>39</v>
      </c>
      <c r="G362" s="40" t="s">
        <v>257</v>
      </c>
      <c r="H362" s="330" t="s">
        <v>98</v>
      </c>
      <c r="I362" s="40" t="s">
        <v>217</v>
      </c>
      <c r="J362" s="84">
        <v>4.8600000000000003</v>
      </c>
      <c r="K362" s="373">
        <f t="shared" si="31"/>
        <v>0</v>
      </c>
      <c r="L362" s="75" t="s">
        <v>98</v>
      </c>
      <c r="M362" s="75"/>
      <c r="N362" s="76">
        <f t="shared" si="32"/>
        <v>0</v>
      </c>
      <c r="O362" s="76">
        <f t="shared" si="33"/>
        <v>0</v>
      </c>
      <c r="P362" s="77" t="e">
        <f>IF(L362="nio",0,IF(L362&gt;0,VLOOKUP(H362,'3-Productie normen'!A:J,VLOOKUP(L362,'3-Productie normen'!$B$33:$C$38,2,FALSE),FALSE)))/VLOOKUP(B362,'2-Kosten per locatie'!$A$12:$C$27,3,FALSE)</f>
        <v>#N/A</v>
      </c>
      <c r="Q362" s="77">
        <f t="shared" si="34"/>
        <v>0</v>
      </c>
      <c r="R362" s="78">
        <f>VLOOKUP(H362,'3-Productie normen'!A:L,12,FALSE)</f>
        <v>0</v>
      </c>
      <c r="S362" s="78"/>
      <c r="U362" s="41">
        <f t="shared" si="35"/>
        <v>0</v>
      </c>
    </row>
    <row r="363" spans="1:21" ht="14.1" customHeight="1">
      <c r="A363" s="54">
        <f t="shared" si="30"/>
        <v>363</v>
      </c>
      <c r="B363" s="72" t="s">
        <v>516</v>
      </c>
      <c r="C363" s="72"/>
      <c r="D363" s="413" t="s">
        <v>517</v>
      </c>
      <c r="E363" s="413" t="s">
        <v>89</v>
      </c>
      <c r="F363" s="73">
        <v>40</v>
      </c>
      <c r="G363" s="40" t="s">
        <v>251</v>
      </c>
      <c r="H363" s="330" t="s">
        <v>98</v>
      </c>
      <c r="I363" s="40" t="s">
        <v>222</v>
      </c>
      <c r="J363" s="84">
        <v>8</v>
      </c>
      <c r="K363" s="373">
        <f t="shared" si="31"/>
        <v>0</v>
      </c>
      <c r="L363" s="75" t="s">
        <v>98</v>
      </c>
      <c r="M363" s="75"/>
      <c r="N363" s="76">
        <f t="shared" si="32"/>
        <v>0</v>
      </c>
      <c r="O363" s="76">
        <f t="shared" si="33"/>
        <v>0</v>
      </c>
      <c r="P363" s="77" t="e">
        <f>IF(L363="nio",0,IF(L363&gt;0,VLOOKUP(H363,'3-Productie normen'!A:J,VLOOKUP(L363,'3-Productie normen'!$B$33:$C$38,2,FALSE),FALSE)))/VLOOKUP(B363,'2-Kosten per locatie'!$A$12:$C$27,3,FALSE)</f>
        <v>#N/A</v>
      </c>
      <c r="Q363" s="77">
        <f t="shared" si="34"/>
        <v>0</v>
      </c>
      <c r="R363" s="78">
        <f>VLOOKUP(H363,'3-Productie normen'!A:L,12,FALSE)</f>
        <v>0</v>
      </c>
      <c r="S363" s="78"/>
      <c r="U363" s="41">
        <f t="shared" si="35"/>
        <v>0</v>
      </c>
    </row>
    <row r="364" spans="1:21" ht="14.1" customHeight="1">
      <c r="A364" s="54">
        <f t="shared" si="30"/>
        <v>364</v>
      </c>
      <c r="B364" s="72" t="s">
        <v>516</v>
      </c>
      <c r="C364" s="72"/>
      <c r="D364" s="413" t="s">
        <v>517</v>
      </c>
      <c r="E364" s="413" t="s">
        <v>89</v>
      </c>
      <c r="F364" s="73">
        <v>41</v>
      </c>
      <c r="G364" s="40" t="s">
        <v>256</v>
      </c>
      <c r="H364" s="330" t="s">
        <v>98</v>
      </c>
      <c r="I364" s="40" t="s">
        <v>254</v>
      </c>
      <c r="J364" s="84">
        <v>0.7</v>
      </c>
      <c r="K364" s="373">
        <f t="shared" si="31"/>
        <v>0</v>
      </c>
      <c r="L364" s="75" t="s">
        <v>98</v>
      </c>
      <c r="M364" s="75"/>
      <c r="N364" s="76">
        <f t="shared" si="32"/>
        <v>0</v>
      </c>
      <c r="O364" s="76">
        <f t="shared" si="33"/>
        <v>0</v>
      </c>
      <c r="P364" s="77" t="e">
        <f>IF(L364="nio",0,IF(L364&gt;0,VLOOKUP(H364,'3-Productie normen'!A:J,VLOOKUP(L364,'3-Productie normen'!$B$33:$C$38,2,FALSE),FALSE)))/VLOOKUP(B364,'2-Kosten per locatie'!$A$12:$C$27,3,FALSE)</f>
        <v>#N/A</v>
      </c>
      <c r="Q364" s="77">
        <f t="shared" si="34"/>
        <v>0</v>
      </c>
      <c r="R364" s="78">
        <f>VLOOKUP(H364,'3-Productie normen'!A:L,12,FALSE)</f>
        <v>0</v>
      </c>
      <c r="S364" s="78"/>
      <c r="U364" s="41">
        <f t="shared" si="35"/>
        <v>0</v>
      </c>
    </row>
    <row r="365" spans="1:21" ht="14.1" customHeight="1">
      <c r="A365" s="54">
        <f t="shared" si="30"/>
        <v>365</v>
      </c>
      <c r="B365" s="72" t="s">
        <v>516</v>
      </c>
      <c r="C365" s="72"/>
      <c r="D365" s="413" t="s">
        <v>517</v>
      </c>
      <c r="E365" s="413" t="s">
        <v>89</v>
      </c>
      <c r="F365" s="73">
        <v>42</v>
      </c>
      <c r="G365" s="40" t="s">
        <v>17</v>
      </c>
      <c r="H365" s="330" t="s">
        <v>98</v>
      </c>
      <c r="I365" s="40" t="s">
        <v>217</v>
      </c>
      <c r="J365" s="84">
        <v>8</v>
      </c>
      <c r="K365" s="373">
        <f t="shared" si="31"/>
        <v>0</v>
      </c>
      <c r="L365" s="75" t="s">
        <v>98</v>
      </c>
      <c r="M365" s="75"/>
      <c r="N365" s="76">
        <f t="shared" si="32"/>
        <v>0</v>
      </c>
      <c r="O365" s="76">
        <f t="shared" si="33"/>
        <v>0</v>
      </c>
      <c r="P365" s="77" t="e">
        <f>IF(L365="nio",0,IF(L365&gt;0,VLOOKUP(H365,'3-Productie normen'!A:J,VLOOKUP(L365,'3-Productie normen'!$B$33:$C$38,2,FALSE),FALSE)))/VLOOKUP(B365,'2-Kosten per locatie'!$A$12:$C$27,3,FALSE)</f>
        <v>#N/A</v>
      </c>
      <c r="Q365" s="77">
        <f t="shared" si="34"/>
        <v>0</v>
      </c>
      <c r="R365" s="78">
        <f>VLOOKUP(H365,'3-Productie normen'!A:L,12,FALSE)</f>
        <v>0</v>
      </c>
      <c r="S365" s="78"/>
      <c r="U365" s="41">
        <f t="shared" si="35"/>
        <v>0</v>
      </c>
    </row>
    <row r="366" spans="1:21" ht="14.1" customHeight="1">
      <c r="A366" s="54">
        <f t="shared" si="30"/>
        <v>366</v>
      </c>
      <c r="B366" s="72" t="s">
        <v>516</v>
      </c>
      <c r="C366" s="72"/>
      <c r="D366" s="413" t="s">
        <v>517</v>
      </c>
      <c r="E366" s="413" t="s">
        <v>89</v>
      </c>
      <c r="F366" s="73">
        <v>43</v>
      </c>
      <c r="G366" s="40" t="s">
        <v>256</v>
      </c>
      <c r="H366" s="330" t="s">
        <v>98</v>
      </c>
      <c r="I366" s="40" t="s">
        <v>217</v>
      </c>
      <c r="J366" s="84">
        <v>0.94</v>
      </c>
      <c r="K366" s="373">
        <f t="shared" si="31"/>
        <v>0</v>
      </c>
      <c r="L366" s="75" t="s">
        <v>98</v>
      </c>
      <c r="M366" s="75"/>
      <c r="N366" s="76">
        <f t="shared" si="32"/>
        <v>0</v>
      </c>
      <c r="O366" s="76">
        <f t="shared" si="33"/>
        <v>0</v>
      </c>
      <c r="P366" s="77" t="e">
        <f>IF(L366="nio",0,IF(L366&gt;0,VLOOKUP(H366,'3-Productie normen'!A:J,VLOOKUP(L366,'3-Productie normen'!$B$33:$C$38,2,FALSE),FALSE)))/VLOOKUP(B366,'2-Kosten per locatie'!$A$12:$C$27,3,FALSE)</f>
        <v>#N/A</v>
      </c>
      <c r="Q366" s="77">
        <f t="shared" si="34"/>
        <v>0</v>
      </c>
      <c r="R366" s="78">
        <f>VLOOKUP(H366,'3-Productie normen'!A:L,12,FALSE)</f>
        <v>0</v>
      </c>
      <c r="S366" s="78"/>
      <c r="U366" s="41">
        <f t="shared" si="35"/>
        <v>0</v>
      </c>
    </row>
    <row r="367" spans="1:21" ht="14.1" customHeight="1">
      <c r="A367" s="54">
        <f t="shared" si="30"/>
        <v>367</v>
      </c>
      <c r="B367" s="72" t="s">
        <v>516</v>
      </c>
      <c r="C367" s="72"/>
      <c r="D367" s="413" t="s">
        <v>517</v>
      </c>
      <c r="E367" s="413" t="s">
        <v>89</v>
      </c>
      <c r="F367" s="73">
        <v>44</v>
      </c>
      <c r="G367" s="72" t="s">
        <v>255</v>
      </c>
      <c r="H367" s="330" t="s">
        <v>98</v>
      </c>
      <c r="I367" s="40" t="s">
        <v>217</v>
      </c>
      <c r="J367" s="74">
        <v>0.85</v>
      </c>
      <c r="K367" s="373">
        <f t="shared" si="31"/>
        <v>0</v>
      </c>
      <c r="L367" s="75" t="s">
        <v>98</v>
      </c>
      <c r="M367" s="75"/>
      <c r="N367" s="76">
        <f t="shared" si="32"/>
        <v>0</v>
      </c>
      <c r="O367" s="76">
        <f t="shared" si="33"/>
        <v>0</v>
      </c>
      <c r="P367" s="77" t="e">
        <f>IF(L367="nio",0,IF(L367&gt;0,VLOOKUP(H367,'3-Productie normen'!A:J,VLOOKUP(L367,'3-Productie normen'!$B$33:$C$38,2,FALSE),FALSE)))/VLOOKUP(B367,'2-Kosten per locatie'!$A$12:$C$27,3,FALSE)</f>
        <v>#N/A</v>
      </c>
      <c r="Q367" s="77">
        <f t="shared" si="34"/>
        <v>0</v>
      </c>
      <c r="R367" s="78">
        <f>VLOOKUP(H367,'3-Productie normen'!A:L,12,FALSE)</f>
        <v>0</v>
      </c>
      <c r="S367" s="78"/>
      <c r="U367" s="41">
        <f t="shared" si="35"/>
        <v>0</v>
      </c>
    </row>
    <row r="368" spans="1:21" ht="14.1" customHeight="1">
      <c r="A368" s="54">
        <f t="shared" si="30"/>
        <v>368</v>
      </c>
      <c r="B368" s="72" t="s">
        <v>516</v>
      </c>
      <c r="C368" s="72"/>
      <c r="D368" s="413" t="s">
        <v>517</v>
      </c>
      <c r="E368" s="413" t="s">
        <v>89</v>
      </c>
      <c r="F368" s="73">
        <v>45</v>
      </c>
      <c r="G368" s="72" t="s">
        <v>256</v>
      </c>
      <c r="H368" s="330" t="s">
        <v>98</v>
      </c>
      <c r="I368" s="40" t="s">
        <v>217</v>
      </c>
      <c r="J368" s="74">
        <v>8.77</v>
      </c>
      <c r="K368" s="373">
        <f t="shared" si="31"/>
        <v>0</v>
      </c>
      <c r="L368" s="75" t="s">
        <v>98</v>
      </c>
      <c r="M368" s="75"/>
      <c r="N368" s="76">
        <f t="shared" si="32"/>
        <v>0</v>
      </c>
      <c r="O368" s="76">
        <f t="shared" si="33"/>
        <v>0</v>
      </c>
      <c r="P368" s="77" t="e">
        <f>IF(L368="nio",0,IF(L368&gt;0,VLOOKUP(H368,'3-Productie normen'!A:J,VLOOKUP(L368,'3-Productie normen'!$B$33:$C$38,2,FALSE),FALSE)))/VLOOKUP(B368,'2-Kosten per locatie'!$A$12:$C$27,3,FALSE)</f>
        <v>#N/A</v>
      </c>
      <c r="Q368" s="77">
        <f t="shared" si="34"/>
        <v>0</v>
      </c>
      <c r="R368" s="78">
        <f>VLOOKUP(H368,'3-Productie normen'!A:L,12,FALSE)</f>
        <v>0</v>
      </c>
      <c r="S368" s="78"/>
      <c r="U368" s="41">
        <f t="shared" si="35"/>
        <v>0</v>
      </c>
    </row>
    <row r="369" spans="1:21" ht="14.1" customHeight="1">
      <c r="A369" s="54">
        <f t="shared" si="30"/>
        <v>369</v>
      </c>
      <c r="B369" s="72" t="s">
        <v>516</v>
      </c>
      <c r="C369" s="72"/>
      <c r="D369" s="413" t="s">
        <v>517</v>
      </c>
      <c r="E369" s="413" t="s">
        <v>89</v>
      </c>
      <c r="F369" s="73">
        <v>46</v>
      </c>
      <c r="G369" s="72" t="s">
        <v>169</v>
      </c>
      <c r="H369" s="330" t="s">
        <v>98</v>
      </c>
      <c r="I369" s="40" t="s">
        <v>217</v>
      </c>
      <c r="J369" s="74">
        <v>23.19</v>
      </c>
      <c r="K369" s="373">
        <f t="shared" si="31"/>
        <v>0</v>
      </c>
      <c r="L369" s="75" t="s">
        <v>98</v>
      </c>
      <c r="M369" s="75"/>
      <c r="N369" s="76">
        <f t="shared" si="32"/>
        <v>0</v>
      </c>
      <c r="O369" s="76">
        <f t="shared" si="33"/>
        <v>0</v>
      </c>
      <c r="P369" s="77" t="e">
        <f>IF(L369="nio",0,IF(L369&gt;0,VLOOKUP(H369,'3-Productie normen'!A:J,VLOOKUP(L369,'3-Productie normen'!$B$33:$C$38,2,FALSE),FALSE)))/VLOOKUP(B369,'2-Kosten per locatie'!$A$12:$C$27,3,FALSE)</f>
        <v>#N/A</v>
      </c>
      <c r="Q369" s="77">
        <f t="shared" si="34"/>
        <v>0</v>
      </c>
      <c r="R369" s="78">
        <f>VLOOKUP(H369,'3-Productie normen'!A:L,12,FALSE)</f>
        <v>0</v>
      </c>
      <c r="S369" s="78"/>
      <c r="U369" s="41">
        <f t="shared" si="35"/>
        <v>0</v>
      </c>
    </row>
    <row r="370" spans="1:21" ht="14.1" customHeight="1">
      <c r="A370" s="54">
        <f t="shared" si="30"/>
        <v>370</v>
      </c>
      <c r="B370" s="72" t="s">
        <v>516</v>
      </c>
      <c r="C370" s="72"/>
      <c r="D370" s="413" t="s">
        <v>517</v>
      </c>
      <c r="E370" s="413" t="s">
        <v>89</v>
      </c>
      <c r="F370" s="73">
        <v>47</v>
      </c>
      <c r="G370" s="40" t="s">
        <v>252</v>
      </c>
      <c r="H370" s="330" t="s">
        <v>98</v>
      </c>
      <c r="I370" s="40" t="s">
        <v>217</v>
      </c>
      <c r="J370" s="74">
        <v>4.8</v>
      </c>
      <c r="K370" s="373">
        <f t="shared" si="31"/>
        <v>0</v>
      </c>
      <c r="L370" s="75" t="s">
        <v>98</v>
      </c>
      <c r="M370" s="75"/>
      <c r="N370" s="76">
        <f t="shared" si="32"/>
        <v>0</v>
      </c>
      <c r="O370" s="76">
        <f t="shared" si="33"/>
        <v>0</v>
      </c>
      <c r="P370" s="77" t="e">
        <f>IF(L370="nio",0,IF(L370&gt;0,VLOOKUP(H370,'3-Productie normen'!A:J,VLOOKUP(L370,'3-Productie normen'!$B$33:$C$38,2,FALSE),FALSE)))/VLOOKUP(B370,'2-Kosten per locatie'!$A$12:$C$27,3,FALSE)</f>
        <v>#N/A</v>
      </c>
      <c r="Q370" s="77">
        <f t="shared" si="34"/>
        <v>0</v>
      </c>
      <c r="R370" s="78">
        <f>VLOOKUP(H370,'3-Productie normen'!A:L,12,FALSE)</f>
        <v>0</v>
      </c>
      <c r="S370" s="78"/>
      <c r="U370" s="41">
        <f t="shared" si="35"/>
        <v>0</v>
      </c>
    </row>
    <row r="371" spans="1:21" ht="14.1" customHeight="1">
      <c r="A371" s="54">
        <f t="shared" si="30"/>
        <v>371</v>
      </c>
      <c r="B371" s="72" t="s">
        <v>516</v>
      </c>
      <c r="C371" s="72"/>
      <c r="D371" s="413" t="s">
        <v>517</v>
      </c>
      <c r="E371" s="413">
        <v>-1</v>
      </c>
      <c r="F371" s="73">
        <v>48</v>
      </c>
      <c r="G371" s="40" t="s">
        <v>221</v>
      </c>
      <c r="H371" s="330" t="s">
        <v>98</v>
      </c>
      <c r="I371" s="40" t="s">
        <v>223</v>
      </c>
      <c r="J371" s="74">
        <v>5.5</v>
      </c>
      <c r="K371" s="373">
        <f t="shared" si="31"/>
        <v>0</v>
      </c>
      <c r="L371" s="75" t="s">
        <v>98</v>
      </c>
      <c r="M371" s="75"/>
      <c r="N371" s="76">
        <f t="shared" si="32"/>
        <v>0</v>
      </c>
      <c r="O371" s="76">
        <f t="shared" si="33"/>
        <v>0</v>
      </c>
      <c r="P371" s="77" t="e">
        <f>IF(L371="nio",0,IF(L371&gt;0,VLOOKUP(H371,'3-Productie normen'!A:J,VLOOKUP(L371,'3-Productie normen'!$B$33:$C$38,2,FALSE),FALSE)))/VLOOKUP(B371,'2-Kosten per locatie'!$A$12:$C$27,3,FALSE)</f>
        <v>#N/A</v>
      </c>
      <c r="Q371" s="77">
        <f t="shared" si="34"/>
        <v>0</v>
      </c>
      <c r="R371" s="78">
        <f>VLOOKUP(H371,'3-Productie normen'!A:L,12,FALSE)</f>
        <v>0</v>
      </c>
      <c r="S371" s="78"/>
      <c r="U371" s="41">
        <f t="shared" si="35"/>
        <v>0</v>
      </c>
    </row>
    <row r="372" spans="1:21" ht="14.1" customHeight="1">
      <c r="A372" s="54">
        <f t="shared" si="30"/>
        <v>372</v>
      </c>
      <c r="B372" s="72" t="s">
        <v>516</v>
      </c>
      <c r="C372" s="72"/>
      <c r="D372" s="413" t="s">
        <v>517</v>
      </c>
      <c r="E372" s="413">
        <v>-1</v>
      </c>
      <c r="F372" s="73">
        <v>49</v>
      </c>
      <c r="G372" s="40" t="s">
        <v>256</v>
      </c>
      <c r="H372" s="330" t="s">
        <v>98</v>
      </c>
      <c r="I372" s="40" t="s">
        <v>223</v>
      </c>
      <c r="J372" s="74">
        <v>11.34</v>
      </c>
      <c r="K372" s="373">
        <f t="shared" si="31"/>
        <v>0</v>
      </c>
      <c r="L372" s="75" t="s">
        <v>98</v>
      </c>
      <c r="M372" s="75"/>
      <c r="N372" s="76">
        <f t="shared" si="32"/>
        <v>0</v>
      </c>
      <c r="O372" s="76">
        <f t="shared" si="33"/>
        <v>0</v>
      </c>
      <c r="P372" s="77" t="e">
        <f>IF(L372="nio",0,IF(L372&gt;0,VLOOKUP(H372,'3-Productie normen'!A:J,VLOOKUP(L372,'3-Productie normen'!$B$33:$C$38,2,FALSE),FALSE)))/VLOOKUP(B372,'2-Kosten per locatie'!$A$12:$C$27,3,FALSE)</f>
        <v>#N/A</v>
      </c>
      <c r="Q372" s="77">
        <f t="shared" si="34"/>
        <v>0</v>
      </c>
      <c r="R372" s="78">
        <f>VLOOKUP(H372,'3-Productie normen'!A:L,12,FALSE)</f>
        <v>0</v>
      </c>
      <c r="S372" s="78"/>
      <c r="U372" s="41">
        <f t="shared" si="35"/>
        <v>0</v>
      </c>
    </row>
    <row r="373" spans="1:21" ht="14.1" customHeight="1">
      <c r="A373" s="54">
        <f t="shared" si="30"/>
        <v>373</v>
      </c>
      <c r="B373" s="72" t="s">
        <v>516</v>
      </c>
      <c r="C373" s="72"/>
      <c r="D373" s="413" t="s">
        <v>517</v>
      </c>
      <c r="E373" s="413">
        <v>-1</v>
      </c>
      <c r="F373" s="73" t="s">
        <v>519</v>
      </c>
      <c r="G373" s="40" t="s">
        <v>256</v>
      </c>
      <c r="H373" s="330" t="s">
        <v>98</v>
      </c>
      <c r="I373" s="40" t="s">
        <v>223</v>
      </c>
      <c r="J373" s="74">
        <v>23.5</v>
      </c>
      <c r="K373" s="373">
        <f t="shared" si="31"/>
        <v>0</v>
      </c>
      <c r="L373" s="75" t="s">
        <v>98</v>
      </c>
      <c r="M373" s="75"/>
      <c r="N373" s="76">
        <f t="shared" si="32"/>
        <v>0</v>
      </c>
      <c r="O373" s="76">
        <f t="shared" si="33"/>
        <v>0</v>
      </c>
      <c r="P373" s="77" t="e">
        <f>IF(L373="nio",0,IF(L373&gt;0,VLOOKUP(H373,'3-Productie normen'!A:J,VLOOKUP(L373,'3-Productie normen'!$B$33:$C$38,2,FALSE),FALSE)))/VLOOKUP(B373,'2-Kosten per locatie'!$A$12:$C$27,3,FALSE)</f>
        <v>#N/A</v>
      </c>
      <c r="Q373" s="77">
        <f t="shared" si="34"/>
        <v>0</v>
      </c>
      <c r="R373" s="78">
        <f>VLOOKUP(H373,'3-Productie normen'!A:L,12,FALSE)</f>
        <v>0</v>
      </c>
      <c r="S373" s="78"/>
      <c r="U373" s="41">
        <f t="shared" si="35"/>
        <v>0</v>
      </c>
    </row>
    <row r="374" spans="1:21" ht="14.1" customHeight="1">
      <c r="A374" s="54">
        <f t="shared" si="30"/>
        <v>374</v>
      </c>
      <c r="B374" s="72" t="s">
        <v>516</v>
      </c>
      <c r="C374" s="72"/>
      <c r="D374" s="413" t="s">
        <v>517</v>
      </c>
      <c r="E374" s="413" t="s">
        <v>89</v>
      </c>
      <c r="F374" s="73" t="s">
        <v>520</v>
      </c>
      <c r="G374" s="80" t="s">
        <v>225</v>
      </c>
      <c r="H374" s="330" t="s">
        <v>98</v>
      </c>
      <c r="I374" s="40" t="s">
        <v>217</v>
      </c>
      <c r="J374" s="74">
        <v>66.17</v>
      </c>
      <c r="K374" s="373">
        <f t="shared" si="31"/>
        <v>0</v>
      </c>
      <c r="L374" s="75" t="s">
        <v>98</v>
      </c>
      <c r="M374" s="75"/>
      <c r="N374" s="76">
        <f t="shared" si="32"/>
        <v>0</v>
      </c>
      <c r="O374" s="76">
        <f t="shared" si="33"/>
        <v>0</v>
      </c>
      <c r="P374" s="77" t="e">
        <f>IF(L374="nio",0,IF(L374&gt;0,VLOOKUP(H374,'3-Productie normen'!A:J,VLOOKUP(L374,'3-Productie normen'!$B$33:$C$38,2,FALSE),FALSE)))/VLOOKUP(B374,'2-Kosten per locatie'!$A$12:$C$27,3,FALSE)</f>
        <v>#N/A</v>
      </c>
      <c r="Q374" s="77">
        <f t="shared" si="34"/>
        <v>0</v>
      </c>
      <c r="R374" s="78">
        <f>VLOOKUP(H374,'3-Productie normen'!A:L,12,FALSE)</f>
        <v>0</v>
      </c>
      <c r="S374" s="78"/>
      <c r="U374" s="41">
        <f t="shared" si="35"/>
        <v>0</v>
      </c>
    </row>
    <row r="375" spans="1:21" ht="14.1" customHeight="1">
      <c r="A375" s="54">
        <f t="shared" si="30"/>
        <v>375</v>
      </c>
      <c r="B375" s="72" t="s">
        <v>516</v>
      </c>
      <c r="C375" s="72"/>
      <c r="D375" s="413" t="s">
        <v>517</v>
      </c>
      <c r="E375" s="413" t="s">
        <v>89</v>
      </c>
      <c r="F375" s="73">
        <v>52</v>
      </c>
      <c r="G375" s="40" t="s">
        <v>251</v>
      </c>
      <c r="H375" s="330" t="s">
        <v>98</v>
      </c>
      <c r="I375" s="81" t="s">
        <v>222</v>
      </c>
      <c r="J375" s="74">
        <v>2.5</v>
      </c>
      <c r="K375" s="373">
        <f t="shared" si="31"/>
        <v>0</v>
      </c>
      <c r="L375" s="75" t="s">
        <v>98</v>
      </c>
      <c r="M375" s="75"/>
      <c r="N375" s="76">
        <f t="shared" si="32"/>
        <v>0</v>
      </c>
      <c r="O375" s="76">
        <f t="shared" si="33"/>
        <v>0</v>
      </c>
      <c r="P375" s="77" t="e">
        <f>IF(L375="nio",0,IF(L375&gt;0,VLOOKUP(H375,'3-Productie normen'!A:J,VLOOKUP(L375,'3-Productie normen'!$B$33:$C$38,2,FALSE),FALSE)))/VLOOKUP(B375,'2-Kosten per locatie'!$A$12:$C$27,3,FALSE)</f>
        <v>#N/A</v>
      </c>
      <c r="Q375" s="77">
        <f t="shared" si="34"/>
        <v>0</v>
      </c>
      <c r="R375" s="78">
        <f>VLOOKUP(H375,'3-Productie normen'!A:L,12,FALSE)</f>
        <v>0</v>
      </c>
      <c r="S375" s="78"/>
      <c r="U375" s="41">
        <f t="shared" si="35"/>
        <v>0</v>
      </c>
    </row>
    <row r="376" spans="1:21" ht="14.1" customHeight="1">
      <c r="A376" s="54">
        <f t="shared" si="30"/>
        <v>376</v>
      </c>
      <c r="B376" s="72" t="s">
        <v>516</v>
      </c>
      <c r="C376" s="72"/>
      <c r="D376" s="414" t="s">
        <v>517</v>
      </c>
      <c r="E376" s="414" t="s">
        <v>89</v>
      </c>
      <c r="F376" s="82" t="s">
        <v>521</v>
      </c>
      <c r="G376" s="83" t="s">
        <v>169</v>
      </c>
      <c r="H376" s="330" t="s">
        <v>98</v>
      </c>
      <c r="I376" s="40" t="s">
        <v>217</v>
      </c>
      <c r="J376" s="74">
        <v>6</v>
      </c>
      <c r="K376" s="373">
        <f t="shared" si="31"/>
        <v>0</v>
      </c>
      <c r="L376" s="75" t="s">
        <v>98</v>
      </c>
      <c r="M376" s="75"/>
      <c r="N376" s="76">
        <f t="shared" si="32"/>
        <v>0</v>
      </c>
      <c r="O376" s="76">
        <f t="shared" si="33"/>
        <v>0</v>
      </c>
      <c r="P376" s="77" t="e">
        <f>IF(L376="nio",0,IF(L376&gt;0,VLOOKUP(H376,'3-Productie normen'!A:J,VLOOKUP(L376,'3-Productie normen'!$B$33:$C$38,2,FALSE),FALSE)))/VLOOKUP(B376,'2-Kosten per locatie'!$A$12:$C$27,3,FALSE)</f>
        <v>#N/A</v>
      </c>
      <c r="Q376" s="77">
        <f t="shared" si="34"/>
        <v>0</v>
      </c>
      <c r="R376" s="78">
        <f>VLOOKUP(H376,'3-Productie normen'!A:L,12,FALSE)</f>
        <v>0</v>
      </c>
      <c r="S376" s="78"/>
      <c r="U376" s="41">
        <f t="shared" si="35"/>
        <v>0</v>
      </c>
    </row>
    <row r="377" spans="1:21" ht="14.1" customHeight="1">
      <c r="A377" s="54">
        <f t="shared" si="30"/>
        <v>377</v>
      </c>
      <c r="B377" s="72" t="s">
        <v>516</v>
      </c>
      <c r="C377" s="72"/>
      <c r="D377" s="413" t="s">
        <v>517</v>
      </c>
      <c r="E377" s="413" t="s">
        <v>89</v>
      </c>
      <c r="F377" s="73" t="s">
        <v>522</v>
      </c>
      <c r="G377" s="40" t="s">
        <v>225</v>
      </c>
      <c r="H377" s="330" t="s">
        <v>98</v>
      </c>
      <c r="I377" s="40" t="s">
        <v>217</v>
      </c>
      <c r="J377" s="74">
        <v>6.24</v>
      </c>
      <c r="K377" s="373">
        <f t="shared" si="31"/>
        <v>0</v>
      </c>
      <c r="L377" s="75" t="s">
        <v>98</v>
      </c>
      <c r="M377" s="75"/>
      <c r="N377" s="76">
        <f t="shared" si="32"/>
        <v>0</v>
      </c>
      <c r="O377" s="76">
        <f t="shared" si="33"/>
        <v>0</v>
      </c>
      <c r="P377" s="77" t="e">
        <f>IF(L377="nio",0,IF(L377&gt;0,VLOOKUP(H377,'3-Productie normen'!A:J,VLOOKUP(L377,'3-Productie normen'!$B$33:$C$38,2,FALSE),FALSE)))/VLOOKUP(B377,'2-Kosten per locatie'!$A$12:$C$27,3,FALSE)</f>
        <v>#N/A</v>
      </c>
      <c r="Q377" s="77">
        <f t="shared" si="34"/>
        <v>0</v>
      </c>
      <c r="R377" s="78">
        <f>VLOOKUP(H377,'3-Productie normen'!A:L,12,FALSE)</f>
        <v>0</v>
      </c>
      <c r="S377" s="78"/>
      <c r="U377" s="41">
        <f t="shared" si="35"/>
        <v>0</v>
      </c>
    </row>
    <row r="378" spans="1:21" ht="14.1" customHeight="1">
      <c r="A378" s="54">
        <f t="shared" si="30"/>
        <v>378</v>
      </c>
      <c r="B378" s="72" t="s">
        <v>516</v>
      </c>
      <c r="C378" s="72"/>
      <c r="D378" s="413" t="s">
        <v>517</v>
      </c>
      <c r="E378" s="413" t="s">
        <v>89</v>
      </c>
      <c r="F378" s="73" t="s">
        <v>523</v>
      </c>
      <c r="G378" s="40" t="s">
        <v>232</v>
      </c>
      <c r="H378" s="330" t="s">
        <v>98</v>
      </c>
      <c r="I378" s="40" t="s">
        <v>217</v>
      </c>
      <c r="J378" s="74">
        <v>61.38</v>
      </c>
      <c r="K378" s="373">
        <f t="shared" si="31"/>
        <v>0</v>
      </c>
      <c r="L378" s="75" t="s">
        <v>98</v>
      </c>
      <c r="M378" s="75"/>
      <c r="N378" s="76">
        <f t="shared" si="32"/>
        <v>0</v>
      </c>
      <c r="O378" s="76">
        <f t="shared" si="33"/>
        <v>0</v>
      </c>
      <c r="P378" s="77" t="e">
        <f>IF(L378="nio",0,IF(L378&gt;0,VLOOKUP(H378,'3-Productie normen'!A:J,VLOOKUP(L378,'3-Productie normen'!$B$33:$C$38,2,FALSE),FALSE)))/VLOOKUP(B378,'2-Kosten per locatie'!$A$12:$C$27,3,FALSE)</f>
        <v>#N/A</v>
      </c>
      <c r="Q378" s="77">
        <f t="shared" si="34"/>
        <v>0</v>
      </c>
      <c r="R378" s="78">
        <f>VLOOKUP(H378,'3-Productie normen'!A:L,12,FALSE)</f>
        <v>0</v>
      </c>
      <c r="S378" s="78"/>
      <c r="U378" s="41">
        <f t="shared" si="35"/>
        <v>0</v>
      </c>
    </row>
    <row r="379" spans="1:21" ht="14.1" customHeight="1">
      <c r="A379" s="54">
        <f t="shared" si="30"/>
        <v>379</v>
      </c>
      <c r="B379" s="72" t="s">
        <v>516</v>
      </c>
      <c r="C379" s="72"/>
      <c r="D379" s="413" t="s">
        <v>517</v>
      </c>
      <c r="E379" s="413" t="s">
        <v>89</v>
      </c>
      <c r="F379" s="73" t="s">
        <v>524</v>
      </c>
      <c r="G379" s="40" t="s">
        <v>17</v>
      </c>
      <c r="H379" s="330" t="s">
        <v>98</v>
      </c>
      <c r="I379" s="40" t="s">
        <v>217</v>
      </c>
      <c r="J379" s="74">
        <v>1.2</v>
      </c>
      <c r="K379" s="373">
        <f t="shared" si="31"/>
        <v>0</v>
      </c>
      <c r="L379" s="75" t="s">
        <v>98</v>
      </c>
      <c r="M379" s="75"/>
      <c r="N379" s="76">
        <f t="shared" si="32"/>
        <v>0</v>
      </c>
      <c r="O379" s="76">
        <f t="shared" si="33"/>
        <v>0</v>
      </c>
      <c r="P379" s="77" t="e">
        <f>IF(L379="nio",0,IF(L379&gt;0,VLOOKUP(H379,'3-Productie normen'!A:J,VLOOKUP(L379,'3-Productie normen'!$B$33:$C$38,2,FALSE),FALSE)))/VLOOKUP(B379,'2-Kosten per locatie'!$A$12:$C$27,3,FALSE)</f>
        <v>#N/A</v>
      </c>
      <c r="Q379" s="77">
        <f t="shared" si="34"/>
        <v>0</v>
      </c>
      <c r="R379" s="78">
        <f>VLOOKUP(H379,'3-Productie normen'!A:L,12,FALSE)</f>
        <v>0</v>
      </c>
      <c r="S379" s="78"/>
      <c r="U379" s="41">
        <f t="shared" si="35"/>
        <v>0</v>
      </c>
    </row>
    <row r="380" spans="1:21" ht="14.1" customHeight="1">
      <c r="A380" s="54">
        <f t="shared" si="30"/>
        <v>380</v>
      </c>
      <c r="B380" s="72" t="s">
        <v>516</v>
      </c>
      <c r="C380" s="72"/>
      <c r="D380" s="413" t="s">
        <v>517</v>
      </c>
      <c r="E380" s="413" t="s">
        <v>89</v>
      </c>
      <c r="F380" s="73" t="s">
        <v>525</v>
      </c>
      <c r="G380" s="40" t="s">
        <v>251</v>
      </c>
      <c r="H380" s="330" t="s">
        <v>98</v>
      </c>
      <c r="I380" s="40" t="s">
        <v>222</v>
      </c>
      <c r="J380" s="74">
        <v>5</v>
      </c>
      <c r="K380" s="373">
        <f t="shared" si="31"/>
        <v>0</v>
      </c>
      <c r="L380" s="75" t="s">
        <v>98</v>
      </c>
      <c r="M380" s="75"/>
      <c r="N380" s="76">
        <f t="shared" si="32"/>
        <v>0</v>
      </c>
      <c r="O380" s="76">
        <f t="shared" si="33"/>
        <v>0</v>
      </c>
      <c r="P380" s="77" t="e">
        <f>IF(L380="nio",0,IF(L380&gt;0,VLOOKUP(H380,'3-Productie normen'!A:J,VLOOKUP(L380,'3-Productie normen'!$B$33:$C$38,2,FALSE),FALSE)))/VLOOKUP(B380,'2-Kosten per locatie'!$A$12:$C$27,3,FALSE)</f>
        <v>#N/A</v>
      </c>
      <c r="Q380" s="77">
        <f t="shared" si="34"/>
        <v>0</v>
      </c>
      <c r="R380" s="78">
        <f>VLOOKUP(H380,'3-Productie normen'!A:L,12,FALSE)</f>
        <v>0</v>
      </c>
      <c r="S380" s="78"/>
      <c r="U380" s="41">
        <f t="shared" si="35"/>
        <v>0</v>
      </c>
    </row>
    <row r="381" spans="1:21" ht="14.1" customHeight="1">
      <c r="A381" s="54">
        <f t="shared" si="30"/>
        <v>381</v>
      </c>
      <c r="B381" s="72" t="s">
        <v>516</v>
      </c>
      <c r="C381" s="72"/>
      <c r="D381" s="413" t="s">
        <v>517</v>
      </c>
      <c r="E381" s="413" t="s">
        <v>89</v>
      </c>
      <c r="F381" s="73" t="s">
        <v>526</v>
      </c>
      <c r="G381" s="40" t="s">
        <v>17</v>
      </c>
      <c r="H381" s="330" t="s">
        <v>98</v>
      </c>
      <c r="I381" s="40" t="s">
        <v>217</v>
      </c>
      <c r="J381" s="74">
        <v>1.2</v>
      </c>
      <c r="K381" s="373">
        <f t="shared" si="31"/>
        <v>0</v>
      </c>
      <c r="L381" s="75" t="s">
        <v>98</v>
      </c>
      <c r="M381" s="75"/>
      <c r="N381" s="76">
        <f t="shared" si="32"/>
        <v>0</v>
      </c>
      <c r="O381" s="76">
        <f t="shared" si="33"/>
        <v>0</v>
      </c>
      <c r="P381" s="77" t="e">
        <f>IF(L381="nio",0,IF(L381&gt;0,VLOOKUP(H381,'3-Productie normen'!A:J,VLOOKUP(L381,'3-Productie normen'!$B$33:$C$38,2,FALSE),FALSE)))/VLOOKUP(B381,'2-Kosten per locatie'!$A$12:$C$27,3,FALSE)</f>
        <v>#N/A</v>
      </c>
      <c r="Q381" s="77">
        <f t="shared" si="34"/>
        <v>0</v>
      </c>
      <c r="R381" s="78">
        <f>VLOOKUP(H381,'3-Productie normen'!A:L,12,FALSE)</f>
        <v>0</v>
      </c>
      <c r="S381" s="78"/>
      <c r="U381" s="41">
        <f t="shared" si="35"/>
        <v>0</v>
      </c>
    </row>
    <row r="382" spans="1:21" ht="14.1" customHeight="1">
      <c r="A382" s="54">
        <f t="shared" si="30"/>
        <v>382</v>
      </c>
      <c r="B382" s="72" t="s">
        <v>516</v>
      </c>
      <c r="C382" s="72"/>
      <c r="D382" s="413" t="s">
        <v>517</v>
      </c>
      <c r="E382" s="413" t="s">
        <v>89</v>
      </c>
      <c r="F382" s="73">
        <v>59</v>
      </c>
      <c r="G382" s="40" t="s">
        <v>232</v>
      </c>
      <c r="H382" s="330" t="s">
        <v>98</v>
      </c>
      <c r="I382" s="40" t="s">
        <v>217</v>
      </c>
      <c r="J382" s="74">
        <v>18</v>
      </c>
      <c r="K382" s="373">
        <f t="shared" si="31"/>
        <v>0</v>
      </c>
      <c r="L382" s="75" t="s">
        <v>98</v>
      </c>
      <c r="M382" s="75"/>
      <c r="N382" s="76">
        <f t="shared" si="32"/>
        <v>0</v>
      </c>
      <c r="O382" s="76">
        <f t="shared" si="33"/>
        <v>0</v>
      </c>
      <c r="P382" s="77" t="e">
        <f>IF(L382="nio",0,IF(L382&gt;0,VLOOKUP(H382,'3-Productie normen'!A:J,VLOOKUP(L382,'3-Productie normen'!$B$33:$C$38,2,FALSE),FALSE)))/VLOOKUP(B382,'2-Kosten per locatie'!$A$12:$C$27,3,FALSE)</f>
        <v>#N/A</v>
      </c>
      <c r="Q382" s="77">
        <f t="shared" si="34"/>
        <v>0</v>
      </c>
      <c r="R382" s="78">
        <f>VLOOKUP(H382,'3-Productie normen'!A:L,12,FALSE)</f>
        <v>0</v>
      </c>
      <c r="S382" s="78"/>
      <c r="U382" s="41">
        <f t="shared" si="35"/>
        <v>0</v>
      </c>
    </row>
    <row r="383" spans="1:21" ht="14.1" customHeight="1">
      <c r="A383" s="54">
        <f t="shared" si="30"/>
        <v>383</v>
      </c>
      <c r="B383" s="72" t="s">
        <v>527</v>
      </c>
      <c r="C383" s="72"/>
      <c r="D383" s="413" t="s">
        <v>528</v>
      </c>
      <c r="E383" s="413" t="s">
        <v>258</v>
      </c>
      <c r="F383" s="73">
        <v>1</v>
      </c>
      <c r="G383" s="40" t="s">
        <v>216</v>
      </c>
      <c r="H383" s="40" t="s">
        <v>90</v>
      </c>
      <c r="I383" s="40" t="s">
        <v>217</v>
      </c>
      <c r="J383" s="74">
        <v>12</v>
      </c>
      <c r="K383" s="373">
        <f t="shared" si="31"/>
        <v>200</v>
      </c>
      <c r="L383" s="75">
        <v>200</v>
      </c>
      <c r="M383" s="75"/>
      <c r="N383" s="76" t="e">
        <f t="shared" si="32"/>
        <v>#DIV/0!</v>
      </c>
      <c r="O383" s="76">
        <f t="shared" si="33"/>
        <v>0</v>
      </c>
      <c r="P383" s="77">
        <f>IF(L383="nio",0,IF(L383&gt;0,VLOOKUP(H383,'3-Productie normen'!A:J,VLOOKUP(L383,'3-Productie normen'!$B$33:$C$38,2,FALSE),FALSE)))/VLOOKUP(B383,'2-Kosten per locatie'!$A$12:$C$27,3,FALSE)</f>
        <v>0</v>
      </c>
      <c r="Q383" s="77">
        <f t="shared" si="34"/>
        <v>0</v>
      </c>
      <c r="R383" s="78" t="str">
        <f>VLOOKUP(H383,'3-Productie normen'!A:L,12,FALSE)</f>
        <v>V</v>
      </c>
      <c r="S383" s="78"/>
      <c r="U383" s="41">
        <f t="shared" si="35"/>
        <v>2400</v>
      </c>
    </row>
    <row r="384" spans="1:21" ht="14.1" customHeight="1">
      <c r="A384" s="54">
        <f t="shared" si="30"/>
        <v>384</v>
      </c>
      <c r="B384" s="72" t="s">
        <v>527</v>
      </c>
      <c r="C384" s="72"/>
      <c r="D384" s="413" t="s">
        <v>528</v>
      </c>
      <c r="E384" s="413" t="s">
        <v>258</v>
      </c>
      <c r="F384" s="73">
        <v>2</v>
      </c>
      <c r="G384" s="40" t="s">
        <v>529</v>
      </c>
      <c r="H384" s="40" t="s">
        <v>230</v>
      </c>
      <c r="I384" s="40" t="s">
        <v>217</v>
      </c>
      <c r="J384" s="74">
        <v>21.7</v>
      </c>
      <c r="K384" s="373">
        <f t="shared" si="31"/>
        <v>200</v>
      </c>
      <c r="L384" s="75">
        <v>200</v>
      </c>
      <c r="M384" s="75"/>
      <c r="N384" s="76" t="e">
        <f t="shared" si="32"/>
        <v>#DIV/0!</v>
      </c>
      <c r="O384" s="76">
        <f t="shared" si="33"/>
        <v>0</v>
      </c>
      <c r="P384" s="77">
        <f>IF(L384="nio",0,IF(L384&gt;0,VLOOKUP(H384,'3-Productie normen'!A:J,VLOOKUP(L384,'3-Productie normen'!$B$33:$C$38,2,FALSE),FALSE)))/VLOOKUP(B384,'2-Kosten per locatie'!$A$12:$C$27,3,FALSE)</f>
        <v>0</v>
      </c>
      <c r="Q384" s="77">
        <f t="shared" si="34"/>
        <v>0</v>
      </c>
      <c r="R384" s="78" t="str">
        <f>VLOOKUP(H384,'3-Productie normen'!A:L,12,FALSE)</f>
        <v>V</v>
      </c>
      <c r="S384" s="78"/>
      <c r="U384" s="41">
        <f t="shared" si="35"/>
        <v>4340</v>
      </c>
    </row>
    <row r="385" spans="1:21" ht="14.1" customHeight="1">
      <c r="A385" s="54">
        <f t="shared" si="30"/>
        <v>385</v>
      </c>
      <c r="B385" s="72" t="s">
        <v>527</v>
      </c>
      <c r="C385" s="72"/>
      <c r="D385" s="413" t="s">
        <v>528</v>
      </c>
      <c r="E385" s="413" t="s">
        <v>258</v>
      </c>
      <c r="F385" s="73">
        <v>3</v>
      </c>
      <c r="G385" s="40" t="s">
        <v>243</v>
      </c>
      <c r="H385" s="40" t="s">
        <v>170</v>
      </c>
      <c r="I385" s="40" t="s">
        <v>217</v>
      </c>
      <c r="J385" s="74">
        <v>6.5</v>
      </c>
      <c r="K385" s="373">
        <f t="shared" si="31"/>
        <v>200</v>
      </c>
      <c r="L385" s="75">
        <v>200</v>
      </c>
      <c r="M385" s="75"/>
      <c r="N385" s="76" t="e">
        <f t="shared" si="32"/>
        <v>#DIV/0!</v>
      </c>
      <c r="O385" s="76">
        <f t="shared" si="33"/>
        <v>0</v>
      </c>
      <c r="P385" s="77">
        <f>IF(L385="nio",0,IF(L385&gt;0,VLOOKUP(H385,'3-Productie normen'!A:J,VLOOKUP(L385,'3-Productie normen'!$B$33:$C$38,2,FALSE),FALSE)))/VLOOKUP(B385,'2-Kosten per locatie'!$A$12:$C$27,3,FALSE)</f>
        <v>0</v>
      </c>
      <c r="Q385" s="77">
        <f t="shared" si="34"/>
        <v>0</v>
      </c>
      <c r="R385" s="78" t="str">
        <f>VLOOKUP(H385,'3-Productie normen'!A:L,12,FALSE)</f>
        <v>V</v>
      </c>
      <c r="S385" s="78"/>
      <c r="U385" s="41">
        <f t="shared" si="35"/>
        <v>1300</v>
      </c>
    </row>
    <row r="386" spans="1:21" ht="14.1" customHeight="1">
      <c r="A386" s="54">
        <f t="shared" si="30"/>
        <v>386</v>
      </c>
      <c r="B386" s="72" t="s">
        <v>527</v>
      </c>
      <c r="C386" s="72"/>
      <c r="D386" s="413" t="s">
        <v>528</v>
      </c>
      <c r="E386" s="413" t="s">
        <v>258</v>
      </c>
      <c r="F386" s="73">
        <v>4</v>
      </c>
      <c r="G386" s="40" t="s">
        <v>229</v>
      </c>
      <c r="H386" s="40" t="s">
        <v>230</v>
      </c>
      <c r="I386" s="40" t="s">
        <v>217</v>
      </c>
      <c r="J386" s="74">
        <v>27</v>
      </c>
      <c r="K386" s="373">
        <f t="shared" si="31"/>
        <v>200</v>
      </c>
      <c r="L386" s="75">
        <v>200</v>
      </c>
      <c r="M386" s="75"/>
      <c r="N386" s="76" t="e">
        <f t="shared" si="32"/>
        <v>#DIV/0!</v>
      </c>
      <c r="O386" s="76">
        <f t="shared" si="33"/>
        <v>0</v>
      </c>
      <c r="P386" s="77">
        <f>IF(L386="nio",0,IF(L386&gt;0,VLOOKUP(H386,'3-Productie normen'!A:J,VLOOKUP(L386,'3-Productie normen'!$B$33:$C$38,2,FALSE),FALSE)))/VLOOKUP(B386,'2-Kosten per locatie'!$A$12:$C$27,3,FALSE)</f>
        <v>0</v>
      </c>
      <c r="Q386" s="77">
        <f t="shared" si="34"/>
        <v>0</v>
      </c>
      <c r="R386" s="78" t="str">
        <f>VLOOKUP(H386,'3-Productie normen'!A:L,12,FALSE)</f>
        <v>V</v>
      </c>
      <c r="S386" s="78"/>
      <c r="U386" s="41">
        <f t="shared" si="35"/>
        <v>5400</v>
      </c>
    </row>
    <row r="387" spans="1:21" ht="14.1" customHeight="1">
      <c r="A387" s="54">
        <f t="shared" ref="A387:A450" si="36">A386+1</f>
        <v>387</v>
      </c>
      <c r="B387" s="72" t="s">
        <v>527</v>
      </c>
      <c r="C387" s="72"/>
      <c r="D387" s="413" t="s">
        <v>528</v>
      </c>
      <c r="E387" s="413" t="s">
        <v>258</v>
      </c>
      <c r="F387" s="73">
        <v>5</v>
      </c>
      <c r="G387" s="40" t="s">
        <v>306</v>
      </c>
      <c r="H387" s="40" t="s">
        <v>240</v>
      </c>
      <c r="I387" s="40" t="s">
        <v>217</v>
      </c>
      <c r="J387" s="74">
        <v>46.8</v>
      </c>
      <c r="K387" s="373">
        <f t="shared" si="31"/>
        <v>200</v>
      </c>
      <c r="L387" s="75">
        <v>200</v>
      </c>
      <c r="M387" s="75"/>
      <c r="N387" s="76" t="e">
        <f t="shared" si="32"/>
        <v>#DIV/0!</v>
      </c>
      <c r="O387" s="76">
        <f t="shared" si="33"/>
        <v>0</v>
      </c>
      <c r="P387" s="77">
        <f>IF(L387="nio",0,IF(L387&gt;0,VLOOKUP(H387,'3-Productie normen'!A:J,VLOOKUP(L387,'3-Productie normen'!$B$33:$C$38,2,FALSE),FALSE)))/VLOOKUP(B387,'2-Kosten per locatie'!$A$12:$C$27,3,FALSE)</f>
        <v>0</v>
      </c>
      <c r="Q387" s="77">
        <f t="shared" si="34"/>
        <v>0</v>
      </c>
      <c r="R387" s="78" t="str">
        <f>VLOOKUP(H387,'3-Productie normen'!A:L,12,FALSE)</f>
        <v>V</v>
      </c>
      <c r="S387" s="78"/>
      <c r="U387" s="41">
        <f t="shared" si="35"/>
        <v>9360</v>
      </c>
    </row>
    <row r="388" spans="1:21" ht="14.1" customHeight="1">
      <c r="A388" s="54">
        <f t="shared" si="36"/>
        <v>388</v>
      </c>
      <c r="B388" s="72" t="s">
        <v>527</v>
      </c>
      <c r="C388" s="72"/>
      <c r="D388" s="413" t="s">
        <v>528</v>
      </c>
      <c r="E388" s="413" t="s">
        <v>258</v>
      </c>
      <c r="F388" s="73">
        <v>6</v>
      </c>
      <c r="G388" s="40" t="s">
        <v>306</v>
      </c>
      <c r="H388" s="40" t="s">
        <v>240</v>
      </c>
      <c r="I388" s="40" t="s">
        <v>217</v>
      </c>
      <c r="J388" s="74">
        <v>40.4</v>
      </c>
      <c r="K388" s="373">
        <f t="shared" si="31"/>
        <v>200</v>
      </c>
      <c r="L388" s="75">
        <v>200</v>
      </c>
      <c r="M388" s="75"/>
      <c r="N388" s="76" t="e">
        <f t="shared" si="32"/>
        <v>#DIV/0!</v>
      </c>
      <c r="O388" s="76">
        <f t="shared" si="33"/>
        <v>0</v>
      </c>
      <c r="P388" s="77">
        <f>IF(L388="nio",0,IF(L388&gt;0,VLOOKUP(H388,'3-Productie normen'!A:J,VLOOKUP(L388,'3-Productie normen'!$B$33:$C$38,2,FALSE),FALSE)))/VLOOKUP(B388,'2-Kosten per locatie'!$A$12:$C$27,3,FALSE)</f>
        <v>0</v>
      </c>
      <c r="Q388" s="77">
        <f t="shared" si="34"/>
        <v>0</v>
      </c>
      <c r="R388" s="78" t="str">
        <f>VLOOKUP(H388,'3-Productie normen'!A:L,12,FALSE)</f>
        <v>V</v>
      </c>
      <c r="S388" s="78"/>
      <c r="U388" s="41">
        <f t="shared" si="35"/>
        <v>8080</v>
      </c>
    </row>
    <row r="389" spans="1:21" ht="14.1" customHeight="1">
      <c r="A389" s="54">
        <f t="shared" si="36"/>
        <v>389</v>
      </c>
      <c r="B389" s="72" t="s">
        <v>527</v>
      </c>
      <c r="C389" s="72"/>
      <c r="D389" s="413" t="s">
        <v>528</v>
      </c>
      <c r="E389" s="413" t="s">
        <v>258</v>
      </c>
      <c r="F389" s="73">
        <v>7</v>
      </c>
      <c r="G389" s="40" t="s">
        <v>249</v>
      </c>
      <c r="H389" s="40" t="s">
        <v>17</v>
      </c>
      <c r="I389" s="40" t="s">
        <v>248</v>
      </c>
      <c r="J389" s="74">
        <v>3.7</v>
      </c>
      <c r="K389" s="373">
        <f t="shared" si="31"/>
        <v>200</v>
      </c>
      <c r="L389" s="75">
        <v>200</v>
      </c>
      <c r="M389" s="75"/>
      <c r="N389" s="76" t="e">
        <f t="shared" si="32"/>
        <v>#DIV/0!</v>
      </c>
      <c r="O389" s="76">
        <f t="shared" si="33"/>
        <v>0</v>
      </c>
      <c r="P389" s="77">
        <f>IF(L389="nio",0,IF(L389&gt;0,VLOOKUP(H389,'3-Productie normen'!A:J,VLOOKUP(L389,'3-Productie normen'!$B$33:$C$38,2,FALSE),FALSE)))/VLOOKUP(B389,'2-Kosten per locatie'!$A$12:$C$27,3,FALSE)</f>
        <v>0</v>
      </c>
      <c r="Q389" s="77">
        <f t="shared" si="34"/>
        <v>0</v>
      </c>
      <c r="R389" s="78" t="str">
        <f>VLOOKUP(H389,'3-Productie normen'!A:L,12,FALSE)</f>
        <v>V</v>
      </c>
      <c r="S389" s="78"/>
      <c r="U389" s="41">
        <f t="shared" si="35"/>
        <v>740</v>
      </c>
    </row>
    <row r="390" spans="1:21" ht="14.1" customHeight="1">
      <c r="A390" s="54">
        <f t="shared" si="36"/>
        <v>390</v>
      </c>
      <c r="B390" s="72" t="s">
        <v>527</v>
      </c>
      <c r="C390" s="72"/>
      <c r="D390" s="413" t="s">
        <v>528</v>
      </c>
      <c r="E390" s="413" t="s">
        <v>258</v>
      </c>
      <c r="F390" s="73">
        <v>8</v>
      </c>
      <c r="G390" s="40" t="s">
        <v>249</v>
      </c>
      <c r="H390" s="40" t="s">
        <v>17</v>
      </c>
      <c r="I390" s="40" t="s">
        <v>248</v>
      </c>
      <c r="J390" s="74">
        <v>3.7</v>
      </c>
      <c r="K390" s="373">
        <f t="shared" si="31"/>
        <v>200</v>
      </c>
      <c r="L390" s="75">
        <v>200</v>
      </c>
      <c r="M390" s="75"/>
      <c r="N390" s="76" t="e">
        <f t="shared" si="32"/>
        <v>#DIV/0!</v>
      </c>
      <c r="O390" s="76">
        <f t="shared" si="33"/>
        <v>0</v>
      </c>
      <c r="P390" s="77">
        <f>IF(L390="nio",0,IF(L390&gt;0,VLOOKUP(H390,'3-Productie normen'!A:J,VLOOKUP(L390,'3-Productie normen'!$B$33:$C$38,2,FALSE),FALSE)))/VLOOKUP(B390,'2-Kosten per locatie'!$A$12:$C$27,3,FALSE)</f>
        <v>0</v>
      </c>
      <c r="Q390" s="77">
        <f t="shared" si="34"/>
        <v>0</v>
      </c>
      <c r="R390" s="78" t="str">
        <f>VLOOKUP(H390,'3-Productie normen'!A:L,12,FALSE)</f>
        <v>V</v>
      </c>
      <c r="S390" s="78"/>
      <c r="U390" s="41">
        <f t="shared" si="35"/>
        <v>740</v>
      </c>
    </row>
    <row r="391" spans="1:21" ht="14.1" customHeight="1">
      <c r="A391" s="54">
        <f t="shared" si="36"/>
        <v>391</v>
      </c>
      <c r="B391" s="72" t="s">
        <v>527</v>
      </c>
      <c r="C391" s="72"/>
      <c r="D391" s="413" t="s">
        <v>528</v>
      </c>
      <c r="E391" s="413" t="s">
        <v>258</v>
      </c>
      <c r="F391" s="73">
        <v>9</v>
      </c>
      <c r="G391" s="40" t="s">
        <v>530</v>
      </c>
      <c r="H391" s="40" t="s">
        <v>17</v>
      </c>
      <c r="I391" s="40" t="s">
        <v>248</v>
      </c>
      <c r="J391" s="74">
        <v>5.4</v>
      </c>
      <c r="K391" s="373">
        <f t="shared" si="31"/>
        <v>200</v>
      </c>
      <c r="L391" s="75">
        <v>200</v>
      </c>
      <c r="M391" s="75"/>
      <c r="N391" s="76" t="e">
        <f t="shared" si="32"/>
        <v>#DIV/0!</v>
      </c>
      <c r="O391" s="76">
        <f t="shared" si="33"/>
        <v>0</v>
      </c>
      <c r="P391" s="77">
        <f>IF(L391="nio",0,IF(L391&gt;0,VLOOKUP(H391,'3-Productie normen'!A:J,VLOOKUP(L391,'3-Productie normen'!$B$33:$C$38,2,FALSE),FALSE)))/VLOOKUP(B391,'2-Kosten per locatie'!$A$12:$C$27,3,FALSE)</f>
        <v>0</v>
      </c>
      <c r="Q391" s="77">
        <f t="shared" si="34"/>
        <v>0</v>
      </c>
      <c r="R391" s="78" t="str">
        <f>VLOOKUP(H391,'3-Productie normen'!A:L,12,FALSE)</f>
        <v>V</v>
      </c>
      <c r="S391" s="78"/>
      <c r="U391" s="41">
        <f t="shared" si="35"/>
        <v>1080</v>
      </c>
    </row>
    <row r="392" spans="1:21" ht="14.1" customHeight="1">
      <c r="A392" s="54">
        <f t="shared" si="36"/>
        <v>392</v>
      </c>
      <c r="B392" s="72" t="s">
        <v>527</v>
      </c>
      <c r="C392" s="72"/>
      <c r="D392" s="413" t="s">
        <v>528</v>
      </c>
      <c r="E392" s="413" t="s">
        <v>258</v>
      </c>
      <c r="F392" s="73">
        <v>10</v>
      </c>
      <c r="G392" s="40" t="s">
        <v>529</v>
      </c>
      <c r="H392" s="40" t="s">
        <v>230</v>
      </c>
      <c r="I392" s="40" t="s">
        <v>217</v>
      </c>
      <c r="J392" s="74">
        <v>3.9</v>
      </c>
      <c r="K392" s="373">
        <f t="shared" si="31"/>
        <v>200</v>
      </c>
      <c r="L392" s="75">
        <v>200</v>
      </c>
      <c r="M392" s="75"/>
      <c r="N392" s="76" t="e">
        <f t="shared" si="32"/>
        <v>#DIV/0!</v>
      </c>
      <c r="O392" s="76">
        <f t="shared" si="33"/>
        <v>0</v>
      </c>
      <c r="P392" s="77">
        <f>IF(L392="nio",0,IF(L392&gt;0,VLOOKUP(H392,'3-Productie normen'!A:J,VLOOKUP(L392,'3-Productie normen'!$B$33:$C$38,2,FALSE),FALSE)))/VLOOKUP(B392,'2-Kosten per locatie'!$A$12:$C$27,3,FALSE)</f>
        <v>0</v>
      </c>
      <c r="Q392" s="77">
        <f t="shared" si="34"/>
        <v>0</v>
      </c>
      <c r="R392" s="78" t="str">
        <f>VLOOKUP(H392,'3-Productie normen'!A:L,12,FALSE)</f>
        <v>V</v>
      </c>
      <c r="S392" s="78"/>
      <c r="U392" s="41">
        <f t="shared" si="35"/>
        <v>780</v>
      </c>
    </row>
    <row r="393" spans="1:21" ht="14.1" customHeight="1">
      <c r="A393" s="54">
        <f t="shared" si="36"/>
        <v>393</v>
      </c>
      <c r="B393" s="72" t="s">
        <v>527</v>
      </c>
      <c r="C393" s="72"/>
      <c r="D393" s="413" t="s">
        <v>528</v>
      </c>
      <c r="E393" s="413" t="s">
        <v>258</v>
      </c>
      <c r="F393" s="73">
        <v>11</v>
      </c>
      <c r="G393" s="40" t="s">
        <v>220</v>
      </c>
      <c r="H393" s="40" t="s">
        <v>221</v>
      </c>
      <c r="I393" s="40" t="s">
        <v>217</v>
      </c>
      <c r="J393" s="74">
        <v>8</v>
      </c>
      <c r="K393" s="373">
        <f t="shared" si="31"/>
        <v>200</v>
      </c>
      <c r="L393" s="75">
        <v>200</v>
      </c>
      <c r="M393" s="75"/>
      <c r="N393" s="76" t="e">
        <f t="shared" si="32"/>
        <v>#DIV/0!</v>
      </c>
      <c r="O393" s="76">
        <f t="shared" si="33"/>
        <v>0</v>
      </c>
      <c r="P393" s="77">
        <f>IF(L393="nio",0,IF(L393&gt;0,VLOOKUP(H393,'3-Productie normen'!A:J,VLOOKUP(L393,'3-Productie normen'!$B$33:$C$38,2,FALSE),FALSE)))/VLOOKUP(B393,'2-Kosten per locatie'!$A$12:$C$27,3,FALSE)</f>
        <v>0</v>
      </c>
      <c r="Q393" s="77">
        <f t="shared" si="34"/>
        <v>0</v>
      </c>
      <c r="R393" s="78" t="str">
        <f>VLOOKUP(H393,'3-Productie normen'!A:L,12,FALSE)</f>
        <v>V</v>
      </c>
      <c r="S393" s="78"/>
      <c r="U393" s="41">
        <f t="shared" si="35"/>
        <v>1600</v>
      </c>
    </row>
    <row r="394" spans="1:21" ht="14.1" customHeight="1">
      <c r="A394" s="54">
        <f t="shared" si="36"/>
        <v>394</v>
      </c>
      <c r="B394" s="72" t="s">
        <v>527</v>
      </c>
      <c r="C394" s="72"/>
      <c r="D394" s="413" t="s">
        <v>528</v>
      </c>
      <c r="E394" s="413" t="s">
        <v>258</v>
      </c>
      <c r="F394" s="73">
        <v>12</v>
      </c>
      <c r="G394" s="40" t="s">
        <v>306</v>
      </c>
      <c r="H394" s="40" t="s">
        <v>240</v>
      </c>
      <c r="I394" s="40" t="s">
        <v>267</v>
      </c>
      <c r="J394" s="74">
        <v>68.5</v>
      </c>
      <c r="K394" s="373">
        <f t="shared" ref="K394:K457" si="37">SUM(L394:M394)</f>
        <v>200</v>
      </c>
      <c r="L394" s="75">
        <v>200</v>
      </c>
      <c r="M394" s="75"/>
      <c r="N394" s="76" t="e">
        <f t="shared" ref="N394:N457" si="38">IF(L394="nio",0,IF(L394&gt;0,L394*J394/P394,0))</f>
        <v>#DIV/0!</v>
      </c>
      <c r="O394" s="76">
        <f t="shared" ref="O394:O457" si="39">IF(M394&gt;0,M394*J394/Q394,0)</f>
        <v>0</v>
      </c>
      <c r="P394" s="77">
        <f>IF(L394="nio",0,IF(L394&gt;0,VLOOKUP(H394,'3-Productie normen'!A:J,VLOOKUP(L394,'3-Productie normen'!$B$33:$C$38,2,FALSE),FALSE)))/VLOOKUP(B394,'2-Kosten per locatie'!$A$12:$C$27,3,FALSE)</f>
        <v>0</v>
      </c>
      <c r="Q394" s="77">
        <f t="shared" ref="Q394:Q457" si="40">IF(M394&gt;0,P394*$Q$8,0)</f>
        <v>0</v>
      </c>
      <c r="R394" s="78" t="str">
        <f>VLOOKUP(H394,'3-Productie normen'!A:L,12,FALSE)</f>
        <v>V</v>
      </c>
      <c r="S394" s="78"/>
      <c r="U394" s="41">
        <f t="shared" ref="U394:U457" si="41">K394*J394</f>
        <v>13700</v>
      </c>
    </row>
    <row r="395" spans="1:21" ht="14.1" customHeight="1">
      <c r="A395" s="54">
        <f t="shared" si="36"/>
        <v>395</v>
      </c>
      <c r="B395" s="72" t="s">
        <v>527</v>
      </c>
      <c r="C395" s="72"/>
      <c r="D395" s="413" t="s">
        <v>528</v>
      </c>
      <c r="E395" s="413" t="s">
        <v>258</v>
      </c>
      <c r="F395" s="73">
        <v>13</v>
      </c>
      <c r="G395" s="40" t="s">
        <v>242</v>
      </c>
      <c r="H395" s="330" t="s">
        <v>98</v>
      </c>
      <c r="I395" s="40" t="s">
        <v>223</v>
      </c>
      <c r="J395" s="74">
        <v>4.3</v>
      </c>
      <c r="K395" s="373">
        <f t="shared" si="37"/>
        <v>0</v>
      </c>
      <c r="L395" s="75" t="s">
        <v>98</v>
      </c>
      <c r="M395" s="75"/>
      <c r="N395" s="76">
        <f t="shared" si="38"/>
        <v>0</v>
      </c>
      <c r="O395" s="76">
        <f t="shared" si="39"/>
        <v>0</v>
      </c>
      <c r="P395" s="77">
        <f>IF(L395="nio",0,IF(L395&gt;0,VLOOKUP(H395,'3-Productie normen'!A:J,VLOOKUP(L395,'3-Productie normen'!$B$33:$C$38,2,FALSE),FALSE)))/VLOOKUP(B395,'2-Kosten per locatie'!$A$12:$C$27,3,FALSE)</f>
        <v>0</v>
      </c>
      <c r="Q395" s="77">
        <f t="shared" si="40"/>
        <v>0</v>
      </c>
      <c r="R395" s="78">
        <f>VLOOKUP(H395,'3-Productie normen'!A:L,12,FALSE)</f>
        <v>0</v>
      </c>
      <c r="S395" s="78"/>
      <c r="U395" s="41">
        <f t="shared" si="41"/>
        <v>0</v>
      </c>
    </row>
    <row r="396" spans="1:21" ht="14.1" customHeight="1">
      <c r="A396" s="54">
        <f t="shared" si="36"/>
        <v>396</v>
      </c>
      <c r="B396" s="72" t="s">
        <v>527</v>
      </c>
      <c r="C396" s="72"/>
      <c r="D396" s="413" t="s">
        <v>528</v>
      </c>
      <c r="E396" s="413" t="s">
        <v>258</v>
      </c>
      <c r="F396" s="73">
        <v>14</v>
      </c>
      <c r="G396" s="40" t="s">
        <v>249</v>
      </c>
      <c r="H396" s="40" t="s">
        <v>17</v>
      </c>
      <c r="I396" s="40" t="s">
        <v>248</v>
      </c>
      <c r="J396" s="74">
        <v>8</v>
      </c>
      <c r="K396" s="373">
        <f t="shared" si="37"/>
        <v>200</v>
      </c>
      <c r="L396" s="75">
        <v>200</v>
      </c>
      <c r="M396" s="75"/>
      <c r="N396" s="76" t="e">
        <f t="shared" si="38"/>
        <v>#DIV/0!</v>
      </c>
      <c r="O396" s="76">
        <f t="shared" si="39"/>
        <v>0</v>
      </c>
      <c r="P396" s="77">
        <f>IF(L396="nio",0,IF(L396&gt;0,VLOOKUP(H396,'3-Productie normen'!A:J,VLOOKUP(L396,'3-Productie normen'!$B$33:$C$38,2,FALSE),FALSE)))/VLOOKUP(B396,'2-Kosten per locatie'!$A$12:$C$27,3,FALSE)</f>
        <v>0</v>
      </c>
      <c r="Q396" s="77">
        <f t="shared" si="40"/>
        <v>0</v>
      </c>
      <c r="R396" s="78" t="str">
        <f>VLOOKUP(H396,'3-Productie normen'!A:L,12,FALSE)</f>
        <v>V</v>
      </c>
      <c r="S396" s="78"/>
      <c r="U396" s="41">
        <f t="shared" si="41"/>
        <v>1600</v>
      </c>
    </row>
    <row r="397" spans="1:21" ht="14.1" customHeight="1">
      <c r="A397" s="54">
        <f t="shared" si="36"/>
        <v>397</v>
      </c>
      <c r="B397" s="72" t="s">
        <v>527</v>
      </c>
      <c r="C397" s="72"/>
      <c r="D397" s="413" t="s">
        <v>528</v>
      </c>
      <c r="E397" s="413" t="s">
        <v>258</v>
      </c>
      <c r="F397" s="73">
        <v>15</v>
      </c>
      <c r="G397" s="40" t="s">
        <v>306</v>
      </c>
      <c r="H397" s="40" t="s">
        <v>240</v>
      </c>
      <c r="I397" s="40" t="s">
        <v>217</v>
      </c>
      <c r="J397" s="74">
        <v>60</v>
      </c>
      <c r="K397" s="373">
        <f t="shared" si="37"/>
        <v>200</v>
      </c>
      <c r="L397" s="75">
        <v>200</v>
      </c>
      <c r="M397" s="75"/>
      <c r="N397" s="76" t="e">
        <f t="shared" si="38"/>
        <v>#DIV/0!</v>
      </c>
      <c r="O397" s="76">
        <f t="shared" si="39"/>
        <v>0</v>
      </c>
      <c r="P397" s="77">
        <f>IF(L397="nio",0,IF(L397&gt;0,VLOOKUP(H397,'3-Productie normen'!A:J,VLOOKUP(L397,'3-Productie normen'!$B$33:$C$38,2,FALSE),FALSE)))/VLOOKUP(B397,'2-Kosten per locatie'!$A$12:$C$27,3,FALSE)</f>
        <v>0</v>
      </c>
      <c r="Q397" s="77">
        <f t="shared" si="40"/>
        <v>0</v>
      </c>
      <c r="R397" s="78" t="str">
        <f>VLOOKUP(H397,'3-Productie normen'!A:L,12,FALSE)</f>
        <v>V</v>
      </c>
      <c r="S397" s="78"/>
      <c r="U397" s="41">
        <f t="shared" si="41"/>
        <v>12000</v>
      </c>
    </row>
    <row r="398" spans="1:21" ht="14.1" customHeight="1">
      <c r="A398" s="54">
        <f t="shared" si="36"/>
        <v>398</v>
      </c>
      <c r="B398" s="72" t="s">
        <v>527</v>
      </c>
      <c r="C398" s="72"/>
      <c r="D398" s="413" t="s">
        <v>528</v>
      </c>
      <c r="E398" s="413" t="s">
        <v>258</v>
      </c>
      <c r="F398" s="73">
        <v>16</v>
      </c>
      <c r="G398" s="40" t="s">
        <v>226</v>
      </c>
      <c r="H398" s="40" t="s">
        <v>169</v>
      </c>
      <c r="I398" s="40" t="s">
        <v>222</v>
      </c>
      <c r="J398" s="74">
        <v>18.7</v>
      </c>
      <c r="K398" s="373">
        <f t="shared" si="37"/>
        <v>200</v>
      </c>
      <c r="L398" s="75">
        <v>200</v>
      </c>
      <c r="M398" s="75"/>
      <c r="N398" s="76" t="e">
        <f t="shared" si="38"/>
        <v>#DIV/0!</v>
      </c>
      <c r="O398" s="76">
        <f t="shared" si="39"/>
        <v>0</v>
      </c>
      <c r="P398" s="77">
        <f>IF(L398="nio",0,IF(L398&gt;0,VLOOKUP(H398,'3-Productie normen'!A:J,VLOOKUP(L398,'3-Productie normen'!$B$33:$C$38,2,FALSE),FALSE)))/VLOOKUP(B398,'2-Kosten per locatie'!$A$12:$C$27,3,FALSE)</f>
        <v>0</v>
      </c>
      <c r="Q398" s="77">
        <f t="shared" si="40"/>
        <v>0</v>
      </c>
      <c r="R398" s="78" t="str">
        <f>VLOOKUP(H398,'3-Productie normen'!A:L,12,FALSE)</f>
        <v>B</v>
      </c>
      <c r="S398" s="78"/>
      <c r="U398" s="41">
        <f t="shared" si="41"/>
        <v>3740</v>
      </c>
    </row>
    <row r="399" spans="1:21" ht="14.1" customHeight="1">
      <c r="A399" s="54">
        <f t="shared" si="36"/>
        <v>399</v>
      </c>
      <c r="B399" s="72" t="s">
        <v>527</v>
      </c>
      <c r="C399" s="72"/>
      <c r="D399" s="413" t="s">
        <v>528</v>
      </c>
      <c r="E399" s="413" t="s">
        <v>258</v>
      </c>
      <c r="F399" s="73">
        <v>17</v>
      </c>
      <c r="G399" s="40" t="s">
        <v>226</v>
      </c>
      <c r="H399" s="40" t="s">
        <v>169</v>
      </c>
      <c r="I399" s="40" t="s">
        <v>222</v>
      </c>
      <c r="J399" s="74">
        <v>28.5</v>
      </c>
      <c r="K399" s="373">
        <f t="shared" si="37"/>
        <v>200</v>
      </c>
      <c r="L399" s="75">
        <v>200</v>
      </c>
      <c r="M399" s="75"/>
      <c r="N399" s="76" t="e">
        <f t="shared" si="38"/>
        <v>#DIV/0!</v>
      </c>
      <c r="O399" s="76">
        <f t="shared" si="39"/>
        <v>0</v>
      </c>
      <c r="P399" s="77">
        <f>IF(L399="nio",0,IF(L399&gt;0,VLOOKUP(H399,'3-Productie normen'!A:J,VLOOKUP(L399,'3-Productie normen'!$B$33:$C$38,2,FALSE),FALSE)))/VLOOKUP(B399,'2-Kosten per locatie'!$A$12:$C$27,3,FALSE)</f>
        <v>0</v>
      </c>
      <c r="Q399" s="77">
        <f t="shared" si="40"/>
        <v>0</v>
      </c>
      <c r="R399" s="78" t="str">
        <f>VLOOKUP(H399,'3-Productie normen'!A:L,12,FALSE)</f>
        <v>B</v>
      </c>
      <c r="S399" s="78"/>
      <c r="U399" s="41">
        <f t="shared" si="41"/>
        <v>5700</v>
      </c>
    </row>
    <row r="400" spans="1:21" ht="14.1" customHeight="1">
      <c r="A400" s="54">
        <f t="shared" si="36"/>
        <v>400</v>
      </c>
      <c r="B400" s="72" t="s">
        <v>527</v>
      </c>
      <c r="C400" s="72"/>
      <c r="D400" s="413" t="s">
        <v>528</v>
      </c>
      <c r="E400" s="413" t="s">
        <v>237</v>
      </c>
      <c r="F400" s="73">
        <v>101</v>
      </c>
      <c r="G400" s="40" t="s">
        <v>226</v>
      </c>
      <c r="H400" s="40" t="s">
        <v>169</v>
      </c>
      <c r="I400" s="40" t="s">
        <v>222</v>
      </c>
      <c r="J400" s="74">
        <v>19.5</v>
      </c>
      <c r="K400" s="373">
        <f t="shared" si="37"/>
        <v>200</v>
      </c>
      <c r="L400" s="75">
        <v>200</v>
      </c>
      <c r="M400" s="75"/>
      <c r="N400" s="76" t="e">
        <f t="shared" si="38"/>
        <v>#DIV/0!</v>
      </c>
      <c r="O400" s="76">
        <f t="shared" si="39"/>
        <v>0</v>
      </c>
      <c r="P400" s="77">
        <f>IF(L400="nio",0,IF(L400&gt;0,VLOOKUP(H400,'3-Productie normen'!A:J,VLOOKUP(L400,'3-Productie normen'!$B$33:$C$38,2,FALSE),FALSE)))/VLOOKUP(B400,'2-Kosten per locatie'!$A$12:$C$27,3,FALSE)</f>
        <v>0</v>
      </c>
      <c r="Q400" s="77">
        <f t="shared" si="40"/>
        <v>0</v>
      </c>
      <c r="R400" s="78" t="str">
        <f>VLOOKUP(H400,'3-Productie normen'!A:L,12,FALSE)</f>
        <v>B</v>
      </c>
      <c r="S400" s="78"/>
      <c r="U400" s="41">
        <f t="shared" si="41"/>
        <v>3900</v>
      </c>
    </row>
    <row r="401" spans="1:21" ht="14.1" customHeight="1">
      <c r="A401" s="54">
        <f t="shared" si="36"/>
        <v>401</v>
      </c>
      <c r="B401" s="72" t="s">
        <v>527</v>
      </c>
      <c r="C401" s="72"/>
      <c r="D401" s="413" t="s">
        <v>528</v>
      </c>
      <c r="E401" s="413" t="s">
        <v>237</v>
      </c>
      <c r="F401" s="73">
        <v>102</v>
      </c>
      <c r="G401" s="40" t="s">
        <v>245</v>
      </c>
      <c r="H401" s="40" t="s">
        <v>230</v>
      </c>
      <c r="I401" s="40" t="s">
        <v>217</v>
      </c>
      <c r="J401" s="74">
        <v>4</v>
      </c>
      <c r="K401" s="373">
        <f t="shared" si="37"/>
        <v>200</v>
      </c>
      <c r="L401" s="75">
        <v>200</v>
      </c>
      <c r="M401" s="75"/>
      <c r="N401" s="76" t="e">
        <f t="shared" si="38"/>
        <v>#DIV/0!</v>
      </c>
      <c r="O401" s="76">
        <f t="shared" si="39"/>
        <v>0</v>
      </c>
      <c r="P401" s="77">
        <f>IF(L401="nio",0,IF(L401&gt;0,VLOOKUP(H401,'3-Productie normen'!A:J,VLOOKUP(L401,'3-Productie normen'!$B$33:$C$38,2,FALSE),FALSE)))/VLOOKUP(B401,'2-Kosten per locatie'!$A$12:$C$27,3,FALSE)</f>
        <v>0</v>
      </c>
      <c r="Q401" s="77">
        <f t="shared" si="40"/>
        <v>0</v>
      </c>
      <c r="R401" s="78" t="str">
        <f>VLOOKUP(H401,'3-Productie normen'!A:L,12,FALSE)</f>
        <v>V</v>
      </c>
      <c r="S401" s="78"/>
      <c r="U401" s="41">
        <f t="shared" si="41"/>
        <v>800</v>
      </c>
    </row>
    <row r="402" spans="1:21" ht="14.1" customHeight="1">
      <c r="A402" s="54">
        <f t="shared" si="36"/>
        <v>402</v>
      </c>
      <c r="B402" s="72" t="s">
        <v>527</v>
      </c>
      <c r="C402" s="72"/>
      <c r="D402" s="413" t="s">
        <v>528</v>
      </c>
      <c r="E402" s="413" t="s">
        <v>237</v>
      </c>
      <c r="F402" s="73">
        <v>103</v>
      </c>
      <c r="G402" s="40" t="s">
        <v>241</v>
      </c>
      <c r="H402" s="40" t="s">
        <v>170</v>
      </c>
      <c r="I402" s="40" t="s">
        <v>248</v>
      </c>
      <c r="J402" s="74">
        <v>5.25</v>
      </c>
      <c r="K402" s="373">
        <f t="shared" si="37"/>
        <v>200</v>
      </c>
      <c r="L402" s="75">
        <v>200</v>
      </c>
      <c r="M402" s="75"/>
      <c r="N402" s="76" t="e">
        <f t="shared" si="38"/>
        <v>#DIV/0!</v>
      </c>
      <c r="O402" s="76">
        <f t="shared" si="39"/>
        <v>0</v>
      </c>
      <c r="P402" s="77">
        <f>IF(L402="nio",0,IF(L402&gt;0,VLOOKUP(H402,'3-Productie normen'!A:J,VLOOKUP(L402,'3-Productie normen'!$B$33:$C$38,2,FALSE),FALSE)))/VLOOKUP(B402,'2-Kosten per locatie'!$A$12:$C$27,3,FALSE)</f>
        <v>0</v>
      </c>
      <c r="Q402" s="77">
        <f t="shared" si="40"/>
        <v>0</v>
      </c>
      <c r="R402" s="78" t="str">
        <f>VLOOKUP(H402,'3-Productie normen'!A:L,12,FALSE)</f>
        <v>V</v>
      </c>
      <c r="S402" s="78"/>
      <c r="U402" s="41">
        <f t="shared" si="41"/>
        <v>1050</v>
      </c>
    </row>
    <row r="403" spans="1:21" ht="14.1" customHeight="1">
      <c r="A403" s="54">
        <f t="shared" si="36"/>
        <v>403</v>
      </c>
      <c r="B403" s="72" t="s">
        <v>527</v>
      </c>
      <c r="C403" s="72"/>
      <c r="D403" s="413" t="s">
        <v>528</v>
      </c>
      <c r="E403" s="413" t="s">
        <v>237</v>
      </c>
      <c r="F403" s="73">
        <v>104</v>
      </c>
      <c r="G403" s="40" t="s">
        <v>531</v>
      </c>
      <c r="H403" s="40" t="s">
        <v>17</v>
      </c>
      <c r="I403" s="40" t="s">
        <v>248</v>
      </c>
      <c r="J403" s="74">
        <v>5.2</v>
      </c>
      <c r="K403" s="373">
        <f t="shared" si="37"/>
        <v>200</v>
      </c>
      <c r="L403" s="75">
        <v>200</v>
      </c>
      <c r="M403" s="75"/>
      <c r="N403" s="76" t="e">
        <f t="shared" si="38"/>
        <v>#DIV/0!</v>
      </c>
      <c r="O403" s="76">
        <f t="shared" si="39"/>
        <v>0</v>
      </c>
      <c r="P403" s="77">
        <f>IF(L403="nio",0,IF(L403&gt;0,VLOOKUP(H403,'3-Productie normen'!A:J,VLOOKUP(L403,'3-Productie normen'!$B$33:$C$38,2,FALSE),FALSE)))/VLOOKUP(B403,'2-Kosten per locatie'!$A$12:$C$27,3,FALSE)</f>
        <v>0</v>
      </c>
      <c r="Q403" s="77">
        <f t="shared" si="40"/>
        <v>0</v>
      </c>
      <c r="R403" s="78" t="str">
        <f>VLOOKUP(H403,'3-Productie normen'!A:L,12,FALSE)</f>
        <v>V</v>
      </c>
      <c r="S403" s="78"/>
      <c r="U403" s="41">
        <f t="shared" si="41"/>
        <v>1040</v>
      </c>
    </row>
    <row r="404" spans="1:21" ht="14.1" customHeight="1">
      <c r="A404" s="54">
        <f t="shared" si="36"/>
        <v>404</v>
      </c>
      <c r="B404" s="72" t="s">
        <v>527</v>
      </c>
      <c r="C404" s="72"/>
      <c r="D404" s="413" t="s">
        <v>528</v>
      </c>
      <c r="E404" s="413" t="s">
        <v>237</v>
      </c>
      <c r="F404" s="73">
        <v>105</v>
      </c>
      <c r="G404" s="40" t="s">
        <v>532</v>
      </c>
      <c r="H404" s="330" t="s">
        <v>98</v>
      </c>
      <c r="I404" s="40" t="s">
        <v>248</v>
      </c>
      <c r="J404" s="74">
        <v>5.3</v>
      </c>
      <c r="K404" s="373">
        <f t="shared" si="37"/>
        <v>0</v>
      </c>
      <c r="L404" s="75" t="s">
        <v>98</v>
      </c>
      <c r="M404" s="75"/>
      <c r="N404" s="76">
        <f t="shared" si="38"/>
        <v>0</v>
      </c>
      <c r="O404" s="76">
        <f t="shared" si="39"/>
        <v>0</v>
      </c>
      <c r="P404" s="77">
        <f>IF(L404="nio",0,IF(L404&gt;0,VLOOKUP(H404,'3-Productie normen'!A:J,VLOOKUP(L404,'3-Productie normen'!$B$33:$C$38,2,FALSE),FALSE)))/VLOOKUP(B404,'2-Kosten per locatie'!$A$12:$C$27,3,FALSE)</f>
        <v>0</v>
      </c>
      <c r="Q404" s="77">
        <f t="shared" si="40"/>
        <v>0</v>
      </c>
      <c r="R404" s="78">
        <f>VLOOKUP(H404,'3-Productie normen'!A:L,12,FALSE)</f>
        <v>0</v>
      </c>
      <c r="S404" s="78"/>
      <c r="U404" s="41">
        <f t="shared" si="41"/>
        <v>0</v>
      </c>
    </row>
    <row r="405" spans="1:21" ht="14.1" customHeight="1">
      <c r="A405" s="54">
        <f t="shared" si="36"/>
        <v>405</v>
      </c>
      <c r="B405" s="72" t="s">
        <v>527</v>
      </c>
      <c r="C405" s="72"/>
      <c r="D405" s="413" t="s">
        <v>528</v>
      </c>
      <c r="E405" s="413" t="s">
        <v>237</v>
      </c>
      <c r="F405" s="73">
        <v>106</v>
      </c>
      <c r="G405" s="40" t="s">
        <v>533</v>
      </c>
      <c r="H405" s="40" t="s">
        <v>17</v>
      </c>
      <c r="I405" s="40" t="s">
        <v>248</v>
      </c>
      <c r="J405" s="74">
        <v>5.2</v>
      </c>
      <c r="K405" s="373">
        <f t="shared" si="37"/>
        <v>200</v>
      </c>
      <c r="L405" s="75">
        <v>200</v>
      </c>
      <c r="M405" s="75"/>
      <c r="N405" s="76" t="e">
        <f t="shared" si="38"/>
        <v>#DIV/0!</v>
      </c>
      <c r="O405" s="76">
        <f t="shared" si="39"/>
        <v>0</v>
      </c>
      <c r="P405" s="77">
        <f>IF(L405="nio",0,IF(L405&gt;0,VLOOKUP(H405,'3-Productie normen'!A:J,VLOOKUP(L405,'3-Productie normen'!$B$33:$C$38,2,FALSE),FALSE)))/VLOOKUP(B405,'2-Kosten per locatie'!$A$12:$C$27,3,FALSE)</f>
        <v>0</v>
      </c>
      <c r="Q405" s="77">
        <f t="shared" si="40"/>
        <v>0</v>
      </c>
      <c r="R405" s="78" t="str">
        <f>VLOOKUP(H405,'3-Productie normen'!A:L,12,FALSE)</f>
        <v>V</v>
      </c>
      <c r="S405" s="78"/>
      <c r="U405" s="41">
        <f t="shared" si="41"/>
        <v>1040</v>
      </c>
    </row>
    <row r="406" spans="1:21" ht="14.1" customHeight="1">
      <c r="A406" s="54">
        <f t="shared" si="36"/>
        <v>406</v>
      </c>
      <c r="B406" s="72" t="s">
        <v>527</v>
      </c>
      <c r="C406" s="72"/>
      <c r="D406" s="413" t="s">
        <v>528</v>
      </c>
      <c r="E406" s="413" t="s">
        <v>237</v>
      </c>
      <c r="F406" s="73">
        <v>107</v>
      </c>
      <c r="G406" s="40" t="s">
        <v>529</v>
      </c>
      <c r="H406" s="40" t="s">
        <v>230</v>
      </c>
      <c r="I406" s="40" t="s">
        <v>217</v>
      </c>
      <c r="J406" s="74">
        <v>26</v>
      </c>
      <c r="K406" s="373">
        <f t="shared" si="37"/>
        <v>200</v>
      </c>
      <c r="L406" s="75">
        <v>200</v>
      </c>
      <c r="M406" s="75"/>
      <c r="N406" s="76" t="e">
        <f t="shared" si="38"/>
        <v>#DIV/0!</v>
      </c>
      <c r="O406" s="76">
        <f t="shared" si="39"/>
        <v>0</v>
      </c>
      <c r="P406" s="77">
        <f>IF(L406="nio",0,IF(L406&gt;0,VLOOKUP(H406,'3-Productie normen'!A:J,VLOOKUP(L406,'3-Productie normen'!$B$33:$C$38,2,FALSE),FALSE)))/VLOOKUP(B406,'2-Kosten per locatie'!$A$12:$C$27,3,FALSE)</f>
        <v>0</v>
      </c>
      <c r="Q406" s="77">
        <f t="shared" si="40"/>
        <v>0</v>
      </c>
      <c r="R406" s="78" t="str">
        <f>VLOOKUP(H406,'3-Productie normen'!A:L,12,FALSE)</f>
        <v>V</v>
      </c>
      <c r="S406" s="78"/>
      <c r="U406" s="41">
        <f t="shared" si="41"/>
        <v>5200</v>
      </c>
    </row>
    <row r="407" spans="1:21" ht="14.1" customHeight="1">
      <c r="A407" s="54">
        <f t="shared" si="36"/>
        <v>407</v>
      </c>
      <c r="B407" s="72" t="s">
        <v>527</v>
      </c>
      <c r="C407" s="72"/>
      <c r="D407" s="413" t="s">
        <v>528</v>
      </c>
      <c r="E407" s="413" t="s">
        <v>237</v>
      </c>
      <c r="F407" s="73">
        <v>108</v>
      </c>
      <c r="G407" s="40" t="s">
        <v>306</v>
      </c>
      <c r="H407" s="40" t="s">
        <v>240</v>
      </c>
      <c r="I407" s="40" t="s">
        <v>222</v>
      </c>
      <c r="J407" s="74">
        <v>61.7</v>
      </c>
      <c r="K407" s="373">
        <f t="shared" si="37"/>
        <v>200</v>
      </c>
      <c r="L407" s="75">
        <v>200</v>
      </c>
      <c r="M407" s="75"/>
      <c r="N407" s="76" t="e">
        <f t="shared" si="38"/>
        <v>#DIV/0!</v>
      </c>
      <c r="O407" s="76">
        <f t="shared" si="39"/>
        <v>0</v>
      </c>
      <c r="P407" s="77">
        <f>IF(L407="nio",0,IF(L407&gt;0,VLOOKUP(H407,'3-Productie normen'!A:J,VLOOKUP(L407,'3-Productie normen'!$B$33:$C$38,2,FALSE),FALSE)))/VLOOKUP(B407,'2-Kosten per locatie'!$A$12:$C$27,3,FALSE)</f>
        <v>0</v>
      </c>
      <c r="Q407" s="77">
        <f t="shared" si="40"/>
        <v>0</v>
      </c>
      <c r="R407" s="78" t="str">
        <f>VLOOKUP(H407,'3-Productie normen'!A:L,12,FALSE)</f>
        <v>V</v>
      </c>
      <c r="S407" s="78"/>
      <c r="U407" s="41">
        <f t="shared" si="41"/>
        <v>12340</v>
      </c>
    </row>
    <row r="408" spans="1:21" ht="14.1" customHeight="1">
      <c r="A408" s="54">
        <f t="shared" si="36"/>
        <v>408</v>
      </c>
      <c r="B408" s="72" t="s">
        <v>527</v>
      </c>
      <c r="C408" s="72"/>
      <c r="D408" s="413" t="s">
        <v>528</v>
      </c>
      <c r="E408" s="413" t="s">
        <v>237</v>
      </c>
      <c r="F408" s="73">
        <v>109</v>
      </c>
      <c r="G408" s="40" t="s">
        <v>229</v>
      </c>
      <c r="H408" s="40" t="s">
        <v>230</v>
      </c>
      <c r="I408" s="40" t="s">
        <v>217</v>
      </c>
      <c r="J408" s="74">
        <v>23.2</v>
      </c>
      <c r="K408" s="373">
        <f t="shared" si="37"/>
        <v>200</v>
      </c>
      <c r="L408" s="75">
        <v>200</v>
      </c>
      <c r="M408" s="75"/>
      <c r="N408" s="76" t="e">
        <f t="shared" si="38"/>
        <v>#DIV/0!</v>
      </c>
      <c r="O408" s="76">
        <f t="shared" si="39"/>
        <v>0</v>
      </c>
      <c r="P408" s="77">
        <f>IF(L408="nio",0,IF(L408&gt;0,VLOOKUP(H408,'3-Productie normen'!A:J,VLOOKUP(L408,'3-Productie normen'!$B$33:$C$38,2,FALSE),FALSE)))/VLOOKUP(B408,'2-Kosten per locatie'!$A$12:$C$27,3,FALSE)</f>
        <v>0</v>
      </c>
      <c r="Q408" s="77">
        <f t="shared" si="40"/>
        <v>0</v>
      </c>
      <c r="R408" s="78" t="str">
        <f>VLOOKUP(H408,'3-Productie normen'!A:L,12,FALSE)</f>
        <v>V</v>
      </c>
      <c r="S408" s="78"/>
      <c r="U408" s="41">
        <f t="shared" si="41"/>
        <v>4640</v>
      </c>
    </row>
    <row r="409" spans="1:21" ht="14.1" customHeight="1">
      <c r="A409" s="54">
        <f t="shared" si="36"/>
        <v>409</v>
      </c>
      <c r="B409" s="72" t="s">
        <v>527</v>
      </c>
      <c r="C409" s="72"/>
      <c r="D409" s="413" t="s">
        <v>528</v>
      </c>
      <c r="E409" s="413" t="s">
        <v>237</v>
      </c>
      <c r="F409" s="73">
        <v>110</v>
      </c>
      <c r="G409" s="40" t="s">
        <v>306</v>
      </c>
      <c r="H409" s="40" t="s">
        <v>240</v>
      </c>
      <c r="I409" s="40" t="s">
        <v>222</v>
      </c>
      <c r="J409" s="74">
        <v>51.85</v>
      </c>
      <c r="K409" s="373">
        <f t="shared" si="37"/>
        <v>200</v>
      </c>
      <c r="L409" s="75">
        <v>200</v>
      </c>
      <c r="M409" s="75"/>
      <c r="N409" s="76" t="e">
        <f t="shared" si="38"/>
        <v>#DIV/0!</v>
      </c>
      <c r="O409" s="76">
        <f t="shared" si="39"/>
        <v>0</v>
      </c>
      <c r="P409" s="77">
        <f>IF(L409="nio",0,IF(L409&gt;0,VLOOKUP(H409,'3-Productie normen'!A:J,VLOOKUP(L409,'3-Productie normen'!$B$33:$C$38,2,FALSE),FALSE)))/VLOOKUP(B409,'2-Kosten per locatie'!$A$12:$C$27,3,FALSE)</f>
        <v>0</v>
      </c>
      <c r="Q409" s="77">
        <f t="shared" si="40"/>
        <v>0</v>
      </c>
      <c r="R409" s="78" t="str">
        <f>VLOOKUP(H409,'3-Productie normen'!A:L,12,FALSE)</f>
        <v>V</v>
      </c>
      <c r="S409" s="78"/>
      <c r="U409" s="41">
        <f t="shared" si="41"/>
        <v>10370</v>
      </c>
    </row>
    <row r="410" spans="1:21" ht="14.1" customHeight="1">
      <c r="A410" s="54">
        <f t="shared" si="36"/>
        <v>410</v>
      </c>
      <c r="B410" s="72" t="s">
        <v>527</v>
      </c>
      <c r="C410" s="72"/>
      <c r="D410" s="413" t="s">
        <v>528</v>
      </c>
      <c r="E410" s="413" t="s">
        <v>237</v>
      </c>
      <c r="F410" s="73">
        <v>111</v>
      </c>
      <c r="G410" s="40" t="s">
        <v>306</v>
      </c>
      <c r="H410" s="40" t="s">
        <v>240</v>
      </c>
      <c r="I410" s="40" t="s">
        <v>222</v>
      </c>
      <c r="J410" s="74">
        <v>25.5</v>
      </c>
      <c r="K410" s="373">
        <f t="shared" si="37"/>
        <v>200</v>
      </c>
      <c r="L410" s="75">
        <v>200</v>
      </c>
      <c r="M410" s="75"/>
      <c r="N410" s="76" t="e">
        <f t="shared" si="38"/>
        <v>#DIV/0!</v>
      </c>
      <c r="O410" s="76">
        <f t="shared" si="39"/>
        <v>0</v>
      </c>
      <c r="P410" s="77">
        <f>IF(L410="nio",0,IF(L410&gt;0,VLOOKUP(H410,'3-Productie normen'!A:J,VLOOKUP(L410,'3-Productie normen'!$B$33:$C$38,2,FALSE),FALSE)))/VLOOKUP(B410,'2-Kosten per locatie'!$A$12:$C$27,3,FALSE)</f>
        <v>0</v>
      </c>
      <c r="Q410" s="77">
        <f t="shared" si="40"/>
        <v>0</v>
      </c>
      <c r="R410" s="78" t="str">
        <f>VLOOKUP(H410,'3-Productie normen'!A:L,12,FALSE)</f>
        <v>V</v>
      </c>
      <c r="S410" s="78"/>
      <c r="U410" s="41">
        <f t="shared" si="41"/>
        <v>5100</v>
      </c>
    </row>
    <row r="411" spans="1:21" ht="14.1" customHeight="1">
      <c r="A411" s="54">
        <f t="shared" si="36"/>
        <v>411</v>
      </c>
      <c r="B411" s="72" t="s">
        <v>527</v>
      </c>
      <c r="C411" s="72"/>
      <c r="D411" s="413" t="s">
        <v>528</v>
      </c>
      <c r="E411" s="413" t="s">
        <v>237</v>
      </c>
      <c r="F411" s="73">
        <v>111</v>
      </c>
      <c r="G411" s="40" t="s">
        <v>306</v>
      </c>
      <c r="H411" s="40" t="s">
        <v>240</v>
      </c>
      <c r="I411" s="40" t="s">
        <v>217</v>
      </c>
      <c r="J411" s="74">
        <v>20.8</v>
      </c>
      <c r="K411" s="373">
        <f t="shared" si="37"/>
        <v>200</v>
      </c>
      <c r="L411" s="75">
        <v>200</v>
      </c>
      <c r="M411" s="75"/>
      <c r="N411" s="76" t="e">
        <f t="shared" si="38"/>
        <v>#DIV/0!</v>
      </c>
      <c r="O411" s="76">
        <f t="shared" si="39"/>
        <v>0</v>
      </c>
      <c r="P411" s="77">
        <f>IF(L411="nio",0,IF(L411&gt;0,VLOOKUP(H411,'3-Productie normen'!A:J,VLOOKUP(L411,'3-Productie normen'!$B$33:$C$38,2,FALSE),FALSE)))/VLOOKUP(B411,'2-Kosten per locatie'!$A$12:$C$27,3,FALSE)</f>
        <v>0</v>
      </c>
      <c r="Q411" s="77">
        <f t="shared" si="40"/>
        <v>0</v>
      </c>
      <c r="R411" s="78" t="str">
        <f>VLOOKUP(H411,'3-Productie normen'!A:L,12,FALSE)</f>
        <v>V</v>
      </c>
      <c r="S411" s="78"/>
      <c r="U411" s="41">
        <f t="shared" si="41"/>
        <v>4160</v>
      </c>
    </row>
    <row r="412" spans="1:21" ht="14.1" customHeight="1">
      <c r="A412" s="54">
        <f t="shared" si="36"/>
        <v>412</v>
      </c>
      <c r="B412" s="72" t="s">
        <v>527</v>
      </c>
      <c r="C412" s="72"/>
      <c r="D412" s="413" t="s">
        <v>528</v>
      </c>
      <c r="E412" s="413" t="s">
        <v>237</v>
      </c>
      <c r="F412" s="73">
        <v>112</v>
      </c>
      <c r="G412" s="40" t="s">
        <v>306</v>
      </c>
      <c r="H412" s="40" t="s">
        <v>240</v>
      </c>
      <c r="I412" s="40" t="s">
        <v>222</v>
      </c>
      <c r="J412" s="74">
        <v>70.5</v>
      </c>
      <c r="K412" s="373">
        <f t="shared" si="37"/>
        <v>200</v>
      </c>
      <c r="L412" s="75">
        <v>200</v>
      </c>
      <c r="M412" s="75"/>
      <c r="N412" s="76" t="e">
        <f t="shared" si="38"/>
        <v>#DIV/0!</v>
      </c>
      <c r="O412" s="76">
        <f t="shared" si="39"/>
        <v>0</v>
      </c>
      <c r="P412" s="77">
        <f>IF(L412="nio",0,IF(L412&gt;0,VLOOKUP(H412,'3-Productie normen'!A:J,VLOOKUP(L412,'3-Productie normen'!$B$33:$C$38,2,FALSE),FALSE)))/VLOOKUP(B412,'2-Kosten per locatie'!$A$12:$C$27,3,FALSE)</f>
        <v>0</v>
      </c>
      <c r="Q412" s="77">
        <f t="shared" si="40"/>
        <v>0</v>
      </c>
      <c r="R412" s="78" t="str">
        <f>VLOOKUP(H412,'3-Productie normen'!A:L,12,FALSE)</f>
        <v>V</v>
      </c>
      <c r="S412" s="78"/>
      <c r="U412" s="41">
        <f t="shared" si="41"/>
        <v>14100</v>
      </c>
    </row>
    <row r="413" spans="1:21" ht="14.1" customHeight="1">
      <c r="A413" s="54">
        <f t="shared" si="36"/>
        <v>413</v>
      </c>
      <c r="B413" s="72" t="s">
        <v>527</v>
      </c>
      <c r="C413" s="72"/>
      <c r="D413" s="413" t="s">
        <v>528</v>
      </c>
      <c r="E413" s="413" t="s">
        <v>237</v>
      </c>
      <c r="F413" s="73">
        <v>113</v>
      </c>
      <c r="G413" s="40" t="s">
        <v>306</v>
      </c>
      <c r="H413" s="40" t="s">
        <v>240</v>
      </c>
      <c r="I413" s="40" t="s">
        <v>222</v>
      </c>
      <c r="J413" s="74">
        <v>24.5</v>
      </c>
      <c r="K413" s="373">
        <f t="shared" si="37"/>
        <v>200</v>
      </c>
      <c r="L413" s="75">
        <v>200</v>
      </c>
      <c r="M413" s="75"/>
      <c r="N413" s="76" t="e">
        <f t="shared" si="38"/>
        <v>#DIV/0!</v>
      </c>
      <c r="O413" s="76">
        <f t="shared" si="39"/>
        <v>0</v>
      </c>
      <c r="P413" s="77">
        <f>IF(L413="nio",0,IF(L413&gt;0,VLOOKUP(H413,'3-Productie normen'!A:J,VLOOKUP(L413,'3-Productie normen'!$B$33:$C$38,2,FALSE),FALSE)))/VLOOKUP(B413,'2-Kosten per locatie'!$A$12:$C$27,3,FALSE)</f>
        <v>0</v>
      </c>
      <c r="Q413" s="77">
        <f t="shared" si="40"/>
        <v>0</v>
      </c>
      <c r="R413" s="78" t="str">
        <f>VLOOKUP(H413,'3-Productie normen'!A:L,12,FALSE)</f>
        <v>V</v>
      </c>
      <c r="S413" s="78"/>
      <c r="U413" s="41">
        <f t="shared" si="41"/>
        <v>4900</v>
      </c>
    </row>
    <row r="414" spans="1:21" ht="14.1" customHeight="1">
      <c r="A414" s="54">
        <f t="shared" si="36"/>
        <v>414</v>
      </c>
      <c r="B414" s="72" t="s">
        <v>527</v>
      </c>
      <c r="C414" s="72"/>
      <c r="D414" s="413" t="s">
        <v>528</v>
      </c>
      <c r="E414" s="413" t="s">
        <v>237</v>
      </c>
      <c r="F414" s="73">
        <v>114</v>
      </c>
      <c r="G414" s="40" t="s">
        <v>534</v>
      </c>
      <c r="H414" s="330" t="s">
        <v>98</v>
      </c>
      <c r="I414" s="40" t="s">
        <v>217</v>
      </c>
      <c r="J414" s="74">
        <v>7.5</v>
      </c>
      <c r="K414" s="373">
        <f t="shared" si="37"/>
        <v>0</v>
      </c>
      <c r="L414" s="75" t="s">
        <v>98</v>
      </c>
      <c r="M414" s="75"/>
      <c r="N414" s="76">
        <f t="shared" si="38"/>
        <v>0</v>
      </c>
      <c r="O414" s="76">
        <f t="shared" si="39"/>
        <v>0</v>
      </c>
      <c r="P414" s="77">
        <f>IF(L414="nio",0,IF(L414&gt;0,VLOOKUP(H414,'3-Productie normen'!A:J,VLOOKUP(L414,'3-Productie normen'!$B$33:$C$38,2,FALSE),FALSE)))/VLOOKUP(B414,'2-Kosten per locatie'!$A$12:$C$27,3,FALSE)</f>
        <v>0</v>
      </c>
      <c r="Q414" s="77">
        <f t="shared" si="40"/>
        <v>0</v>
      </c>
      <c r="R414" s="78">
        <f>VLOOKUP(H414,'3-Productie normen'!A:L,12,FALSE)</f>
        <v>0</v>
      </c>
      <c r="S414" s="78"/>
      <c r="U414" s="41">
        <f t="shared" si="41"/>
        <v>0</v>
      </c>
    </row>
    <row r="415" spans="1:21" ht="14.1" customHeight="1">
      <c r="A415" s="54">
        <f t="shared" si="36"/>
        <v>415</v>
      </c>
      <c r="B415" s="72" t="s">
        <v>527</v>
      </c>
      <c r="C415" s="72"/>
      <c r="D415" s="413" t="s">
        <v>528</v>
      </c>
      <c r="E415" s="413" t="s">
        <v>244</v>
      </c>
      <c r="F415" s="73">
        <v>201</v>
      </c>
      <c r="G415" s="40" t="s">
        <v>354</v>
      </c>
      <c r="H415" s="330" t="s">
        <v>98</v>
      </c>
      <c r="I415" s="40" t="s">
        <v>223</v>
      </c>
      <c r="J415" s="74">
        <v>5</v>
      </c>
      <c r="K415" s="373">
        <f t="shared" si="37"/>
        <v>0</v>
      </c>
      <c r="L415" s="75" t="s">
        <v>98</v>
      </c>
      <c r="M415" s="75"/>
      <c r="N415" s="76">
        <f t="shared" si="38"/>
        <v>0</v>
      </c>
      <c r="O415" s="76">
        <f t="shared" si="39"/>
        <v>0</v>
      </c>
      <c r="P415" s="77">
        <f>IF(L415="nio",0,IF(L415&gt;0,VLOOKUP(H415,'3-Productie normen'!A:J,VLOOKUP(L415,'3-Productie normen'!$B$33:$C$38,2,FALSE),FALSE)))/VLOOKUP(B415,'2-Kosten per locatie'!$A$12:$C$27,3,FALSE)</f>
        <v>0</v>
      </c>
      <c r="Q415" s="77">
        <f t="shared" si="40"/>
        <v>0</v>
      </c>
      <c r="R415" s="78">
        <f>VLOOKUP(H415,'3-Productie normen'!A:L,12,FALSE)</f>
        <v>0</v>
      </c>
      <c r="S415" s="78"/>
      <c r="U415" s="41">
        <f t="shared" si="41"/>
        <v>0</v>
      </c>
    </row>
    <row r="416" spans="1:21" ht="14.1" customHeight="1">
      <c r="A416" s="54">
        <f t="shared" si="36"/>
        <v>416</v>
      </c>
      <c r="B416" s="72" t="s">
        <v>527</v>
      </c>
      <c r="C416" s="72"/>
      <c r="D416" s="413" t="s">
        <v>528</v>
      </c>
      <c r="E416" s="413" t="s">
        <v>244</v>
      </c>
      <c r="F416" s="73">
        <v>202</v>
      </c>
      <c r="G416" s="40" t="s">
        <v>226</v>
      </c>
      <c r="H416" s="40" t="s">
        <v>169</v>
      </c>
      <c r="I416" s="40" t="s">
        <v>222</v>
      </c>
      <c r="J416" s="74">
        <v>17.5</v>
      </c>
      <c r="K416" s="373">
        <f t="shared" si="37"/>
        <v>200</v>
      </c>
      <c r="L416" s="75">
        <v>200</v>
      </c>
      <c r="M416" s="75"/>
      <c r="N416" s="76" t="e">
        <f t="shared" si="38"/>
        <v>#DIV/0!</v>
      </c>
      <c r="O416" s="76">
        <f t="shared" si="39"/>
        <v>0</v>
      </c>
      <c r="P416" s="77">
        <f>IF(L416="nio",0,IF(L416&gt;0,VLOOKUP(H416,'3-Productie normen'!A:J,VLOOKUP(L416,'3-Productie normen'!$B$33:$C$38,2,FALSE),FALSE)))/VLOOKUP(B416,'2-Kosten per locatie'!$A$12:$C$27,3,FALSE)</f>
        <v>0</v>
      </c>
      <c r="Q416" s="77">
        <f t="shared" si="40"/>
        <v>0</v>
      </c>
      <c r="R416" s="78" t="str">
        <f>VLOOKUP(H416,'3-Productie normen'!A:L,12,FALSE)</f>
        <v>B</v>
      </c>
      <c r="S416" s="78"/>
      <c r="U416" s="41">
        <f t="shared" si="41"/>
        <v>3500</v>
      </c>
    </row>
    <row r="417" spans="1:21" ht="14.1" customHeight="1">
      <c r="A417" s="54">
        <f t="shared" si="36"/>
        <v>417</v>
      </c>
      <c r="B417" s="72" t="s">
        <v>527</v>
      </c>
      <c r="C417" s="72"/>
      <c r="D417" s="413" t="s">
        <v>528</v>
      </c>
      <c r="E417" s="413" t="s">
        <v>244</v>
      </c>
      <c r="F417" s="73">
        <v>203</v>
      </c>
      <c r="G417" s="40" t="s">
        <v>243</v>
      </c>
      <c r="H417" s="40" t="s">
        <v>170</v>
      </c>
      <c r="I417" s="40" t="s">
        <v>217</v>
      </c>
      <c r="J417" s="74">
        <v>2.15</v>
      </c>
      <c r="K417" s="373">
        <f t="shared" si="37"/>
        <v>200</v>
      </c>
      <c r="L417" s="75">
        <v>200</v>
      </c>
      <c r="M417" s="75"/>
      <c r="N417" s="76" t="e">
        <f t="shared" si="38"/>
        <v>#DIV/0!</v>
      </c>
      <c r="O417" s="76">
        <f t="shared" si="39"/>
        <v>0</v>
      </c>
      <c r="P417" s="77">
        <f>IF(L417="nio",0,IF(L417&gt;0,VLOOKUP(H417,'3-Productie normen'!A:J,VLOOKUP(L417,'3-Productie normen'!$B$33:$C$38,2,FALSE),FALSE)))/VLOOKUP(B417,'2-Kosten per locatie'!$A$12:$C$27,3,FALSE)</f>
        <v>0</v>
      </c>
      <c r="Q417" s="77">
        <f t="shared" si="40"/>
        <v>0</v>
      </c>
      <c r="R417" s="78" t="str">
        <f>VLOOKUP(H417,'3-Productie normen'!A:L,12,FALSE)</f>
        <v>V</v>
      </c>
      <c r="S417" s="78"/>
      <c r="U417" s="41">
        <f t="shared" si="41"/>
        <v>430</v>
      </c>
    </row>
    <row r="418" spans="1:21" ht="14.1" customHeight="1">
      <c r="A418" s="54">
        <f t="shared" si="36"/>
        <v>418</v>
      </c>
      <c r="B418" s="72" t="s">
        <v>527</v>
      </c>
      <c r="C418" s="72"/>
      <c r="D418" s="413" t="s">
        <v>528</v>
      </c>
      <c r="E418" s="413" t="s">
        <v>244</v>
      </c>
      <c r="F418" s="73">
        <v>204</v>
      </c>
      <c r="G418" s="40" t="s">
        <v>533</v>
      </c>
      <c r="H418" s="40" t="s">
        <v>17</v>
      </c>
      <c r="I418" s="40" t="s">
        <v>248</v>
      </c>
      <c r="J418" s="74">
        <v>5.6</v>
      </c>
      <c r="K418" s="373">
        <f t="shared" si="37"/>
        <v>200</v>
      </c>
      <c r="L418" s="75">
        <v>200</v>
      </c>
      <c r="M418" s="75"/>
      <c r="N418" s="76" t="e">
        <f t="shared" si="38"/>
        <v>#DIV/0!</v>
      </c>
      <c r="O418" s="76">
        <f t="shared" si="39"/>
        <v>0</v>
      </c>
      <c r="P418" s="77">
        <f>IF(L418="nio",0,IF(L418&gt;0,VLOOKUP(H418,'3-Productie normen'!A:J,VLOOKUP(L418,'3-Productie normen'!$B$33:$C$38,2,FALSE),FALSE)))/VLOOKUP(B418,'2-Kosten per locatie'!$A$12:$C$27,3,FALSE)</f>
        <v>0</v>
      </c>
      <c r="Q418" s="77">
        <f t="shared" si="40"/>
        <v>0</v>
      </c>
      <c r="R418" s="78" t="str">
        <f>VLOOKUP(H418,'3-Productie normen'!A:L,12,FALSE)</f>
        <v>V</v>
      </c>
      <c r="S418" s="78"/>
      <c r="U418" s="41">
        <f t="shared" si="41"/>
        <v>1120</v>
      </c>
    </row>
    <row r="419" spans="1:21" ht="14.1" customHeight="1">
      <c r="A419" s="54">
        <f t="shared" si="36"/>
        <v>419</v>
      </c>
      <c r="B419" s="72" t="s">
        <v>527</v>
      </c>
      <c r="C419" s="72"/>
      <c r="D419" s="413" t="s">
        <v>528</v>
      </c>
      <c r="E419" s="413" t="s">
        <v>244</v>
      </c>
      <c r="F419" s="73">
        <v>205</v>
      </c>
      <c r="G419" s="40" t="s">
        <v>531</v>
      </c>
      <c r="H419" s="330" t="s">
        <v>98</v>
      </c>
      <c r="I419" s="40" t="s">
        <v>248</v>
      </c>
      <c r="J419" s="74">
        <v>2.6</v>
      </c>
      <c r="K419" s="373">
        <f t="shared" si="37"/>
        <v>0</v>
      </c>
      <c r="L419" s="75" t="s">
        <v>358</v>
      </c>
      <c r="M419" s="75"/>
      <c r="N419" s="76">
        <f t="shared" si="38"/>
        <v>0</v>
      </c>
      <c r="O419" s="76">
        <f t="shared" si="39"/>
        <v>0</v>
      </c>
      <c r="P419" s="77">
        <f>IF(L419="nio",0,IF(L419&gt;0,VLOOKUP(H419,'3-Productie normen'!A:J,VLOOKUP(L419,'3-Productie normen'!$B$33:$C$38,2,FALSE),FALSE)))/VLOOKUP(B419,'2-Kosten per locatie'!$A$12:$C$27,3,FALSE)</f>
        <v>0</v>
      </c>
      <c r="Q419" s="77">
        <f t="shared" si="40"/>
        <v>0</v>
      </c>
      <c r="R419" s="78">
        <f>VLOOKUP(H419,'3-Productie normen'!A:L,12,FALSE)</f>
        <v>0</v>
      </c>
      <c r="S419" s="78"/>
      <c r="U419" s="41">
        <f t="shared" si="41"/>
        <v>0</v>
      </c>
    </row>
    <row r="420" spans="1:21" ht="14.1" customHeight="1">
      <c r="A420" s="54">
        <f t="shared" si="36"/>
        <v>420</v>
      </c>
      <c r="B420" s="72" t="s">
        <v>527</v>
      </c>
      <c r="C420" s="72"/>
      <c r="D420" s="413" t="s">
        <v>528</v>
      </c>
      <c r="E420" s="413" t="s">
        <v>244</v>
      </c>
      <c r="F420" s="73">
        <v>206</v>
      </c>
      <c r="G420" s="40" t="s">
        <v>306</v>
      </c>
      <c r="H420" s="40" t="s">
        <v>240</v>
      </c>
      <c r="I420" s="40" t="s">
        <v>222</v>
      </c>
      <c r="J420" s="74">
        <v>70</v>
      </c>
      <c r="K420" s="373">
        <f t="shared" si="37"/>
        <v>200</v>
      </c>
      <c r="L420" s="75">
        <v>200</v>
      </c>
      <c r="M420" s="75"/>
      <c r="N420" s="76" t="e">
        <f t="shared" si="38"/>
        <v>#DIV/0!</v>
      </c>
      <c r="O420" s="76">
        <f t="shared" si="39"/>
        <v>0</v>
      </c>
      <c r="P420" s="77">
        <f>IF(L420="nio",0,IF(L420&gt;0,VLOOKUP(H420,'3-Productie normen'!A:J,VLOOKUP(L420,'3-Productie normen'!$B$33:$C$38,2,FALSE),FALSE)))/VLOOKUP(B420,'2-Kosten per locatie'!$A$12:$C$27,3,FALSE)</f>
        <v>0</v>
      </c>
      <c r="Q420" s="77">
        <f t="shared" si="40"/>
        <v>0</v>
      </c>
      <c r="R420" s="78" t="str">
        <f>VLOOKUP(H420,'3-Productie normen'!A:L,12,FALSE)</f>
        <v>V</v>
      </c>
      <c r="S420" s="78"/>
      <c r="U420" s="41">
        <f t="shared" si="41"/>
        <v>14000</v>
      </c>
    </row>
    <row r="421" spans="1:21" ht="14.1" customHeight="1">
      <c r="A421" s="54">
        <f t="shared" si="36"/>
        <v>421</v>
      </c>
      <c r="B421" s="72" t="s">
        <v>527</v>
      </c>
      <c r="C421" s="72"/>
      <c r="D421" s="413" t="s">
        <v>528</v>
      </c>
      <c r="E421" s="413" t="s">
        <v>244</v>
      </c>
      <c r="F421" s="73">
        <v>207</v>
      </c>
      <c r="G421" s="40" t="s">
        <v>529</v>
      </c>
      <c r="H421" s="40" t="s">
        <v>230</v>
      </c>
      <c r="I421" s="40" t="s">
        <v>217</v>
      </c>
      <c r="J421" s="74">
        <v>29.6</v>
      </c>
      <c r="K421" s="373">
        <f t="shared" si="37"/>
        <v>200</v>
      </c>
      <c r="L421" s="75">
        <v>200</v>
      </c>
      <c r="M421" s="75"/>
      <c r="N421" s="76" t="e">
        <f t="shared" si="38"/>
        <v>#DIV/0!</v>
      </c>
      <c r="O421" s="76">
        <f t="shared" si="39"/>
        <v>0</v>
      </c>
      <c r="P421" s="77">
        <f>IF(L421="nio",0,IF(L421&gt;0,VLOOKUP(H421,'3-Productie normen'!A:J,VLOOKUP(L421,'3-Productie normen'!$B$33:$C$38,2,FALSE),FALSE)))/VLOOKUP(B421,'2-Kosten per locatie'!$A$12:$C$27,3,FALSE)</f>
        <v>0</v>
      </c>
      <c r="Q421" s="77">
        <f t="shared" si="40"/>
        <v>0</v>
      </c>
      <c r="R421" s="78" t="str">
        <f>VLOOKUP(H421,'3-Productie normen'!A:L,12,FALSE)</f>
        <v>V</v>
      </c>
      <c r="S421" s="78"/>
      <c r="U421" s="41">
        <f t="shared" si="41"/>
        <v>5920</v>
      </c>
    </row>
    <row r="422" spans="1:21" ht="14.1" customHeight="1">
      <c r="A422" s="54">
        <f t="shared" si="36"/>
        <v>422</v>
      </c>
      <c r="B422" s="72" t="s">
        <v>527</v>
      </c>
      <c r="C422" s="72"/>
      <c r="D422" s="413" t="s">
        <v>528</v>
      </c>
      <c r="E422" s="413" t="s">
        <v>244</v>
      </c>
      <c r="F422" s="73">
        <v>208</v>
      </c>
      <c r="G422" s="40" t="s">
        <v>229</v>
      </c>
      <c r="H422" s="40" t="s">
        <v>230</v>
      </c>
      <c r="I422" s="40" t="s">
        <v>222</v>
      </c>
      <c r="J422" s="74">
        <v>38.4</v>
      </c>
      <c r="K422" s="373">
        <f t="shared" si="37"/>
        <v>200</v>
      </c>
      <c r="L422" s="75">
        <v>200</v>
      </c>
      <c r="M422" s="75"/>
      <c r="N422" s="76" t="e">
        <f t="shared" si="38"/>
        <v>#DIV/0!</v>
      </c>
      <c r="O422" s="76">
        <f t="shared" si="39"/>
        <v>0</v>
      </c>
      <c r="P422" s="77">
        <f>IF(L422="nio",0,IF(L422&gt;0,VLOOKUP(H422,'3-Productie normen'!A:J,VLOOKUP(L422,'3-Productie normen'!$B$33:$C$38,2,FALSE),FALSE)))/VLOOKUP(B422,'2-Kosten per locatie'!$A$12:$C$27,3,FALSE)</f>
        <v>0</v>
      </c>
      <c r="Q422" s="77">
        <f t="shared" si="40"/>
        <v>0</v>
      </c>
      <c r="R422" s="78" t="str">
        <f>VLOOKUP(H422,'3-Productie normen'!A:L,12,FALSE)</f>
        <v>V</v>
      </c>
      <c r="S422" s="78"/>
      <c r="U422" s="41">
        <f t="shared" si="41"/>
        <v>7680</v>
      </c>
    </row>
    <row r="423" spans="1:21" ht="14.1" customHeight="1">
      <c r="A423" s="54">
        <f t="shared" si="36"/>
        <v>423</v>
      </c>
      <c r="B423" s="72" t="s">
        <v>527</v>
      </c>
      <c r="C423" s="72"/>
      <c r="D423" s="413" t="s">
        <v>528</v>
      </c>
      <c r="E423" s="413" t="s">
        <v>244</v>
      </c>
      <c r="F423" s="73">
        <v>209</v>
      </c>
      <c r="G423" s="40" t="s">
        <v>306</v>
      </c>
      <c r="H423" s="40" t="s">
        <v>240</v>
      </c>
      <c r="I423" s="40" t="s">
        <v>222</v>
      </c>
      <c r="J423" s="74">
        <v>30</v>
      </c>
      <c r="K423" s="373">
        <f t="shared" si="37"/>
        <v>200</v>
      </c>
      <c r="L423" s="75">
        <v>200</v>
      </c>
      <c r="M423" s="75"/>
      <c r="N423" s="76" t="e">
        <f t="shared" si="38"/>
        <v>#DIV/0!</v>
      </c>
      <c r="O423" s="76">
        <f t="shared" si="39"/>
        <v>0</v>
      </c>
      <c r="P423" s="77">
        <f>IF(L423="nio",0,IF(L423&gt;0,VLOOKUP(H423,'3-Productie normen'!A:J,VLOOKUP(L423,'3-Productie normen'!$B$33:$C$38,2,FALSE),FALSE)))/VLOOKUP(B423,'2-Kosten per locatie'!$A$12:$C$27,3,FALSE)</f>
        <v>0</v>
      </c>
      <c r="Q423" s="77">
        <f t="shared" si="40"/>
        <v>0</v>
      </c>
      <c r="R423" s="78" t="str">
        <f>VLOOKUP(H423,'3-Productie normen'!A:L,12,FALSE)</f>
        <v>V</v>
      </c>
      <c r="S423" s="78"/>
      <c r="U423" s="41">
        <f t="shared" si="41"/>
        <v>6000</v>
      </c>
    </row>
    <row r="424" spans="1:21" ht="14.1" customHeight="1">
      <c r="A424" s="54">
        <f t="shared" si="36"/>
        <v>424</v>
      </c>
      <c r="B424" s="72" t="s">
        <v>527</v>
      </c>
      <c r="C424" s="72"/>
      <c r="D424" s="413" t="s">
        <v>528</v>
      </c>
      <c r="E424" s="413" t="s">
        <v>244</v>
      </c>
      <c r="F424" s="73">
        <v>210</v>
      </c>
      <c r="G424" s="40" t="s">
        <v>306</v>
      </c>
      <c r="H424" s="40" t="s">
        <v>240</v>
      </c>
      <c r="I424" s="40" t="s">
        <v>222</v>
      </c>
      <c r="J424" s="74">
        <v>67</v>
      </c>
      <c r="K424" s="373">
        <f t="shared" si="37"/>
        <v>200</v>
      </c>
      <c r="L424" s="75">
        <v>200</v>
      </c>
      <c r="M424" s="75"/>
      <c r="N424" s="76" t="e">
        <f t="shared" si="38"/>
        <v>#DIV/0!</v>
      </c>
      <c r="O424" s="76">
        <f t="shared" si="39"/>
        <v>0</v>
      </c>
      <c r="P424" s="77">
        <f>IF(L424="nio",0,IF(L424&gt;0,VLOOKUP(H424,'3-Productie normen'!A:J,VLOOKUP(L424,'3-Productie normen'!$B$33:$C$38,2,FALSE),FALSE)))/VLOOKUP(B424,'2-Kosten per locatie'!$A$12:$C$27,3,FALSE)</f>
        <v>0</v>
      </c>
      <c r="Q424" s="77">
        <f t="shared" si="40"/>
        <v>0</v>
      </c>
      <c r="R424" s="78" t="str">
        <f>VLOOKUP(H424,'3-Productie normen'!A:L,12,FALSE)</f>
        <v>V</v>
      </c>
      <c r="S424" s="78"/>
      <c r="U424" s="41">
        <f t="shared" si="41"/>
        <v>13400</v>
      </c>
    </row>
    <row r="425" spans="1:21" ht="14.1" customHeight="1">
      <c r="A425" s="54">
        <f t="shared" si="36"/>
        <v>425</v>
      </c>
      <c r="B425" s="72" t="s">
        <v>527</v>
      </c>
      <c r="C425" s="72"/>
      <c r="D425" s="413" t="s">
        <v>528</v>
      </c>
      <c r="E425" s="413" t="s">
        <v>244</v>
      </c>
      <c r="F425" s="73">
        <v>211</v>
      </c>
      <c r="G425" s="40" t="s">
        <v>231</v>
      </c>
      <c r="H425" s="330" t="s">
        <v>98</v>
      </c>
      <c r="I425" s="40" t="s">
        <v>222</v>
      </c>
      <c r="J425" s="74">
        <v>1.7</v>
      </c>
      <c r="K425" s="373">
        <f t="shared" si="37"/>
        <v>0</v>
      </c>
      <c r="L425" s="75" t="s">
        <v>98</v>
      </c>
      <c r="M425" s="75"/>
      <c r="N425" s="76">
        <f t="shared" si="38"/>
        <v>0</v>
      </c>
      <c r="O425" s="76">
        <f t="shared" si="39"/>
        <v>0</v>
      </c>
      <c r="P425" s="77">
        <f>IF(L425="nio",0,IF(L425&gt;0,VLOOKUP(H425,'3-Productie normen'!A:J,VLOOKUP(L425,'3-Productie normen'!$B$33:$C$38,2,FALSE),FALSE)))/VLOOKUP(B425,'2-Kosten per locatie'!$A$12:$C$27,3,FALSE)</f>
        <v>0</v>
      </c>
      <c r="Q425" s="77">
        <f t="shared" si="40"/>
        <v>0</v>
      </c>
      <c r="R425" s="78">
        <f>VLOOKUP(H425,'3-Productie normen'!A:L,12,FALSE)</f>
        <v>0</v>
      </c>
      <c r="S425" s="78"/>
      <c r="U425" s="41">
        <f t="shared" si="41"/>
        <v>0</v>
      </c>
    </row>
    <row r="426" spans="1:21" ht="14.1" customHeight="1">
      <c r="A426" s="54">
        <f t="shared" si="36"/>
        <v>426</v>
      </c>
      <c r="B426" s="72" t="s">
        <v>527</v>
      </c>
      <c r="C426" s="72"/>
      <c r="D426" s="413" t="s">
        <v>528</v>
      </c>
      <c r="E426" s="413" t="s">
        <v>244</v>
      </c>
      <c r="F426" s="73">
        <v>212</v>
      </c>
      <c r="G426" s="40" t="s">
        <v>307</v>
      </c>
      <c r="H426" s="40" t="s">
        <v>221</v>
      </c>
      <c r="I426" s="40" t="s">
        <v>535</v>
      </c>
      <c r="J426" s="74">
        <v>0</v>
      </c>
      <c r="K426" s="373">
        <f t="shared" si="37"/>
        <v>200</v>
      </c>
      <c r="L426" s="75">
        <v>200</v>
      </c>
      <c r="M426" s="75"/>
      <c r="N426" s="76" t="e">
        <f t="shared" si="38"/>
        <v>#DIV/0!</v>
      </c>
      <c r="O426" s="76">
        <f t="shared" si="39"/>
        <v>0</v>
      </c>
      <c r="P426" s="77">
        <f>IF(L426="nio",0,IF(L426&gt;0,VLOOKUP(H426,'3-Productie normen'!A:J,VLOOKUP(L426,'3-Productie normen'!$B$33:$C$38,2,FALSE),FALSE)))/VLOOKUP(B426,'2-Kosten per locatie'!$A$12:$C$27,3,FALSE)</f>
        <v>0</v>
      </c>
      <c r="Q426" s="77">
        <f t="shared" si="40"/>
        <v>0</v>
      </c>
      <c r="R426" s="78" t="str">
        <f>VLOOKUP(H426,'3-Productie normen'!A:L,12,FALSE)</f>
        <v>V</v>
      </c>
      <c r="S426" s="78"/>
      <c r="U426" s="41">
        <f t="shared" si="41"/>
        <v>0</v>
      </c>
    </row>
    <row r="427" spans="1:21" ht="14.1" customHeight="1">
      <c r="A427" s="54">
        <f t="shared" si="36"/>
        <v>427</v>
      </c>
      <c r="B427" s="72" t="s">
        <v>527</v>
      </c>
      <c r="C427" s="72"/>
      <c r="D427" s="413" t="s">
        <v>528</v>
      </c>
      <c r="E427" s="413" t="s">
        <v>244</v>
      </c>
      <c r="F427" s="73">
        <v>213</v>
      </c>
      <c r="G427" s="40" t="s">
        <v>306</v>
      </c>
      <c r="H427" s="40" t="s">
        <v>240</v>
      </c>
      <c r="I427" s="40" t="s">
        <v>222</v>
      </c>
      <c r="J427" s="74">
        <v>57.5</v>
      </c>
      <c r="K427" s="373">
        <f t="shared" si="37"/>
        <v>200</v>
      </c>
      <c r="L427" s="75">
        <v>200</v>
      </c>
      <c r="M427" s="75"/>
      <c r="N427" s="76" t="e">
        <f t="shared" si="38"/>
        <v>#DIV/0!</v>
      </c>
      <c r="O427" s="76">
        <f t="shared" si="39"/>
        <v>0</v>
      </c>
      <c r="P427" s="77">
        <f>IF(L427="nio",0,IF(L427&gt;0,VLOOKUP(H427,'3-Productie normen'!A:J,VLOOKUP(L427,'3-Productie normen'!$B$33:$C$38,2,FALSE),FALSE)))/VLOOKUP(B427,'2-Kosten per locatie'!$A$12:$C$27,3,FALSE)</f>
        <v>0</v>
      </c>
      <c r="Q427" s="77">
        <f t="shared" si="40"/>
        <v>0</v>
      </c>
      <c r="R427" s="78" t="str">
        <f>VLOOKUP(H427,'3-Productie normen'!A:L,12,FALSE)</f>
        <v>V</v>
      </c>
      <c r="S427" s="78"/>
      <c r="U427" s="41">
        <f t="shared" si="41"/>
        <v>11500</v>
      </c>
    </row>
    <row r="428" spans="1:21" ht="14.1" customHeight="1">
      <c r="A428" s="54">
        <f t="shared" si="36"/>
        <v>428</v>
      </c>
      <c r="B428" s="72" t="s">
        <v>527</v>
      </c>
      <c r="C428" s="72"/>
      <c r="D428" s="413" t="s">
        <v>528</v>
      </c>
      <c r="E428" s="413" t="s">
        <v>244</v>
      </c>
      <c r="F428" s="73">
        <v>214</v>
      </c>
      <c r="G428" s="40" t="s">
        <v>306</v>
      </c>
      <c r="H428" s="40" t="s">
        <v>240</v>
      </c>
      <c r="I428" s="40" t="s">
        <v>222</v>
      </c>
      <c r="J428" s="74">
        <v>28</v>
      </c>
      <c r="K428" s="373">
        <f t="shared" si="37"/>
        <v>200</v>
      </c>
      <c r="L428" s="75">
        <v>200</v>
      </c>
      <c r="M428" s="75"/>
      <c r="N428" s="76" t="e">
        <f t="shared" si="38"/>
        <v>#DIV/0!</v>
      </c>
      <c r="O428" s="76">
        <f t="shared" si="39"/>
        <v>0</v>
      </c>
      <c r="P428" s="77">
        <f>IF(L428="nio",0,IF(L428&gt;0,VLOOKUP(H428,'3-Productie normen'!A:J,VLOOKUP(L428,'3-Productie normen'!$B$33:$C$38,2,FALSE),FALSE)))/VLOOKUP(B428,'2-Kosten per locatie'!$A$12:$C$27,3,FALSE)</f>
        <v>0</v>
      </c>
      <c r="Q428" s="77">
        <f t="shared" si="40"/>
        <v>0</v>
      </c>
      <c r="R428" s="78" t="str">
        <f>VLOOKUP(H428,'3-Productie normen'!A:L,12,FALSE)</f>
        <v>V</v>
      </c>
      <c r="S428" s="78"/>
      <c r="U428" s="41">
        <f t="shared" si="41"/>
        <v>5600</v>
      </c>
    </row>
    <row r="429" spans="1:21" ht="14.1" customHeight="1">
      <c r="A429" s="54">
        <f t="shared" si="36"/>
        <v>429</v>
      </c>
      <c r="B429" s="72" t="s">
        <v>527</v>
      </c>
      <c r="C429" s="72"/>
      <c r="D429" s="413" t="s">
        <v>528</v>
      </c>
      <c r="E429" s="413" t="s">
        <v>536</v>
      </c>
      <c r="F429" s="73" t="s">
        <v>537</v>
      </c>
      <c r="G429" s="40" t="s">
        <v>529</v>
      </c>
      <c r="H429" s="40" t="s">
        <v>230</v>
      </c>
      <c r="I429" s="40" t="s">
        <v>217</v>
      </c>
      <c r="J429" s="74">
        <v>33.5</v>
      </c>
      <c r="K429" s="373">
        <f t="shared" si="37"/>
        <v>200</v>
      </c>
      <c r="L429" s="75">
        <v>200</v>
      </c>
      <c r="M429" s="75"/>
      <c r="N429" s="76" t="e">
        <f t="shared" si="38"/>
        <v>#DIV/0!</v>
      </c>
      <c r="O429" s="76">
        <f t="shared" si="39"/>
        <v>0</v>
      </c>
      <c r="P429" s="77">
        <f>IF(L429="nio",0,IF(L429&gt;0,VLOOKUP(H429,'3-Productie normen'!A:J,VLOOKUP(L429,'3-Productie normen'!$B$33:$C$38,2,FALSE),FALSE)))/VLOOKUP(B429,'2-Kosten per locatie'!$A$12:$C$27,3,FALSE)</f>
        <v>0</v>
      </c>
      <c r="Q429" s="77">
        <f t="shared" si="40"/>
        <v>0</v>
      </c>
      <c r="R429" s="78" t="str">
        <f>VLOOKUP(H429,'3-Productie normen'!A:L,12,FALSE)</f>
        <v>V</v>
      </c>
      <c r="S429" s="78"/>
      <c r="U429" s="41">
        <f t="shared" si="41"/>
        <v>6700</v>
      </c>
    </row>
    <row r="430" spans="1:21" ht="14.1" customHeight="1">
      <c r="A430" s="54">
        <f t="shared" si="36"/>
        <v>430</v>
      </c>
      <c r="B430" s="72" t="s">
        <v>527</v>
      </c>
      <c r="C430" s="72"/>
      <c r="D430" s="413" t="s">
        <v>528</v>
      </c>
      <c r="E430" s="413" t="s">
        <v>536</v>
      </c>
      <c r="F430" s="73" t="s">
        <v>538</v>
      </c>
      <c r="G430" s="40" t="s">
        <v>246</v>
      </c>
      <c r="H430" s="40" t="s">
        <v>225</v>
      </c>
      <c r="I430" s="40" t="s">
        <v>217</v>
      </c>
      <c r="J430" s="74">
        <v>47</v>
      </c>
      <c r="K430" s="373">
        <f t="shared" si="37"/>
        <v>200</v>
      </c>
      <c r="L430" s="75">
        <v>200</v>
      </c>
      <c r="M430" s="75"/>
      <c r="N430" s="76" t="e">
        <f t="shared" si="38"/>
        <v>#DIV/0!</v>
      </c>
      <c r="O430" s="76">
        <f t="shared" si="39"/>
        <v>0</v>
      </c>
      <c r="P430" s="77">
        <f>IF(L430="nio",0,IF(L430&gt;0,VLOOKUP(H430,'3-Productie normen'!A:J,VLOOKUP(L430,'3-Productie normen'!$B$33:$C$38,2,FALSE),FALSE)))/VLOOKUP(B430,'2-Kosten per locatie'!$A$12:$C$27,3,FALSE)</f>
        <v>0</v>
      </c>
      <c r="Q430" s="77">
        <f t="shared" si="40"/>
        <v>0</v>
      </c>
      <c r="R430" s="78" t="str">
        <f>VLOOKUP(H430,'3-Productie normen'!A:L,12,FALSE)</f>
        <v>V</v>
      </c>
      <c r="S430" s="78"/>
      <c r="U430" s="41">
        <f t="shared" si="41"/>
        <v>9400</v>
      </c>
    </row>
    <row r="431" spans="1:21" ht="14.1" customHeight="1">
      <c r="A431" s="54">
        <f t="shared" si="36"/>
        <v>431</v>
      </c>
      <c r="B431" s="72" t="s">
        <v>527</v>
      </c>
      <c r="C431" s="72"/>
      <c r="D431" s="413" t="s">
        <v>528</v>
      </c>
      <c r="E431" s="413" t="s">
        <v>536</v>
      </c>
      <c r="F431" s="73" t="s">
        <v>539</v>
      </c>
      <c r="G431" s="40" t="s">
        <v>531</v>
      </c>
      <c r="H431" s="40" t="s">
        <v>17</v>
      </c>
      <c r="I431" s="40" t="s">
        <v>248</v>
      </c>
      <c r="J431" s="74">
        <v>6</v>
      </c>
      <c r="K431" s="373">
        <f t="shared" si="37"/>
        <v>200</v>
      </c>
      <c r="L431" s="75">
        <v>200</v>
      </c>
      <c r="M431" s="75"/>
      <c r="N431" s="76" t="e">
        <f t="shared" si="38"/>
        <v>#DIV/0!</v>
      </c>
      <c r="O431" s="76">
        <f t="shared" si="39"/>
        <v>0</v>
      </c>
      <c r="P431" s="77">
        <f>IF(L431="nio",0,IF(L431&gt;0,VLOOKUP(H431,'3-Productie normen'!A:J,VLOOKUP(L431,'3-Productie normen'!$B$33:$C$38,2,FALSE),FALSE)))/VLOOKUP(B431,'2-Kosten per locatie'!$A$12:$C$27,3,FALSE)</f>
        <v>0</v>
      </c>
      <c r="Q431" s="77">
        <f t="shared" si="40"/>
        <v>0</v>
      </c>
      <c r="R431" s="78" t="str">
        <f>VLOOKUP(H431,'3-Productie normen'!A:L,12,FALSE)</f>
        <v>V</v>
      </c>
      <c r="S431" s="78"/>
      <c r="U431" s="41">
        <f t="shared" si="41"/>
        <v>1200</v>
      </c>
    </row>
    <row r="432" spans="1:21" ht="14.1" customHeight="1">
      <c r="A432" s="54">
        <f t="shared" si="36"/>
        <v>432</v>
      </c>
      <c r="B432" s="72" t="s">
        <v>527</v>
      </c>
      <c r="C432" s="72"/>
      <c r="D432" s="413" t="s">
        <v>528</v>
      </c>
      <c r="E432" s="413" t="s">
        <v>536</v>
      </c>
      <c r="F432" s="73" t="s">
        <v>540</v>
      </c>
      <c r="G432" s="40" t="s">
        <v>533</v>
      </c>
      <c r="H432" s="40" t="s">
        <v>17</v>
      </c>
      <c r="I432" s="40" t="s">
        <v>248</v>
      </c>
      <c r="J432" s="74">
        <v>6</v>
      </c>
      <c r="K432" s="373">
        <f t="shared" si="37"/>
        <v>200</v>
      </c>
      <c r="L432" s="75">
        <v>200</v>
      </c>
      <c r="M432" s="75"/>
      <c r="N432" s="76" t="e">
        <f t="shared" si="38"/>
        <v>#DIV/0!</v>
      </c>
      <c r="O432" s="76">
        <f t="shared" si="39"/>
        <v>0</v>
      </c>
      <c r="P432" s="77">
        <f>IF(L432="nio",0,IF(L432&gt;0,VLOOKUP(H432,'3-Productie normen'!A:J,VLOOKUP(L432,'3-Productie normen'!$B$33:$C$38,2,FALSE),FALSE)))/VLOOKUP(B432,'2-Kosten per locatie'!$A$12:$C$27,3,FALSE)</f>
        <v>0</v>
      </c>
      <c r="Q432" s="77">
        <f t="shared" si="40"/>
        <v>0</v>
      </c>
      <c r="R432" s="78" t="str">
        <f>VLOOKUP(H432,'3-Productie normen'!A:L,12,FALSE)</f>
        <v>V</v>
      </c>
      <c r="S432" s="78"/>
      <c r="U432" s="41">
        <f t="shared" si="41"/>
        <v>1200</v>
      </c>
    </row>
    <row r="433" spans="1:21" ht="14.1" customHeight="1">
      <c r="A433" s="54">
        <f t="shared" si="36"/>
        <v>433</v>
      </c>
      <c r="B433" s="72" t="s">
        <v>527</v>
      </c>
      <c r="C433" s="72"/>
      <c r="D433" s="413" t="s">
        <v>528</v>
      </c>
      <c r="E433" s="413" t="s">
        <v>536</v>
      </c>
      <c r="F433" s="73" t="s">
        <v>541</v>
      </c>
      <c r="G433" s="40" t="s">
        <v>227</v>
      </c>
      <c r="H433" s="40" t="s">
        <v>228</v>
      </c>
      <c r="I433" s="40" t="s">
        <v>217</v>
      </c>
      <c r="J433" s="74">
        <v>61</v>
      </c>
      <c r="K433" s="373">
        <f t="shared" si="37"/>
        <v>200</v>
      </c>
      <c r="L433" s="75">
        <v>200</v>
      </c>
      <c r="M433" s="75"/>
      <c r="N433" s="76" t="e">
        <f t="shared" si="38"/>
        <v>#DIV/0!</v>
      </c>
      <c r="O433" s="76">
        <f t="shared" si="39"/>
        <v>0</v>
      </c>
      <c r="P433" s="77">
        <f>IF(L433="nio",0,IF(L433&gt;0,VLOOKUP(H433,'3-Productie normen'!A:J,VLOOKUP(L433,'3-Productie normen'!$B$33:$C$38,2,FALSE),FALSE)))/VLOOKUP(B433,'2-Kosten per locatie'!$A$12:$C$27,3,FALSE)</f>
        <v>0</v>
      </c>
      <c r="Q433" s="77">
        <f t="shared" si="40"/>
        <v>0</v>
      </c>
      <c r="R433" s="78" t="str">
        <f>VLOOKUP(H433,'3-Productie normen'!A:L,12,FALSE)</f>
        <v>V</v>
      </c>
      <c r="S433" s="78"/>
      <c r="U433" s="41">
        <f t="shared" si="41"/>
        <v>12200</v>
      </c>
    </row>
    <row r="434" spans="1:21" ht="14.1" customHeight="1">
      <c r="A434" s="54">
        <f t="shared" si="36"/>
        <v>434</v>
      </c>
      <c r="B434" s="72" t="s">
        <v>527</v>
      </c>
      <c r="C434" s="72"/>
      <c r="D434" s="413" t="s">
        <v>528</v>
      </c>
      <c r="E434" s="413" t="s">
        <v>536</v>
      </c>
      <c r="F434" s="73" t="s">
        <v>542</v>
      </c>
      <c r="G434" s="40" t="s">
        <v>543</v>
      </c>
      <c r="H434" s="330" t="s">
        <v>98</v>
      </c>
      <c r="I434" s="40" t="s">
        <v>223</v>
      </c>
      <c r="J434" s="74">
        <v>55</v>
      </c>
      <c r="K434" s="373">
        <f t="shared" si="37"/>
        <v>0</v>
      </c>
      <c r="L434" s="75" t="s">
        <v>98</v>
      </c>
      <c r="M434" s="75"/>
      <c r="N434" s="76">
        <f t="shared" si="38"/>
        <v>0</v>
      </c>
      <c r="O434" s="76">
        <f t="shared" si="39"/>
        <v>0</v>
      </c>
      <c r="P434" s="77">
        <f>IF(L434="nio",0,IF(L434&gt;0,VLOOKUP(H434,'3-Productie normen'!A:J,VLOOKUP(L434,'3-Productie normen'!$B$33:$C$38,2,FALSE),FALSE)))/VLOOKUP(B434,'2-Kosten per locatie'!$A$12:$C$27,3,FALSE)</f>
        <v>0</v>
      </c>
      <c r="Q434" s="77">
        <f t="shared" si="40"/>
        <v>0</v>
      </c>
      <c r="R434" s="78">
        <f>VLOOKUP(H434,'3-Productie normen'!A:L,12,FALSE)</f>
        <v>0</v>
      </c>
      <c r="S434" s="78"/>
      <c r="U434" s="41">
        <f t="shared" si="41"/>
        <v>0</v>
      </c>
    </row>
    <row r="435" spans="1:21" ht="14.1" customHeight="1">
      <c r="A435" s="54">
        <f t="shared" si="36"/>
        <v>435</v>
      </c>
      <c r="B435" s="72" t="s">
        <v>527</v>
      </c>
      <c r="C435" s="72"/>
      <c r="D435" s="413" t="s">
        <v>528</v>
      </c>
      <c r="E435" s="413" t="s">
        <v>536</v>
      </c>
      <c r="F435" s="73" t="s">
        <v>544</v>
      </c>
      <c r="G435" s="40" t="s">
        <v>245</v>
      </c>
      <c r="H435" s="40" t="s">
        <v>230</v>
      </c>
      <c r="I435" s="40" t="s">
        <v>217</v>
      </c>
      <c r="J435" s="74">
        <v>3.15</v>
      </c>
      <c r="K435" s="373">
        <f t="shared" si="37"/>
        <v>200</v>
      </c>
      <c r="L435" s="75">
        <v>200</v>
      </c>
      <c r="M435" s="75"/>
      <c r="N435" s="76" t="e">
        <f t="shared" si="38"/>
        <v>#DIV/0!</v>
      </c>
      <c r="O435" s="76">
        <f t="shared" si="39"/>
        <v>0</v>
      </c>
      <c r="P435" s="77">
        <f>IF(L435="nio",0,IF(L435&gt;0,VLOOKUP(H435,'3-Productie normen'!A:J,VLOOKUP(L435,'3-Productie normen'!$B$33:$C$38,2,FALSE),FALSE)))/VLOOKUP(B435,'2-Kosten per locatie'!$A$12:$C$27,3,FALSE)</f>
        <v>0</v>
      </c>
      <c r="Q435" s="77">
        <f t="shared" si="40"/>
        <v>0</v>
      </c>
      <c r="R435" s="78" t="str">
        <f>VLOOKUP(H435,'3-Productie normen'!A:L,12,FALSE)</f>
        <v>V</v>
      </c>
      <c r="S435" s="78"/>
      <c r="U435" s="41">
        <f t="shared" si="41"/>
        <v>630</v>
      </c>
    </row>
    <row r="436" spans="1:21" ht="14.1" customHeight="1">
      <c r="A436" s="54">
        <f t="shared" si="36"/>
        <v>436</v>
      </c>
      <c r="B436" s="72" t="s">
        <v>527</v>
      </c>
      <c r="C436" s="72"/>
      <c r="D436" s="413" t="s">
        <v>528</v>
      </c>
      <c r="E436" s="413" t="s">
        <v>545</v>
      </c>
      <c r="F436" s="73" t="s">
        <v>546</v>
      </c>
      <c r="G436" s="40" t="s">
        <v>220</v>
      </c>
      <c r="H436" s="40" t="s">
        <v>221</v>
      </c>
      <c r="I436" s="40" t="s">
        <v>218</v>
      </c>
      <c r="J436" s="74">
        <v>5.2</v>
      </c>
      <c r="K436" s="373">
        <f t="shared" si="37"/>
        <v>200</v>
      </c>
      <c r="L436" s="75">
        <v>200</v>
      </c>
      <c r="M436" s="75"/>
      <c r="N436" s="76" t="e">
        <f t="shared" si="38"/>
        <v>#DIV/0!</v>
      </c>
      <c r="O436" s="76">
        <f t="shared" si="39"/>
        <v>0</v>
      </c>
      <c r="P436" s="77">
        <f>IF(L436="nio",0,IF(L436&gt;0,VLOOKUP(H436,'3-Productie normen'!A:J,VLOOKUP(L436,'3-Productie normen'!$B$33:$C$38,2,FALSE),FALSE)))/VLOOKUP(B436,'2-Kosten per locatie'!$A$12:$C$27,3,FALSE)</f>
        <v>0</v>
      </c>
      <c r="Q436" s="77">
        <f t="shared" si="40"/>
        <v>0</v>
      </c>
      <c r="R436" s="78" t="str">
        <f>VLOOKUP(H436,'3-Productie normen'!A:L,12,FALSE)</f>
        <v>V</v>
      </c>
      <c r="S436" s="78"/>
      <c r="U436" s="41">
        <f t="shared" si="41"/>
        <v>1040</v>
      </c>
    </row>
    <row r="437" spans="1:21" ht="14.1" customHeight="1">
      <c r="A437" s="54">
        <f t="shared" si="36"/>
        <v>437</v>
      </c>
      <c r="B437" s="72" t="s">
        <v>527</v>
      </c>
      <c r="C437" s="72"/>
      <c r="D437" s="413" t="s">
        <v>528</v>
      </c>
      <c r="E437" s="413" t="s">
        <v>545</v>
      </c>
      <c r="F437" s="73" t="s">
        <v>546</v>
      </c>
      <c r="G437" s="40" t="s">
        <v>220</v>
      </c>
      <c r="H437" s="40" t="s">
        <v>221</v>
      </c>
      <c r="I437" s="40" t="s">
        <v>223</v>
      </c>
      <c r="J437" s="74">
        <v>5.8</v>
      </c>
      <c r="K437" s="373">
        <f t="shared" si="37"/>
        <v>200</v>
      </c>
      <c r="L437" s="75">
        <v>200</v>
      </c>
      <c r="M437" s="75"/>
      <c r="N437" s="76" t="e">
        <f t="shared" si="38"/>
        <v>#DIV/0!</v>
      </c>
      <c r="O437" s="76">
        <f t="shared" si="39"/>
        <v>0</v>
      </c>
      <c r="P437" s="77">
        <f>IF(L437="nio",0,IF(L437&gt;0,VLOOKUP(H437,'3-Productie normen'!A:J,VLOOKUP(L437,'3-Productie normen'!$B$33:$C$38,2,FALSE),FALSE)))/VLOOKUP(B437,'2-Kosten per locatie'!$A$12:$C$27,3,FALSE)</f>
        <v>0</v>
      </c>
      <c r="Q437" s="77">
        <f t="shared" si="40"/>
        <v>0</v>
      </c>
      <c r="R437" s="78" t="str">
        <f>VLOOKUP(H437,'3-Productie normen'!A:L,12,FALSE)</f>
        <v>V</v>
      </c>
      <c r="S437" s="78"/>
      <c r="U437" s="41">
        <f t="shared" si="41"/>
        <v>1160</v>
      </c>
    </row>
    <row r="438" spans="1:21" ht="14.1" customHeight="1">
      <c r="A438" s="54">
        <f t="shared" si="36"/>
        <v>438</v>
      </c>
      <c r="B438" s="72" t="s">
        <v>527</v>
      </c>
      <c r="C438" s="72"/>
      <c r="D438" s="413" t="s">
        <v>528</v>
      </c>
      <c r="E438" s="413" t="s">
        <v>547</v>
      </c>
      <c r="F438" s="73" t="s">
        <v>548</v>
      </c>
      <c r="G438" s="40" t="s">
        <v>220</v>
      </c>
      <c r="H438" s="40" t="s">
        <v>221</v>
      </c>
      <c r="I438" s="40" t="s">
        <v>223</v>
      </c>
      <c r="J438" s="74">
        <v>17</v>
      </c>
      <c r="K438" s="373">
        <f t="shared" si="37"/>
        <v>200</v>
      </c>
      <c r="L438" s="75">
        <v>200</v>
      </c>
      <c r="M438" s="75"/>
      <c r="N438" s="76" t="e">
        <f t="shared" si="38"/>
        <v>#DIV/0!</v>
      </c>
      <c r="O438" s="76">
        <f t="shared" si="39"/>
        <v>0</v>
      </c>
      <c r="P438" s="77">
        <f>IF(L438="nio",0,IF(L438&gt;0,VLOOKUP(H438,'3-Productie normen'!A:J,VLOOKUP(L438,'3-Productie normen'!$B$33:$C$38,2,FALSE),FALSE)))/VLOOKUP(B438,'2-Kosten per locatie'!$A$12:$C$27,3,FALSE)</f>
        <v>0</v>
      </c>
      <c r="Q438" s="77">
        <f t="shared" si="40"/>
        <v>0</v>
      </c>
      <c r="R438" s="78" t="str">
        <f>VLOOKUP(H438,'3-Productie normen'!A:L,12,FALSE)</f>
        <v>V</v>
      </c>
      <c r="S438" s="78"/>
      <c r="U438" s="41">
        <f t="shared" si="41"/>
        <v>3400</v>
      </c>
    </row>
    <row r="439" spans="1:21" ht="14.1" customHeight="1">
      <c r="A439" s="54">
        <f t="shared" si="36"/>
        <v>439</v>
      </c>
      <c r="B439" s="72" t="s">
        <v>527</v>
      </c>
      <c r="C439" s="72"/>
      <c r="D439" s="413" t="s">
        <v>528</v>
      </c>
      <c r="E439" s="413" t="s">
        <v>238</v>
      </c>
      <c r="F439" s="73" t="s">
        <v>549</v>
      </c>
      <c r="G439" s="40" t="s">
        <v>220</v>
      </c>
      <c r="H439" s="40" t="s">
        <v>221</v>
      </c>
      <c r="I439" s="40" t="s">
        <v>218</v>
      </c>
      <c r="J439" s="74">
        <v>5.6</v>
      </c>
      <c r="K439" s="373">
        <f t="shared" si="37"/>
        <v>200</v>
      </c>
      <c r="L439" s="75">
        <v>200</v>
      </c>
      <c r="M439" s="75"/>
      <c r="N439" s="76" t="e">
        <f t="shared" si="38"/>
        <v>#DIV/0!</v>
      </c>
      <c r="O439" s="76">
        <f t="shared" si="39"/>
        <v>0</v>
      </c>
      <c r="P439" s="77">
        <f>IF(L439="nio",0,IF(L439&gt;0,VLOOKUP(H439,'3-Productie normen'!A:J,VLOOKUP(L439,'3-Productie normen'!$B$33:$C$38,2,FALSE),FALSE)))/VLOOKUP(B439,'2-Kosten per locatie'!$A$12:$C$27,3,FALSE)</f>
        <v>0</v>
      </c>
      <c r="Q439" s="77">
        <f t="shared" si="40"/>
        <v>0</v>
      </c>
      <c r="R439" s="78" t="str">
        <f>VLOOKUP(H439,'3-Productie normen'!A:L,12,FALSE)</f>
        <v>V</v>
      </c>
      <c r="S439" s="78"/>
      <c r="U439" s="41">
        <f t="shared" si="41"/>
        <v>1120</v>
      </c>
    </row>
    <row r="440" spans="1:21" ht="14.1" customHeight="1">
      <c r="A440" s="54">
        <f t="shared" si="36"/>
        <v>440</v>
      </c>
      <c r="B440" s="72" t="s">
        <v>527</v>
      </c>
      <c r="C440" s="72"/>
      <c r="D440" s="413" t="s">
        <v>528</v>
      </c>
      <c r="E440" s="413" t="s">
        <v>545</v>
      </c>
      <c r="F440" s="73" t="s">
        <v>549</v>
      </c>
      <c r="G440" s="40" t="s">
        <v>220</v>
      </c>
      <c r="H440" s="40" t="s">
        <v>221</v>
      </c>
      <c r="I440" s="40" t="s">
        <v>223</v>
      </c>
      <c r="J440" s="85">
        <v>5.4</v>
      </c>
      <c r="K440" s="373">
        <f t="shared" si="37"/>
        <v>200</v>
      </c>
      <c r="L440" s="75">
        <v>200</v>
      </c>
      <c r="M440" s="75"/>
      <c r="N440" s="76" t="e">
        <f t="shared" si="38"/>
        <v>#DIV/0!</v>
      </c>
      <c r="O440" s="76">
        <f t="shared" si="39"/>
        <v>0</v>
      </c>
      <c r="P440" s="77">
        <f>IF(L440="nio",0,IF(L440&gt;0,VLOOKUP(H440,'3-Productie normen'!A:J,VLOOKUP(L440,'3-Productie normen'!$B$33:$C$38,2,FALSE),FALSE)))/VLOOKUP(B440,'2-Kosten per locatie'!$A$12:$C$27,3,FALSE)</f>
        <v>0</v>
      </c>
      <c r="Q440" s="77">
        <f t="shared" si="40"/>
        <v>0</v>
      </c>
      <c r="R440" s="78" t="str">
        <f>VLOOKUP(H440,'3-Productie normen'!A:L,12,FALSE)</f>
        <v>V</v>
      </c>
      <c r="S440" s="78"/>
      <c r="U440" s="41">
        <f t="shared" si="41"/>
        <v>1080</v>
      </c>
    </row>
    <row r="441" spans="1:21" ht="14.1" customHeight="1">
      <c r="A441" s="54">
        <f t="shared" si="36"/>
        <v>441</v>
      </c>
      <c r="B441" s="72" t="s">
        <v>550</v>
      </c>
      <c r="C441" s="72"/>
      <c r="D441" s="414" t="s">
        <v>551</v>
      </c>
      <c r="E441" s="414" t="s">
        <v>89</v>
      </c>
      <c r="F441" s="82">
        <v>1</v>
      </c>
      <c r="G441" s="83" t="s">
        <v>251</v>
      </c>
      <c r="H441" s="83" t="s">
        <v>90</v>
      </c>
      <c r="I441" s="83" t="s">
        <v>222</v>
      </c>
      <c r="J441" s="74">
        <v>13.32</v>
      </c>
      <c r="K441" s="373">
        <f t="shared" si="37"/>
        <v>200</v>
      </c>
      <c r="L441" s="75">
        <v>200</v>
      </c>
      <c r="M441" s="75"/>
      <c r="N441" s="76" t="e">
        <f t="shared" si="38"/>
        <v>#DIV/0!</v>
      </c>
      <c r="O441" s="76">
        <f t="shared" si="39"/>
        <v>0</v>
      </c>
      <c r="P441" s="77">
        <f>IF(L441="nio",0,IF(L441&gt;0,VLOOKUP(H441,'3-Productie normen'!A:J,VLOOKUP(L441,'3-Productie normen'!$B$33:$C$38,2,FALSE),FALSE)))/VLOOKUP(B441,'2-Kosten per locatie'!$A$12:$C$27,3,FALSE)</f>
        <v>0</v>
      </c>
      <c r="Q441" s="77">
        <f t="shared" si="40"/>
        <v>0</v>
      </c>
      <c r="R441" s="78" t="str">
        <f>VLOOKUP(H441,'3-Productie normen'!A:L,12,FALSE)</f>
        <v>V</v>
      </c>
      <c r="S441" s="78"/>
      <c r="U441" s="41">
        <f t="shared" si="41"/>
        <v>2664</v>
      </c>
    </row>
    <row r="442" spans="1:21" ht="14.1" customHeight="1">
      <c r="A442" s="54">
        <f t="shared" si="36"/>
        <v>442</v>
      </c>
      <c r="B442" s="72" t="s">
        <v>550</v>
      </c>
      <c r="C442" s="72"/>
      <c r="D442" s="413" t="s">
        <v>551</v>
      </c>
      <c r="E442" s="413" t="s">
        <v>89</v>
      </c>
      <c r="F442" s="73">
        <v>2</v>
      </c>
      <c r="G442" s="40" t="s">
        <v>252</v>
      </c>
      <c r="H442" s="40" t="s">
        <v>230</v>
      </c>
      <c r="I442" s="40" t="s">
        <v>267</v>
      </c>
      <c r="J442" s="74">
        <v>34.56</v>
      </c>
      <c r="K442" s="373">
        <f t="shared" si="37"/>
        <v>200</v>
      </c>
      <c r="L442" s="75">
        <v>200</v>
      </c>
      <c r="M442" s="75"/>
      <c r="N442" s="76" t="e">
        <f t="shared" si="38"/>
        <v>#DIV/0!</v>
      </c>
      <c r="O442" s="76">
        <f t="shared" si="39"/>
        <v>0</v>
      </c>
      <c r="P442" s="77">
        <f>IF(L442="nio",0,IF(L442&gt;0,VLOOKUP(H442,'3-Productie normen'!A:J,VLOOKUP(L442,'3-Productie normen'!$B$33:$C$38,2,FALSE),FALSE)))/VLOOKUP(B442,'2-Kosten per locatie'!$A$12:$C$27,3,FALSE)</f>
        <v>0</v>
      </c>
      <c r="Q442" s="77">
        <f t="shared" si="40"/>
        <v>0</v>
      </c>
      <c r="R442" s="78" t="str">
        <f>VLOOKUP(H442,'3-Productie normen'!A:L,12,FALSE)</f>
        <v>V</v>
      </c>
      <c r="S442" s="78"/>
      <c r="U442" s="41">
        <f t="shared" si="41"/>
        <v>6912</v>
      </c>
    </row>
    <row r="443" spans="1:21" ht="14.1" customHeight="1">
      <c r="A443" s="54">
        <f t="shared" si="36"/>
        <v>443</v>
      </c>
      <c r="B443" s="72" t="s">
        <v>550</v>
      </c>
      <c r="C443" s="72"/>
      <c r="D443" s="413" t="s">
        <v>551</v>
      </c>
      <c r="E443" s="413" t="s">
        <v>89</v>
      </c>
      <c r="F443" s="73">
        <v>3</v>
      </c>
      <c r="G443" s="40" t="s">
        <v>17</v>
      </c>
      <c r="H443" s="40" t="s">
        <v>17</v>
      </c>
      <c r="I443" s="40" t="s">
        <v>248</v>
      </c>
      <c r="J443" s="74">
        <v>32.85</v>
      </c>
      <c r="K443" s="373">
        <f t="shared" si="37"/>
        <v>200</v>
      </c>
      <c r="L443" s="75">
        <v>200</v>
      </c>
      <c r="M443" s="75"/>
      <c r="N443" s="76" t="e">
        <f t="shared" si="38"/>
        <v>#DIV/0!</v>
      </c>
      <c r="O443" s="76">
        <f t="shared" si="39"/>
        <v>0</v>
      </c>
      <c r="P443" s="77">
        <f>IF(L443="nio",0,IF(L443&gt;0,VLOOKUP(H443,'3-Productie normen'!A:J,VLOOKUP(L443,'3-Productie normen'!$B$33:$C$38,2,FALSE),FALSE)))/VLOOKUP(B443,'2-Kosten per locatie'!$A$12:$C$27,3,FALSE)</f>
        <v>0</v>
      </c>
      <c r="Q443" s="77">
        <f t="shared" si="40"/>
        <v>0</v>
      </c>
      <c r="R443" s="78" t="str">
        <f>VLOOKUP(H443,'3-Productie normen'!A:L,12,FALSE)</f>
        <v>V</v>
      </c>
      <c r="S443" s="78"/>
      <c r="U443" s="41">
        <f t="shared" si="41"/>
        <v>6570</v>
      </c>
    </row>
    <row r="444" spans="1:21" ht="14.1" customHeight="1">
      <c r="A444" s="54">
        <f t="shared" si="36"/>
        <v>444</v>
      </c>
      <c r="B444" s="72" t="s">
        <v>550</v>
      </c>
      <c r="C444" s="72"/>
      <c r="D444" s="413" t="s">
        <v>551</v>
      </c>
      <c r="E444" s="413" t="s">
        <v>89</v>
      </c>
      <c r="F444" s="73">
        <v>4</v>
      </c>
      <c r="G444" s="40" t="s">
        <v>17</v>
      </c>
      <c r="H444" s="40" t="s">
        <v>17</v>
      </c>
      <c r="I444" s="40" t="s">
        <v>248</v>
      </c>
      <c r="J444" s="74">
        <v>32.85</v>
      </c>
      <c r="K444" s="373">
        <f t="shared" si="37"/>
        <v>200</v>
      </c>
      <c r="L444" s="75">
        <v>200</v>
      </c>
      <c r="M444" s="75"/>
      <c r="N444" s="76" t="e">
        <f t="shared" si="38"/>
        <v>#DIV/0!</v>
      </c>
      <c r="O444" s="76">
        <f t="shared" si="39"/>
        <v>0</v>
      </c>
      <c r="P444" s="77">
        <f>IF(L444="nio",0,IF(L444&gt;0,VLOOKUP(H444,'3-Productie normen'!A:J,VLOOKUP(L444,'3-Productie normen'!$B$33:$C$38,2,FALSE),FALSE)))/VLOOKUP(B444,'2-Kosten per locatie'!$A$12:$C$27,3,FALSE)</f>
        <v>0</v>
      </c>
      <c r="Q444" s="77">
        <f t="shared" si="40"/>
        <v>0</v>
      </c>
      <c r="R444" s="78" t="str">
        <f>VLOOKUP(H444,'3-Productie normen'!A:L,12,FALSE)</f>
        <v>V</v>
      </c>
      <c r="S444" s="78"/>
      <c r="U444" s="41">
        <f t="shared" si="41"/>
        <v>6570</v>
      </c>
    </row>
    <row r="445" spans="1:21" ht="14.1" customHeight="1">
      <c r="A445" s="54">
        <f t="shared" si="36"/>
        <v>445</v>
      </c>
      <c r="B445" s="72" t="s">
        <v>550</v>
      </c>
      <c r="C445" s="72"/>
      <c r="D445" s="413" t="s">
        <v>551</v>
      </c>
      <c r="E445" s="413" t="s">
        <v>89</v>
      </c>
      <c r="F445" s="73">
        <v>5</v>
      </c>
      <c r="G445" s="40" t="s">
        <v>169</v>
      </c>
      <c r="H445" s="72" t="s">
        <v>169</v>
      </c>
      <c r="I445" s="40" t="s">
        <v>267</v>
      </c>
      <c r="J445" s="74">
        <v>21.37</v>
      </c>
      <c r="K445" s="373">
        <f t="shared" si="37"/>
        <v>200</v>
      </c>
      <c r="L445" s="75">
        <v>200</v>
      </c>
      <c r="M445" s="75"/>
      <c r="N445" s="76" t="e">
        <f t="shared" si="38"/>
        <v>#DIV/0!</v>
      </c>
      <c r="O445" s="76">
        <f t="shared" si="39"/>
        <v>0</v>
      </c>
      <c r="P445" s="77">
        <f>IF(L445="nio",0,IF(L445&gt;0,VLOOKUP(H445,'3-Productie normen'!A:J,VLOOKUP(L445,'3-Productie normen'!$B$33:$C$38,2,FALSE),FALSE)))/VLOOKUP(B445,'2-Kosten per locatie'!$A$12:$C$27,3,FALSE)</f>
        <v>0</v>
      </c>
      <c r="Q445" s="77">
        <f t="shared" si="40"/>
        <v>0</v>
      </c>
      <c r="R445" s="78" t="str">
        <f>VLOOKUP(H445,'3-Productie normen'!A:L,12,FALSE)</f>
        <v>B</v>
      </c>
      <c r="S445" s="78"/>
      <c r="U445" s="41">
        <f t="shared" si="41"/>
        <v>4274</v>
      </c>
    </row>
    <row r="446" spans="1:21" ht="14.1" customHeight="1">
      <c r="A446" s="54">
        <f t="shared" si="36"/>
        <v>446</v>
      </c>
      <c r="B446" s="72" t="s">
        <v>550</v>
      </c>
      <c r="C446" s="72"/>
      <c r="D446" s="413" t="s">
        <v>551</v>
      </c>
      <c r="E446" s="413" t="s">
        <v>89</v>
      </c>
      <c r="F446" s="73" t="s">
        <v>416</v>
      </c>
      <c r="G446" s="40" t="s">
        <v>225</v>
      </c>
      <c r="H446" s="40" t="s">
        <v>225</v>
      </c>
      <c r="I446" s="40" t="s">
        <v>267</v>
      </c>
      <c r="J446" s="74">
        <v>63.66</v>
      </c>
      <c r="K446" s="373">
        <f t="shared" si="37"/>
        <v>40</v>
      </c>
      <c r="L446" s="75">
        <v>40</v>
      </c>
      <c r="M446" s="75"/>
      <c r="N446" s="76" t="e">
        <f t="shared" si="38"/>
        <v>#DIV/0!</v>
      </c>
      <c r="O446" s="76">
        <f t="shared" si="39"/>
        <v>0</v>
      </c>
      <c r="P446" s="77">
        <f>IF(L446="nio",0,IF(L446&gt;0,VLOOKUP(H446,'3-Productie normen'!A:J,VLOOKUP(L446,'3-Productie normen'!$B$33:$C$38,2,FALSE),FALSE)))/VLOOKUP(B446,'2-Kosten per locatie'!$A$12:$C$27,3,FALSE)</f>
        <v>0</v>
      </c>
      <c r="Q446" s="77">
        <f t="shared" si="40"/>
        <v>0</v>
      </c>
      <c r="R446" s="78" t="str">
        <f>VLOOKUP(H446,'3-Productie normen'!A:L,12,FALSE)</f>
        <v>V</v>
      </c>
      <c r="S446" s="78"/>
      <c r="U446" s="41">
        <f t="shared" si="41"/>
        <v>2546.3999999999996</v>
      </c>
    </row>
    <row r="447" spans="1:21" ht="14.1" customHeight="1">
      <c r="A447" s="54">
        <f t="shared" si="36"/>
        <v>447</v>
      </c>
      <c r="B447" s="72" t="s">
        <v>550</v>
      </c>
      <c r="C447" s="72"/>
      <c r="D447" s="413" t="s">
        <v>551</v>
      </c>
      <c r="E447" s="413" t="s">
        <v>89</v>
      </c>
      <c r="F447" s="73" t="s">
        <v>417</v>
      </c>
      <c r="G447" s="40" t="s">
        <v>169</v>
      </c>
      <c r="H447" s="72" t="s">
        <v>169</v>
      </c>
      <c r="I447" s="40" t="s">
        <v>267</v>
      </c>
      <c r="J447" s="74">
        <v>11.44</v>
      </c>
      <c r="K447" s="373">
        <f t="shared" si="37"/>
        <v>40</v>
      </c>
      <c r="L447" s="75">
        <v>40</v>
      </c>
      <c r="M447" s="75"/>
      <c r="N447" s="76" t="e">
        <f t="shared" si="38"/>
        <v>#DIV/0!</v>
      </c>
      <c r="O447" s="76">
        <f t="shared" si="39"/>
        <v>0</v>
      </c>
      <c r="P447" s="77">
        <f>IF(L447="nio",0,IF(L447&gt;0,VLOOKUP(H447,'3-Productie normen'!A:J,VLOOKUP(L447,'3-Productie normen'!$B$33:$C$38,2,FALSE),FALSE)))/VLOOKUP(B447,'2-Kosten per locatie'!$A$12:$C$27,3,FALSE)</f>
        <v>0</v>
      </c>
      <c r="Q447" s="77">
        <f t="shared" si="40"/>
        <v>0</v>
      </c>
      <c r="R447" s="78" t="str">
        <f>VLOOKUP(H447,'3-Productie normen'!A:L,12,FALSE)</f>
        <v>B</v>
      </c>
      <c r="S447" s="78"/>
      <c r="U447" s="41">
        <f t="shared" si="41"/>
        <v>457.59999999999997</v>
      </c>
    </row>
    <row r="448" spans="1:21" ht="14.1" customHeight="1">
      <c r="A448" s="54">
        <f t="shared" si="36"/>
        <v>448</v>
      </c>
      <c r="B448" s="72" t="s">
        <v>550</v>
      </c>
      <c r="C448" s="72"/>
      <c r="D448" s="413" t="s">
        <v>551</v>
      </c>
      <c r="E448" s="413" t="s">
        <v>89</v>
      </c>
      <c r="F448" s="73" t="s">
        <v>552</v>
      </c>
      <c r="G448" s="40" t="s">
        <v>17</v>
      </c>
      <c r="H448" s="40" t="s">
        <v>17</v>
      </c>
      <c r="I448" s="40" t="s">
        <v>254</v>
      </c>
      <c r="J448" s="74">
        <v>10.65</v>
      </c>
      <c r="K448" s="373">
        <f t="shared" si="37"/>
        <v>200</v>
      </c>
      <c r="L448" s="75">
        <v>200</v>
      </c>
      <c r="M448" s="75"/>
      <c r="N448" s="76" t="e">
        <f t="shared" si="38"/>
        <v>#DIV/0!</v>
      </c>
      <c r="O448" s="76">
        <f t="shared" si="39"/>
        <v>0</v>
      </c>
      <c r="P448" s="77">
        <f>IF(L448="nio",0,IF(L448&gt;0,VLOOKUP(H448,'3-Productie normen'!A:J,VLOOKUP(L448,'3-Productie normen'!$B$33:$C$38,2,FALSE),FALSE)))/VLOOKUP(B448,'2-Kosten per locatie'!$A$12:$C$27,3,FALSE)</f>
        <v>0</v>
      </c>
      <c r="Q448" s="77">
        <f t="shared" si="40"/>
        <v>0</v>
      </c>
      <c r="R448" s="78" t="str">
        <f>VLOOKUP(H448,'3-Productie normen'!A:L,12,FALSE)</f>
        <v>V</v>
      </c>
      <c r="S448" s="78"/>
      <c r="U448" s="41">
        <f t="shared" si="41"/>
        <v>2130</v>
      </c>
    </row>
    <row r="449" spans="1:21" ht="14.1" customHeight="1">
      <c r="A449" s="54">
        <f t="shared" si="36"/>
        <v>449</v>
      </c>
      <c r="B449" s="72" t="s">
        <v>550</v>
      </c>
      <c r="C449" s="72"/>
      <c r="D449" s="413" t="s">
        <v>551</v>
      </c>
      <c r="E449" s="413" t="s">
        <v>89</v>
      </c>
      <c r="F449" s="73" t="s">
        <v>553</v>
      </c>
      <c r="G449" s="40" t="s">
        <v>251</v>
      </c>
      <c r="H449" s="40" t="s">
        <v>90</v>
      </c>
      <c r="I449" s="40" t="s">
        <v>222</v>
      </c>
      <c r="J449" s="74">
        <v>8.42</v>
      </c>
      <c r="K449" s="373">
        <f t="shared" si="37"/>
        <v>200</v>
      </c>
      <c r="L449" s="75">
        <v>200</v>
      </c>
      <c r="M449" s="75"/>
      <c r="N449" s="76" t="e">
        <f t="shared" si="38"/>
        <v>#DIV/0!</v>
      </c>
      <c r="O449" s="76">
        <f t="shared" si="39"/>
        <v>0</v>
      </c>
      <c r="P449" s="77">
        <f>IF(L449="nio",0,IF(L449&gt;0,VLOOKUP(H449,'3-Productie normen'!A:J,VLOOKUP(L449,'3-Productie normen'!$B$33:$C$38,2,FALSE),FALSE)))/VLOOKUP(B449,'2-Kosten per locatie'!$A$12:$C$27,3,FALSE)</f>
        <v>0</v>
      </c>
      <c r="Q449" s="77">
        <f t="shared" si="40"/>
        <v>0</v>
      </c>
      <c r="R449" s="78" t="str">
        <f>VLOOKUP(H449,'3-Productie normen'!A:L,12,FALSE)</f>
        <v>V</v>
      </c>
      <c r="S449" s="78"/>
      <c r="U449" s="41">
        <f t="shared" si="41"/>
        <v>1684</v>
      </c>
    </row>
    <row r="450" spans="1:21" ht="14.1" customHeight="1">
      <c r="A450" s="54">
        <f t="shared" si="36"/>
        <v>450</v>
      </c>
      <c r="B450" s="72" t="s">
        <v>550</v>
      </c>
      <c r="C450" s="72"/>
      <c r="D450" s="413" t="s">
        <v>551</v>
      </c>
      <c r="E450" s="413" t="s">
        <v>89</v>
      </c>
      <c r="F450" s="73" t="s">
        <v>554</v>
      </c>
      <c r="G450" s="40" t="s">
        <v>256</v>
      </c>
      <c r="H450" s="330" t="s">
        <v>98</v>
      </c>
      <c r="I450" s="40" t="s">
        <v>254</v>
      </c>
      <c r="J450" s="74">
        <v>4.21</v>
      </c>
      <c r="K450" s="373">
        <f t="shared" si="37"/>
        <v>0</v>
      </c>
      <c r="L450" s="75" t="s">
        <v>98</v>
      </c>
      <c r="M450" s="75"/>
      <c r="N450" s="76">
        <f t="shared" si="38"/>
        <v>0</v>
      </c>
      <c r="O450" s="76">
        <f t="shared" si="39"/>
        <v>0</v>
      </c>
      <c r="P450" s="77">
        <f>IF(L450="nio",0,IF(L450&gt;0,VLOOKUP(H450,'3-Productie normen'!A:J,VLOOKUP(L450,'3-Productie normen'!$B$33:$C$38,2,FALSE),FALSE)))/VLOOKUP(B450,'2-Kosten per locatie'!$A$12:$C$27,3,FALSE)</f>
        <v>0</v>
      </c>
      <c r="Q450" s="77">
        <f t="shared" si="40"/>
        <v>0</v>
      </c>
      <c r="R450" s="78">
        <f>VLOOKUP(H450,'3-Productie normen'!A:L,12,FALSE)</f>
        <v>0</v>
      </c>
      <c r="S450" s="78"/>
      <c r="U450" s="41">
        <f t="shared" si="41"/>
        <v>0</v>
      </c>
    </row>
    <row r="451" spans="1:21" ht="14.1" customHeight="1">
      <c r="A451" s="54">
        <f t="shared" ref="A451:A514" si="42">A450+1</f>
        <v>451</v>
      </c>
      <c r="B451" s="72" t="s">
        <v>550</v>
      </c>
      <c r="C451" s="72"/>
      <c r="D451" s="413" t="s">
        <v>551</v>
      </c>
      <c r="E451" s="413" t="s">
        <v>89</v>
      </c>
      <c r="F451" s="73">
        <v>11</v>
      </c>
      <c r="G451" s="40" t="s">
        <v>252</v>
      </c>
      <c r="H451" s="40" t="s">
        <v>230</v>
      </c>
      <c r="I451" s="40" t="s">
        <v>267</v>
      </c>
      <c r="J451" s="74">
        <v>187.97</v>
      </c>
      <c r="K451" s="373">
        <f t="shared" si="37"/>
        <v>200</v>
      </c>
      <c r="L451" s="75">
        <v>200</v>
      </c>
      <c r="M451" s="75"/>
      <c r="N451" s="76" t="e">
        <f t="shared" si="38"/>
        <v>#DIV/0!</v>
      </c>
      <c r="O451" s="76">
        <f t="shared" si="39"/>
        <v>0</v>
      </c>
      <c r="P451" s="77">
        <f>IF(L451="nio",0,IF(L451&gt;0,VLOOKUP(H451,'3-Productie normen'!A:J,VLOOKUP(L451,'3-Productie normen'!$B$33:$C$38,2,FALSE),FALSE)))/VLOOKUP(B451,'2-Kosten per locatie'!$A$12:$C$27,3,FALSE)</f>
        <v>0</v>
      </c>
      <c r="Q451" s="77">
        <f t="shared" si="40"/>
        <v>0</v>
      </c>
      <c r="R451" s="78" t="str">
        <f>VLOOKUP(H451,'3-Productie normen'!A:L,12,FALSE)</f>
        <v>V</v>
      </c>
      <c r="S451" s="78"/>
      <c r="U451" s="41">
        <f t="shared" si="41"/>
        <v>37594</v>
      </c>
    </row>
    <row r="452" spans="1:21" ht="14.1" customHeight="1">
      <c r="A452" s="54">
        <f t="shared" si="42"/>
        <v>452</v>
      </c>
      <c r="B452" s="72" t="s">
        <v>550</v>
      </c>
      <c r="C452" s="72"/>
      <c r="D452" s="413" t="s">
        <v>551</v>
      </c>
      <c r="E452" s="413" t="s">
        <v>89</v>
      </c>
      <c r="F452" s="73">
        <v>12</v>
      </c>
      <c r="G452" s="40" t="s">
        <v>257</v>
      </c>
      <c r="H452" s="40" t="s">
        <v>170</v>
      </c>
      <c r="I452" s="40" t="s">
        <v>254</v>
      </c>
      <c r="J452" s="74">
        <v>4.87</v>
      </c>
      <c r="K452" s="373">
        <f t="shared" si="37"/>
        <v>200</v>
      </c>
      <c r="L452" s="75">
        <v>200</v>
      </c>
      <c r="M452" s="75"/>
      <c r="N452" s="76" t="e">
        <f t="shared" si="38"/>
        <v>#DIV/0!</v>
      </c>
      <c r="O452" s="76">
        <f t="shared" si="39"/>
        <v>0</v>
      </c>
      <c r="P452" s="77">
        <f>IF(L452="nio",0,IF(L452&gt;0,VLOOKUP(H452,'3-Productie normen'!A:J,VLOOKUP(L452,'3-Productie normen'!$B$33:$C$38,2,FALSE),FALSE)))/VLOOKUP(B452,'2-Kosten per locatie'!$A$12:$C$27,3,FALSE)</f>
        <v>0</v>
      </c>
      <c r="Q452" s="77">
        <f t="shared" si="40"/>
        <v>0</v>
      </c>
      <c r="R452" s="78" t="str">
        <f>VLOOKUP(H452,'3-Productie normen'!A:L,12,FALSE)</f>
        <v>V</v>
      </c>
      <c r="S452" s="78"/>
      <c r="U452" s="41">
        <f t="shared" si="41"/>
        <v>974</v>
      </c>
    </row>
    <row r="453" spans="1:21" ht="14.1" customHeight="1">
      <c r="A453" s="54">
        <f t="shared" si="42"/>
        <v>453</v>
      </c>
      <c r="B453" s="72" t="s">
        <v>550</v>
      </c>
      <c r="C453" s="72"/>
      <c r="D453" s="413" t="s">
        <v>551</v>
      </c>
      <c r="E453" s="413" t="s">
        <v>89</v>
      </c>
      <c r="F453" s="73">
        <v>13</v>
      </c>
      <c r="G453" s="40" t="s">
        <v>256</v>
      </c>
      <c r="H453" s="330" t="s">
        <v>98</v>
      </c>
      <c r="I453" s="40" t="s">
        <v>254</v>
      </c>
      <c r="J453" s="74">
        <v>2.5</v>
      </c>
      <c r="K453" s="373">
        <f t="shared" si="37"/>
        <v>0</v>
      </c>
      <c r="L453" s="75" t="s">
        <v>98</v>
      </c>
      <c r="M453" s="75"/>
      <c r="N453" s="76">
        <f t="shared" si="38"/>
        <v>0</v>
      </c>
      <c r="O453" s="76">
        <f t="shared" si="39"/>
        <v>0</v>
      </c>
      <c r="P453" s="77">
        <f>IF(L453="nio",0,IF(L453&gt;0,VLOOKUP(H453,'3-Productie normen'!A:J,VLOOKUP(L453,'3-Productie normen'!$B$33:$C$38,2,FALSE),FALSE)))/VLOOKUP(B453,'2-Kosten per locatie'!$A$12:$C$27,3,FALSE)</f>
        <v>0</v>
      </c>
      <c r="Q453" s="77">
        <f t="shared" si="40"/>
        <v>0</v>
      </c>
      <c r="R453" s="78">
        <f>VLOOKUP(H453,'3-Productie normen'!A:L,12,FALSE)</f>
        <v>0</v>
      </c>
      <c r="S453" s="78"/>
      <c r="U453" s="41">
        <f t="shared" si="41"/>
        <v>0</v>
      </c>
    </row>
    <row r="454" spans="1:21" ht="14.1" customHeight="1">
      <c r="A454" s="54">
        <f t="shared" si="42"/>
        <v>454</v>
      </c>
      <c r="B454" s="72" t="s">
        <v>550</v>
      </c>
      <c r="C454" s="72"/>
      <c r="D454" s="413" t="s">
        <v>551</v>
      </c>
      <c r="E454" s="413" t="s">
        <v>89</v>
      </c>
      <c r="F454" s="73">
        <v>14</v>
      </c>
      <c r="G454" s="40" t="s">
        <v>17</v>
      </c>
      <c r="H454" s="40" t="s">
        <v>17</v>
      </c>
      <c r="I454" s="40" t="s">
        <v>254</v>
      </c>
      <c r="J454" s="74">
        <v>3.49</v>
      </c>
      <c r="K454" s="373">
        <f t="shared" si="37"/>
        <v>200</v>
      </c>
      <c r="L454" s="75">
        <v>200</v>
      </c>
      <c r="M454" s="75"/>
      <c r="N454" s="76" t="e">
        <f t="shared" si="38"/>
        <v>#DIV/0!</v>
      </c>
      <c r="O454" s="76">
        <f t="shared" si="39"/>
        <v>0</v>
      </c>
      <c r="P454" s="77">
        <f>IF(L454="nio",0,IF(L454&gt;0,VLOOKUP(H454,'3-Productie normen'!A:J,VLOOKUP(L454,'3-Productie normen'!$B$33:$C$38,2,FALSE),FALSE)))/VLOOKUP(B454,'2-Kosten per locatie'!$A$12:$C$27,3,FALSE)</f>
        <v>0</v>
      </c>
      <c r="Q454" s="77">
        <f t="shared" si="40"/>
        <v>0</v>
      </c>
      <c r="R454" s="78" t="str">
        <f>VLOOKUP(H454,'3-Productie normen'!A:L,12,FALSE)</f>
        <v>V</v>
      </c>
      <c r="S454" s="78"/>
      <c r="U454" s="41">
        <f t="shared" si="41"/>
        <v>698</v>
      </c>
    </row>
    <row r="455" spans="1:21" ht="14.1" customHeight="1">
      <c r="A455" s="54">
        <f t="shared" si="42"/>
        <v>455</v>
      </c>
      <c r="B455" s="72" t="s">
        <v>550</v>
      </c>
      <c r="C455" s="72"/>
      <c r="D455" s="413" t="s">
        <v>551</v>
      </c>
      <c r="E455" s="413" t="s">
        <v>89</v>
      </c>
      <c r="F455" s="73">
        <v>15</v>
      </c>
      <c r="G455" s="40" t="s">
        <v>232</v>
      </c>
      <c r="H455" s="72" t="s">
        <v>232</v>
      </c>
      <c r="I455" s="40" t="s">
        <v>254</v>
      </c>
      <c r="J455" s="74">
        <v>68.05</v>
      </c>
      <c r="K455" s="373">
        <f t="shared" si="37"/>
        <v>200</v>
      </c>
      <c r="L455" s="75">
        <v>200</v>
      </c>
      <c r="M455" s="75"/>
      <c r="N455" s="76" t="e">
        <f t="shared" si="38"/>
        <v>#DIV/0!</v>
      </c>
      <c r="O455" s="76">
        <f t="shared" si="39"/>
        <v>0</v>
      </c>
      <c r="P455" s="77">
        <f>IF(L455="nio",0,IF(L455&gt;0,VLOOKUP(H455,'3-Productie normen'!A:J,VLOOKUP(L455,'3-Productie normen'!$B$33:$C$38,2,FALSE),FALSE)))/VLOOKUP(B455,'2-Kosten per locatie'!$A$12:$C$27,3,FALSE)</f>
        <v>0</v>
      </c>
      <c r="Q455" s="77">
        <f t="shared" si="40"/>
        <v>0</v>
      </c>
      <c r="R455" s="78" t="str">
        <f>VLOOKUP(H455,'3-Productie normen'!A:L,12,FALSE)</f>
        <v>V</v>
      </c>
      <c r="S455" s="78"/>
      <c r="U455" s="41">
        <f t="shared" si="41"/>
        <v>13610</v>
      </c>
    </row>
    <row r="456" spans="1:21" ht="14.1" customHeight="1">
      <c r="A456" s="54">
        <f t="shared" si="42"/>
        <v>456</v>
      </c>
      <c r="B456" s="72" t="s">
        <v>550</v>
      </c>
      <c r="C456" s="72"/>
      <c r="D456" s="413" t="s">
        <v>551</v>
      </c>
      <c r="E456" s="413" t="s">
        <v>89</v>
      </c>
      <c r="F456" s="73">
        <v>16</v>
      </c>
      <c r="G456" s="40" t="s">
        <v>232</v>
      </c>
      <c r="H456" s="72" t="s">
        <v>232</v>
      </c>
      <c r="I456" s="40" t="s">
        <v>267</v>
      </c>
      <c r="J456" s="74">
        <v>57.34</v>
      </c>
      <c r="K456" s="373">
        <f t="shared" si="37"/>
        <v>200</v>
      </c>
      <c r="L456" s="75">
        <v>200</v>
      </c>
      <c r="M456" s="75"/>
      <c r="N456" s="76" t="e">
        <f t="shared" si="38"/>
        <v>#DIV/0!</v>
      </c>
      <c r="O456" s="76">
        <f t="shared" si="39"/>
        <v>0</v>
      </c>
      <c r="P456" s="77">
        <f>IF(L456="nio",0,IF(L456&gt;0,VLOOKUP(H456,'3-Productie normen'!A:J,VLOOKUP(L456,'3-Productie normen'!$B$33:$C$38,2,FALSE),FALSE)))/VLOOKUP(B456,'2-Kosten per locatie'!$A$12:$C$27,3,FALSE)</f>
        <v>0</v>
      </c>
      <c r="Q456" s="77">
        <f t="shared" si="40"/>
        <v>0</v>
      </c>
      <c r="R456" s="78" t="str">
        <f>VLOOKUP(H456,'3-Productie normen'!A:L,12,FALSE)</f>
        <v>V</v>
      </c>
      <c r="S456" s="78"/>
      <c r="U456" s="41">
        <f t="shared" si="41"/>
        <v>11468</v>
      </c>
    </row>
    <row r="457" spans="1:21" ht="14.1" customHeight="1">
      <c r="A457" s="54">
        <f t="shared" si="42"/>
        <v>457</v>
      </c>
      <c r="B457" s="72" t="s">
        <v>550</v>
      </c>
      <c r="C457" s="72"/>
      <c r="D457" s="413" t="s">
        <v>551</v>
      </c>
      <c r="E457" s="413" t="s">
        <v>89</v>
      </c>
      <c r="F457" s="73">
        <v>17</v>
      </c>
      <c r="G457" s="40" t="s">
        <v>17</v>
      </c>
      <c r="H457" s="40" t="s">
        <v>17</v>
      </c>
      <c r="I457" s="40" t="s">
        <v>254</v>
      </c>
      <c r="J457" s="74">
        <v>4.99</v>
      </c>
      <c r="K457" s="373">
        <f t="shared" si="37"/>
        <v>200</v>
      </c>
      <c r="L457" s="75">
        <v>200</v>
      </c>
      <c r="M457" s="75"/>
      <c r="N457" s="76" t="e">
        <f t="shared" si="38"/>
        <v>#DIV/0!</v>
      </c>
      <c r="O457" s="76">
        <f t="shared" si="39"/>
        <v>0</v>
      </c>
      <c r="P457" s="77">
        <f>IF(L457="nio",0,IF(L457&gt;0,VLOOKUP(H457,'3-Productie normen'!A:J,VLOOKUP(L457,'3-Productie normen'!$B$33:$C$38,2,FALSE),FALSE)))/VLOOKUP(B457,'2-Kosten per locatie'!$A$12:$C$27,3,FALSE)</f>
        <v>0</v>
      </c>
      <c r="Q457" s="77">
        <f t="shared" si="40"/>
        <v>0</v>
      </c>
      <c r="R457" s="78" t="str">
        <f>VLOOKUP(H457,'3-Productie normen'!A:L,12,FALSE)</f>
        <v>V</v>
      </c>
      <c r="S457" s="78"/>
      <c r="U457" s="41">
        <f t="shared" si="41"/>
        <v>998</v>
      </c>
    </row>
    <row r="458" spans="1:21" ht="14.1" customHeight="1">
      <c r="A458" s="54">
        <f t="shared" si="42"/>
        <v>458</v>
      </c>
      <c r="B458" s="72" t="s">
        <v>550</v>
      </c>
      <c r="C458" s="72"/>
      <c r="D458" s="413" t="s">
        <v>551</v>
      </c>
      <c r="E458" s="413" t="s">
        <v>89</v>
      </c>
      <c r="F458" s="73">
        <v>18</v>
      </c>
      <c r="G458" s="40" t="s">
        <v>232</v>
      </c>
      <c r="H458" s="72" t="s">
        <v>232</v>
      </c>
      <c r="I458" s="40" t="s">
        <v>267</v>
      </c>
      <c r="J458" s="74">
        <v>57.34</v>
      </c>
      <c r="K458" s="373">
        <f t="shared" ref="K458:K521" si="43">SUM(L458:M458)</f>
        <v>200</v>
      </c>
      <c r="L458" s="75">
        <v>200</v>
      </c>
      <c r="M458" s="75"/>
      <c r="N458" s="76" t="e">
        <f t="shared" ref="N458:N521" si="44">IF(L458="nio",0,IF(L458&gt;0,L458*J458/P458,0))</f>
        <v>#DIV/0!</v>
      </c>
      <c r="O458" s="76">
        <f t="shared" ref="O458:O521" si="45">IF(M458&gt;0,M458*J458/Q458,0)</f>
        <v>0</v>
      </c>
      <c r="P458" s="77">
        <f>IF(L458="nio",0,IF(L458&gt;0,VLOOKUP(H458,'3-Productie normen'!A:J,VLOOKUP(L458,'3-Productie normen'!$B$33:$C$38,2,FALSE),FALSE)))/VLOOKUP(B458,'2-Kosten per locatie'!$A$12:$C$27,3,FALSE)</f>
        <v>0</v>
      </c>
      <c r="Q458" s="77">
        <f t="shared" ref="Q458:Q521" si="46">IF(M458&gt;0,P458*$Q$8,0)</f>
        <v>0</v>
      </c>
      <c r="R458" s="78" t="str">
        <f>VLOOKUP(H458,'3-Productie normen'!A:L,12,FALSE)</f>
        <v>V</v>
      </c>
      <c r="S458" s="78"/>
      <c r="U458" s="41">
        <f t="shared" ref="U458:U521" si="47">K458*J458</f>
        <v>11468</v>
      </c>
    </row>
    <row r="459" spans="1:21" ht="14.1" customHeight="1">
      <c r="A459" s="54">
        <f t="shared" si="42"/>
        <v>459</v>
      </c>
      <c r="B459" s="72" t="s">
        <v>550</v>
      </c>
      <c r="C459" s="72"/>
      <c r="D459" s="413" t="s">
        <v>551</v>
      </c>
      <c r="E459" s="413" t="s">
        <v>89</v>
      </c>
      <c r="F459" s="73">
        <v>19</v>
      </c>
      <c r="G459" s="40" t="s">
        <v>17</v>
      </c>
      <c r="H459" s="40" t="s">
        <v>17</v>
      </c>
      <c r="I459" s="40" t="s">
        <v>254</v>
      </c>
      <c r="J459" s="74">
        <v>4.99</v>
      </c>
      <c r="K459" s="373">
        <f t="shared" si="43"/>
        <v>200</v>
      </c>
      <c r="L459" s="75">
        <v>200</v>
      </c>
      <c r="M459" s="75"/>
      <c r="N459" s="76" t="e">
        <f t="shared" si="44"/>
        <v>#DIV/0!</v>
      </c>
      <c r="O459" s="76">
        <f t="shared" si="45"/>
        <v>0</v>
      </c>
      <c r="P459" s="77">
        <f>IF(L459="nio",0,IF(L459&gt;0,VLOOKUP(H459,'3-Productie normen'!A:J,VLOOKUP(L459,'3-Productie normen'!$B$33:$C$38,2,FALSE),FALSE)))/VLOOKUP(B459,'2-Kosten per locatie'!$A$12:$C$27,3,FALSE)</f>
        <v>0</v>
      </c>
      <c r="Q459" s="77">
        <f t="shared" si="46"/>
        <v>0</v>
      </c>
      <c r="R459" s="78" t="str">
        <f>VLOOKUP(H459,'3-Productie normen'!A:L,12,FALSE)</f>
        <v>V</v>
      </c>
      <c r="S459" s="78"/>
      <c r="U459" s="41">
        <f t="shared" si="47"/>
        <v>998</v>
      </c>
    </row>
    <row r="460" spans="1:21" ht="14.1" customHeight="1">
      <c r="A460" s="54">
        <f t="shared" si="42"/>
        <v>460</v>
      </c>
      <c r="B460" s="72" t="s">
        <v>550</v>
      </c>
      <c r="C460" s="72"/>
      <c r="D460" s="413" t="s">
        <v>551</v>
      </c>
      <c r="E460" s="413" t="s">
        <v>89</v>
      </c>
      <c r="F460" s="73">
        <v>20</v>
      </c>
      <c r="G460" s="40" t="s">
        <v>232</v>
      </c>
      <c r="H460" s="72" t="s">
        <v>232</v>
      </c>
      <c r="I460" s="40" t="s">
        <v>267</v>
      </c>
      <c r="J460" s="74">
        <v>57.34</v>
      </c>
      <c r="K460" s="373">
        <f t="shared" si="43"/>
        <v>200</v>
      </c>
      <c r="L460" s="75">
        <v>200</v>
      </c>
      <c r="M460" s="75"/>
      <c r="N460" s="76" t="e">
        <f t="shared" si="44"/>
        <v>#DIV/0!</v>
      </c>
      <c r="O460" s="76">
        <f t="shared" si="45"/>
        <v>0</v>
      </c>
      <c r="P460" s="77">
        <f>IF(L460="nio",0,IF(L460&gt;0,VLOOKUP(H460,'3-Productie normen'!A:J,VLOOKUP(L460,'3-Productie normen'!$B$33:$C$38,2,FALSE),FALSE)))/VLOOKUP(B460,'2-Kosten per locatie'!$A$12:$C$27,3,FALSE)</f>
        <v>0</v>
      </c>
      <c r="Q460" s="77">
        <f t="shared" si="46"/>
        <v>0</v>
      </c>
      <c r="R460" s="78" t="str">
        <f>VLOOKUP(H460,'3-Productie normen'!A:L,12,FALSE)</f>
        <v>V</v>
      </c>
      <c r="S460" s="78"/>
      <c r="U460" s="41">
        <f t="shared" si="47"/>
        <v>11468</v>
      </c>
    </row>
    <row r="461" spans="1:21" ht="14.1" customHeight="1">
      <c r="A461" s="54">
        <f t="shared" si="42"/>
        <v>461</v>
      </c>
      <c r="B461" s="72" t="s">
        <v>550</v>
      </c>
      <c r="C461" s="72"/>
      <c r="D461" s="413" t="s">
        <v>551</v>
      </c>
      <c r="E461" s="413" t="s">
        <v>89</v>
      </c>
      <c r="F461" s="73">
        <v>21</v>
      </c>
      <c r="G461" s="40" t="s">
        <v>256</v>
      </c>
      <c r="H461" s="330" t="s">
        <v>98</v>
      </c>
      <c r="I461" s="40" t="s">
        <v>267</v>
      </c>
      <c r="J461" s="74">
        <v>4.5</v>
      </c>
      <c r="K461" s="373">
        <f t="shared" si="43"/>
        <v>0</v>
      </c>
      <c r="L461" s="75" t="s">
        <v>98</v>
      </c>
      <c r="M461" s="75"/>
      <c r="N461" s="76">
        <f t="shared" si="44"/>
        <v>0</v>
      </c>
      <c r="O461" s="76">
        <f t="shared" si="45"/>
        <v>0</v>
      </c>
      <c r="P461" s="77">
        <f>IF(L461="nio",0,IF(L461&gt;0,VLOOKUP(H461,'3-Productie normen'!A:J,VLOOKUP(L461,'3-Productie normen'!$B$33:$C$38,2,FALSE),FALSE)))/VLOOKUP(B461,'2-Kosten per locatie'!$A$12:$C$27,3,FALSE)</f>
        <v>0</v>
      </c>
      <c r="Q461" s="77">
        <f t="shared" si="46"/>
        <v>0</v>
      </c>
      <c r="R461" s="78">
        <f>VLOOKUP(H461,'3-Productie normen'!A:L,12,FALSE)</f>
        <v>0</v>
      </c>
      <c r="S461" s="78"/>
      <c r="U461" s="41">
        <f t="shared" si="47"/>
        <v>0</v>
      </c>
    </row>
    <row r="462" spans="1:21" ht="14.1" customHeight="1">
      <c r="A462" s="54">
        <f t="shared" si="42"/>
        <v>462</v>
      </c>
      <c r="B462" s="72" t="s">
        <v>550</v>
      </c>
      <c r="C462" s="72"/>
      <c r="D462" s="413" t="s">
        <v>551</v>
      </c>
      <c r="E462" s="413" t="s">
        <v>89</v>
      </c>
      <c r="F462" s="73">
        <v>22</v>
      </c>
      <c r="G462" s="40" t="s">
        <v>252</v>
      </c>
      <c r="H462" s="40" t="s">
        <v>230</v>
      </c>
      <c r="I462" s="40" t="s">
        <v>267</v>
      </c>
      <c r="J462" s="74">
        <v>51.12</v>
      </c>
      <c r="K462" s="373">
        <f t="shared" si="43"/>
        <v>200</v>
      </c>
      <c r="L462" s="75">
        <v>200</v>
      </c>
      <c r="M462" s="75"/>
      <c r="N462" s="76" t="e">
        <f t="shared" si="44"/>
        <v>#DIV/0!</v>
      </c>
      <c r="O462" s="76">
        <f t="shared" si="45"/>
        <v>0</v>
      </c>
      <c r="P462" s="77">
        <f>IF(L462="nio",0,IF(L462&gt;0,VLOOKUP(H462,'3-Productie normen'!A:J,VLOOKUP(L462,'3-Productie normen'!$B$33:$C$38,2,FALSE),FALSE)))/VLOOKUP(B462,'2-Kosten per locatie'!$A$12:$C$27,3,FALSE)</f>
        <v>0</v>
      </c>
      <c r="Q462" s="77">
        <f t="shared" si="46"/>
        <v>0</v>
      </c>
      <c r="R462" s="78" t="str">
        <f>VLOOKUP(H462,'3-Productie normen'!A:L,12,FALSE)</f>
        <v>V</v>
      </c>
      <c r="S462" s="78"/>
      <c r="U462" s="41">
        <f t="shared" si="47"/>
        <v>10224</v>
      </c>
    </row>
    <row r="463" spans="1:21" ht="14.1" customHeight="1">
      <c r="A463" s="54">
        <f t="shared" si="42"/>
        <v>463</v>
      </c>
      <c r="B463" s="72" t="s">
        <v>550</v>
      </c>
      <c r="C463" s="72"/>
      <c r="D463" s="413" t="s">
        <v>551</v>
      </c>
      <c r="E463" s="413" t="s">
        <v>89</v>
      </c>
      <c r="F463" s="73">
        <v>23</v>
      </c>
      <c r="G463" s="40" t="s">
        <v>256</v>
      </c>
      <c r="H463" s="330" t="s">
        <v>98</v>
      </c>
      <c r="I463" s="40" t="s">
        <v>254</v>
      </c>
      <c r="J463" s="74">
        <v>10.08</v>
      </c>
      <c r="K463" s="373">
        <f t="shared" si="43"/>
        <v>0</v>
      </c>
      <c r="L463" s="75" t="s">
        <v>98</v>
      </c>
      <c r="M463" s="75"/>
      <c r="N463" s="76">
        <f t="shared" si="44"/>
        <v>0</v>
      </c>
      <c r="O463" s="76">
        <f t="shared" si="45"/>
        <v>0</v>
      </c>
      <c r="P463" s="77">
        <f>IF(L463="nio",0,IF(L463&gt;0,VLOOKUP(H463,'3-Productie normen'!A:J,VLOOKUP(L463,'3-Productie normen'!$B$33:$C$38,2,FALSE),FALSE)))/VLOOKUP(B463,'2-Kosten per locatie'!$A$12:$C$27,3,FALSE)</f>
        <v>0</v>
      </c>
      <c r="Q463" s="77">
        <f t="shared" si="46"/>
        <v>0</v>
      </c>
      <c r="R463" s="78">
        <f>VLOOKUP(H463,'3-Productie normen'!A:L,12,FALSE)</f>
        <v>0</v>
      </c>
      <c r="S463" s="78"/>
      <c r="U463" s="41">
        <f t="shared" si="47"/>
        <v>0</v>
      </c>
    </row>
    <row r="464" spans="1:21" ht="14.1" customHeight="1">
      <c r="A464" s="54">
        <f t="shared" si="42"/>
        <v>464</v>
      </c>
      <c r="B464" s="72" t="s">
        <v>550</v>
      </c>
      <c r="C464" s="72"/>
      <c r="D464" s="413" t="s">
        <v>551</v>
      </c>
      <c r="E464" s="413" t="s">
        <v>89</v>
      </c>
      <c r="F464" s="73">
        <v>24</v>
      </c>
      <c r="G464" s="40" t="s">
        <v>17</v>
      </c>
      <c r="H464" s="40" t="s">
        <v>17</v>
      </c>
      <c r="I464" s="40" t="s">
        <v>254</v>
      </c>
      <c r="J464" s="74">
        <v>8.42</v>
      </c>
      <c r="K464" s="373">
        <f t="shared" si="43"/>
        <v>200</v>
      </c>
      <c r="L464" s="75">
        <v>200</v>
      </c>
      <c r="M464" s="75"/>
      <c r="N464" s="76" t="e">
        <f t="shared" si="44"/>
        <v>#DIV/0!</v>
      </c>
      <c r="O464" s="76">
        <f t="shared" si="45"/>
        <v>0</v>
      </c>
      <c r="P464" s="77">
        <f>IF(L464="nio",0,IF(L464&gt;0,VLOOKUP(H464,'3-Productie normen'!A:J,VLOOKUP(L464,'3-Productie normen'!$B$33:$C$38,2,FALSE),FALSE)))/VLOOKUP(B464,'2-Kosten per locatie'!$A$12:$C$27,3,FALSE)</f>
        <v>0</v>
      </c>
      <c r="Q464" s="77">
        <f t="shared" si="46"/>
        <v>0</v>
      </c>
      <c r="R464" s="78" t="str">
        <f>VLOOKUP(H464,'3-Productie normen'!A:L,12,FALSE)</f>
        <v>V</v>
      </c>
      <c r="S464" s="78"/>
      <c r="U464" s="41">
        <f t="shared" si="47"/>
        <v>1684</v>
      </c>
    </row>
    <row r="465" spans="1:21" ht="14.1" customHeight="1">
      <c r="A465" s="54">
        <f t="shared" si="42"/>
        <v>465</v>
      </c>
      <c r="B465" s="72" t="s">
        <v>550</v>
      </c>
      <c r="C465" s="72"/>
      <c r="D465" s="413" t="s">
        <v>551</v>
      </c>
      <c r="E465" s="413" t="s">
        <v>89</v>
      </c>
      <c r="F465" s="73">
        <v>25</v>
      </c>
      <c r="G465" s="72" t="s">
        <v>232</v>
      </c>
      <c r="H465" s="72" t="s">
        <v>232</v>
      </c>
      <c r="I465" s="40" t="s">
        <v>267</v>
      </c>
      <c r="J465" s="74">
        <v>59.58</v>
      </c>
      <c r="K465" s="373">
        <f t="shared" si="43"/>
        <v>200</v>
      </c>
      <c r="L465" s="75">
        <v>200</v>
      </c>
      <c r="M465" s="75"/>
      <c r="N465" s="76" t="e">
        <f t="shared" si="44"/>
        <v>#DIV/0!</v>
      </c>
      <c r="O465" s="76">
        <f t="shared" si="45"/>
        <v>0</v>
      </c>
      <c r="P465" s="77">
        <f>IF(L465="nio",0,IF(L465&gt;0,VLOOKUP(H465,'3-Productie normen'!A:J,VLOOKUP(L465,'3-Productie normen'!$B$33:$C$38,2,FALSE),FALSE)))/VLOOKUP(B465,'2-Kosten per locatie'!$A$12:$C$27,3,FALSE)</f>
        <v>0</v>
      </c>
      <c r="Q465" s="77">
        <f t="shared" si="46"/>
        <v>0</v>
      </c>
      <c r="R465" s="78" t="str">
        <f>VLOOKUP(H465,'3-Productie normen'!A:L,12,FALSE)</f>
        <v>V</v>
      </c>
      <c r="S465" s="78"/>
      <c r="U465" s="41">
        <f t="shared" si="47"/>
        <v>11916</v>
      </c>
    </row>
    <row r="466" spans="1:21" ht="14.1" customHeight="1">
      <c r="A466" s="54">
        <f t="shared" si="42"/>
        <v>466</v>
      </c>
      <c r="B466" s="72" t="s">
        <v>550</v>
      </c>
      <c r="C466" s="72"/>
      <c r="D466" s="413" t="s">
        <v>551</v>
      </c>
      <c r="E466" s="413" t="s">
        <v>89</v>
      </c>
      <c r="F466" s="73">
        <v>26</v>
      </c>
      <c r="G466" s="72" t="s">
        <v>251</v>
      </c>
      <c r="H466" s="83" t="s">
        <v>90</v>
      </c>
      <c r="I466" s="40" t="s">
        <v>222</v>
      </c>
      <c r="J466" s="74">
        <v>10.78</v>
      </c>
      <c r="K466" s="373">
        <f t="shared" si="43"/>
        <v>200</v>
      </c>
      <c r="L466" s="75">
        <v>200</v>
      </c>
      <c r="M466" s="75"/>
      <c r="N466" s="76" t="e">
        <f t="shared" si="44"/>
        <v>#DIV/0!</v>
      </c>
      <c r="O466" s="76">
        <f t="shared" si="45"/>
        <v>0</v>
      </c>
      <c r="P466" s="77">
        <f>IF(L466="nio",0,IF(L466&gt;0,VLOOKUP(H466,'3-Productie normen'!A:J,VLOOKUP(L466,'3-Productie normen'!$B$33:$C$38,2,FALSE),FALSE)))/VLOOKUP(B466,'2-Kosten per locatie'!$A$12:$C$27,3,FALSE)</f>
        <v>0</v>
      </c>
      <c r="Q466" s="77">
        <f t="shared" si="46"/>
        <v>0</v>
      </c>
      <c r="R466" s="78" t="str">
        <f>VLOOKUP(H466,'3-Productie normen'!A:L,12,FALSE)</f>
        <v>V</v>
      </c>
      <c r="S466" s="78"/>
      <c r="U466" s="41">
        <f t="shared" si="47"/>
        <v>2156</v>
      </c>
    </row>
    <row r="467" spans="1:21" ht="14.1" customHeight="1">
      <c r="A467" s="54">
        <f t="shared" si="42"/>
        <v>467</v>
      </c>
      <c r="B467" s="72" t="s">
        <v>550</v>
      </c>
      <c r="C467" s="72"/>
      <c r="D467" s="413" t="s">
        <v>551</v>
      </c>
      <c r="E467" s="413" t="s">
        <v>89</v>
      </c>
      <c r="F467" s="73">
        <v>27</v>
      </c>
      <c r="G467" s="72" t="s">
        <v>169</v>
      </c>
      <c r="H467" s="72" t="s">
        <v>169</v>
      </c>
      <c r="I467" s="40" t="s">
        <v>267</v>
      </c>
      <c r="J467" s="74">
        <v>10.28</v>
      </c>
      <c r="K467" s="373">
        <f t="shared" si="43"/>
        <v>200</v>
      </c>
      <c r="L467" s="75">
        <v>200</v>
      </c>
      <c r="M467" s="75"/>
      <c r="N467" s="76" t="e">
        <f t="shared" si="44"/>
        <v>#DIV/0!</v>
      </c>
      <c r="O467" s="76">
        <f t="shared" si="45"/>
        <v>0</v>
      </c>
      <c r="P467" s="77">
        <f>IF(L467="nio",0,IF(L467&gt;0,VLOOKUP(H467,'3-Productie normen'!A:J,VLOOKUP(L467,'3-Productie normen'!$B$33:$C$38,2,FALSE),FALSE)))/VLOOKUP(B467,'2-Kosten per locatie'!$A$12:$C$27,3,FALSE)</f>
        <v>0</v>
      </c>
      <c r="Q467" s="77">
        <f t="shared" si="46"/>
        <v>0</v>
      </c>
      <c r="R467" s="78" t="str">
        <f>VLOOKUP(H467,'3-Productie normen'!A:L,12,FALSE)</f>
        <v>B</v>
      </c>
      <c r="S467" s="78"/>
      <c r="U467" s="41">
        <f t="shared" si="47"/>
        <v>2056</v>
      </c>
    </row>
    <row r="468" spans="1:21" ht="14.1" customHeight="1">
      <c r="A468" s="54">
        <f t="shared" si="42"/>
        <v>468</v>
      </c>
      <c r="B468" s="72" t="s">
        <v>550</v>
      </c>
      <c r="C468" s="72"/>
      <c r="D468" s="413" t="s">
        <v>551</v>
      </c>
      <c r="E468" s="413" t="s">
        <v>89</v>
      </c>
      <c r="F468" s="73">
        <v>28</v>
      </c>
      <c r="G468" s="40" t="s">
        <v>256</v>
      </c>
      <c r="H468" s="330" t="s">
        <v>98</v>
      </c>
      <c r="I468" s="40" t="s">
        <v>267</v>
      </c>
      <c r="J468" s="74">
        <v>3.77</v>
      </c>
      <c r="K468" s="373">
        <f t="shared" si="43"/>
        <v>0</v>
      </c>
      <c r="L468" s="75" t="s">
        <v>98</v>
      </c>
      <c r="M468" s="75"/>
      <c r="N468" s="76">
        <f t="shared" si="44"/>
        <v>0</v>
      </c>
      <c r="O468" s="76">
        <f t="shared" si="45"/>
        <v>0</v>
      </c>
      <c r="P468" s="77">
        <f>IF(L468="nio",0,IF(L468&gt;0,VLOOKUP(H468,'3-Productie normen'!A:J,VLOOKUP(L468,'3-Productie normen'!$B$33:$C$38,2,FALSE),FALSE)))/VLOOKUP(B468,'2-Kosten per locatie'!$A$12:$C$27,3,FALSE)</f>
        <v>0</v>
      </c>
      <c r="Q468" s="77">
        <f t="shared" si="46"/>
        <v>0</v>
      </c>
      <c r="R468" s="78">
        <f>VLOOKUP(H468,'3-Productie normen'!A:L,12,FALSE)</f>
        <v>0</v>
      </c>
      <c r="S468" s="78"/>
      <c r="U468" s="41">
        <f t="shared" si="47"/>
        <v>0</v>
      </c>
    </row>
    <row r="469" spans="1:21" ht="14.1" customHeight="1">
      <c r="A469" s="54">
        <f t="shared" si="42"/>
        <v>469</v>
      </c>
      <c r="B469" s="72" t="s">
        <v>550</v>
      </c>
      <c r="C469" s="72"/>
      <c r="D469" s="413" t="s">
        <v>551</v>
      </c>
      <c r="E469" s="413" t="s">
        <v>89</v>
      </c>
      <c r="F469" s="73">
        <v>29</v>
      </c>
      <c r="G469" s="40" t="s">
        <v>235</v>
      </c>
      <c r="H469" s="40" t="s">
        <v>235</v>
      </c>
      <c r="I469" s="40" t="s">
        <v>254</v>
      </c>
      <c r="J469" s="74">
        <v>93.43</v>
      </c>
      <c r="K469" s="373">
        <f t="shared" si="43"/>
        <v>200</v>
      </c>
      <c r="L469" s="75">
        <v>200</v>
      </c>
      <c r="M469" s="75"/>
      <c r="N469" s="76" t="e">
        <f t="shared" si="44"/>
        <v>#DIV/0!</v>
      </c>
      <c r="O469" s="76">
        <f t="shared" si="45"/>
        <v>0</v>
      </c>
      <c r="P469" s="77">
        <f>IF(L469="nio",0,IF(L469&gt;0,VLOOKUP(H469,'3-Productie normen'!A:J,VLOOKUP(L469,'3-Productie normen'!$B$33:$C$38,2,FALSE),FALSE)))/VLOOKUP(B469,'2-Kosten per locatie'!$A$12:$C$27,3,FALSE)</f>
        <v>0</v>
      </c>
      <c r="Q469" s="77">
        <f t="shared" si="46"/>
        <v>0</v>
      </c>
      <c r="R469" s="78" t="str">
        <f>VLOOKUP(H469,'3-Productie normen'!A:L,12,FALSE)</f>
        <v>L</v>
      </c>
      <c r="S469" s="78"/>
      <c r="U469" s="41">
        <f t="shared" si="47"/>
        <v>18686</v>
      </c>
    </row>
    <row r="470" spans="1:21" ht="14.1" customHeight="1">
      <c r="A470" s="54">
        <f t="shared" si="42"/>
        <v>470</v>
      </c>
      <c r="B470" s="72" t="s">
        <v>550</v>
      </c>
      <c r="C470" s="72"/>
      <c r="D470" s="413" t="s">
        <v>551</v>
      </c>
      <c r="E470" s="413" t="s">
        <v>89</v>
      </c>
      <c r="F470" s="73">
        <v>30</v>
      </c>
      <c r="G470" s="40" t="s">
        <v>256</v>
      </c>
      <c r="H470" s="330" t="s">
        <v>98</v>
      </c>
      <c r="I470" s="40" t="s">
        <v>254</v>
      </c>
      <c r="J470" s="74">
        <v>10.199999999999999</v>
      </c>
      <c r="K470" s="373">
        <f t="shared" si="43"/>
        <v>0</v>
      </c>
      <c r="L470" s="75" t="s">
        <v>98</v>
      </c>
      <c r="M470" s="75"/>
      <c r="N470" s="76">
        <f t="shared" si="44"/>
        <v>0</v>
      </c>
      <c r="O470" s="76">
        <f t="shared" si="45"/>
        <v>0</v>
      </c>
      <c r="P470" s="77">
        <f>IF(L470="nio",0,IF(L470&gt;0,VLOOKUP(H470,'3-Productie normen'!A:J,VLOOKUP(L470,'3-Productie normen'!$B$33:$C$38,2,FALSE),FALSE)))/VLOOKUP(B470,'2-Kosten per locatie'!$A$12:$C$27,3,FALSE)</f>
        <v>0</v>
      </c>
      <c r="Q470" s="77">
        <f t="shared" si="46"/>
        <v>0</v>
      </c>
      <c r="R470" s="78">
        <f>VLOOKUP(H470,'3-Productie normen'!A:L,12,FALSE)</f>
        <v>0</v>
      </c>
      <c r="S470" s="78"/>
      <c r="U470" s="41">
        <f t="shared" si="47"/>
        <v>0</v>
      </c>
    </row>
    <row r="471" spans="1:21" ht="14.1" customHeight="1">
      <c r="A471" s="54">
        <f t="shared" si="42"/>
        <v>471</v>
      </c>
      <c r="B471" s="72" t="s">
        <v>550</v>
      </c>
      <c r="C471" s="72"/>
      <c r="D471" s="413" t="s">
        <v>551</v>
      </c>
      <c r="E471" s="413" t="s">
        <v>89</v>
      </c>
      <c r="F471" s="73">
        <v>31</v>
      </c>
      <c r="G471" s="40" t="s">
        <v>235</v>
      </c>
      <c r="H471" s="40" t="s">
        <v>235</v>
      </c>
      <c r="I471" s="40" t="s">
        <v>254</v>
      </c>
      <c r="J471" s="74">
        <v>286.18</v>
      </c>
      <c r="K471" s="373">
        <f t="shared" si="43"/>
        <v>200</v>
      </c>
      <c r="L471" s="75">
        <v>200</v>
      </c>
      <c r="M471" s="75"/>
      <c r="N471" s="76" t="e">
        <f t="shared" si="44"/>
        <v>#DIV/0!</v>
      </c>
      <c r="O471" s="76">
        <f t="shared" si="45"/>
        <v>0</v>
      </c>
      <c r="P471" s="77">
        <f>IF(L471="nio",0,IF(L471&gt;0,VLOOKUP(H471,'3-Productie normen'!A:J,VLOOKUP(L471,'3-Productie normen'!$B$33:$C$38,2,FALSE),FALSE)))/VLOOKUP(B471,'2-Kosten per locatie'!$A$12:$C$27,3,FALSE)</f>
        <v>0</v>
      </c>
      <c r="Q471" s="77">
        <f t="shared" si="46"/>
        <v>0</v>
      </c>
      <c r="R471" s="78" t="str">
        <f>VLOOKUP(H471,'3-Productie normen'!A:L,12,FALSE)</f>
        <v>L</v>
      </c>
      <c r="S471" s="78"/>
      <c r="U471" s="41">
        <f t="shared" si="47"/>
        <v>57236</v>
      </c>
    </row>
    <row r="472" spans="1:21" ht="14.1" customHeight="1">
      <c r="A472" s="54">
        <f t="shared" si="42"/>
        <v>472</v>
      </c>
      <c r="B472" s="72" t="s">
        <v>550</v>
      </c>
      <c r="C472" s="72"/>
      <c r="D472" s="413" t="s">
        <v>551</v>
      </c>
      <c r="E472" s="413" t="s">
        <v>89</v>
      </c>
      <c r="F472" s="73">
        <v>32</v>
      </c>
      <c r="G472" s="80" t="s">
        <v>169</v>
      </c>
      <c r="H472" s="72" t="s">
        <v>169</v>
      </c>
      <c r="I472" s="40" t="s">
        <v>217</v>
      </c>
      <c r="J472" s="74">
        <v>6.68</v>
      </c>
      <c r="K472" s="373">
        <f t="shared" si="43"/>
        <v>200</v>
      </c>
      <c r="L472" s="75">
        <v>200</v>
      </c>
      <c r="M472" s="75"/>
      <c r="N472" s="76" t="e">
        <f t="shared" si="44"/>
        <v>#DIV/0!</v>
      </c>
      <c r="O472" s="76">
        <f t="shared" si="45"/>
        <v>0</v>
      </c>
      <c r="P472" s="77">
        <f>IF(L472="nio",0,IF(L472&gt;0,VLOOKUP(H472,'3-Productie normen'!A:J,VLOOKUP(L472,'3-Productie normen'!$B$33:$C$38,2,FALSE),FALSE)))/VLOOKUP(B472,'2-Kosten per locatie'!$A$12:$C$27,3,FALSE)</f>
        <v>0</v>
      </c>
      <c r="Q472" s="77">
        <f t="shared" si="46"/>
        <v>0</v>
      </c>
      <c r="R472" s="78" t="str">
        <f>VLOOKUP(H472,'3-Productie normen'!A:L,12,FALSE)</f>
        <v>B</v>
      </c>
      <c r="S472" s="78"/>
      <c r="U472" s="41">
        <f t="shared" si="47"/>
        <v>1336</v>
      </c>
    </row>
    <row r="473" spans="1:21" ht="14.1" customHeight="1">
      <c r="A473" s="54">
        <f t="shared" si="42"/>
        <v>473</v>
      </c>
      <c r="B473" s="72" t="s">
        <v>550</v>
      </c>
      <c r="C473" s="72"/>
      <c r="D473" s="413" t="s">
        <v>551</v>
      </c>
      <c r="E473" s="413" t="s">
        <v>89</v>
      </c>
      <c r="F473" s="73">
        <v>33</v>
      </c>
      <c r="G473" s="40" t="s">
        <v>221</v>
      </c>
      <c r="H473" s="40" t="s">
        <v>221</v>
      </c>
      <c r="I473" s="81" t="s">
        <v>267</v>
      </c>
      <c r="J473" s="74">
        <v>27.36</v>
      </c>
      <c r="K473" s="373">
        <f t="shared" si="43"/>
        <v>200</v>
      </c>
      <c r="L473" s="75">
        <v>200</v>
      </c>
      <c r="M473" s="75"/>
      <c r="N473" s="76" t="e">
        <f t="shared" si="44"/>
        <v>#DIV/0!</v>
      </c>
      <c r="O473" s="76">
        <f t="shared" si="45"/>
        <v>0</v>
      </c>
      <c r="P473" s="77">
        <f>IF(L473="nio",0,IF(L473&gt;0,VLOOKUP(H473,'3-Productie normen'!A:J,VLOOKUP(L473,'3-Productie normen'!$B$33:$C$38,2,FALSE),FALSE)))/VLOOKUP(B473,'2-Kosten per locatie'!$A$12:$C$27,3,FALSE)</f>
        <v>0</v>
      </c>
      <c r="Q473" s="77">
        <f t="shared" si="46"/>
        <v>0</v>
      </c>
      <c r="R473" s="78" t="str">
        <f>VLOOKUP(H473,'3-Productie normen'!A:L,12,FALSE)</f>
        <v>V</v>
      </c>
      <c r="S473" s="78"/>
      <c r="U473" s="41">
        <f t="shared" si="47"/>
        <v>5472</v>
      </c>
    </row>
    <row r="474" spans="1:21" ht="14.1" customHeight="1">
      <c r="A474" s="54">
        <f t="shared" si="42"/>
        <v>474</v>
      </c>
      <c r="B474" s="72" t="s">
        <v>550</v>
      </c>
      <c r="C474" s="72"/>
      <c r="D474" s="414" t="s">
        <v>551</v>
      </c>
      <c r="E474" s="414">
        <v>1</v>
      </c>
      <c r="F474" s="82">
        <v>34</v>
      </c>
      <c r="G474" s="83" t="s">
        <v>252</v>
      </c>
      <c r="H474" s="40" t="s">
        <v>230</v>
      </c>
      <c r="I474" s="40" t="s">
        <v>267</v>
      </c>
      <c r="J474" s="74">
        <v>227.37</v>
      </c>
      <c r="K474" s="373">
        <f t="shared" si="43"/>
        <v>200</v>
      </c>
      <c r="L474" s="75">
        <v>200</v>
      </c>
      <c r="M474" s="75"/>
      <c r="N474" s="76" t="e">
        <f t="shared" si="44"/>
        <v>#DIV/0!</v>
      </c>
      <c r="O474" s="76">
        <f t="shared" si="45"/>
        <v>0</v>
      </c>
      <c r="P474" s="77">
        <f>IF(L474="nio",0,IF(L474&gt;0,VLOOKUP(H474,'3-Productie normen'!A:J,VLOOKUP(L474,'3-Productie normen'!$B$33:$C$38,2,FALSE),FALSE)))/VLOOKUP(B474,'2-Kosten per locatie'!$A$12:$C$27,3,FALSE)</f>
        <v>0</v>
      </c>
      <c r="Q474" s="77">
        <f t="shared" si="46"/>
        <v>0</v>
      </c>
      <c r="R474" s="78" t="str">
        <f>VLOOKUP(H474,'3-Productie normen'!A:L,12,FALSE)</f>
        <v>V</v>
      </c>
      <c r="S474" s="78"/>
      <c r="U474" s="41">
        <f t="shared" si="47"/>
        <v>45474</v>
      </c>
    </row>
    <row r="475" spans="1:21" ht="14.1" customHeight="1">
      <c r="A475" s="54">
        <f t="shared" si="42"/>
        <v>475</v>
      </c>
      <c r="B475" s="72" t="s">
        <v>550</v>
      </c>
      <c r="C475" s="72"/>
      <c r="D475" s="413" t="s">
        <v>551</v>
      </c>
      <c r="E475" s="413">
        <v>1</v>
      </c>
      <c r="F475" s="73">
        <v>35</v>
      </c>
      <c r="G475" s="40" t="s">
        <v>232</v>
      </c>
      <c r="H475" s="72" t="s">
        <v>232</v>
      </c>
      <c r="I475" s="40" t="s">
        <v>267</v>
      </c>
      <c r="J475" s="74">
        <v>59.9</v>
      </c>
      <c r="K475" s="373">
        <f t="shared" si="43"/>
        <v>200</v>
      </c>
      <c r="L475" s="75">
        <v>200</v>
      </c>
      <c r="M475" s="75"/>
      <c r="N475" s="76" t="e">
        <f t="shared" si="44"/>
        <v>#DIV/0!</v>
      </c>
      <c r="O475" s="76">
        <f t="shared" si="45"/>
        <v>0</v>
      </c>
      <c r="P475" s="77">
        <f>IF(L475="nio",0,IF(L475&gt;0,VLOOKUP(H475,'3-Productie normen'!A:J,VLOOKUP(L475,'3-Productie normen'!$B$33:$C$38,2,FALSE),FALSE)))/VLOOKUP(B475,'2-Kosten per locatie'!$A$12:$C$27,3,FALSE)</f>
        <v>0</v>
      </c>
      <c r="Q475" s="77">
        <f t="shared" si="46"/>
        <v>0</v>
      </c>
      <c r="R475" s="78" t="str">
        <f>VLOOKUP(H475,'3-Productie normen'!A:L,12,FALSE)</f>
        <v>V</v>
      </c>
      <c r="S475" s="78"/>
      <c r="U475" s="41">
        <f t="shared" si="47"/>
        <v>11980</v>
      </c>
    </row>
    <row r="476" spans="1:21" ht="14.1" customHeight="1">
      <c r="A476" s="54">
        <f t="shared" si="42"/>
        <v>476</v>
      </c>
      <c r="B476" s="72" t="s">
        <v>550</v>
      </c>
      <c r="C476" s="72"/>
      <c r="D476" s="413" t="s">
        <v>551</v>
      </c>
      <c r="E476" s="413">
        <v>1</v>
      </c>
      <c r="F476" s="73">
        <v>36</v>
      </c>
      <c r="G476" s="40" t="s">
        <v>232</v>
      </c>
      <c r="H476" s="72" t="s">
        <v>232</v>
      </c>
      <c r="I476" s="40" t="s">
        <v>267</v>
      </c>
      <c r="J476" s="74">
        <v>56.6</v>
      </c>
      <c r="K476" s="373">
        <f t="shared" si="43"/>
        <v>200</v>
      </c>
      <c r="L476" s="75">
        <v>200</v>
      </c>
      <c r="M476" s="75"/>
      <c r="N476" s="76" t="e">
        <f t="shared" si="44"/>
        <v>#DIV/0!</v>
      </c>
      <c r="O476" s="76">
        <f t="shared" si="45"/>
        <v>0</v>
      </c>
      <c r="P476" s="77">
        <f>IF(L476="nio",0,IF(L476&gt;0,VLOOKUP(H476,'3-Productie normen'!A:J,VLOOKUP(L476,'3-Productie normen'!$B$33:$C$38,2,FALSE),FALSE)))/VLOOKUP(B476,'2-Kosten per locatie'!$A$12:$C$27,3,FALSE)</f>
        <v>0</v>
      </c>
      <c r="Q476" s="77">
        <f t="shared" si="46"/>
        <v>0</v>
      </c>
      <c r="R476" s="78" t="str">
        <f>VLOOKUP(H476,'3-Productie normen'!A:L,12,FALSE)</f>
        <v>V</v>
      </c>
      <c r="S476" s="78"/>
      <c r="U476" s="41">
        <f t="shared" si="47"/>
        <v>11320</v>
      </c>
    </row>
    <row r="477" spans="1:21" ht="14.1" customHeight="1">
      <c r="A477" s="54">
        <f t="shared" si="42"/>
        <v>477</v>
      </c>
      <c r="B477" s="72" t="s">
        <v>550</v>
      </c>
      <c r="C477" s="72"/>
      <c r="D477" s="413" t="s">
        <v>551</v>
      </c>
      <c r="E477" s="413">
        <v>1</v>
      </c>
      <c r="F477" s="73" t="s">
        <v>276</v>
      </c>
      <c r="G477" s="40" t="s">
        <v>225</v>
      </c>
      <c r="H477" s="40" t="s">
        <v>225</v>
      </c>
      <c r="I477" s="40" t="s">
        <v>267</v>
      </c>
      <c r="J477" s="74">
        <v>67.599999999999994</v>
      </c>
      <c r="K477" s="373">
        <f t="shared" si="43"/>
        <v>200</v>
      </c>
      <c r="L477" s="75">
        <v>200</v>
      </c>
      <c r="M477" s="75"/>
      <c r="N477" s="76" t="e">
        <f t="shared" si="44"/>
        <v>#DIV/0!</v>
      </c>
      <c r="O477" s="76">
        <f t="shared" si="45"/>
        <v>0</v>
      </c>
      <c r="P477" s="77">
        <f>IF(L477="nio",0,IF(L477&gt;0,VLOOKUP(H477,'3-Productie normen'!A:J,VLOOKUP(L477,'3-Productie normen'!$B$33:$C$38,2,FALSE),FALSE)))/VLOOKUP(B477,'2-Kosten per locatie'!$A$12:$C$27,3,FALSE)</f>
        <v>0</v>
      </c>
      <c r="Q477" s="77">
        <f t="shared" si="46"/>
        <v>0</v>
      </c>
      <c r="R477" s="78" t="str">
        <f>VLOOKUP(H477,'3-Productie normen'!A:L,12,FALSE)</f>
        <v>V</v>
      </c>
      <c r="S477" s="78"/>
      <c r="U477" s="41">
        <f t="shared" si="47"/>
        <v>13519.999999999998</v>
      </c>
    </row>
    <row r="478" spans="1:21" ht="14.1" customHeight="1">
      <c r="A478" s="54">
        <f t="shared" si="42"/>
        <v>478</v>
      </c>
      <c r="B478" s="72" t="s">
        <v>550</v>
      </c>
      <c r="C478" s="72"/>
      <c r="D478" s="413" t="s">
        <v>551</v>
      </c>
      <c r="E478" s="413">
        <v>1</v>
      </c>
      <c r="F478" s="73" t="s">
        <v>555</v>
      </c>
      <c r="G478" s="40" t="s">
        <v>225</v>
      </c>
      <c r="H478" s="40" t="s">
        <v>225</v>
      </c>
      <c r="I478" s="40" t="s">
        <v>267</v>
      </c>
      <c r="J478" s="74">
        <v>61.1</v>
      </c>
      <c r="K478" s="373">
        <f t="shared" si="43"/>
        <v>200</v>
      </c>
      <c r="L478" s="75">
        <v>200</v>
      </c>
      <c r="M478" s="75"/>
      <c r="N478" s="76" t="e">
        <f t="shared" si="44"/>
        <v>#DIV/0!</v>
      </c>
      <c r="O478" s="76">
        <f t="shared" si="45"/>
        <v>0</v>
      </c>
      <c r="P478" s="77">
        <f>IF(L478="nio",0,IF(L478&gt;0,VLOOKUP(H478,'3-Productie normen'!A:J,VLOOKUP(L478,'3-Productie normen'!$B$33:$C$38,2,FALSE),FALSE)))/VLOOKUP(B478,'2-Kosten per locatie'!$A$12:$C$27,3,FALSE)</f>
        <v>0</v>
      </c>
      <c r="Q478" s="77">
        <f t="shared" si="46"/>
        <v>0</v>
      </c>
      <c r="R478" s="78" t="str">
        <f>VLOOKUP(H478,'3-Productie normen'!A:L,12,FALSE)</f>
        <v>V</v>
      </c>
      <c r="S478" s="78"/>
      <c r="U478" s="41">
        <f t="shared" si="47"/>
        <v>12220</v>
      </c>
    </row>
    <row r="479" spans="1:21" ht="14.1" customHeight="1">
      <c r="A479" s="54">
        <f t="shared" si="42"/>
        <v>479</v>
      </c>
      <c r="B479" s="72" t="s">
        <v>550</v>
      </c>
      <c r="C479" s="72"/>
      <c r="D479" s="413" t="s">
        <v>551</v>
      </c>
      <c r="E479" s="413">
        <v>1</v>
      </c>
      <c r="F479" s="73" t="s">
        <v>556</v>
      </c>
      <c r="G479" s="40" t="s">
        <v>225</v>
      </c>
      <c r="H479" s="40" t="s">
        <v>225</v>
      </c>
      <c r="I479" s="40" t="s">
        <v>267</v>
      </c>
      <c r="J479" s="74">
        <v>57.4</v>
      </c>
      <c r="K479" s="373">
        <f t="shared" si="43"/>
        <v>200</v>
      </c>
      <c r="L479" s="75">
        <v>200</v>
      </c>
      <c r="M479" s="75"/>
      <c r="N479" s="76" t="e">
        <f t="shared" si="44"/>
        <v>#DIV/0!</v>
      </c>
      <c r="O479" s="76">
        <f t="shared" si="45"/>
        <v>0</v>
      </c>
      <c r="P479" s="77">
        <f>IF(L479="nio",0,IF(L479&gt;0,VLOOKUP(H479,'3-Productie normen'!A:J,VLOOKUP(L479,'3-Productie normen'!$B$33:$C$38,2,FALSE),FALSE)))/VLOOKUP(B479,'2-Kosten per locatie'!$A$12:$C$27,3,FALSE)</f>
        <v>0</v>
      </c>
      <c r="Q479" s="77">
        <f t="shared" si="46"/>
        <v>0</v>
      </c>
      <c r="R479" s="78" t="str">
        <f>VLOOKUP(H479,'3-Productie normen'!A:L,12,FALSE)</f>
        <v>V</v>
      </c>
      <c r="S479" s="78"/>
      <c r="U479" s="41">
        <f t="shared" si="47"/>
        <v>11480</v>
      </c>
    </row>
    <row r="480" spans="1:21" ht="14.1" customHeight="1">
      <c r="A480" s="54">
        <f t="shared" si="42"/>
        <v>480</v>
      </c>
      <c r="B480" s="72" t="s">
        <v>550</v>
      </c>
      <c r="C480" s="72"/>
      <c r="D480" s="413" t="s">
        <v>551</v>
      </c>
      <c r="E480" s="413">
        <v>1</v>
      </c>
      <c r="F480" s="73">
        <v>40</v>
      </c>
      <c r="G480" s="72" t="s">
        <v>232</v>
      </c>
      <c r="H480" s="72" t="s">
        <v>232</v>
      </c>
      <c r="I480" s="40" t="s">
        <v>267</v>
      </c>
      <c r="J480" s="74">
        <v>55.1</v>
      </c>
      <c r="K480" s="373">
        <f t="shared" si="43"/>
        <v>200</v>
      </c>
      <c r="L480" s="75">
        <v>200</v>
      </c>
      <c r="M480" s="75"/>
      <c r="N480" s="76" t="e">
        <f t="shared" si="44"/>
        <v>#DIV/0!</v>
      </c>
      <c r="O480" s="76">
        <f t="shared" si="45"/>
        <v>0</v>
      </c>
      <c r="P480" s="77">
        <f>IF(L480="nio",0,IF(L480&gt;0,VLOOKUP(H480,'3-Productie normen'!A:J,VLOOKUP(L480,'3-Productie normen'!$B$33:$C$38,2,FALSE),FALSE)))/VLOOKUP(B480,'2-Kosten per locatie'!$A$12:$C$27,3,FALSE)</f>
        <v>0</v>
      </c>
      <c r="Q480" s="77">
        <f t="shared" si="46"/>
        <v>0</v>
      </c>
      <c r="R480" s="78" t="str">
        <f>VLOOKUP(H480,'3-Productie normen'!A:L,12,FALSE)</f>
        <v>V</v>
      </c>
      <c r="S480" s="78"/>
      <c r="U480" s="41">
        <f t="shared" si="47"/>
        <v>11020</v>
      </c>
    </row>
    <row r="481" spans="1:21" ht="14.1" customHeight="1">
      <c r="A481" s="54">
        <f t="shared" si="42"/>
        <v>481</v>
      </c>
      <c r="B481" s="72" t="s">
        <v>550</v>
      </c>
      <c r="C481" s="72"/>
      <c r="D481" s="413" t="s">
        <v>551</v>
      </c>
      <c r="E481" s="413">
        <v>1</v>
      </c>
      <c r="F481" s="73">
        <v>41</v>
      </c>
      <c r="G481" s="72" t="s">
        <v>232</v>
      </c>
      <c r="H481" s="72" t="s">
        <v>232</v>
      </c>
      <c r="I481" s="40" t="s">
        <v>267</v>
      </c>
      <c r="J481" s="74">
        <v>55.1</v>
      </c>
      <c r="K481" s="373">
        <f t="shared" si="43"/>
        <v>200</v>
      </c>
      <c r="L481" s="75">
        <v>200</v>
      </c>
      <c r="M481" s="75"/>
      <c r="N481" s="76" t="e">
        <f t="shared" si="44"/>
        <v>#DIV/0!</v>
      </c>
      <c r="O481" s="76">
        <f t="shared" si="45"/>
        <v>0</v>
      </c>
      <c r="P481" s="77">
        <f>IF(L481="nio",0,IF(L481&gt;0,VLOOKUP(H481,'3-Productie normen'!A:J,VLOOKUP(L481,'3-Productie normen'!$B$33:$C$38,2,FALSE),FALSE)))/VLOOKUP(B481,'2-Kosten per locatie'!$A$12:$C$27,3,FALSE)</f>
        <v>0</v>
      </c>
      <c r="Q481" s="77">
        <f t="shared" si="46"/>
        <v>0</v>
      </c>
      <c r="R481" s="78" t="str">
        <f>VLOOKUP(H481,'3-Productie normen'!A:L,12,FALSE)</f>
        <v>V</v>
      </c>
      <c r="S481" s="78"/>
      <c r="U481" s="41">
        <f t="shared" si="47"/>
        <v>11020</v>
      </c>
    </row>
    <row r="482" spans="1:21" ht="14.1" customHeight="1">
      <c r="A482" s="54">
        <f t="shared" si="42"/>
        <v>482</v>
      </c>
      <c r="B482" s="72" t="s">
        <v>550</v>
      </c>
      <c r="C482" s="72"/>
      <c r="D482" s="413" t="s">
        <v>551</v>
      </c>
      <c r="E482" s="413">
        <v>1</v>
      </c>
      <c r="F482" s="73">
        <v>42</v>
      </c>
      <c r="G482" s="72" t="s">
        <v>232</v>
      </c>
      <c r="H482" s="72" t="s">
        <v>232</v>
      </c>
      <c r="I482" s="40" t="s">
        <v>267</v>
      </c>
      <c r="J482" s="74">
        <v>55.1</v>
      </c>
      <c r="K482" s="373">
        <f t="shared" si="43"/>
        <v>200</v>
      </c>
      <c r="L482" s="75">
        <v>200</v>
      </c>
      <c r="M482" s="75"/>
      <c r="N482" s="76" t="e">
        <f t="shared" si="44"/>
        <v>#DIV/0!</v>
      </c>
      <c r="O482" s="76">
        <f t="shared" si="45"/>
        <v>0</v>
      </c>
      <c r="P482" s="77">
        <f>IF(L482="nio",0,IF(L482&gt;0,VLOOKUP(H482,'3-Productie normen'!A:J,VLOOKUP(L482,'3-Productie normen'!$B$33:$C$38,2,FALSE),FALSE)))/VLOOKUP(B482,'2-Kosten per locatie'!$A$12:$C$27,3,FALSE)</f>
        <v>0</v>
      </c>
      <c r="Q482" s="77">
        <f t="shared" si="46"/>
        <v>0</v>
      </c>
      <c r="R482" s="78" t="str">
        <f>VLOOKUP(H482,'3-Productie normen'!A:L,12,FALSE)</f>
        <v>V</v>
      </c>
      <c r="S482" s="78"/>
      <c r="U482" s="41">
        <f t="shared" si="47"/>
        <v>11020</v>
      </c>
    </row>
    <row r="483" spans="1:21" ht="14.1" customHeight="1">
      <c r="A483" s="54">
        <f t="shared" si="42"/>
        <v>483</v>
      </c>
      <c r="B483" s="72" t="s">
        <v>550</v>
      </c>
      <c r="C483" s="72"/>
      <c r="D483" s="413" t="s">
        <v>551</v>
      </c>
      <c r="E483" s="413">
        <v>1</v>
      </c>
      <c r="F483" s="73">
        <v>43</v>
      </c>
      <c r="G483" s="40" t="s">
        <v>232</v>
      </c>
      <c r="H483" s="72" t="s">
        <v>232</v>
      </c>
      <c r="I483" s="40" t="s">
        <v>267</v>
      </c>
      <c r="J483" s="74">
        <v>54.8</v>
      </c>
      <c r="K483" s="373">
        <f t="shared" si="43"/>
        <v>200</v>
      </c>
      <c r="L483" s="75">
        <v>200</v>
      </c>
      <c r="M483" s="75"/>
      <c r="N483" s="76" t="e">
        <f t="shared" si="44"/>
        <v>#DIV/0!</v>
      </c>
      <c r="O483" s="76">
        <f t="shared" si="45"/>
        <v>0</v>
      </c>
      <c r="P483" s="77">
        <f>IF(L483="nio",0,IF(L483&gt;0,VLOOKUP(H483,'3-Productie normen'!A:J,VLOOKUP(L483,'3-Productie normen'!$B$33:$C$38,2,FALSE),FALSE)))/VLOOKUP(B483,'2-Kosten per locatie'!$A$12:$C$27,3,FALSE)</f>
        <v>0</v>
      </c>
      <c r="Q483" s="77">
        <f t="shared" si="46"/>
        <v>0</v>
      </c>
      <c r="R483" s="78" t="str">
        <f>VLOOKUP(H483,'3-Productie normen'!A:L,12,FALSE)</f>
        <v>V</v>
      </c>
      <c r="S483" s="78"/>
      <c r="U483" s="41">
        <f t="shared" si="47"/>
        <v>10960</v>
      </c>
    </row>
    <row r="484" spans="1:21" ht="14.1" customHeight="1">
      <c r="A484" s="54">
        <f t="shared" si="42"/>
        <v>484</v>
      </c>
      <c r="B484" s="72" t="s">
        <v>550</v>
      </c>
      <c r="C484" s="72"/>
      <c r="D484" s="413" t="s">
        <v>551</v>
      </c>
      <c r="E484" s="413">
        <v>1</v>
      </c>
      <c r="F484" s="73">
        <v>44</v>
      </c>
      <c r="G484" s="40" t="s">
        <v>232</v>
      </c>
      <c r="H484" s="72" t="s">
        <v>232</v>
      </c>
      <c r="I484" s="40" t="s">
        <v>267</v>
      </c>
      <c r="J484" s="74">
        <v>56.4</v>
      </c>
      <c r="K484" s="373">
        <f t="shared" si="43"/>
        <v>200</v>
      </c>
      <c r="L484" s="75">
        <v>200</v>
      </c>
      <c r="M484" s="75"/>
      <c r="N484" s="76" t="e">
        <f t="shared" si="44"/>
        <v>#DIV/0!</v>
      </c>
      <c r="O484" s="76">
        <f t="shared" si="45"/>
        <v>0</v>
      </c>
      <c r="P484" s="77">
        <f>IF(L484="nio",0,IF(L484&gt;0,VLOOKUP(H484,'3-Productie normen'!A:J,VLOOKUP(L484,'3-Productie normen'!$B$33:$C$38,2,FALSE),FALSE)))/VLOOKUP(B484,'2-Kosten per locatie'!$A$12:$C$27,3,FALSE)</f>
        <v>0</v>
      </c>
      <c r="Q484" s="77">
        <f t="shared" si="46"/>
        <v>0</v>
      </c>
      <c r="R484" s="78" t="str">
        <f>VLOOKUP(H484,'3-Productie normen'!A:L,12,FALSE)</f>
        <v>V</v>
      </c>
      <c r="S484" s="78"/>
      <c r="U484" s="41">
        <f t="shared" si="47"/>
        <v>11280</v>
      </c>
    </row>
    <row r="485" spans="1:21" ht="14.1" customHeight="1">
      <c r="A485" s="54">
        <f t="shared" si="42"/>
        <v>485</v>
      </c>
      <c r="B485" s="72" t="s">
        <v>550</v>
      </c>
      <c r="C485" s="72"/>
      <c r="D485" s="413" t="s">
        <v>551</v>
      </c>
      <c r="E485" s="413">
        <v>1</v>
      </c>
      <c r="F485" s="73">
        <v>45</v>
      </c>
      <c r="G485" s="40" t="s">
        <v>169</v>
      </c>
      <c r="H485" s="72" t="s">
        <v>169</v>
      </c>
      <c r="I485" s="40" t="s">
        <v>267</v>
      </c>
      <c r="J485" s="74">
        <v>15.6</v>
      </c>
      <c r="K485" s="373">
        <f t="shared" si="43"/>
        <v>200</v>
      </c>
      <c r="L485" s="75">
        <v>200</v>
      </c>
      <c r="M485" s="75"/>
      <c r="N485" s="76" t="e">
        <f t="shared" si="44"/>
        <v>#DIV/0!</v>
      </c>
      <c r="O485" s="76">
        <f t="shared" si="45"/>
        <v>0</v>
      </c>
      <c r="P485" s="77">
        <f>IF(L485="nio",0,IF(L485&gt;0,VLOOKUP(H485,'3-Productie normen'!A:J,VLOOKUP(L485,'3-Productie normen'!$B$33:$C$38,2,FALSE),FALSE)))/VLOOKUP(B485,'2-Kosten per locatie'!$A$12:$C$27,3,FALSE)</f>
        <v>0</v>
      </c>
      <c r="Q485" s="77">
        <f t="shared" si="46"/>
        <v>0</v>
      </c>
      <c r="R485" s="78" t="str">
        <f>VLOOKUP(H485,'3-Productie normen'!A:L,12,FALSE)</f>
        <v>B</v>
      </c>
      <c r="S485" s="78"/>
      <c r="U485" s="41">
        <f t="shared" si="47"/>
        <v>3120</v>
      </c>
    </row>
    <row r="486" spans="1:21" ht="14.1" customHeight="1">
      <c r="A486" s="54">
        <f t="shared" si="42"/>
        <v>486</v>
      </c>
      <c r="B486" s="72" t="s">
        <v>550</v>
      </c>
      <c r="C486" s="72"/>
      <c r="D486" s="413" t="s">
        <v>551</v>
      </c>
      <c r="E486" s="413">
        <v>1</v>
      </c>
      <c r="F486" s="73">
        <v>46</v>
      </c>
      <c r="G486" s="40" t="s">
        <v>169</v>
      </c>
      <c r="H486" s="72" t="s">
        <v>169</v>
      </c>
      <c r="I486" s="40" t="s">
        <v>267</v>
      </c>
      <c r="J486" s="74">
        <v>21.9</v>
      </c>
      <c r="K486" s="373">
        <f t="shared" si="43"/>
        <v>200</v>
      </c>
      <c r="L486" s="75">
        <v>200</v>
      </c>
      <c r="M486" s="75"/>
      <c r="N486" s="76" t="e">
        <f t="shared" si="44"/>
        <v>#DIV/0!</v>
      </c>
      <c r="O486" s="76">
        <f t="shared" si="45"/>
        <v>0</v>
      </c>
      <c r="P486" s="77">
        <f>IF(L486="nio",0,IF(L486&gt;0,VLOOKUP(H486,'3-Productie normen'!A:J,VLOOKUP(L486,'3-Productie normen'!$B$33:$C$38,2,FALSE),FALSE)))/VLOOKUP(B486,'2-Kosten per locatie'!$A$12:$C$27,3,FALSE)</f>
        <v>0</v>
      </c>
      <c r="Q486" s="77">
        <f t="shared" si="46"/>
        <v>0</v>
      </c>
      <c r="R486" s="78" t="str">
        <f>VLOOKUP(H486,'3-Productie normen'!A:L,12,FALSE)</f>
        <v>B</v>
      </c>
      <c r="S486" s="78"/>
      <c r="U486" s="41">
        <f t="shared" si="47"/>
        <v>4380</v>
      </c>
    </row>
    <row r="487" spans="1:21" ht="14.1" customHeight="1">
      <c r="A487" s="54">
        <f t="shared" si="42"/>
        <v>487</v>
      </c>
      <c r="B487" s="72" t="s">
        <v>550</v>
      </c>
      <c r="C487" s="72"/>
      <c r="D487" s="413" t="s">
        <v>551</v>
      </c>
      <c r="E487" s="413">
        <v>1</v>
      </c>
      <c r="F487" s="73">
        <v>47</v>
      </c>
      <c r="G487" s="80" t="s">
        <v>169</v>
      </c>
      <c r="H487" s="72" t="s">
        <v>169</v>
      </c>
      <c r="I487" s="40" t="s">
        <v>267</v>
      </c>
      <c r="J487" s="74">
        <v>11.3</v>
      </c>
      <c r="K487" s="373">
        <f t="shared" si="43"/>
        <v>200</v>
      </c>
      <c r="L487" s="75">
        <v>200</v>
      </c>
      <c r="M487" s="75"/>
      <c r="N487" s="76" t="e">
        <f t="shared" si="44"/>
        <v>#DIV/0!</v>
      </c>
      <c r="O487" s="76">
        <f t="shared" si="45"/>
        <v>0</v>
      </c>
      <c r="P487" s="77">
        <f>IF(L487="nio",0,IF(L487&gt;0,VLOOKUP(H487,'3-Productie normen'!A:J,VLOOKUP(L487,'3-Productie normen'!$B$33:$C$38,2,FALSE),FALSE)))/VLOOKUP(B487,'2-Kosten per locatie'!$A$12:$C$27,3,FALSE)</f>
        <v>0</v>
      </c>
      <c r="Q487" s="77">
        <f t="shared" si="46"/>
        <v>0</v>
      </c>
      <c r="R487" s="78" t="str">
        <f>VLOOKUP(H487,'3-Productie normen'!A:L,12,FALSE)</f>
        <v>B</v>
      </c>
      <c r="S487" s="78"/>
      <c r="U487" s="41">
        <f t="shared" si="47"/>
        <v>2260</v>
      </c>
    </row>
    <row r="488" spans="1:21" ht="14.1" customHeight="1">
      <c r="A488" s="54">
        <f t="shared" si="42"/>
        <v>488</v>
      </c>
      <c r="B488" s="72" t="s">
        <v>550</v>
      </c>
      <c r="C488" s="72"/>
      <c r="D488" s="413" t="s">
        <v>551</v>
      </c>
      <c r="E488" s="413">
        <v>1</v>
      </c>
      <c r="F488" s="73">
        <v>48</v>
      </c>
      <c r="G488" s="40" t="s">
        <v>17</v>
      </c>
      <c r="H488" s="40" t="s">
        <v>17</v>
      </c>
      <c r="I488" s="81" t="s">
        <v>254</v>
      </c>
      <c r="J488" s="74">
        <v>8.01</v>
      </c>
      <c r="K488" s="373">
        <f t="shared" si="43"/>
        <v>200</v>
      </c>
      <c r="L488" s="75">
        <v>200</v>
      </c>
      <c r="M488" s="75"/>
      <c r="N488" s="76" t="e">
        <f t="shared" si="44"/>
        <v>#DIV/0!</v>
      </c>
      <c r="O488" s="76">
        <f t="shared" si="45"/>
        <v>0</v>
      </c>
      <c r="P488" s="77">
        <f>IF(L488="nio",0,IF(L488&gt;0,VLOOKUP(H488,'3-Productie normen'!A:J,VLOOKUP(L488,'3-Productie normen'!$B$33:$C$38,2,FALSE),FALSE)))/VLOOKUP(B488,'2-Kosten per locatie'!$A$12:$C$27,3,FALSE)</f>
        <v>0</v>
      </c>
      <c r="Q488" s="77">
        <f t="shared" si="46"/>
        <v>0</v>
      </c>
      <c r="R488" s="78" t="str">
        <f>VLOOKUP(H488,'3-Productie normen'!A:L,12,FALSE)</f>
        <v>V</v>
      </c>
      <c r="S488" s="78"/>
      <c r="U488" s="41">
        <f t="shared" si="47"/>
        <v>1602</v>
      </c>
    </row>
    <row r="489" spans="1:21" ht="14.1" customHeight="1">
      <c r="A489" s="54">
        <f t="shared" si="42"/>
        <v>489</v>
      </c>
      <c r="B489" s="72" t="s">
        <v>550</v>
      </c>
      <c r="C489" s="72"/>
      <c r="D489" s="414" t="s">
        <v>551</v>
      </c>
      <c r="E489" s="414">
        <v>1</v>
      </c>
      <c r="F489" s="82">
        <v>49</v>
      </c>
      <c r="G489" s="83" t="s">
        <v>17</v>
      </c>
      <c r="H489" s="83" t="s">
        <v>17</v>
      </c>
      <c r="I489" s="40" t="s">
        <v>254</v>
      </c>
      <c r="J489" s="74">
        <v>12.02</v>
      </c>
      <c r="K489" s="373">
        <f t="shared" si="43"/>
        <v>200</v>
      </c>
      <c r="L489" s="75">
        <v>200</v>
      </c>
      <c r="M489" s="75"/>
      <c r="N489" s="76" t="e">
        <f t="shared" si="44"/>
        <v>#DIV/0!</v>
      </c>
      <c r="O489" s="76">
        <f t="shared" si="45"/>
        <v>0</v>
      </c>
      <c r="P489" s="77">
        <f>IF(L489="nio",0,IF(L489&gt;0,VLOOKUP(H489,'3-Productie normen'!A:J,VLOOKUP(L489,'3-Productie normen'!$B$33:$C$38,2,FALSE),FALSE)))/VLOOKUP(B489,'2-Kosten per locatie'!$A$12:$C$27,3,FALSE)</f>
        <v>0</v>
      </c>
      <c r="Q489" s="77">
        <f t="shared" si="46"/>
        <v>0</v>
      </c>
      <c r="R489" s="78" t="str">
        <f>VLOOKUP(H489,'3-Productie normen'!A:L,12,FALSE)</f>
        <v>V</v>
      </c>
      <c r="S489" s="78"/>
      <c r="U489" s="41">
        <f t="shared" si="47"/>
        <v>2404</v>
      </c>
    </row>
    <row r="490" spans="1:21" ht="14.1" customHeight="1">
      <c r="A490" s="54">
        <f t="shared" si="42"/>
        <v>490</v>
      </c>
      <c r="B490" s="72" t="s">
        <v>550</v>
      </c>
      <c r="C490" s="72"/>
      <c r="D490" s="413" t="s">
        <v>551</v>
      </c>
      <c r="E490" s="413">
        <v>2</v>
      </c>
      <c r="F490" s="73">
        <v>50</v>
      </c>
      <c r="G490" s="40" t="s">
        <v>240</v>
      </c>
      <c r="H490" s="40" t="s">
        <v>240</v>
      </c>
      <c r="I490" s="40" t="s">
        <v>267</v>
      </c>
      <c r="J490" s="74">
        <v>57.6</v>
      </c>
      <c r="K490" s="373">
        <f t="shared" si="43"/>
        <v>200</v>
      </c>
      <c r="L490" s="75">
        <v>200</v>
      </c>
      <c r="M490" s="75"/>
      <c r="N490" s="76" t="e">
        <f t="shared" si="44"/>
        <v>#DIV/0!</v>
      </c>
      <c r="O490" s="76">
        <f t="shared" si="45"/>
        <v>0</v>
      </c>
      <c r="P490" s="77">
        <f>IF(L490="nio",0,IF(L490&gt;0,VLOOKUP(H490,'3-Productie normen'!A:J,VLOOKUP(L490,'3-Productie normen'!$B$33:$C$38,2,FALSE),FALSE)))/VLOOKUP(B490,'2-Kosten per locatie'!$A$12:$C$27,3,FALSE)</f>
        <v>0</v>
      </c>
      <c r="Q490" s="77">
        <f t="shared" si="46"/>
        <v>0</v>
      </c>
      <c r="R490" s="78" t="str">
        <f>VLOOKUP(H490,'3-Productie normen'!A:L,12,FALSE)</f>
        <v>V</v>
      </c>
      <c r="S490" s="78"/>
      <c r="U490" s="41">
        <f t="shared" si="47"/>
        <v>11520</v>
      </c>
    </row>
    <row r="491" spans="1:21" ht="14.1" customHeight="1">
      <c r="A491" s="54">
        <f t="shared" si="42"/>
        <v>491</v>
      </c>
      <c r="B491" s="72" t="s">
        <v>550</v>
      </c>
      <c r="C491" s="72"/>
      <c r="D491" s="413" t="s">
        <v>551</v>
      </c>
      <c r="E491" s="413">
        <v>2</v>
      </c>
      <c r="F491" s="73">
        <v>51</v>
      </c>
      <c r="G491" s="40" t="s">
        <v>17</v>
      </c>
      <c r="H491" s="40" t="s">
        <v>17</v>
      </c>
      <c r="I491" s="40" t="s">
        <v>254</v>
      </c>
      <c r="J491" s="74">
        <v>1.4</v>
      </c>
      <c r="K491" s="373">
        <f t="shared" si="43"/>
        <v>200</v>
      </c>
      <c r="L491" s="75">
        <v>200</v>
      </c>
      <c r="M491" s="75"/>
      <c r="N491" s="76" t="e">
        <f t="shared" si="44"/>
        <v>#DIV/0!</v>
      </c>
      <c r="O491" s="76">
        <f t="shared" si="45"/>
        <v>0</v>
      </c>
      <c r="P491" s="77">
        <f>IF(L491="nio",0,IF(L491&gt;0,VLOOKUP(H491,'3-Productie normen'!A:J,VLOOKUP(L491,'3-Productie normen'!$B$33:$C$38,2,FALSE),FALSE)))/VLOOKUP(B491,'2-Kosten per locatie'!$A$12:$C$27,3,FALSE)</f>
        <v>0</v>
      </c>
      <c r="Q491" s="77">
        <f t="shared" si="46"/>
        <v>0</v>
      </c>
      <c r="R491" s="78" t="str">
        <f>VLOOKUP(H491,'3-Productie normen'!A:L,12,FALSE)</f>
        <v>V</v>
      </c>
      <c r="S491" s="78"/>
      <c r="U491" s="41">
        <f t="shared" si="47"/>
        <v>280</v>
      </c>
    </row>
    <row r="492" spans="1:21" ht="14.1" customHeight="1">
      <c r="A492" s="54">
        <f t="shared" si="42"/>
        <v>492</v>
      </c>
      <c r="B492" s="72" t="s">
        <v>550</v>
      </c>
      <c r="C492" s="72"/>
      <c r="D492" s="413" t="s">
        <v>551</v>
      </c>
      <c r="E492" s="413">
        <v>2</v>
      </c>
      <c r="F492" s="73">
        <v>52</v>
      </c>
      <c r="G492" s="40" t="s">
        <v>17</v>
      </c>
      <c r="H492" s="40" t="s">
        <v>17</v>
      </c>
      <c r="I492" s="40" t="s">
        <v>254</v>
      </c>
      <c r="J492" s="74">
        <v>1.4</v>
      </c>
      <c r="K492" s="373">
        <f t="shared" si="43"/>
        <v>200</v>
      </c>
      <c r="L492" s="75">
        <v>200</v>
      </c>
      <c r="M492" s="75"/>
      <c r="N492" s="76" t="e">
        <f t="shared" si="44"/>
        <v>#DIV/0!</v>
      </c>
      <c r="O492" s="76">
        <f t="shared" si="45"/>
        <v>0</v>
      </c>
      <c r="P492" s="77">
        <f>IF(L492="nio",0,IF(L492&gt;0,VLOOKUP(H492,'3-Productie normen'!A:J,VLOOKUP(L492,'3-Productie normen'!$B$33:$C$38,2,FALSE),FALSE)))/VLOOKUP(B492,'2-Kosten per locatie'!$A$12:$C$27,3,FALSE)</f>
        <v>0</v>
      </c>
      <c r="Q492" s="77">
        <f t="shared" si="46"/>
        <v>0</v>
      </c>
      <c r="R492" s="78" t="str">
        <f>VLOOKUP(H492,'3-Productie normen'!A:L,12,FALSE)</f>
        <v>V</v>
      </c>
      <c r="S492" s="78"/>
      <c r="U492" s="41">
        <f t="shared" si="47"/>
        <v>280</v>
      </c>
    </row>
    <row r="493" spans="1:21" ht="14.1" customHeight="1">
      <c r="A493" s="54">
        <f t="shared" si="42"/>
        <v>493</v>
      </c>
      <c r="B493" s="72" t="s">
        <v>550</v>
      </c>
      <c r="C493" s="72"/>
      <c r="D493" s="413" t="s">
        <v>551</v>
      </c>
      <c r="E493" s="413">
        <v>2</v>
      </c>
      <c r="F493" s="73">
        <v>53</v>
      </c>
      <c r="G493" s="40" t="s">
        <v>240</v>
      </c>
      <c r="H493" s="40" t="s">
        <v>240</v>
      </c>
      <c r="I493" s="40" t="s">
        <v>267</v>
      </c>
      <c r="J493" s="74">
        <v>61</v>
      </c>
      <c r="K493" s="373">
        <f t="shared" si="43"/>
        <v>200</v>
      </c>
      <c r="L493" s="75">
        <v>200</v>
      </c>
      <c r="M493" s="75"/>
      <c r="N493" s="76" t="e">
        <f t="shared" si="44"/>
        <v>#DIV/0!</v>
      </c>
      <c r="O493" s="76">
        <f t="shared" si="45"/>
        <v>0</v>
      </c>
      <c r="P493" s="77">
        <f>IF(L493="nio",0,IF(L493&gt;0,VLOOKUP(H493,'3-Productie normen'!A:J,VLOOKUP(L493,'3-Productie normen'!$B$33:$C$38,2,FALSE),FALSE)))/VLOOKUP(B493,'2-Kosten per locatie'!$A$12:$C$27,3,FALSE)</f>
        <v>0</v>
      </c>
      <c r="Q493" s="77">
        <f t="shared" si="46"/>
        <v>0</v>
      </c>
      <c r="R493" s="78" t="str">
        <f>VLOOKUP(H493,'3-Productie normen'!A:L,12,FALSE)</f>
        <v>V</v>
      </c>
      <c r="S493" s="78"/>
      <c r="U493" s="41">
        <f t="shared" si="47"/>
        <v>12200</v>
      </c>
    </row>
    <row r="494" spans="1:21" ht="14.1" customHeight="1">
      <c r="A494" s="54">
        <f t="shared" si="42"/>
        <v>494</v>
      </c>
      <c r="B494" s="72" t="s">
        <v>550</v>
      </c>
      <c r="C494" s="72"/>
      <c r="D494" s="413" t="s">
        <v>551</v>
      </c>
      <c r="E494" s="413">
        <v>2</v>
      </c>
      <c r="F494" s="73">
        <v>54</v>
      </c>
      <c r="G494" s="40" t="s">
        <v>240</v>
      </c>
      <c r="H494" s="40" t="s">
        <v>240</v>
      </c>
      <c r="I494" s="40" t="s">
        <v>267</v>
      </c>
      <c r="J494" s="74">
        <v>59</v>
      </c>
      <c r="K494" s="373">
        <f t="shared" si="43"/>
        <v>200</v>
      </c>
      <c r="L494" s="75">
        <v>200</v>
      </c>
      <c r="M494" s="75"/>
      <c r="N494" s="76" t="e">
        <f t="shared" si="44"/>
        <v>#DIV/0!</v>
      </c>
      <c r="O494" s="76">
        <f t="shared" si="45"/>
        <v>0</v>
      </c>
      <c r="P494" s="77">
        <f>IF(L494="nio",0,IF(L494&gt;0,VLOOKUP(H494,'3-Productie normen'!A:J,VLOOKUP(L494,'3-Productie normen'!$B$33:$C$38,2,FALSE),FALSE)))/VLOOKUP(B494,'2-Kosten per locatie'!$A$12:$C$27,3,FALSE)</f>
        <v>0</v>
      </c>
      <c r="Q494" s="77">
        <f t="shared" si="46"/>
        <v>0</v>
      </c>
      <c r="R494" s="78" t="str">
        <f>VLOOKUP(H494,'3-Productie normen'!A:L,12,FALSE)</f>
        <v>V</v>
      </c>
      <c r="S494" s="78"/>
      <c r="U494" s="41">
        <f t="shared" si="47"/>
        <v>11800</v>
      </c>
    </row>
    <row r="495" spans="1:21" ht="14.1" customHeight="1">
      <c r="A495" s="54">
        <f t="shared" si="42"/>
        <v>495</v>
      </c>
      <c r="B495" s="72" t="s">
        <v>550</v>
      </c>
      <c r="C495" s="72"/>
      <c r="D495" s="413" t="s">
        <v>551</v>
      </c>
      <c r="E495" s="413">
        <v>2</v>
      </c>
      <c r="F495" s="73">
        <v>55</v>
      </c>
      <c r="G495" s="72" t="s">
        <v>240</v>
      </c>
      <c r="H495" s="40" t="s">
        <v>240</v>
      </c>
      <c r="I495" s="40" t="s">
        <v>267</v>
      </c>
      <c r="J495" s="74">
        <v>55.5</v>
      </c>
      <c r="K495" s="373">
        <f t="shared" si="43"/>
        <v>200</v>
      </c>
      <c r="L495" s="75">
        <v>200</v>
      </c>
      <c r="M495" s="75"/>
      <c r="N495" s="76" t="e">
        <f t="shared" si="44"/>
        <v>#DIV/0!</v>
      </c>
      <c r="O495" s="76">
        <f t="shared" si="45"/>
        <v>0</v>
      </c>
      <c r="P495" s="77">
        <f>IF(L495="nio",0,IF(L495&gt;0,VLOOKUP(H495,'3-Productie normen'!A:J,VLOOKUP(L495,'3-Productie normen'!$B$33:$C$38,2,FALSE),FALSE)))/VLOOKUP(B495,'2-Kosten per locatie'!$A$12:$C$27,3,FALSE)</f>
        <v>0</v>
      </c>
      <c r="Q495" s="77">
        <f t="shared" si="46"/>
        <v>0</v>
      </c>
      <c r="R495" s="78" t="str">
        <f>VLOOKUP(H495,'3-Productie normen'!A:L,12,FALSE)</f>
        <v>V</v>
      </c>
      <c r="S495" s="78"/>
      <c r="U495" s="41">
        <f t="shared" si="47"/>
        <v>11100</v>
      </c>
    </row>
    <row r="496" spans="1:21" ht="14.1" customHeight="1">
      <c r="A496" s="54">
        <f t="shared" si="42"/>
        <v>496</v>
      </c>
      <c r="B496" s="72" t="s">
        <v>550</v>
      </c>
      <c r="C496" s="72"/>
      <c r="D496" s="413" t="s">
        <v>551</v>
      </c>
      <c r="E496" s="413">
        <v>2</v>
      </c>
      <c r="F496" s="73">
        <v>56</v>
      </c>
      <c r="G496" s="72" t="s">
        <v>240</v>
      </c>
      <c r="H496" s="40" t="s">
        <v>240</v>
      </c>
      <c r="I496" s="40" t="s">
        <v>267</v>
      </c>
      <c r="J496" s="74">
        <v>52.3</v>
      </c>
      <c r="K496" s="373">
        <f t="shared" si="43"/>
        <v>200</v>
      </c>
      <c r="L496" s="75">
        <v>200</v>
      </c>
      <c r="M496" s="75"/>
      <c r="N496" s="76" t="e">
        <f t="shared" si="44"/>
        <v>#DIV/0!</v>
      </c>
      <c r="O496" s="76">
        <f t="shared" si="45"/>
        <v>0</v>
      </c>
      <c r="P496" s="77">
        <f>IF(L496="nio",0,IF(L496&gt;0,VLOOKUP(H496,'3-Productie normen'!A:J,VLOOKUP(L496,'3-Productie normen'!$B$33:$C$38,2,FALSE),FALSE)))/VLOOKUP(B496,'2-Kosten per locatie'!$A$12:$C$27,3,FALSE)</f>
        <v>0</v>
      </c>
      <c r="Q496" s="77">
        <f t="shared" si="46"/>
        <v>0</v>
      </c>
      <c r="R496" s="78" t="str">
        <f>VLOOKUP(H496,'3-Productie normen'!A:L,12,FALSE)</f>
        <v>V</v>
      </c>
      <c r="S496" s="78"/>
      <c r="U496" s="41">
        <f t="shared" si="47"/>
        <v>10460</v>
      </c>
    </row>
    <row r="497" spans="1:21" ht="14.1" customHeight="1">
      <c r="A497" s="54">
        <f t="shared" si="42"/>
        <v>497</v>
      </c>
      <c r="B497" s="72" t="s">
        <v>550</v>
      </c>
      <c r="C497" s="72"/>
      <c r="D497" s="413" t="s">
        <v>551</v>
      </c>
      <c r="E497" s="413">
        <v>2</v>
      </c>
      <c r="F497" s="73">
        <v>57</v>
      </c>
      <c r="G497" s="72" t="s">
        <v>240</v>
      </c>
      <c r="H497" s="40" t="s">
        <v>240</v>
      </c>
      <c r="I497" s="40" t="s">
        <v>267</v>
      </c>
      <c r="J497" s="74">
        <v>57.2</v>
      </c>
      <c r="K497" s="373">
        <f t="shared" si="43"/>
        <v>200</v>
      </c>
      <c r="L497" s="75">
        <v>200</v>
      </c>
      <c r="M497" s="75"/>
      <c r="N497" s="76" t="e">
        <f t="shared" si="44"/>
        <v>#DIV/0!</v>
      </c>
      <c r="O497" s="76">
        <f t="shared" si="45"/>
        <v>0</v>
      </c>
      <c r="P497" s="77">
        <f>IF(L497="nio",0,IF(L497&gt;0,VLOOKUP(H497,'3-Productie normen'!A:J,VLOOKUP(L497,'3-Productie normen'!$B$33:$C$38,2,FALSE),FALSE)))/VLOOKUP(B497,'2-Kosten per locatie'!$A$12:$C$27,3,FALSE)</f>
        <v>0</v>
      </c>
      <c r="Q497" s="77">
        <f t="shared" si="46"/>
        <v>0</v>
      </c>
      <c r="R497" s="78" t="str">
        <f>VLOOKUP(H497,'3-Productie normen'!A:L,12,FALSE)</f>
        <v>V</v>
      </c>
      <c r="S497" s="78"/>
      <c r="U497" s="41">
        <f t="shared" si="47"/>
        <v>11440</v>
      </c>
    </row>
    <row r="498" spans="1:21" ht="14.1" customHeight="1">
      <c r="A498" s="54">
        <f t="shared" si="42"/>
        <v>498</v>
      </c>
      <c r="B498" s="72" t="s">
        <v>550</v>
      </c>
      <c r="C498" s="72"/>
      <c r="D498" s="413" t="s">
        <v>551</v>
      </c>
      <c r="E498" s="413">
        <v>2</v>
      </c>
      <c r="F498" s="73">
        <v>58</v>
      </c>
      <c r="G498" s="40" t="s">
        <v>240</v>
      </c>
      <c r="H498" s="40" t="s">
        <v>240</v>
      </c>
      <c r="I498" s="40" t="s">
        <v>267</v>
      </c>
      <c r="J498" s="74">
        <v>43.4</v>
      </c>
      <c r="K498" s="373">
        <f t="shared" si="43"/>
        <v>200</v>
      </c>
      <c r="L498" s="75">
        <v>200</v>
      </c>
      <c r="M498" s="75"/>
      <c r="N498" s="76" t="e">
        <f t="shared" si="44"/>
        <v>#DIV/0!</v>
      </c>
      <c r="O498" s="76">
        <f t="shared" si="45"/>
        <v>0</v>
      </c>
      <c r="P498" s="77">
        <f>IF(L498="nio",0,IF(L498&gt;0,VLOOKUP(H498,'3-Productie normen'!A:J,VLOOKUP(L498,'3-Productie normen'!$B$33:$C$38,2,FALSE),FALSE)))/VLOOKUP(B498,'2-Kosten per locatie'!$A$12:$C$27,3,FALSE)</f>
        <v>0</v>
      </c>
      <c r="Q498" s="77">
        <f t="shared" si="46"/>
        <v>0</v>
      </c>
      <c r="R498" s="78" t="str">
        <f>VLOOKUP(H498,'3-Productie normen'!A:L,12,FALSE)</f>
        <v>V</v>
      </c>
      <c r="S498" s="78"/>
      <c r="U498" s="41">
        <f t="shared" si="47"/>
        <v>8680</v>
      </c>
    </row>
    <row r="499" spans="1:21" ht="14.1" customHeight="1">
      <c r="A499" s="54">
        <f t="shared" si="42"/>
        <v>499</v>
      </c>
      <c r="B499" s="72" t="s">
        <v>550</v>
      </c>
      <c r="C499" s="72"/>
      <c r="D499" s="413" t="s">
        <v>551</v>
      </c>
      <c r="E499" s="413">
        <v>2</v>
      </c>
      <c r="F499" s="73">
        <v>59</v>
      </c>
      <c r="G499" s="40" t="s">
        <v>17</v>
      </c>
      <c r="H499" s="40" t="s">
        <v>17</v>
      </c>
      <c r="I499" s="40" t="s">
        <v>254</v>
      </c>
      <c r="J499" s="74">
        <v>12.02</v>
      </c>
      <c r="K499" s="373">
        <f t="shared" si="43"/>
        <v>200</v>
      </c>
      <c r="L499" s="75">
        <v>200</v>
      </c>
      <c r="M499" s="75"/>
      <c r="N499" s="76" t="e">
        <f t="shared" si="44"/>
        <v>#DIV/0!</v>
      </c>
      <c r="O499" s="76">
        <f t="shared" si="45"/>
        <v>0</v>
      </c>
      <c r="P499" s="77">
        <f>IF(L499="nio",0,IF(L499&gt;0,VLOOKUP(H499,'3-Productie normen'!A:J,VLOOKUP(L499,'3-Productie normen'!$B$33:$C$38,2,FALSE),FALSE)))/VLOOKUP(B499,'2-Kosten per locatie'!$A$12:$C$27,3,FALSE)</f>
        <v>0</v>
      </c>
      <c r="Q499" s="77">
        <f t="shared" si="46"/>
        <v>0</v>
      </c>
      <c r="R499" s="78" t="str">
        <f>VLOOKUP(H499,'3-Productie normen'!A:L,12,FALSE)</f>
        <v>V</v>
      </c>
      <c r="S499" s="78"/>
      <c r="U499" s="41">
        <f t="shared" si="47"/>
        <v>2404</v>
      </c>
    </row>
    <row r="500" spans="1:21" ht="14.1" customHeight="1">
      <c r="A500" s="54">
        <f t="shared" si="42"/>
        <v>500</v>
      </c>
      <c r="B500" s="72" t="s">
        <v>550</v>
      </c>
      <c r="C500" s="72"/>
      <c r="D500" s="413" t="s">
        <v>551</v>
      </c>
      <c r="E500" s="413">
        <v>2</v>
      </c>
      <c r="F500" s="73">
        <v>60</v>
      </c>
      <c r="G500" s="40" t="s">
        <v>240</v>
      </c>
      <c r="H500" s="40" t="s">
        <v>240</v>
      </c>
      <c r="I500" s="40" t="s">
        <v>267</v>
      </c>
      <c r="J500" s="74">
        <v>42.5</v>
      </c>
      <c r="K500" s="373">
        <f t="shared" si="43"/>
        <v>200</v>
      </c>
      <c r="L500" s="75">
        <v>200</v>
      </c>
      <c r="M500" s="75"/>
      <c r="N500" s="76" t="e">
        <f t="shared" si="44"/>
        <v>#DIV/0!</v>
      </c>
      <c r="O500" s="76">
        <f t="shared" si="45"/>
        <v>0</v>
      </c>
      <c r="P500" s="77">
        <f>IF(L500="nio",0,IF(L500&gt;0,VLOOKUP(H500,'3-Productie normen'!A:J,VLOOKUP(L500,'3-Productie normen'!$B$33:$C$38,2,FALSE),FALSE)))/VLOOKUP(B500,'2-Kosten per locatie'!$A$12:$C$27,3,FALSE)</f>
        <v>0</v>
      </c>
      <c r="Q500" s="77">
        <f t="shared" si="46"/>
        <v>0</v>
      </c>
      <c r="R500" s="78" t="str">
        <f>VLOOKUP(H500,'3-Productie normen'!A:L,12,FALSE)</f>
        <v>V</v>
      </c>
      <c r="S500" s="78"/>
      <c r="U500" s="41">
        <f t="shared" si="47"/>
        <v>8500</v>
      </c>
    </row>
    <row r="501" spans="1:21" ht="14.1" customHeight="1">
      <c r="A501" s="54">
        <f t="shared" si="42"/>
        <v>501</v>
      </c>
      <c r="B501" s="72" t="s">
        <v>550</v>
      </c>
      <c r="C501" s="72"/>
      <c r="D501" s="413" t="s">
        <v>551</v>
      </c>
      <c r="E501" s="413">
        <v>2</v>
      </c>
      <c r="F501" s="73">
        <v>61</v>
      </c>
      <c r="G501" s="40" t="s">
        <v>252</v>
      </c>
      <c r="H501" s="40" t="s">
        <v>230</v>
      </c>
      <c r="I501" s="40" t="s">
        <v>267</v>
      </c>
      <c r="J501" s="74">
        <v>192.58</v>
      </c>
      <c r="K501" s="373">
        <f t="shared" si="43"/>
        <v>200</v>
      </c>
      <c r="L501" s="75">
        <v>200</v>
      </c>
      <c r="M501" s="75"/>
      <c r="N501" s="76" t="e">
        <f t="shared" si="44"/>
        <v>#DIV/0!</v>
      </c>
      <c r="O501" s="76">
        <f t="shared" si="45"/>
        <v>0</v>
      </c>
      <c r="P501" s="77">
        <f>IF(L501="nio",0,IF(L501&gt;0,VLOOKUP(H501,'3-Productie normen'!A:J,VLOOKUP(L501,'3-Productie normen'!$B$33:$C$38,2,FALSE),FALSE)))/VLOOKUP(B501,'2-Kosten per locatie'!$A$12:$C$27,3,FALSE)</f>
        <v>0</v>
      </c>
      <c r="Q501" s="77">
        <f t="shared" si="46"/>
        <v>0</v>
      </c>
      <c r="R501" s="78" t="str">
        <f>VLOOKUP(H501,'3-Productie normen'!A:L,12,FALSE)</f>
        <v>V</v>
      </c>
      <c r="S501" s="78"/>
      <c r="U501" s="41">
        <f t="shared" si="47"/>
        <v>38516</v>
      </c>
    </row>
    <row r="502" spans="1:21" ht="14.1" customHeight="1">
      <c r="A502" s="54">
        <f t="shared" si="42"/>
        <v>502</v>
      </c>
      <c r="B502" s="72" t="s">
        <v>557</v>
      </c>
      <c r="C502" s="72"/>
      <c r="D502" s="413" t="s">
        <v>558</v>
      </c>
      <c r="E502" s="413" t="s">
        <v>89</v>
      </c>
      <c r="F502" s="73">
        <v>1</v>
      </c>
      <c r="G502" s="80" t="s">
        <v>251</v>
      </c>
      <c r="H502" s="80" t="s">
        <v>90</v>
      </c>
      <c r="I502" s="40" t="s">
        <v>248</v>
      </c>
      <c r="J502" s="74">
        <v>7.58</v>
      </c>
      <c r="K502" s="373">
        <f t="shared" si="43"/>
        <v>200</v>
      </c>
      <c r="L502" s="75">
        <v>200</v>
      </c>
      <c r="M502" s="75"/>
      <c r="N502" s="76" t="e">
        <f t="shared" si="44"/>
        <v>#DIV/0!</v>
      </c>
      <c r="O502" s="76">
        <f t="shared" si="45"/>
        <v>0</v>
      </c>
      <c r="P502" s="77">
        <f>IF(L502="nio",0,IF(L502&gt;0,VLOOKUP(H502,'3-Productie normen'!A:J,VLOOKUP(L502,'3-Productie normen'!$B$33:$C$38,2,FALSE),FALSE)))/VLOOKUP(B502,'2-Kosten per locatie'!$A$12:$C$27,3,FALSE)</f>
        <v>0</v>
      </c>
      <c r="Q502" s="77">
        <f t="shared" si="46"/>
        <v>0</v>
      </c>
      <c r="R502" s="78" t="str">
        <f>VLOOKUP(H502,'3-Productie normen'!A:L,12,FALSE)</f>
        <v>V</v>
      </c>
      <c r="S502" s="78"/>
      <c r="U502" s="41">
        <f t="shared" si="47"/>
        <v>1516</v>
      </c>
    </row>
    <row r="503" spans="1:21" ht="14.1" customHeight="1">
      <c r="A503" s="54">
        <f t="shared" si="42"/>
        <v>503</v>
      </c>
      <c r="B503" s="72" t="s">
        <v>557</v>
      </c>
      <c r="C503" s="72"/>
      <c r="D503" s="413" t="s">
        <v>558</v>
      </c>
      <c r="E503" s="413" t="s">
        <v>89</v>
      </c>
      <c r="F503" s="73">
        <v>2</v>
      </c>
      <c r="G503" s="40" t="s">
        <v>253</v>
      </c>
      <c r="H503" s="40" t="s">
        <v>228</v>
      </c>
      <c r="I503" s="81" t="s">
        <v>217</v>
      </c>
      <c r="J503" s="74">
        <v>12.54</v>
      </c>
      <c r="K503" s="373">
        <f t="shared" si="43"/>
        <v>200</v>
      </c>
      <c r="L503" s="75">
        <v>200</v>
      </c>
      <c r="M503" s="75"/>
      <c r="N503" s="76" t="e">
        <f t="shared" si="44"/>
        <v>#DIV/0!</v>
      </c>
      <c r="O503" s="76">
        <f t="shared" si="45"/>
        <v>0</v>
      </c>
      <c r="P503" s="77">
        <f>IF(L503="nio",0,IF(L503&gt;0,VLOOKUP(H503,'3-Productie normen'!A:J,VLOOKUP(L503,'3-Productie normen'!$B$33:$C$38,2,FALSE),FALSE)))/VLOOKUP(B503,'2-Kosten per locatie'!$A$12:$C$27,3,FALSE)</f>
        <v>0</v>
      </c>
      <c r="Q503" s="77">
        <f t="shared" si="46"/>
        <v>0</v>
      </c>
      <c r="R503" s="78" t="str">
        <f>VLOOKUP(H503,'3-Productie normen'!A:L,12,FALSE)</f>
        <v>V</v>
      </c>
      <c r="S503" s="78"/>
      <c r="U503" s="41">
        <f t="shared" si="47"/>
        <v>2508</v>
      </c>
    </row>
    <row r="504" spans="1:21" ht="14.1" customHeight="1">
      <c r="A504" s="54">
        <f t="shared" si="42"/>
        <v>504</v>
      </c>
      <c r="B504" s="72" t="s">
        <v>557</v>
      </c>
      <c r="C504" s="72"/>
      <c r="D504" s="413" t="s">
        <v>558</v>
      </c>
      <c r="E504" s="413" t="s">
        <v>89</v>
      </c>
      <c r="F504" s="82">
        <v>3</v>
      </c>
      <c r="G504" s="83" t="s">
        <v>252</v>
      </c>
      <c r="H504" s="83" t="s">
        <v>230</v>
      </c>
      <c r="I504" s="40" t="s">
        <v>248</v>
      </c>
      <c r="J504" s="74">
        <v>45.89</v>
      </c>
      <c r="K504" s="373">
        <f t="shared" si="43"/>
        <v>200</v>
      </c>
      <c r="L504" s="75">
        <v>200</v>
      </c>
      <c r="M504" s="75"/>
      <c r="N504" s="76" t="e">
        <f t="shared" si="44"/>
        <v>#DIV/0!</v>
      </c>
      <c r="O504" s="76">
        <f t="shared" si="45"/>
        <v>0</v>
      </c>
      <c r="P504" s="77">
        <f>IF(L504="nio",0,IF(L504&gt;0,VLOOKUP(H504,'3-Productie normen'!A:J,VLOOKUP(L504,'3-Productie normen'!$B$33:$C$38,2,FALSE),FALSE)))/VLOOKUP(B504,'2-Kosten per locatie'!$A$12:$C$27,3,FALSE)</f>
        <v>0</v>
      </c>
      <c r="Q504" s="77">
        <f t="shared" si="46"/>
        <v>0</v>
      </c>
      <c r="R504" s="78" t="str">
        <f>VLOOKUP(H504,'3-Productie normen'!A:L,12,FALSE)</f>
        <v>V</v>
      </c>
      <c r="S504" s="78"/>
      <c r="U504" s="41">
        <f t="shared" si="47"/>
        <v>9178</v>
      </c>
    </row>
    <row r="505" spans="1:21" ht="14.1" customHeight="1">
      <c r="A505" s="54">
        <f t="shared" si="42"/>
        <v>505</v>
      </c>
      <c r="B505" s="72" t="s">
        <v>557</v>
      </c>
      <c r="C505" s="72"/>
      <c r="D505" s="413" t="s">
        <v>558</v>
      </c>
      <c r="E505" s="413" t="s">
        <v>89</v>
      </c>
      <c r="F505" s="73">
        <v>4</v>
      </c>
      <c r="G505" s="40" t="s">
        <v>221</v>
      </c>
      <c r="H505" s="40" t="s">
        <v>221</v>
      </c>
      <c r="I505" s="40" t="s">
        <v>233</v>
      </c>
      <c r="J505" s="74">
        <v>18.48</v>
      </c>
      <c r="K505" s="373">
        <f t="shared" si="43"/>
        <v>200</v>
      </c>
      <c r="L505" s="75">
        <v>200</v>
      </c>
      <c r="M505" s="75"/>
      <c r="N505" s="76" t="e">
        <f t="shared" si="44"/>
        <v>#DIV/0!</v>
      </c>
      <c r="O505" s="76">
        <f t="shared" si="45"/>
        <v>0</v>
      </c>
      <c r="P505" s="77">
        <f>IF(L505="nio",0,IF(L505&gt;0,VLOOKUP(H505,'3-Productie normen'!A:J,VLOOKUP(L505,'3-Productie normen'!$B$33:$C$38,2,FALSE),FALSE)))/VLOOKUP(B505,'2-Kosten per locatie'!$A$12:$C$27,3,FALSE)</f>
        <v>0</v>
      </c>
      <c r="Q505" s="77">
        <f t="shared" si="46"/>
        <v>0</v>
      </c>
      <c r="R505" s="78" t="str">
        <f>VLOOKUP(H505,'3-Productie normen'!A:L,12,FALSE)</f>
        <v>V</v>
      </c>
      <c r="S505" s="78"/>
      <c r="U505" s="41">
        <f t="shared" si="47"/>
        <v>3696</v>
      </c>
    </row>
    <row r="506" spans="1:21" ht="14.1" customHeight="1">
      <c r="A506" s="54">
        <f t="shared" si="42"/>
        <v>506</v>
      </c>
      <c r="B506" s="72" t="s">
        <v>557</v>
      </c>
      <c r="C506" s="72"/>
      <c r="D506" s="413" t="s">
        <v>558</v>
      </c>
      <c r="E506" s="413" t="s">
        <v>89</v>
      </c>
      <c r="F506" s="73">
        <v>5</v>
      </c>
      <c r="G506" s="72" t="s">
        <v>251</v>
      </c>
      <c r="H506" s="72" t="s">
        <v>90</v>
      </c>
      <c r="I506" s="40" t="s">
        <v>222</v>
      </c>
      <c r="J506" s="74">
        <v>14.26</v>
      </c>
      <c r="K506" s="373">
        <f t="shared" si="43"/>
        <v>200</v>
      </c>
      <c r="L506" s="75">
        <v>200</v>
      </c>
      <c r="M506" s="75"/>
      <c r="N506" s="76" t="e">
        <f t="shared" si="44"/>
        <v>#DIV/0!</v>
      </c>
      <c r="O506" s="76">
        <f t="shared" si="45"/>
        <v>0</v>
      </c>
      <c r="P506" s="77">
        <f>IF(L506="nio",0,IF(L506&gt;0,VLOOKUP(H506,'3-Productie normen'!A:J,VLOOKUP(L506,'3-Productie normen'!$B$33:$C$38,2,FALSE),FALSE)))/VLOOKUP(B506,'2-Kosten per locatie'!$A$12:$C$27,3,FALSE)</f>
        <v>0</v>
      </c>
      <c r="Q506" s="77">
        <f t="shared" si="46"/>
        <v>0</v>
      </c>
      <c r="R506" s="78" t="str">
        <f>VLOOKUP(H506,'3-Productie normen'!A:L,12,FALSE)</f>
        <v>V</v>
      </c>
      <c r="S506" s="78"/>
      <c r="U506" s="41">
        <f t="shared" si="47"/>
        <v>2852</v>
      </c>
    </row>
    <row r="507" spans="1:21" ht="14.1" customHeight="1">
      <c r="A507" s="54">
        <f t="shared" si="42"/>
        <v>507</v>
      </c>
      <c r="B507" s="72" t="s">
        <v>557</v>
      </c>
      <c r="C507" s="72"/>
      <c r="D507" s="413" t="s">
        <v>558</v>
      </c>
      <c r="E507" s="413" t="s">
        <v>89</v>
      </c>
      <c r="F507" s="73">
        <v>6</v>
      </c>
      <c r="G507" s="72" t="s">
        <v>252</v>
      </c>
      <c r="H507" s="72" t="s">
        <v>230</v>
      </c>
      <c r="I507" s="40" t="s">
        <v>248</v>
      </c>
      <c r="J507" s="74">
        <v>122.55</v>
      </c>
      <c r="K507" s="373">
        <f t="shared" si="43"/>
        <v>200</v>
      </c>
      <c r="L507" s="75">
        <v>200</v>
      </c>
      <c r="M507" s="75"/>
      <c r="N507" s="76" t="e">
        <f t="shared" si="44"/>
        <v>#DIV/0!</v>
      </c>
      <c r="O507" s="76">
        <f t="shared" si="45"/>
        <v>0</v>
      </c>
      <c r="P507" s="77">
        <f>IF(L507="nio",0,IF(L507&gt;0,VLOOKUP(H507,'3-Productie normen'!A:J,VLOOKUP(L507,'3-Productie normen'!$B$33:$C$38,2,FALSE),FALSE)))/VLOOKUP(B507,'2-Kosten per locatie'!$A$12:$C$27,3,FALSE)</f>
        <v>0</v>
      </c>
      <c r="Q507" s="77">
        <f t="shared" si="46"/>
        <v>0</v>
      </c>
      <c r="R507" s="78" t="str">
        <f>VLOOKUP(H507,'3-Productie normen'!A:L,12,FALSE)</f>
        <v>V</v>
      </c>
      <c r="S507" s="78"/>
      <c r="U507" s="41">
        <f t="shared" si="47"/>
        <v>24510</v>
      </c>
    </row>
    <row r="508" spans="1:21" ht="14.1" customHeight="1">
      <c r="A508" s="54">
        <f t="shared" si="42"/>
        <v>508</v>
      </c>
      <c r="B508" s="72" t="s">
        <v>557</v>
      </c>
      <c r="C508" s="72"/>
      <c r="D508" s="413" t="s">
        <v>558</v>
      </c>
      <c r="E508" s="413" t="s">
        <v>89</v>
      </c>
      <c r="F508" s="73">
        <v>7</v>
      </c>
      <c r="G508" s="72" t="s">
        <v>17</v>
      </c>
      <c r="H508" s="72" t="s">
        <v>17</v>
      </c>
      <c r="I508" s="40" t="s">
        <v>217</v>
      </c>
      <c r="J508" s="74">
        <v>1.62</v>
      </c>
      <c r="K508" s="373">
        <f t="shared" si="43"/>
        <v>200</v>
      </c>
      <c r="L508" s="75">
        <v>200</v>
      </c>
      <c r="M508" s="75"/>
      <c r="N508" s="76" t="e">
        <f t="shared" si="44"/>
        <v>#DIV/0!</v>
      </c>
      <c r="O508" s="76">
        <f t="shared" si="45"/>
        <v>0</v>
      </c>
      <c r="P508" s="77">
        <f>IF(L508="nio",0,IF(L508&gt;0,VLOOKUP(H508,'3-Productie normen'!A:J,VLOOKUP(L508,'3-Productie normen'!$B$33:$C$38,2,FALSE),FALSE)))/VLOOKUP(B508,'2-Kosten per locatie'!$A$12:$C$27,3,FALSE)</f>
        <v>0</v>
      </c>
      <c r="Q508" s="77">
        <f t="shared" si="46"/>
        <v>0</v>
      </c>
      <c r="R508" s="78" t="str">
        <f>VLOOKUP(H508,'3-Productie normen'!A:L,12,FALSE)</f>
        <v>V</v>
      </c>
      <c r="S508" s="78"/>
      <c r="U508" s="41">
        <f t="shared" si="47"/>
        <v>324</v>
      </c>
    </row>
    <row r="509" spans="1:21" ht="14.1" customHeight="1">
      <c r="A509" s="54">
        <f t="shared" si="42"/>
        <v>509</v>
      </c>
      <c r="B509" s="72" t="s">
        <v>557</v>
      </c>
      <c r="C509" s="72"/>
      <c r="D509" s="413" t="s">
        <v>558</v>
      </c>
      <c r="E509" s="413" t="s">
        <v>89</v>
      </c>
      <c r="F509" s="73">
        <v>8</v>
      </c>
      <c r="G509" s="40" t="s">
        <v>17</v>
      </c>
      <c r="H509" s="40" t="s">
        <v>17</v>
      </c>
      <c r="I509" s="40" t="s">
        <v>254</v>
      </c>
      <c r="J509" s="74">
        <v>1.73</v>
      </c>
      <c r="K509" s="373">
        <f t="shared" si="43"/>
        <v>200</v>
      </c>
      <c r="L509" s="75">
        <v>200</v>
      </c>
      <c r="M509" s="75"/>
      <c r="N509" s="76" t="e">
        <f t="shared" si="44"/>
        <v>#DIV/0!</v>
      </c>
      <c r="O509" s="76">
        <f t="shared" si="45"/>
        <v>0</v>
      </c>
      <c r="P509" s="77">
        <f>IF(L509="nio",0,IF(L509&gt;0,VLOOKUP(H509,'3-Productie normen'!A:J,VLOOKUP(L509,'3-Productie normen'!$B$33:$C$38,2,FALSE),FALSE)))/VLOOKUP(B509,'2-Kosten per locatie'!$A$12:$C$27,3,FALSE)</f>
        <v>0</v>
      </c>
      <c r="Q509" s="77">
        <f t="shared" si="46"/>
        <v>0</v>
      </c>
      <c r="R509" s="78" t="str">
        <f>VLOOKUP(H509,'3-Productie normen'!A:L,12,FALSE)</f>
        <v>V</v>
      </c>
      <c r="S509" s="78"/>
      <c r="U509" s="41">
        <f t="shared" si="47"/>
        <v>346</v>
      </c>
    </row>
    <row r="510" spans="1:21" ht="14.1" customHeight="1">
      <c r="A510" s="54">
        <f t="shared" si="42"/>
        <v>510</v>
      </c>
      <c r="B510" s="72" t="s">
        <v>557</v>
      </c>
      <c r="C510" s="72"/>
      <c r="D510" s="413" t="s">
        <v>558</v>
      </c>
      <c r="E510" s="413" t="s">
        <v>89</v>
      </c>
      <c r="F510" s="73">
        <v>9</v>
      </c>
      <c r="G510" s="40" t="s">
        <v>17</v>
      </c>
      <c r="H510" s="40" t="s">
        <v>17</v>
      </c>
      <c r="I510" s="40" t="s">
        <v>217</v>
      </c>
      <c r="J510" s="74">
        <v>1.62</v>
      </c>
      <c r="K510" s="373">
        <f t="shared" si="43"/>
        <v>200</v>
      </c>
      <c r="L510" s="75">
        <v>200</v>
      </c>
      <c r="M510" s="75"/>
      <c r="N510" s="76" t="e">
        <f t="shared" si="44"/>
        <v>#DIV/0!</v>
      </c>
      <c r="O510" s="76">
        <f t="shared" si="45"/>
        <v>0</v>
      </c>
      <c r="P510" s="77">
        <f>IF(L510="nio",0,IF(L510&gt;0,VLOOKUP(H510,'3-Productie normen'!A:J,VLOOKUP(L510,'3-Productie normen'!$B$33:$C$38,2,FALSE),FALSE)))/VLOOKUP(B510,'2-Kosten per locatie'!$A$12:$C$27,3,FALSE)</f>
        <v>0</v>
      </c>
      <c r="Q510" s="77">
        <f t="shared" si="46"/>
        <v>0</v>
      </c>
      <c r="R510" s="78" t="str">
        <f>VLOOKUP(H510,'3-Productie normen'!A:L,12,FALSE)</f>
        <v>V</v>
      </c>
      <c r="S510" s="78"/>
      <c r="U510" s="41">
        <f t="shared" si="47"/>
        <v>324</v>
      </c>
    </row>
    <row r="511" spans="1:21" ht="14.1" customHeight="1">
      <c r="A511" s="54">
        <f t="shared" si="42"/>
        <v>511</v>
      </c>
      <c r="B511" s="72" t="s">
        <v>557</v>
      </c>
      <c r="C511" s="72"/>
      <c r="D511" s="413" t="s">
        <v>558</v>
      </c>
      <c r="E511" s="413" t="s">
        <v>89</v>
      </c>
      <c r="F511" s="73">
        <v>10</v>
      </c>
      <c r="G511" s="40" t="s">
        <v>17</v>
      </c>
      <c r="H511" s="40" t="s">
        <v>17</v>
      </c>
      <c r="I511" s="40" t="s">
        <v>217</v>
      </c>
      <c r="J511" s="74">
        <v>1.62</v>
      </c>
      <c r="K511" s="373">
        <f t="shared" si="43"/>
        <v>200</v>
      </c>
      <c r="L511" s="75">
        <v>200</v>
      </c>
      <c r="M511" s="75"/>
      <c r="N511" s="76" t="e">
        <f t="shared" si="44"/>
        <v>#DIV/0!</v>
      </c>
      <c r="O511" s="76">
        <f t="shared" si="45"/>
        <v>0</v>
      </c>
      <c r="P511" s="77">
        <f>IF(L511="nio",0,IF(L511&gt;0,VLOOKUP(H511,'3-Productie normen'!A:J,VLOOKUP(L511,'3-Productie normen'!$B$33:$C$38,2,FALSE),FALSE)))/VLOOKUP(B511,'2-Kosten per locatie'!$A$12:$C$27,3,FALSE)</f>
        <v>0</v>
      </c>
      <c r="Q511" s="77">
        <f t="shared" si="46"/>
        <v>0</v>
      </c>
      <c r="R511" s="78" t="str">
        <f>VLOOKUP(H511,'3-Productie normen'!A:L,12,FALSE)</f>
        <v>V</v>
      </c>
      <c r="S511" s="78"/>
      <c r="U511" s="41">
        <f t="shared" si="47"/>
        <v>324</v>
      </c>
    </row>
    <row r="512" spans="1:21" ht="14.1" customHeight="1">
      <c r="A512" s="54">
        <f t="shared" si="42"/>
        <v>512</v>
      </c>
      <c r="B512" s="72" t="s">
        <v>557</v>
      </c>
      <c r="C512" s="72"/>
      <c r="D512" s="413" t="s">
        <v>558</v>
      </c>
      <c r="E512" s="413" t="s">
        <v>89</v>
      </c>
      <c r="F512" s="73">
        <v>11</v>
      </c>
      <c r="G512" s="40" t="s">
        <v>232</v>
      </c>
      <c r="H512" s="40" t="s">
        <v>232</v>
      </c>
      <c r="I512" s="40" t="s">
        <v>217</v>
      </c>
      <c r="J512" s="74">
        <v>57</v>
      </c>
      <c r="K512" s="373">
        <f t="shared" si="43"/>
        <v>200</v>
      </c>
      <c r="L512" s="75">
        <v>200</v>
      </c>
      <c r="M512" s="75"/>
      <c r="N512" s="76" t="e">
        <f t="shared" si="44"/>
        <v>#DIV/0!</v>
      </c>
      <c r="O512" s="76">
        <f t="shared" si="45"/>
        <v>0</v>
      </c>
      <c r="P512" s="77">
        <f>IF(L512="nio",0,IF(L512&gt;0,VLOOKUP(H512,'3-Productie normen'!A:J,VLOOKUP(L512,'3-Productie normen'!$B$33:$C$38,2,FALSE),FALSE)))/VLOOKUP(B512,'2-Kosten per locatie'!$A$12:$C$27,3,FALSE)</f>
        <v>0</v>
      </c>
      <c r="Q512" s="77">
        <f t="shared" si="46"/>
        <v>0</v>
      </c>
      <c r="R512" s="78" t="str">
        <f>VLOOKUP(H512,'3-Productie normen'!A:L,12,FALSE)</f>
        <v>V</v>
      </c>
      <c r="S512" s="78"/>
      <c r="U512" s="41">
        <f t="shared" si="47"/>
        <v>11400</v>
      </c>
    </row>
    <row r="513" spans="1:21" ht="14.1" customHeight="1">
      <c r="A513" s="54">
        <f t="shared" si="42"/>
        <v>513</v>
      </c>
      <c r="B513" s="72" t="s">
        <v>557</v>
      </c>
      <c r="C513" s="72"/>
      <c r="D513" s="413" t="s">
        <v>558</v>
      </c>
      <c r="E513" s="413" t="s">
        <v>89</v>
      </c>
      <c r="F513" s="73">
        <v>12</v>
      </c>
      <c r="G513" s="80" t="s">
        <v>232</v>
      </c>
      <c r="H513" s="80" t="s">
        <v>232</v>
      </c>
      <c r="I513" s="40" t="s">
        <v>217</v>
      </c>
      <c r="J513" s="74">
        <v>57</v>
      </c>
      <c r="K513" s="373">
        <f t="shared" si="43"/>
        <v>200</v>
      </c>
      <c r="L513" s="75">
        <v>200</v>
      </c>
      <c r="M513" s="75"/>
      <c r="N513" s="76" t="e">
        <f t="shared" si="44"/>
        <v>#DIV/0!</v>
      </c>
      <c r="O513" s="76">
        <f t="shared" si="45"/>
        <v>0</v>
      </c>
      <c r="P513" s="77">
        <f>IF(L513="nio",0,IF(L513&gt;0,VLOOKUP(H513,'3-Productie normen'!A:J,VLOOKUP(L513,'3-Productie normen'!$B$33:$C$38,2,FALSE),FALSE)))/VLOOKUP(B513,'2-Kosten per locatie'!$A$12:$C$27,3,FALSE)</f>
        <v>0</v>
      </c>
      <c r="Q513" s="77">
        <f t="shared" si="46"/>
        <v>0</v>
      </c>
      <c r="R513" s="78" t="str">
        <f>VLOOKUP(H513,'3-Productie normen'!A:L,12,FALSE)</f>
        <v>V</v>
      </c>
      <c r="S513" s="78"/>
      <c r="U513" s="41">
        <f t="shared" si="47"/>
        <v>11400</v>
      </c>
    </row>
    <row r="514" spans="1:21" ht="14.1" customHeight="1">
      <c r="A514" s="54">
        <f t="shared" si="42"/>
        <v>514</v>
      </c>
      <c r="B514" s="72" t="s">
        <v>557</v>
      </c>
      <c r="C514" s="72"/>
      <c r="D514" s="413" t="s">
        <v>558</v>
      </c>
      <c r="E514" s="413" t="s">
        <v>89</v>
      </c>
      <c r="F514" s="73">
        <v>13</v>
      </c>
      <c r="G514" s="40" t="s">
        <v>232</v>
      </c>
      <c r="H514" s="40" t="s">
        <v>232</v>
      </c>
      <c r="I514" s="81" t="s">
        <v>217</v>
      </c>
      <c r="J514" s="74">
        <v>57</v>
      </c>
      <c r="K514" s="373">
        <f t="shared" si="43"/>
        <v>200</v>
      </c>
      <c r="L514" s="75">
        <v>200</v>
      </c>
      <c r="M514" s="75"/>
      <c r="N514" s="76" t="e">
        <f t="shared" si="44"/>
        <v>#DIV/0!</v>
      </c>
      <c r="O514" s="76">
        <f t="shared" si="45"/>
        <v>0</v>
      </c>
      <c r="P514" s="77">
        <f>IF(L514="nio",0,IF(L514&gt;0,VLOOKUP(H514,'3-Productie normen'!A:J,VLOOKUP(L514,'3-Productie normen'!$B$33:$C$38,2,FALSE),FALSE)))/VLOOKUP(B514,'2-Kosten per locatie'!$A$12:$C$27,3,FALSE)</f>
        <v>0</v>
      </c>
      <c r="Q514" s="77">
        <f t="shared" si="46"/>
        <v>0</v>
      </c>
      <c r="R514" s="78" t="str">
        <f>VLOOKUP(H514,'3-Productie normen'!A:L,12,FALSE)</f>
        <v>V</v>
      </c>
      <c r="S514" s="78"/>
      <c r="U514" s="41">
        <f t="shared" si="47"/>
        <v>11400</v>
      </c>
    </row>
    <row r="515" spans="1:21" ht="14.1" customHeight="1">
      <c r="A515" s="54">
        <f t="shared" ref="A515:A578" si="48">A514+1</f>
        <v>515</v>
      </c>
      <c r="B515" s="72" t="s">
        <v>557</v>
      </c>
      <c r="C515" s="72"/>
      <c r="D515" s="413" t="s">
        <v>558</v>
      </c>
      <c r="E515" s="413" t="s">
        <v>89</v>
      </c>
      <c r="F515" s="73">
        <v>14</v>
      </c>
      <c r="G515" s="72" t="s">
        <v>232</v>
      </c>
      <c r="H515" s="72" t="s">
        <v>232</v>
      </c>
      <c r="I515" s="40" t="s">
        <v>217</v>
      </c>
      <c r="J515" s="74">
        <v>57</v>
      </c>
      <c r="K515" s="373">
        <f t="shared" si="43"/>
        <v>200</v>
      </c>
      <c r="L515" s="75">
        <v>200</v>
      </c>
      <c r="M515" s="75"/>
      <c r="N515" s="76" t="e">
        <f t="shared" si="44"/>
        <v>#DIV/0!</v>
      </c>
      <c r="O515" s="76">
        <f t="shared" si="45"/>
        <v>0</v>
      </c>
      <c r="P515" s="77">
        <f>IF(L515="nio",0,IF(L515&gt;0,VLOOKUP(H515,'3-Productie normen'!A:J,VLOOKUP(L515,'3-Productie normen'!$B$33:$C$38,2,FALSE),FALSE)))/VLOOKUP(B515,'2-Kosten per locatie'!$A$12:$C$27,3,FALSE)</f>
        <v>0</v>
      </c>
      <c r="Q515" s="77">
        <f t="shared" si="46"/>
        <v>0</v>
      </c>
      <c r="R515" s="78" t="str">
        <f>VLOOKUP(H515,'3-Productie normen'!A:L,12,FALSE)</f>
        <v>V</v>
      </c>
      <c r="S515" s="78"/>
      <c r="U515" s="41">
        <f t="shared" si="47"/>
        <v>11400</v>
      </c>
    </row>
    <row r="516" spans="1:21" ht="14.1" customHeight="1">
      <c r="A516" s="54">
        <f t="shared" si="48"/>
        <v>516</v>
      </c>
      <c r="B516" s="72" t="s">
        <v>557</v>
      </c>
      <c r="C516" s="72"/>
      <c r="D516" s="413" t="s">
        <v>558</v>
      </c>
      <c r="E516" s="413" t="s">
        <v>89</v>
      </c>
      <c r="F516" s="73">
        <v>15</v>
      </c>
      <c r="G516" s="72" t="s">
        <v>247</v>
      </c>
      <c r="H516" s="72" t="s">
        <v>247</v>
      </c>
      <c r="I516" s="40" t="s">
        <v>217</v>
      </c>
      <c r="J516" s="74">
        <v>103.23</v>
      </c>
      <c r="K516" s="373">
        <f t="shared" si="43"/>
        <v>200</v>
      </c>
      <c r="L516" s="75">
        <v>200</v>
      </c>
      <c r="M516" s="75"/>
      <c r="N516" s="76" t="e">
        <f t="shared" si="44"/>
        <v>#DIV/0!</v>
      </c>
      <c r="O516" s="76">
        <f t="shared" si="45"/>
        <v>0</v>
      </c>
      <c r="P516" s="77">
        <f>IF(L516="nio",0,IF(L516&gt;0,VLOOKUP(H516,'3-Productie normen'!A:J,VLOOKUP(L516,'3-Productie normen'!$B$33:$C$38,2,FALSE),FALSE)))/VLOOKUP(B516,'2-Kosten per locatie'!$A$12:$C$27,3,FALSE)</f>
        <v>0</v>
      </c>
      <c r="Q516" s="77">
        <f t="shared" si="46"/>
        <v>0</v>
      </c>
      <c r="R516" s="78" t="str">
        <f>VLOOKUP(H516,'3-Productie normen'!A:L,12,FALSE)</f>
        <v>V</v>
      </c>
      <c r="S516" s="78"/>
      <c r="U516" s="41">
        <f t="shared" si="47"/>
        <v>20646</v>
      </c>
    </row>
    <row r="517" spans="1:21" ht="14.1" customHeight="1">
      <c r="A517" s="54">
        <f t="shared" si="48"/>
        <v>517</v>
      </c>
      <c r="B517" s="72" t="s">
        <v>557</v>
      </c>
      <c r="C517" s="72"/>
      <c r="D517" s="413" t="s">
        <v>558</v>
      </c>
      <c r="E517" s="413" t="s">
        <v>89</v>
      </c>
      <c r="F517" s="73">
        <v>16</v>
      </c>
      <c r="G517" s="72" t="s">
        <v>256</v>
      </c>
      <c r="H517" s="330" t="s">
        <v>98</v>
      </c>
      <c r="I517" s="40" t="s">
        <v>217</v>
      </c>
      <c r="J517" s="74">
        <v>6.87</v>
      </c>
      <c r="K517" s="373">
        <f t="shared" si="43"/>
        <v>0</v>
      </c>
      <c r="L517" s="75" t="s">
        <v>98</v>
      </c>
      <c r="M517" s="75"/>
      <c r="N517" s="76">
        <f t="shared" si="44"/>
        <v>0</v>
      </c>
      <c r="O517" s="76">
        <f t="shared" si="45"/>
        <v>0</v>
      </c>
      <c r="P517" s="77">
        <f>IF(L517="nio",0,IF(L517&gt;0,VLOOKUP(H517,'3-Productie normen'!A:J,VLOOKUP(L517,'3-Productie normen'!$B$33:$C$38,2,FALSE),FALSE)))/VLOOKUP(B517,'2-Kosten per locatie'!$A$12:$C$27,3,FALSE)</f>
        <v>0</v>
      </c>
      <c r="Q517" s="77">
        <f t="shared" si="46"/>
        <v>0</v>
      </c>
      <c r="R517" s="78">
        <f>VLOOKUP(H517,'3-Productie normen'!A:L,12,FALSE)</f>
        <v>0</v>
      </c>
      <c r="S517" s="78"/>
      <c r="U517" s="41">
        <f t="shared" si="47"/>
        <v>0</v>
      </c>
    </row>
    <row r="518" spans="1:21" ht="14.1" customHeight="1">
      <c r="A518" s="54">
        <f t="shared" si="48"/>
        <v>518</v>
      </c>
      <c r="B518" s="72" t="s">
        <v>557</v>
      </c>
      <c r="C518" s="72"/>
      <c r="D518" s="413" t="s">
        <v>558</v>
      </c>
      <c r="E518" s="413" t="s">
        <v>89</v>
      </c>
      <c r="F518" s="73">
        <v>17</v>
      </c>
      <c r="G518" s="40" t="s">
        <v>256</v>
      </c>
      <c r="H518" s="330" t="s">
        <v>98</v>
      </c>
      <c r="I518" s="40" t="s">
        <v>217</v>
      </c>
      <c r="J518" s="74">
        <v>6.85</v>
      </c>
      <c r="K518" s="373">
        <f t="shared" si="43"/>
        <v>0</v>
      </c>
      <c r="L518" s="75" t="s">
        <v>98</v>
      </c>
      <c r="M518" s="75"/>
      <c r="N518" s="76">
        <f t="shared" si="44"/>
        <v>0</v>
      </c>
      <c r="O518" s="76">
        <f t="shared" si="45"/>
        <v>0</v>
      </c>
      <c r="P518" s="77">
        <f>IF(L518="nio",0,IF(L518&gt;0,VLOOKUP(H518,'3-Productie normen'!A:J,VLOOKUP(L518,'3-Productie normen'!$B$33:$C$38,2,FALSE),FALSE)))/VLOOKUP(B518,'2-Kosten per locatie'!$A$12:$C$27,3,FALSE)</f>
        <v>0</v>
      </c>
      <c r="Q518" s="77">
        <f t="shared" si="46"/>
        <v>0</v>
      </c>
      <c r="R518" s="78">
        <f>VLOOKUP(H518,'3-Productie normen'!A:L,12,FALSE)</f>
        <v>0</v>
      </c>
      <c r="S518" s="78"/>
      <c r="U518" s="41">
        <f t="shared" si="47"/>
        <v>0</v>
      </c>
    </row>
    <row r="519" spans="1:21" ht="14.1" customHeight="1">
      <c r="A519" s="54">
        <f t="shared" si="48"/>
        <v>519</v>
      </c>
      <c r="B519" s="72" t="s">
        <v>557</v>
      </c>
      <c r="C519" s="72"/>
      <c r="D519" s="413" t="s">
        <v>558</v>
      </c>
      <c r="E519" s="413" t="s">
        <v>89</v>
      </c>
      <c r="F519" s="73">
        <v>33</v>
      </c>
      <c r="G519" s="40" t="s">
        <v>252</v>
      </c>
      <c r="H519" s="40" t="s">
        <v>230</v>
      </c>
      <c r="I519" s="40" t="s">
        <v>248</v>
      </c>
      <c r="J519" s="74">
        <v>39.700000000000003</v>
      </c>
      <c r="K519" s="373">
        <f t="shared" si="43"/>
        <v>200</v>
      </c>
      <c r="L519" s="75">
        <v>200</v>
      </c>
      <c r="M519" s="75"/>
      <c r="N519" s="76" t="e">
        <f t="shared" si="44"/>
        <v>#DIV/0!</v>
      </c>
      <c r="O519" s="76">
        <f t="shared" si="45"/>
        <v>0</v>
      </c>
      <c r="P519" s="77">
        <f>IF(L519="nio",0,IF(L519&gt;0,VLOOKUP(H519,'3-Productie normen'!A:J,VLOOKUP(L519,'3-Productie normen'!$B$33:$C$38,2,FALSE),FALSE)))/VLOOKUP(B519,'2-Kosten per locatie'!$A$12:$C$27,3,FALSE)</f>
        <v>0</v>
      </c>
      <c r="Q519" s="77">
        <f t="shared" si="46"/>
        <v>0</v>
      </c>
      <c r="R519" s="78" t="str">
        <f>VLOOKUP(H519,'3-Productie normen'!A:L,12,FALSE)</f>
        <v>V</v>
      </c>
      <c r="S519" s="78"/>
      <c r="U519" s="41">
        <f t="shared" si="47"/>
        <v>7940.0000000000009</v>
      </c>
    </row>
    <row r="520" spans="1:21" ht="14.1" customHeight="1">
      <c r="A520" s="54">
        <f t="shared" si="48"/>
        <v>520</v>
      </c>
      <c r="B520" s="72" t="s">
        <v>557</v>
      </c>
      <c r="C520" s="72"/>
      <c r="D520" s="413" t="s">
        <v>558</v>
      </c>
      <c r="E520" s="413" t="s">
        <v>89</v>
      </c>
      <c r="F520" s="73">
        <v>34</v>
      </c>
      <c r="G520" s="40" t="s">
        <v>221</v>
      </c>
      <c r="H520" s="40" t="s">
        <v>221</v>
      </c>
      <c r="I520" s="40" t="s">
        <v>233</v>
      </c>
      <c r="J520" s="74">
        <v>23.32</v>
      </c>
      <c r="K520" s="373">
        <f t="shared" si="43"/>
        <v>200</v>
      </c>
      <c r="L520" s="75">
        <v>200</v>
      </c>
      <c r="M520" s="75"/>
      <c r="N520" s="76" t="e">
        <f t="shared" si="44"/>
        <v>#DIV/0!</v>
      </c>
      <c r="O520" s="76">
        <f t="shared" si="45"/>
        <v>0</v>
      </c>
      <c r="P520" s="77">
        <f>IF(L520="nio",0,IF(L520&gt;0,VLOOKUP(H520,'3-Productie normen'!A:J,VLOOKUP(L520,'3-Productie normen'!$B$33:$C$38,2,FALSE),FALSE)))/VLOOKUP(B520,'2-Kosten per locatie'!$A$12:$C$27,3,FALSE)</f>
        <v>0</v>
      </c>
      <c r="Q520" s="77">
        <f t="shared" si="46"/>
        <v>0</v>
      </c>
      <c r="R520" s="78" t="str">
        <f>VLOOKUP(H520,'3-Productie normen'!A:L,12,FALSE)</f>
        <v>V</v>
      </c>
      <c r="S520" s="78"/>
      <c r="U520" s="41">
        <f t="shared" si="47"/>
        <v>4664</v>
      </c>
    </row>
    <row r="521" spans="1:21" ht="14.1" customHeight="1">
      <c r="A521" s="54">
        <f t="shared" si="48"/>
        <v>521</v>
      </c>
      <c r="B521" s="72" t="s">
        <v>557</v>
      </c>
      <c r="C521" s="72"/>
      <c r="D521" s="413" t="s">
        <v>558</v>
      </c>
      <c r="E521" s="413" t="s">
        <v>89</v>
      </c>
      <c r="F521" s="73">
        <v>35</v>
      </c>
      <c r="G521" s="40" t="s">
        <v>256</v>
      </c>
      <c r="H521" s="330" t="s">
        <v>98</v>
      </c>
      <c r="I521" s="40" t="s">
        <v>222</v>
      </c>
      <c r="J521" s="74">
        <v>0</v>
      </c>
      <c r="K521" s="373">
        <f t="shared" si="43"/>
        <v>0</v>
      </c>
      <c r="L521" s="75" t="s">
        <v>98</v>
      </c>
      <c r="M521" s="75"/>
      <c r="N521" s="76">
        <f t="shared" si="44"/>
        <v>0</v>
      </c>
      <c r="O521" s="76">
        <f t="shared" si="45"/>
        <v>0</v>
      </c>
      <c r="P521" s="77">
        <f>IF(L521="nio",0,IF(L521&gt;0,VLOOKUP(H521,'3-Productie normen'!A:J,VLOOKUP(L521,'3-Productie normen'!$B$33:$C$38,2,FALSE),FALSE)))/VLOOKUP(B521,'2-Kosten per locatie'!$A$12:$C$27,3,FALSE)</f>
        <v>0</v>
      </c>
      <c r="Q521" s="77">
        <f t="shared" si="46"/>
        <v>0</v>
      </c>
      <c r="R521" s="78">
        <f>VLOOKUP(H521,'3-Productie normen'!A:L,12,FALSE)</f>
        <v>0</v>
      </c>
      <c r="S521" s="78"/>
      <c r="U521" s="41">
        <f t="shared" si="47"/>
        <v>0</v>
      </c>
    </row>
    <row r="522" spans="1:21" ht="14.1" customHeight="1">
      <c r="A522" s="54">
        <f t="shared" si="48"/>
        <v>522</v>
      </c>
      <c r="B522" s="72" t="s">
        <v>557</v>
      </c>
      <c r="C522" s="72"/>
      <c r="D522" s="413" t="s">
        <v>558</v>
      </c>
      <c r="E522" s="413" t="s">
        <v>89</v>
      </c>
      <c r="F522" s="73">
        <v>36</v>
      </c>
      <c r="G522" s="80" t="s">
        <v>252</v>
      </c>
      <c r="H522" s="80" t="s">
        <v>230</v>
      </c>
      <c r="I522" s="40" t="s">
        <v>248</v>
      </c>
      <c r="J522" s="74">
        <v>22.26</v>
      </c>
      <c r="K522" s="373">
        <f t="shared" ref="K522:K585" si="49">SUM(L522:M522)</f>
        <v>200</v>
      </c>
      <c r="L522" s="75">
        <v>200</v>
      </c>
      <c r="M522" s="75"/>
      <c r="N522" s="76" t="e">
        <f t="shared" ref="N522:N585" si="50">IF(L522="nio",0,IF(L522&gt;0,L522*J522/P522,0))</f>
        <v>#DIV/0!</v>
      </c>
      <c r="O522" s="76">
        <f t="shared" ref="O522:O585" si="51">IF(M522&gt;0,M522*J522/Q522,0)</f>
        <v>0</v>
      </c>
      <c r="P522" s="77">
        <f>IF(L522="nio",0,IF(L522&gt;0,VLOOKUP(H522,'3-Productie normen'!A:J,VLOOKUP(L522,'3-Productie normen'!$B$33:$C$38,2,FALSE),FALSE)))/VLOOKUP(B522,'2-Kosten per locatie'!$A$12:$C$27,3,FALSE)</f>
        <v>0</v>
      </c>
      <c r="Q522" s="77">
        <f t="shared" ref="Q522:Q585" si="52">IF(M522&gt;0,P522*$Q$8,0)</f>
        <v>0</v>
      </c>
      <c r="R522" s="78" t="str">
        <f>VLOOKUP(H522,'3-Productie normen'!A:L,12,FALSE)</f>
        <v>V</v>
      </c>
      <c r="S522" s="78"/>
      <c r="U522" s="41">
        <f t="shared" ref="U522:U585" si="53">K522*J522</f>
        <v>4452</v>
      </c>
    </row>
    <row r="523" spans="1:21" ht="14.1" customHeight="1">
      <c r="A523" s="54">
        <f t="shared" si="48"/>
        <v>523</v>
      </c>
      <c r="B523" s="72" t="s">
        <v>557</v>
      </c>
      <c r="C523" s="72"/>
      <c r="D523" s="413" t="s">
        <v>558</v>
      </c>
      <c r="E523" s="413" t="s">
        <v>89</v>
      </c>
      <c r="F523" s="73">
        <v>37</v>
      </c>
      <c r="G523" s="40" t="s">
        <v>252</v>
      </c>
      <c r="H523" s="40" t="s">
        <v>230</v>
      </c>
      <c r="I523" s="81" t="s">
        <v>248</v>
      </c>
      <c r="J523" s="74">
        <v>13.25</v>
      </c>
      <c r="K523" s="373">
        <f t="shared" si="49"/>
        <v>200</v>
      </c>
      <c r="L523" s="75">
        <v>200</v>
      </c>
      <c r="M523" s="75"/>
      <c r="N523" s="76" t="e">
        <f t="shared" si="50"/>
        <v>#DIV/0!</v>
      </c>
      <c r="O523" s="76">
        <f t="shared" si="51"/>
        <v>0</v>
      </c>
      <c r="P523" s="77">
        <f>IF(L523="nio",0,IF(L523&gt;0,VLOOKUP(H523,'3-Productie normen'!A:J,VLOOKUP(L523,'3-Productie normen'!$B$33:$C$38,2,FALSE),FALSE)))/VLOOKUP(B523,'2-Kosten per locatie'!$A$12:$C$27,3,FALSE)</f>
        <v>0</v>
      </c>
      <c r="Q523" s="77">
        <f t="shared" si="52"/>
        <v>0</v>
      </c>
      <c r="R523" s="78" t="str">
        <f>VLOOKUP(H523,'3-Productie normen'!A:L,12,FALSE)</f>
        <v>V</v>
      </c>
      <c r="S523" s="78"/>
      <c r="U523" s="41">
        <f t="shared" si="53"/>
        <v>2650</v>
      </c>
    </row>
    <row r="524" spans="1:21" ht="14.1" customHeight="1">
      <c r="A524" s="54">
        <f t="shared" si="48"/>
        <v>524</v>
      </c>
      <c r="B524" s="72" t="s">
        <v>557</v>
      </c>
      <c r="C524" s="72"/>
      <c r="D524" s="413" t="s">
        <v>558</v>
      </c>
      <c r="E524" s="413" t="s">
        <v>89</v>
      </c>
      <c r="F524" s="82">
        <v>38</v>
      </c>
      <c r="G524" s="83" t="s">
        <v>1</v>
      </c>
      <c r="H524" s="83" t="s">
        <v>1</v>
      </c>
      <c r="I524" s="40" t="s">
        <v>248</v>
      </c>
      <c r="J524" s="74">
        <v>27</v>
      </c>
      <c r="K524" s="373">
        <f t="shared" si="49"/>
        <v>200</v>
      </c>
      <c r="L524" s="75">
        <v>200</v>
      </c>
      <c r="M524" s="75"/>
      <c r="N524" s="76" t="e">
        <f t="shared" si="50"/>
        <v>#DIV/0!</v>
      </c>
      <c r="O524" s="76">
        <f t="shared" si="51"/>
        <v>0</v>
      </c>
      <c r="P524" s="77">
        <f>IF(L524="nio",0,IF(L524&gt;0,VLOOKUP(H524,'3-Productie normen'!A:J,VLOOKUP(L524,'3-Productie normen'!$B$33:$C$38,2,FALSE),FALSE)))/VLOOKUP(B524,'2-Kosten per locatie'!$A$12:$C$27,3,FALSE)</f>
        <v>0</v>
      </c>
      <c r="Q524" s="77">
        <f t="shared" si="52"/>
        <v>0</v>
      </c>
      <c r="R524" s="78" t="str">
        <f>VLOOKUP(H524,'3-Productie normen'!A:L,12,FALSE)</f>
        <v>V</v>
      </c>
      <c r="S524" s="78"/>
      <c r="U524" s="41">
        <f t="shared" si="53"/>
        <v>5400</v>
      </c>
    </row>
    <row r="525" spans="1:21" ht="14.1" customHeight="1">
      <c r="A525" s="54">
        <f t="shared" si="48"/>
        <v>525</v>
      </c>
      <c r="B525" s="72" t="s">
        <v>557</v>
      </c>
      <c r="C525" s="72"/>
      <c r="D525" s="413" t="s">
        <v>558</v>
      </c>
      <c r="E525" s="413" t="s">
        <v>89</v>
      </c>
      <c r="F525" s="73">
        <v>39</v>
      </c>
      <c r="G525" s="40" t="s">
        <v>1</v>
      </c>
      <c r="H525" s="40" t="s">
        <v>1</v>
      </c>
      <c r="I525" s="40" t="s">
        <v>248</v>
      </c>
      <c r="J525" s="74">
        <v>43.7</v>
      </c>
      <c r="K525" s="373">
        <f t="shared" si="49"/>
        <v>200</v>
      </c>
      <c r="L525" s="75">
        <v>200</v>
      </c>
      <c r="M525" s="75"/>
      <c r="N525" s="76" t="e">
        <f t="shared" si="50"/>
        <v>#DIV/0!</v>
      </c>
      <c r="O525" s="76">
        <f t="shared" si="51"/>
        <v>0</v>
      </c>
      <c r="P525" s="77">
        <f>IF(L525="nio",0,IF(L525&gt;0,VLOOKUP(H525,'3-Productie normen'!A:J,VLOOKUP(L525,'3-Productie normen'!$B$33:$C$38,2,FALSE),FALSE)))/VLOOKUP(B525,'2-Kosten per locatie'!$A$12:$C$27,3,FALSE)</f>
        <v>0</v>
      </c>
      <c r="Q525" s="77">
        <f t="shared" si="52"/>
        <v>0</v>
      </c>
      <c r="R525" s="78" t="str">
        <f>VLOOKUP(H525,'3-Productie normen'!A:L,12,FALSE)</f>
        <v>V</v>
      </c>
      <c r="S525" s="78"/>
      <c r="U525" s="41">
        <f t="shared" si="53"/>
        <v>8740</v>
      </c>
    </row>
    <row r="526" spans="1:21" ht="14.1" customHeight="1">
      <c r="A526" s="54">
        <f t="shared" si="48"/>
        <v>526</v>
      </c>
      <c r="B526" s="72" t="s">
        <v>557</v>
      </c>
      <c r="C526" s="72"/>
      <c r="D526" s="413" t="s">
        <v>558</v>
      </c>
      <c r="E526" s="413" t="s">
        <v>89</v>
      </c>
      <c r="F526" s="73">
        <v>40</v>
      </c>
      <c r="G526" s="72" t="s">
        <v>17</v>
      </c>
      <c r="H526" s="72" t="s">
        <v>17</v>
      </c>
      <c r="I526" s="40" t="s">
        <v>248</v>
      </c>
      <c r="J526" s="84">
        <v>2.08</v>
      </c>
      <c r="K526" s="373">
        <f t="shared" si="49"/>
        <v>200</v>
      </c>
      <c r="L526" s="75">
        <v>200</v>
      </c>
      <c r="M526" s="75"/>
      <c r="N526" s="76" t="e">
        <f t="shared" si="50"/>
        <v>#DIV/0!</v>
      </c>
      <c r="O526" s="76">
        <f t="shared" si="51"/>
        <v>0</v>
      </c>
      <c r="P526" s="77">
        <f>IF(L526="nio",0,IF(L526&gt;0,VLOOKUP(H526,'3-Productie normen'!A:J,VLOOKUP(L526,'3-Productie normen'!$B$33:$C$38,2,FALSE),FALSE)))/VLOOKUP(B526,'2-Kosten per locatie'!$A$12:$C$27,3,FALSE)</f>
        <v>0</v>
      </c>
      <c r="Q526" s="77">
        <f t="shared" si="52"/>
        <v>0</v>
      </c>
      <c r="R526" s="78" t="str">
        <f>VLOOKUP(H526,'3-Productie normen'!A:L,12,FALSE)</f>
        <v>V</v>
      </c>
      <c r="S526" s="78"/>
      <c r="U526" s="41">
        <f t="shared" si="53"/>
        <v>416</v>
      </c>
    </row>
    <row r="527" spans="1:21" ht="14.1" customHeight="1">
      <c r="A527" s="54">
        <f t="shared" si="48"/>
        <v>527</v>
      </c>
      <c r="B527" s="72" t="s">
        <v>557</v>
      </c>
      <c r="C527" s="72"/>
      <c r="D527" s="413" t="s">
        <v>558</v>
      </c>
      <c r="E527" s="413" t="s">
        <v>89</v>
      </c>
      <c r="F527" s="73">
        <v>41</v>
      </c>
      <c r="G527" s="72" t="s">
        <v>256</v>
      </c>
      <c r="H527" s="330" t="s">
        <v>98</v>
      </c>
      <c r="I527" s="40" t="s">
        <v>223</v>
      </c>
      <c r="J527" s="84">
        <v>3.1</v>
      </c>
      <c r="K527" s="373">
        <f t="shared" si="49"/>
        <v>0</v>
      </c>
      <c r="L527" s="75" t="s">
        <v>98</v>
      </c>
      <c r="M527" s="75"/>
      <c r="N527" s="76">
        <f t="shared" si="50"/>
        <v>0</v>
      </c>
      <c r="O527" s="76">
        <f t="shared" si="51"/>
        <v>0</v>
      </c>
      <c r="P527" s="77">
        <f>IF(L527="nio",0,IF(L527&gt;0,VLOOKUP(H527,'3-Productie normen'!A:J,VLOOKUP(L527,'3-Productie normen'!$B$33:$C$38,2,FALSE),FALSE)))/VLOOKUP(B527,'2-Kosten per locatie'!$A$12:$C$27,3,FALSE)</f>
        <v>0</v>
      </c>
      <c r="Q527" s="77">
        <f t="shared" si="52"/>
        <v>0</v>
      </c>
      <c r="R527" s="78">
        <f>VLOOKUP(H527,'3-Productie normen'!A:L,12,FALSE)</f>
        <v>0</v>
      </c>
      <c r="S527" s="78"/>
      <c r="U527" s="41">
        <f t="shared" si="53"/>
        <v>0</v>
      </c>
    </row>
    <row r="528" spans="1:21" ht="14.1" customHeight="1">
      <c r="A528" s="54">
        <f t="shared" si="48"/>
        <v>528</v>
      </c>
      <c r="B528" s="72" t="s">
        <v>557</v>
      </c>
      <c r="C528" s="72"/>
      <c r="D528" s="413" t="s">
        <v>558</v>
      </c>
      <c r="E528" s="413" t="s">
        <v>89</v>
      </c>
      <c r="F528" s="73">
        <v>42</v>
      </c>
      <c r="G528" s="72" t="s">
        <v>256</v>
      </c>
      <c r="H528" s="330" t="s">
        <v>98</v>
      </c>
      <c r="I528" s="40" t="s">
        <v>248</v>
      </c>
      <c r="J528" s="84">
        <v>2.13</v>
      </c>
      <c r="K528" s="373">
        <f t="shared" si="49"/>
        <v>0</v>
      </c>
      <c r="L528" s="75" t="s">
        <v>98</v>
      </c>
      <c r="M528" s="75"/>
      <c r="N528" s="76">
        <f t="shared" si="50"/>
        <v>0</v>
      </c>
      <c r="O528" s="76">
        <f t="shared" si="51"/>
        <v>0</v>
      </c>
      <c r="P528" s="77">
        <f>IF(L528="nio",0,IF(L528&gt;0,VLOOKUP(H528,'3-Productie normen'!A:J,VLOOKUP(L528,'3-Productie normen'!$B$33:$C$38,2,FALSE),FALSE)))/VLOOKUP(B528,'2-Kosten per locatie'!$A$12:$C$27,3,FALSE)</f>
        <v>0</v>
      </c>
      <c r="Q528" s="77">
        <f t="shared" si="52"/>
        <v>0</v>
      </c>
      <c r="R528" s="78">
        <f>VLOOKUP(H528,'3-Productie normen'!A:L,12,FALSE)</f>
        <v>0</v>
      </c>
      <c r="S528" s="78"/>
      <c r="U528" s="41">
        <f t="shared" si="53"/>
        <v>0</v>
      </c>
    </row>
    <row r="529" spans="1:21" ht="14.1" customHeight="1">
      <c r="A529" s="54">
        <f t="shared" si="48"/>
        <v>529</v>
      </c>
      <c r="B529" s="72" t="s">
        <v>557</v>
      </c>
      <c r="C529" s="72"/>
      <c r="D529" s="413" t="s">
        <v>558</v>
      </c>
      <c r="E529" s="413" t="s">
        <v>89</v>
      </c>
      <c r="F529" s="73">
        <v>43</v>
      </c>
      <c r="G529" s="40" t="s">
        <v>17</v>
      </c>
      <c r="H529" s="40" t="s">
        <v>17</v>
      </c>
      <c r="I529" s="40" t="s">
        <v>248</v>
      </c>
      <c r="J529" s="84">
        <v>15.39</v>
      </c>
      <c r="K529" s="373">
        <f t="shared" si="49"/>
        <v>200</v>
      </c>
      <c r="L529" s="75">
        <v>200</v>
      </c>
      <c r="M529" s="75"/>
      <c r="N529" s="76" t="e">
        <f t="shared" si="50"/>
        <v>#DIV/0!</v>
      </c>
      <c r="O529" s="76">
        <f t="shared" si="51"/>
        <v>0</v>
      </c>
      <c r="P529" s="77">
        <f>IF(L529="nio",0,IF(L529&gt;0,VLOOKUP(H529,'3-Productie normen'!A:J,VLOOKUP(L529,'3-Productie normen'!$B$33:$C$38,2,FALSE),FALSE)))/VLOOKUP(B529,'2-Kosten per locatie'!$A$12:$C$27,3,FALSE)</f>
        <v>0</v>
      </c>
      <c r="Q529" s="77">
        <f t="shared" si="52"/>
        <v>0</v>
      </c>
      <c r="R529" s="78" t="str">
        <f>VLOOKUP(H529,'3-Productie normen'!A:L,12,FALSE)</f>
        <v>V</v>
      </c>
      <c r="S529" s="78"/>
      <c r="U529" s="41">
        <f t="shared" si="53"/>
        <v>3078</v>
      </c>
    </row>
    <row r="530" spans="1:21" ht="14.1" customHeight="1">
      <c r="A530" s="54">
        <f t="shared" si="48"/>
        <v>530</v>
      </c>
      <c r="B530" s="72" t="s">
        <v>557</v>
      </c>
      <c r="C530" s="72"/>
      <c r="D530" s="413" t="s">
        <v>558</v>
      </c>
      <c r="E530" s="413" t="s">
        <v>89</v>
      </c>
      <c r="F530" s="73">
        <v>44</v>
      </c>
      <c r="G530" s="40" t="s">
        <v>17</v>
      </c>
      <c r="H530" s="40" t="s">
        <v>17</v>
      </c>
      <c r="I530" s="40" t="s">
        <v>248</v>
      </c>
      <c r="J530" s="84">
        <v>1.17</v>
      </c>
      <c r="K530" s="373">
        <f t="shared" si="49"/>
        <v>200</v>
      </c>
      <c r="L530" s="75">
        <v>200</v>
      </c>
      <c r="M530" s="75"/>
      <c r="N530" s="76" t="e">
        <f t="shared" si="50"/>
        <v>#DIV/0!</v>
      </c>
      <c r="O530" s="76">
        <f t="shared" si="51"/>
        <v>0</v>
      </c>
      <c r="P530" s="77">
        <f>IF(L530="nio",0,IF(L530&gt;0,VLOOKUP(H530,'3-Productie normen'!A:J,VLOOKUP(L530,'3-Productie normen'!$B$33:$C$38,2,FALSE),FALSE)))/VLOOKUP(B530,'2-Kosten per locatie'!$A$12:$C$27,3,FALSE)</f>
        <v>0</v>
      </c>
      <c r="Q530" s="77">
        <f t="shared" si="52"/>
        <v>0</v>
      </c>
      <c r="R530" s="78" t="str">
        <f>VLOOKUP(H530,'3-Productie normen'!A:L,12,FALSE)</f>
        <v>V</v>
      </c>
      <c r="S530" s="78"/>
      <c r="U530" s="41">
        <f t="shared" si="53"/>
        <v>234</v>
      </c>
    </row>
    <row r="531" spans="1:21" ht="14.1" customHeight="1">
      <c r="A531" s="54">
        <f t="shared" si="48"/>
        <v>531</v>
      </c>
      <c r="B531" s="72" t="s">
        <v>557</v>
      </c>
      <c r="C531" s="72"/>
      <c r="D531" s="413" t="s">
        <v>558</v>
      </c>
      <c r="E531" s="413" t="s">
        <v>89</v>
      </c>
      <c r="F531" s="73">
        <v>45</v>
      </c>
      <c r="G531" s="40" t="s">
        <v>235</v>
      </c>
      <c r="H531" s="40" t="s">
        <v>235</v>
      </c>
      <c r="I531" s="40" t="s">
        <v>254</v>
      </c>
      <c r="J531" s="84">
        <v>200.4</v>
      </c>
      <c r="K531" s="373">
        <f t="shared" si="49"/>
        <v>200</v>
      </c>
      <c r="L531" s="75">
        <v>200</v>
      </c>
      <c r="M531" s="75"/>
      <c r="N531" s="76" t="e">
        <f t="shared" si="50"/>
        <v>#DIV/0!</v>
      </c>
      <c r="O531" s="76">
        <f t="shared" si="51"/>
        <v>0</v>
      </c>
      <c r="P531" s="77">
        <f>IF(L531="nio",0,IF(L531&gt;0,VLOOKUP(H531,'3-Productie normen'!A:J,VLOOKUP(L531,'3-Productie normen'!$B$33:$C$38,2,FALSE),FALSE)))/VLOOKUP(B531,'2-Kosten per locatie'!$A$12:$C$27,3,FALSE)</f>
        <v>0</v>
      </c>
      <c r="Q531" s="77">
        <f t="shared" si="52"/>
        <v>0</v>
      </c>
      <c r="R531" s="78" t="str">
        <f>VLOOKUP(H531,'3-Productie normen'!A:L,12,FALSE)</f>
        <v>L</v>
      </c>
      <c r="S531" s="78"/>
      <c r="U531" s="41">
        <f t="shared" si="53"/>
        <v>40080</v>
      </c>
    </row>
    <row r="532" spans="1:21" ht="14.1" customHeight="1">
      <c r="A532" s="54">
        <f t="shared" si="48"/>
        <v>532</v>
      </c>
      <c r="B532" s="72" t="s">
        <v>557</v>
      </c>
      <c r="C532" s="72"/>
      <c r="D532" s="413" t="s">
        <v>558</v>
      </c>
      <c r="E532" s="413" t="s">
        <v>89</v>
      </c>
      <c r="F532" s="73">
        <v>46</v>
      </c>
      <c r="G532" s="40" t="s">
        <v>256</v>
      </c>
      <c r="H532" s="330" t="s">
        <v>98</v>
      </c>
      <c r="I532" s="40" t="s">
        <v>254</v>
      </c>
      <c r="J532" s="84">
        <v>39.06</v>
      </c>
      <c r="K532" s="373">
        <f t="shared" si="49"/>
        <v>0</v>
      </c>
      <c r="L532" s="75" t="s">
        <v>98</v>
      </c>
      <c r="M532" s="75"/>
      <c r="N532" s="76">
        <f t="shared" si="50"/>
        <v>0</v>
      </c>
      <c r="O532" s="76">
        <f t="shared" si="51"/>
        <v>0</v>
      </c>
      <c r="P532" s="77">
        <f>IF(L532="nio",0,IF(L532&gt;0,VLOOKUP(H532,'3-Productie normen'!A:J,VLOOKUP(L532,'3-Productie normen'!$B$33:$C$38,2,FALSE),FALSE)))/VLOOKUP(B532,'2-Kosten per locatie'!$A$12:$C$27,3,FALSE)</f>
        <v>0</v>
      </c>
      <c r="Q532" s="77">
        <f t="shared" si="52"/>
        <v>0</v>
      </c>
      <c r="R532" s="78">
        <f>VLOOKUP(H532,'3-Productie normen'!A:L,12,FALSE)</f>
        <v>0</v>
      </c>
      <c r="S532" s="78"/>
      <c r="U532" s="41">
        <f t="shared" si="53"/>
        <v>0</v>
      </c>
    </row>
    <row r="533" spans="1:21" ht="14.1" customHeight="1">
      <c r="A533" s="54">
        <f t="shared" si="48"/>
        <v>533</v>
      </c>
      <c r="B533" s="72" t="s">
        <v>557</v>
      </c>
      <c r="C533" s="72"/>
      <c r="D533" s="413" t="s">
        <v>558</v>
      </c>
      <c r="E533" s="413">
        <v>1</v>
      </c>
      <c r="F533" s="73">
        <v>47</v>
      </c>
      <c r="G533" s="72" t="s">
        <v>252</v>
      </c>
      <c r="H533" s="72" t="s">
        <v>230</v>
      </c>
      <c r="I533" s="40" t="s">
        <v>248</v>
      </c>
      <c r="J533" s="84">
        <v>95.96</v>
      </c>
      <c r="K533" s="373">
        <f t="shared" si="49"/>
        <v>200</v>
      </c>
      <c r="L533" s="75">
        <v>200</v>
      </c>
      <c r="M533" s="75"/>
      <c r="N533" s="76" t="e">
        <f t="shared" si="50"/>
        <v>#DIV/0!</v>
      </c>
      <c r="O533" s="76">
        <f t="shared" si="51"/>
        <v>0</v>
      </c>
      <c r="P533" s="77">
        <f>IF(L533="nio",0,IF(L533&gt;0,VLOOKUP(H533,'3-Productie normen'!A:J,VLOOKUP(L533,'3-Productie normen'!$B$33:$C$38,2,FALSE),FALSE)))/VLOOKUP(B533,'2-Kosten per locatie'!$A$12:$C$27,3,FALSE)</f>
        <v>0</v>
      </c>
      <c r="Q533" s="77">
        <f t="shared" si="52"/>
        <v>0</v>
      </c>
      <c r="R533" s="78" t="str">
        <f>VLOOKUP(H533,'3-Productie normen'!A:L,12,FALSE)</f>
        <v>V</v>
      </c>
      <c r="S533" s="78"/>
      <c r="U533" s="41">
        <f t="shared" si="53"/>
        <v>19192</v>
      </c>
    </row>
    <row r="534" spans="1:21" ht="14.1" customHeight="1">
      <c r="A534" s="54">
        <f t="shared" si="48"/>
        <v>534</v>
      </c>
      <c r="B534" s="72" t="s">
        <v>557</v>
      </c>
      <c r="C534" s="72"/>
      <c r="D534" s="413" t="s">
        <v>558</v>
      </c>
      <c r="E534" s="413">
        <v>1</v>
      </c>
      <c r="F534" s="73">
        <v>48</v>
      </c>
      <c r="G534" s="72" t="s">
        <v>252</v>
      </c>
      <c r="H534" s="72" t="s">
        <v>230</v>
      </c>
      <c r="I534" s="40" t="s">
        <v>248</v>
      </c>
      <c r="J534" s="84">
        <v>73.41</v>
      </c>
      <c r="K534" s="373">
        <f t="shared" si="49"/>
        <v>200</v>
      </c>
      <c r="L534" s="75">
        <v>200</v>
      </c>
      <c r="M534" s="75"/>
      <c r="N534" s="76" t="e">
        <f t="shared" si="50"/>
        <v>#DIV/0!</v>
      </c>
      <c r="O534" s="76">
        <f t="shared" si="51"/>
        <v>0</v>
      </c>
      <c r="P534" s="77">
        <f>IF(L534="nio",0,IF(L534&gt;0,VLOOKUP(H534,'3-Productie normen'!A:J,VLOOKUP(L534,'3-Productie normen'!$B$33:$C$38,2,FALSE),FALSE)))/VLOOKUP(B534,'2-Kosten per locatie'!$A$12:$C$27,3,FALSE)</f>
        <v>0</v>
      </c>
      <c r="Q534" s="77">
        <f t="shared" si="52"/>
        <v>0</v>
      </c>
      <c r="R534" s="78" t="str">
        <f>VLOOKUP(H534,'3-Productie normen'!A:L,12,FALSE)</f>
        <v>V</v>
      </c>
      <c r="S534" s="78"/>
      <c r="U534" s="41">
        <f t="shared" si="53"/>
        <v>14682</v>
      </c>
    </row>
    <row r="535" spans="1:21" ht="14.1" customHeight="1">
      <c r="A535" s="54">
        <f t="shared" si="48"/>
        <v>535</v>
      </c>
      <c r="B535" s="72" t="s">
        <v>557</v>
      </c>
      <c r="C535" s="72"/>
      <c r="D535" s="413" t="s">
        <v>558</v>
      </c>
      <c r="E535" s="413">
        <v>1</v>
      </c>
      <c r="F535" s="73">
        <v>49</v>
      </c>
      <c r="G535" s="72" t="s">
        <v>252</v>
      </c>
      <c r="H535" s="72" t="s">
        <v>230</v>
      </c>
      <c r="I535" s="40" t="s">
        <v>248</v>
      </c>
      <c r="J535" s="84">
        <v>67.849999999999994</v>
      </c>
      <c r="K535" s="373">
        <f t="shared" si="49"/>
        <v>200</v>
      </c>
      <c r="L535" s="75">
        <v>200</v>
      </c>
      <c r="M535" s="75"/>
      <c r="N535" s="76" t="e">
        <f t="shared" si="50"/>
        <v>#DIV/0!</v>
      </c>
      <c r="O535" s="76">
        <f t="shared" si="51"/>
        <v>0</v>
      </c>
      <c r="P535" s="77">
        <f>IF(L535="nio",0,IF(L535&gt;0,VLOOKUP(H535,'3-Productie normen'!A:J,VLOOKUP(L535,'3-Productie normen'!$B$33:$C$38,2,FALSE),FALSE)))/VLOOKUP(B535,'2-Kosten per locatie'!$A$12:$C$27,3,FALSE)</f>
        <v>0</v>
      </c>
      <c r="Q535" s="77">
        <f t="shared" si="52"/>
        <v>0</v>
      </c>
      <c r="R535" s="78" t="str">
        <f>VLOOKUP(H535,'3-Productie normen'!A:L,12,FALSE)</f>
        <v>V</v>
      </c>
      <c r="S535" s="78"/>
      <c r="U535" s="41">
        <f t="shared" si="53"/>
        <v>13569.999999999998</v>
      </c>
    </row>
    <row r="536" spans="1:21" ht="14.1" customHeight="1">
      <c r="A536" s="54">
        <f t="shared" si="48"/>
        <v>536</v>
      </c>
      <c r="B536" s="72" t="s">
        <v>557</v>
      </c>
      <c r="C536" s="72"/>
      <c r="D536" s="413" t="s">
        <v>558</v>
      </c>
      <c r="E536" s="413">
        <v>1</v>
      </c>
      <c r="F536" s="73">
        <v>50</v>
      </c>
      <c r="G536" s="40" t="s">
        <v>253</v>
      </c>
      <c r="H536" s="40" t="s">
        <v>228</v>
      </c>
      <c r="I536" s="40" t="s">
        <v>267</v>
      </c>
      <c r="J536" s="84">
        <v>35.81</v>
      </c>
      <c r="K536" s="373">
        <f t="shared" si="49"/>
        <v>200</v>
      </c>
      <c r="L536" s="75">
        <v>200</v>
      </c>
      <c r="M536" s="75"/>
      <c r="N536" s="76" t="e">
        <f t="shared" si="50"/>
        <v>#DIV/0!</v>
      </c>
      <c r="O536" s="76">
        <f t="shared" si="51"/>
        <v>0</v>
      </c>
      <c r="P536" s="77">
        <f>IF(L536="nio",0,IF(L536&gt;0,VLOOKUP(H536,'3-Productie normen'!A:J,VLOOKUP(L536,'3-Productie normen'!$B$33:$C$38,2,FALSE),FALSE)))/VLOOKUP(B536,'2-Kosten per locatie'!$A$12:$C$27,3,FALSE)</f>
        <v>0</v>
      </c>
      <c r="Q536" s="77">
        <f t="shared" si="52"/>
        <v>0</v>
      </c>
      <c r="R536" s="78" t="str">
        <f>VLOOKUP(H536,'3-Productie normen'!A:L,12,FALSE)</f>
        <v>V</v>
      </c>
      <c r="S536" s="78"/>
      <c r="U536" s="41">
        <f t="shared" si="53"/>
        <v>7162</v>
      </c>
    </row>
    <row r="537" spans="1:21" ht="14.1" customHeight="1">
      <c r="A537" s="54">
        <f t="shared" si="48"/>
        <v>537</v>
      </c>
      <c r="B537" s="72" t="s">
        <v>557</v>
      </c>
      <c r="C537" s="72"/>
      <c r="D537" s="413" t="s">
        <v>558</v>
      </c>
      <c r="E537" s="413">
        <v>1</v>
      </c>
      <c r="F537" s="73">
        <v>51</v>
      </c>
      <c r="G537" s="40" t="s">
        <v>257</v>
      </c>
      <c r="H537" s="40" t="s">
        <v>170</v>
      </c>
      <c r="I537" s="40" t="s">
        <v>267</v>
      </c>
      <c r="J537" s="84">
        <v>12.21</v>
      </c>
      <c r="K537" s="373">
        <f t="shared" si="49"/>
        <v>200</v>
      </c>
      <c r="L537" s="75">
        <v>200</v>
      </c>
      <c r="M537" s="75"/>
      <c r="N537" s="76" t="e">
        <f t="shared" si="50"/>
        <v>#DIV/0!</v>
      </c>
      <c r="O537" s="76">
        <f t="shared" si="51"/>
        <v>0</v>
      </c>
      <c r="P537" s="77">
        <f>IF(L537="nio",0,IF(L537&gt;0,VLOOKUP(H537,'3-Productie normen'!A:J,VLOOKUP(L537,'3-Productie normen'!$B$33:$C$38,2,FALSE),FALSE)))/VLOOKUP(B537,'2-Kosten per locatie'!$A$12:$C$27,3,FALSE)</f>
        <v>0</v>
      </c>
      <c r="Q537" s="77">
        <f t="shared" si="52"/>
        <v>0</v>
      </c>
      <c r="R537" s="78" t="str">
        <f>VLOOKUP(H537,'3-Productie normen'!A:L,12,FALSE)</f>
        <v>V</v>
      </c>
      <c r="S537" s="78"/>
      <c r="U537" s="41">
        <f t="shared" si="53"/>
        <v>2442</v>
      </c>
    </row>
    <row r="538" spans="1:21" ht="14.1" customHeight="1">
      <c r="A538" s="54">
        <f t="shared" si="48"/>
        <v>538</v>
      </c>
      <c r="B538" s="72" t="s">
        <v>557</v>
      </c>
      <c r="C538" s="72"/>
      <c r="D538" s="413" t="s">
        <v>558</v>
      </c>
      <c r="E538" s="413">
        <v>1</v>
      </c>
      <c r="F538" s="73">
        <v>52</v>
      </c>
      <c r="G538" s="40" t="s">
        <v>17</v>
      </c>
      <c r="H538" s="40" t="s">
        <v>17</v>
      </c>
      <c r="I538" s="40" t="s">
        <v>254</v>
      </c>
      <c r="J538" s="84">
        <v>2.2200000000000002</v>
      </c>
      <c r="K538" s="373">
        <f t="shared" si="49"/>
        <v>200</v>
      </c>
      <c r="L538" s="75">
        <v>200</v>
      </c>
      <c r="M538" s="75"/>
      <c r="N538" s="76" t="e">
        <f t="shared" si="50"/>
        <v>#DIV/0!</v>
      </c>
      <c r="O538" s="76">
        <f t="shared" si="51"/>
        <v>0</v>
      </c>
      <c r="P538" s="77">
        <f>IF(L538="nio",0,IF(L538&gt;0,VLOOKUP(H538,'3-Productie normen'!A:J,VLOOKUP(L538,'3-Productie normen'!$B$33:$C$38,2,FALSE),FALSE)))/VLOOKUP(B538,'2-Kosten per locatie'!$A$12:$C$27,3,FALSE)</f>
        <v>0</v>
      </c>
      <c r="Q538" s="77">
        <f t="shared" si="52"/>
        <v>0</v>
      </c>
      <c r="R538" s="78" t="str">
        <f>VLOOKUP(H538,'3-Productie normen'!A:L,12,FALSE)</f>
        <v>V</v>
      </c>
      <c r="S538" s="78"/>
      <c r="U538" s="41">
        <f t="shared" si="53"/>
        <v>444.00000000000006</v>
      </c>
    </row>
    <row r="539" spans="1:21" ht="14.1" customHeight="1">
      <c r="A539" s="54">
        <f t="shared" si="48"/>
        <v>539</v>
      </c>
      <c r="B539" s="72" t="s">
        <v>557</v>
      </c>
      <c r="C539" s="72"/>
      <c r="D539" s="413" t="s">
        <v>558</v>
      </c>
      <c r="E539" s="413">
        <v>1</v>
      </c>
      <c r="F539" s="73">
        <v>53</v>
      </c>
      <c r="G539" s="40" t="s">
        <v>256</v>
      </c>
      <c r="H539" s="330" t="s">
        <v>98</v>
      </c>
      <c r="I539" s="40" t="s">
        <v>217</v>
      </c>
      <c r="J539" s="84">
        <v>18.16</v>
      </c>
      <c r="K539" s="373">
        <f t="shared" si="49"/>
        <v>0</v>
      </c>
      <c r="L539" s="75" t="s">
        <v>98</v>
      </c>
      <c r="M539" s="75"/>
      <c r="N539" s="76">
        <f t="shared" si="50"/>
        <v>0</v>
      </c>
      <c r="O539" s="76">
        <f t="shared" si="51"/>
        <v>0</v>
      </c>
      <c r="P539" s="77">
        <f>IF(L539="nio",0,IF(L539&gt;0,VLOOKUP(H539,'3-Productie normen'!A:J,VLOOKUP(L539,'3-Productie normen'!$B$33:$C$38,2,FALSE),FALSE)))/VLOOKUP(B539,'2-Kosten per locatie'!$A$12:$C$27,3,FALSE)</f>
        <v>0</v>
      </c>
      <c r="Q539" s="77">
        <f t="shared" si="52"/>
        <v>0</v>
      </c>
      <c r="R539" s="78">
        <f>VLOOKUP(H539,'3-Productie normen'!A:L,12,FALSE)</f>
        <v>0</v>
      </c>
      <c r="S539" s="78"/>
      <c r="U539" s="41">
        <f t="shared" si="53"/>
        <v>0</v>
      </c>
    </row>
    <row r="540" spans="1:21" ht="14.1" customHeight="1">
      <c r="A540" s="54">
        <f t="shared" si="48"/>
        <v>540</v>
      </c>
      <c r="B540" s="72" t="s">
        <v>557</v>
      </c>
      <c r="C540" s="72"/>
      <c r="D540" s="413" t="s">
        <v>558</v>
      </c>
      <c r="E540" s="413">
        <v>1</v>
      </c>
      <c r="F540" s="73">
        <v>54</v>
      </c>
      <c r="G540" s="80" t="s">
        <v>232</v>
      </c>
      <c r="H540" s="80" t="s">
        <v>232</v>
      </c>
      <c r="I540" s="40" t="s">
        <v>217</v>
      </c>
      <c r="J540" s="84">
        <v>53</v>
      </c>
      <c r="K540" s="373">
        <f t="shared" si="49"/>
        <v>200</v>
      </c>
      <c r="L540" s="75">
        <v>200</v>
      </c>
      <c r="M540" s="75"/>
      <c r="N540" s="76" t="e">
        <f t="shared" si="50"/>
        <v>#DIV/0!</v>
      </c>
      <c r="O540" s="76">
        <f t="shared" si="51"/>
        <v>0</v>
      </c>
      <c r="P540" s="77">
        <f>IF(L540="nio",0,IF(L540&gt;0,VLOOKUP(H540,'3-Productie normen'!A:J,VLOOKUP(L540,'3-Productie normen'!$B$33:$C$38,2,FALSE),FALSE)))/VLOOKUP(B540,'2-Kosten per locatie'!$A$12:$C$27,3,FALSE)</f>
        <v>0</v>
      </c>
      <c r="Q540" s="77">
        <f t="shared" si="52"/>
        <v>0</v>
      </c>
      <c r="R540" s="78" t="str">
        <f>VLOOKUP(H540,'3-Productie normen'!A:L,12,FALSE)</f>
        <v>V</v>
      </c>
      <c r="S540" s="78"/>
      <c r="U540" s="41">
        <f t="shared" si="53"/>
        <v>10600</v>
      </c>
    </row>
    <row r="541" spans="1:21" ht="14.1" customHeight="1">
      <c r="A541" s="54">
        <f t="shared" si="48"/>
        <v>541</v>
      </c>
      <c r="B541" s="72" t="s">
        <v>557</v>
      </c>
      <c r="C541" s="72"/>
      <c r="D541" s="413" t="s">
        <v>558</v>
      </c>
      <c r="E541" s="413">
        <v>1</v>
      </c>
      <c r="F541" s="73">
        <v>55</v>
      </c>
      <c r="G541" s="40" t="s">
        <v>232</v>
      </c>
      <c r="H541" s="40" t="s">
        <v>232</v>
      </c>
      <c r="I541" s="81" t="s">
        <v>217</v>
      </c>
      <c r="J541" s="84">
        <v>53</v>
      </c>
      <c r="K541" s="373">
        <f t="shared" si="49"/>
        <v>200</v>
      </c>
      <c r="L541" s="75">
        <v>200</v>
      </c>
      <c r="M541" s="75"/>
      <c r="N541" s="76" t="e">
        <f t="shared" si="50"/>
        <v>#DIV/0!</v>
      </c>
      <c r="O541" s="76">
        <f t="shared" si="51"/>
        <v>0</v>
      </c>
      <c r="P541" s="77">
        <f>IF(L541="nio",0,IF(L541&gt;0,VLOOKUP(H541,'3-Productie normen'!A:J,VLOOKUP(L541,'3-Productie normen'!$B$33:$C$38,2,FALSE),FALSE)))/VLOOKUP(B541,'2-Kosten per locatie'!$A$12:$C$27,3,FALSE)</f>
        <v>0</v>
      </c>
      <c r="Q541" s="77">
        <f t="shared" si="52"/>
        <v>0</v>
      </c>
      <c r="R541" s="78" t="str">
        <f>VLOOKUP(H541,'3-Productie normen'!A:L,12,FALSE)</f>
        <v>V</v>
      </c>
      <c r="S541" s="78"/>
      <c r="U541" s="41">
        <f t="shared" si="53"/>
        <v>10600</v>
      </c>
    </row>
    <row r="542" spans="1:21" ht="14.1" customHeight="1">
      <c r="A542" s="54">
        <f t="shared" si="48"/>
        <v>542</v>
      </c>
      <c r="B542" s="72" t="s">
        <v>557</v>
      </c>
      <c r="C542" s="72"/>
      <c r="D542" s="414" t="s">
        <v>558</v>
      </c>
      <c r="E542" s="414">
        <v>1</v>
      </c>
      <c r="F542" s="82">
        <v>56</v>
      </c>
      <c r="G542" s="83" t="s">
        <v>17</v>
      </c>
      <c r="H542" s="83" t="s">
        <v>17</v>
      </c>
      <c r="I542" s="40" t="s">
        <v>254</v>
      </c>
      <c r="J542" s="84">
        <v>1.6</v>
      </c>
      <c r="K542" s="373">
        <f t="shared" si="49"/>
        <v>200</v>
      </c>
      <c r="L542" s="75">
        <v>200</v>
      </c>
      <c r="M542" s="75"/>
      <c r="N542" s="76" t="e">
        <f t="shared" si="50"/>
        <v>#DIV/0!</v>
      </c>
      <c r="O542" s="76">
        <f t="shared" si="51"/>
        <v>0</v>
      </c>
      <c r="P542" s="77">
        <f>IF(L542="nio",0,IF(L542&gt;0,VLOOKUP(H542,'3-Productie normen'!A:J,VLOOKUP(L542,'3-Productie normen'!$B$33:$C$38,2,FALSE),FALSE)))/VLOOKUP(B542,'2-Kosten per locatie'!$A$12:$C$27,3,FALSE)</f>
        <v>0</v>
      </c>
      <c r="Q542" s="77">
        <f t="shared" si="52"/>
        <v>0</v>
      </c>
      <c r="R542" s="78" t="str">
        <f>VLOOKUP(H542,'3-Productie normen'!A:L,12,FALSE)</f>
        <v>V</v>
      </c>
      <c r="S542" s="78"/>
      <c r="U542" s="41">
        <f t="shared" si="53"/>
        <v>320</v>
      </c>
    </row>
    <row r="543" spans="1:21" ht="14.1" customHeight="1">
      <c r="A543" s="54">
        <f t="shared" si="48"/>
        <v>543</v>
      </c>
      <c r="B543" s="72" t="s">
        <v>557</v>
      </c>
      <c r="C543" s="72"/>
      <c r="D543" s="413" t="s">
        <v>558</v>
      </c>
      <c r="E543" s="413">
        <v>1</v>
      </c>
      <c r="F543" s="73">
        <v>57</v>
      </c>
      <c r="G543" s="40" t="s">
        <v>232</v>
      </c>
      <c r="H543" s="40" t="s">
        <v>232</v>
      </c>
      <c r="I543" s="40" t="s">
        <v>217</v>
      </c>
      <c r="J543" s="84">
        <v>52</v>
      </c>
      <c r="K543" s="373">
        <f t="shared" si="49"/>
        <v>200</v>
      </c>
      <c r="L543" s="75">
        <v>200</v>
      </c>
      <c r="M543" s="75"/>
      <c r="N543" s="76" t="e">
        <f t="shared" si="50"/>
        <v>#DIV/0!</v>
      </c>
      <c r="O543" s="76">
        <f t="shared" si="51"/>
        <v>0</v>
      </c>
      <c r="P543" s="77">
        <f>IF(L543="nio",0,IF(L543&gt;0,VLOOKUP(H543,'3-Productie normen'!A:J,VLOOKUP(L543,'3-Productie normen'!$B$33:$C$38,2,FALSE),FALSE)))/VLOOKUP(B543,'2-Kosten per locatie'!$A$12:$C$27,3,FALSE)</f>
        <v>0</v>
      </c>
      <c r="Q543" s="77">
        <f t="shared" si="52"/>
        <v>0</v>
      </c>
      <c r="R543" s="78" t="str">
        <f>VLOOKUP(H543,'3-Productie normen'!A:L,12,FALSE)</f>
        <v>V</v>
      </c>
      <c r="S543" s="78"/>
      <c r="U543" s="41">
        <f t="shared" si="53"/>
        <v>10400</v>
      </c>
    </row>
    <row r="544" spans="1:21" ht="14.1" customHeight="1">
      <c r="A544" s="54">
        <f t="shared" si="48"/>
        <v>544</v>
      </c>
      <c r="B544" s="72" t="s">
        <v>557</v>
      </c>
      <c r="C544" s="72"/>
      <c r="D544" s="413" t="s">
        <v>558</v>
      </c>
      <c r="E544" s="413">
        <v>1</v>
      </c>
      <c r="F544" s="73">
        <v>58</v>
      </c>
      <c r="G544" s="40" t="s">
        <v>17</v>
      </c>
      <c r="H544" s="40" t="s">
        <v>17</v>
      </c>
      <c r="I544" s="40" t="s">
        <v>254</v>
      </c>
      <c r="J544" s="84">
        <v>0.8</v>
      </c>
      <c r="K544" s="373">
        <f t="shared" si="49"/>
        <v>200</v>
      </c>
      <c r="L544" s="75">
        <v>200</v>
      </c>
      <c r="M544" s="75"/>
      <c r="N544" s="76" t="e">
        <f t="shared" si="50"/>
        <v>#DIV/0!</v>
      </c>
      <c r="O544" s="76">
        <f t="shared" si="51"/>
        <v>0</v>
      </c>
      <c r="P544" s="77">
        <f>IF(L544="nio",0,IF(L544&gt;0,VLOOKUP(H544,'3-Productie normen'!A:J,VLOOKUP(L544,'3-Productie normen'!$B$33:$C$38,2,FALSE),FALSE)))/VLOOKUP(B544,'2-Kosten per locatie'!$A$12:$C$27,3,FALSE)</f>
        <v>0</v>
      </c>
      <c r="Q544" s="77">
        <f t="shared" si="52"/>
        <v>0</v>
      </c>
      <c r="R544" s="78" t="str">
        <f>VLOOKUP(H544,'3-Productie normen'!A:L,12,FALSE)</f>
        <v>V</v>
      </c>
      <c r="S544" s="78"/>
      <c r="U544" s="41">
        <f t="shared" si="53"/>
        <v>160</v>
      </c>
    </row>
    <row r="545" spans="1:21" ht="14.1" customHeight="1">
      <c r="A545" s="54">
        <f t="shared" si="48"/>
        <v>545</v>
      </c>
      <c r="B545" s="72" t="s">
        <v>557</v>
      </c>
      <c r="C545" s="72"/>
      <c r="D545" s="413" t="s">
        <v>558</v>
      </c>
      <c r="E545" s="413">
        <v>1</v>
      </c>
      <c r="F545" s="73">
        <v>59</v>
      </c>
      <c r="G545" s="40" t="s">
        <v>169</v>
      </c>
      <c r="H545" s="40" t="s">
        <v>169</v>
      </c>
      <c r="I545" s="40" t="s">
        <v>217</v>
      </c>
      <c r="J545" s="84">
        <v>4.37</v>
      </c>
      <c r="K545" s="373">
        <f t="shared" si="49"/>
        <v>200</v>
      </c>
      <c r="L545" s="75">
        <v>200</v>
      </c>
      <c r="M545" s="75"/>
      <c r="N545" s="76" t="e">
        <f t="shared" si="50"/>
        <v>#DIV/0!</v>
      </c>
      <c r="O545" s="76">
        <f t="shared" si="51"/>
        <v>0</v>
      </c>
      <c r="P545" s="77">
        <f>IF(L545="nio",0,IF(L545&gt;0,VLOOKUP(H545,'3-Productie normen'!A:J,VLOOKUP(L545,'3-Productie normen'!$B$33:$C$38,2,FALSE),FALSE)))/VLOOKUP(B545,'2-Kosten per locatie'!$A$12:$C$27,3,FALSE)</f>
        <v>0</v>
      </c>
      <c r="Q545" s="77">
        <f t="shared" si="52"/>
        <v>0</v>
      </c>
      <c r="R545" s="78" t="str">
        <f>VLOOKUP(H545,'3-Productie normen'!A:L,12,FALSE)</f>
        <v>B</v>
      </c>
      <c r="S545" s="78"/>
      <c r="U545" s="41">
        <f t="shared" si="53"/>
        <v>874</v>
      </c>
    </row>
    <row r="546" spans="1:21" ht="14.1" customHeight="1">
      <c r="A546" s="54">
        <f t="shared" si="48"/>
        <v>546</v>
      </c>
      <c r="B546" s="72" t="s">
        <v>557</v>
      </c>
      <c r="C546" s="72"/>
      <c r="D546" s="413" t="s">
        <v>558</v>
      </c>
      <c r="E546" s="413">
        <v>1</v>
      </c>
      <c r="F546" s="73">
        <v>60</v>
      </c>
      <c r="G546" s="40" t="s">
        <v>169</v>
      </c>
      <c r="H546" s="40" t="s">
        <v>169</v>
      </c>
      <c r="I546" s="40" t="s">
        <v>217</v>
      </c>
      <c r="J546" s="84">
        <v>8.7899999999999991</v>
      </c>
      <c r="K546" s="373">
        <f t="shared" si="49"/>
        <v>200</v>
      </c>
      <c r="L546" s="75">
        <v>200</v>
      </c>
      <c r="M546" s="75"/>
      <c r="N546" s="76" t="e">
        <f t="shared" si="50"/>
        <v>#DIV/0!</v>
      </c>
      <c r="O546" s="76">
        <f t="shared" si="51"/>
        <v>0</v>
      </c>
      <c r="P546" s="77">
        <f>IF(L546="nio",0,IF(L546&gt;0,VLOOKUP(H546,'3-Productie normen'!A:J,VLOOKUP(L546,'3-Productie normen'!$B$33:$C$38,2,FALSE),FALSE)))/VLOOKUP(B546,'2-Kosten per locatie'!$A$12:$C$27,3,FALSE)</f>
        <v>0</v>
      </c>
      <c r="Q546" s="77">
        <f t="shared" si="52"/>
        <v>0</v>
      </c>
      <c r="R546" s="78" t="str">
        <f>VLOOKUP(H546,'3-Productie normen'!A:L,12,FALSE)</f>
        <v>B</v>
      </c>
      <c r="S546" s="78"/>
      <c r="U546" s="41">
        <f t="shared" si="53"/>
        <v>1757.9999999999998</v>
      </c>
    </row>
    <row r="547" spans="1:21" ht="14.1" customHeight="1">
      <c r="A547" s="54">
        <f t="shared" si="48"/>
        <v>547</v>
      </c>
      <c r="B547" s="72" t="s">
        <v>557</v>
      </c>
      <c r="C547" s="72"/>
      <c r="D547" s="413" t="s">
        <v>558</v>
      </c>
      <c r="E547" s="413">
        <v>1</v>
      </c>
      <c r="F547" s="73">
        <v>61</v>
      </c>
      <c r="G547" s="40" t="s">
        <v>232</v>
      </c>
      <c r="H547" s="40" t="s">
        <v>232</v>
      </c>
      <c r="I547" s="40" t="s">
        <v>217</v>
      </c>
      <c r="J547" s="84">
        <v>52</v>
      </c>
      <c r="K547" s="373">
        <f t="shared" si="49"/>
        <v>200</v>
      </c>
      <c r="L547" s="75">
        <v>200</v>
      </c>
      <c r="M547" s="75"/>
      <c r="N547" s="76" t="e">
        <f t="shared" si="50"/>
        <v>#DIV/0!</v>
      </c>
      <c r="O547" s="76">
        <f t="shared" si="51"/>
        <v>0</v>
      </c>
      <c r="P547" s="77">
        <f>IF(L547="nio",0,IF(L547&gt;0,VLOOKUP(H547,'3-Productie normen'!A:J,VLOOKUP(L547,'3-Productie normen'!$B$33:$C$38,2,FALSE),FALSE)))/VLOOKUP(B547,'2-Kosten per locatie'!$A$12:$C$27,3,FALSE)</f>
        <v>0</v>
      </c>
      <c r="Q547" s="77">
        <f t="shared" si="52"/>
        <v>0</v>
      </c>
      <c r="R547" s="78" t="str">
        <f>VLOOKUP(H547,'3-Productie normen'!A:L,12,FALSE)</f>
        <v>V</v>
      </c>
      <c r="S547" s="78"/>
      <c r="U547" s="41">
        <f t="shared" si="53"/>
        <v>10400</v>
      </c>
    </row>
    <row r="548" spans="1:21" ht="14.1" customHeight="1">
      <c r="A548" s="54">
        <f t="shared" si="48"/>
        <v>548</v>
      </c>
      <c r="B548" s="72" t="s">
        <v>557</v>
      </c>
      <c r="C548" s="72"/>
      <c r="D548" s="413" t="s">
        <v>558</v>
      </c>
      <c r="E548" s="413">
        <v>1</v>
      </c>
      <c r="F548" s="73">
        <v>62</v>
      </c>
      <c r="G548" s="40" t="s">
        <v>17</v>
      </c>
      <c r="H548" s="40" t="s">
        <v>17</v>
      </c>
      <c r="I548" s="40" t="s">
        <v>254</v>
      </c>
      <c r="J548" s="84">
        <v>1.6</v>
      </c>
      <c r="K548" s="373">
        <f t="shared" si="49"/>
        <v>200</v>
      </c>
      <c r="L548" s="75">
        <v>200</v>
      </c>
      <c r="M548" s="75"/>
      <c r="N548" s="76" t="e">
        <f t="shared" si="50"/>
        <v>#DIV/0!</v>
      </c>
      <c r="O548" s="76">
        <f t="shared" si="51"/>
        <v>0</v>
      </c>
      <c r="P548" s="77">
        <f>IF(L548="nio",0,IF(L548&gt;0,VLOOKUP(H548,'3-Productie normen'!A:J,VLOOKUP(L548,'3-Productie normen'!$B$33:$C$38,2,FALSE),FALSE)))/VLOOKUP(B548,'2-Kosten per locatie'!$A$12:$C$27,3,FALSE)</f>
        <v>0</v>
      </c>
      <c r="Q548" s="77">
        <f t="shared" si="52"/>
        <v>0</v>
      </c>
      <c r="R548" s="78" t="str">
        <f>VLOOKUP(H548,'3-Productie normen'!A:L,12,FALSE)</f>
        <v>V</v>
      </c>
      <c r="S548" s="78"/>
      <c r="U548" s="41">
        <f t="shared" si="53"/>
        <v>320</v>
      </c>
    </row>
    <row r="549" spans="1:21" ht="14.1" customHeight="1">
      <c r="A549" s="54">
        <f t="shared" si="48"/>
        <v>549</v>
      </c>
      <c r="B549" s="72" t="s">
        <v>557</v>
      </c>
      <c r="C549" s="72"/>
      <c r="D549" s="413" t="s">
        <v>558</v>
      </c>
      <c r="E549" s="413">
        <v>1</v>
      </c>
      <c r="F549" s="73">
        <v>63</v>
      </c>
      <c r="G549" s="40" t="s">
        <v>256</v>
      </c>
      <c r="H549" s="330" t="s">
        <v>98</v>
      </c>
      <c r="I549" s="40" t="s">
        <v>248</v>
      </c>
      <c r="J549" s="84">
        <v>1.7</v>
      </c>
      <c r="K549" s="373">
        <f t="shared" si="49"/>
        <v>0</v>
      </c>
      <c r="L549" s="75" t="s">
        <v>98</v>
      </c>
      <c r="M549" s="75"/>
      <c r="N549" s="76">
        <f t="shared" si="50"/>
        <v>0</v>
      </c>
      <c r="O549" s="76">
        <f t="shared" si="51"/>
        <v>0</v>
      </c>
      <c r="P549" s="77">
        <f>IF(L549="nio",0,IF(L549&gt;0,VLOOKUP(H549,'3-Productie normen'!A:J,VLOOKUP(L549,'3-Productie normen'!$B$33:$C$38,2,FALSE),FALSE)))/VLOOKUP(B549,'2-Kosten per locatie'!$A$12:$C$27,3,FALSE)</f>
        <v>0</v>
      </c>
      <c r="Q549" s="77">
        <f t="shared" si="52"/>
        <v>0</v>
      </c>
      <c r="R549" s="78">
        <f>VLOOKUP(H549,'3-Productie normen'!A:L,12,FALSE)</f>
        <v>0</v>
      </c>
      <c r="S549" s="78"/>
      <c r="U549" s="41">
        <f t="shared" si="53"/>
        <v>0</v>
      </c>
    </row>
    <row r="550" spans="1:21" ht="14.1" customHeight="1">
      <c r="A550" s="54">
        <f t="shared" si="48"/>
        <v>550</v>
      </c>
      <c r="B550" s="72" t="s">
        <v>557</v>
      </c>
      <c r="C550" s="72"/>
      <c r="D550" s="413" t="s">
        <v>558</v>
      </c>
      <c r="E550" s="413">
        <v>1</v>
      </c>
      <c r="F550" s="73">
        <v>64</v>
      </c>
      <c r="G550" s="40" t="s">
        <v>232</v>
      </c>
      <c r="H550" s="40" t="s">
        <v>232</v>
      </c>
      <c r="I550" s="40" t="s">
        <v>217</v>
      </c>
      <c r="J550" s="84">
        <v>53</v>
      </c>
      <c r="K550" s="373">
        <f t="shared" si="49"/>
        <v>200</v>
      </c>
      <c r="L550" s="75">
        <v>200</v>
      </c>
      <c r="M550" s="75"/>
      <c r="N550" s="76" t="e">
        <f t="shared" si="50"/>
        <v>#DIV/0!</v>
      </c>
      <c r="O550" s="76">
        <f t="shared" si="51"/>
        <v>0</v>
      </c>
      <c r="P550" s="77">
        <f>IF(L550="nio",0,IF(L550&gt;0,VLOOKUP(H550,'3-Productie normen'!A:J,VLOOKUP(L550,'3-Productie normen'!$B$33:$C$38,2,FALSE),FALSE)))/VLOOKUP(B550,'2-Kosten per locatie'!$A$12:$C$27,3,FALSE)</f>
        <v>0</v>
      </c>
      <c r="Q550" s="77">
        <f t="shared" si="52"/>
        <v>0</v>
      </c>
      <c r="R550" s="78" t="str">
        <f>VLOOKUP(H550,'3-Productie normen'!A:L,12,FALSE)</f>
        <v>V</v>
      </c>
      <c r="S550" s="78"/>
      <c r="U550" s="41">
        <f t="shared" si="53"/>
        <v>10600</v>
      </c>
    </row>
    <row r="551" spans="1:21" ht="14.1" customHeight="1">
      <c r="A551" s="54">
        <f t="shared" si="48"/>
        <v>551</v>
      </c>
      <c r="B551" s="72" t="s">
        <v>557</v>
      </c>
      <c r="C551" s="72"/>
      <c r="D551" s="413" t="s">
        <v>558</v>
      </c>
      <c r="E551" s="413">
        <v>1</v>
      </c>
      <c r="F551" s="73">
        <v>65</v>
      </c>
      <c r="G551" s="40" t="s">
        <v>232</v>
      </c>
      <c r="H551" s="40" t="s">
        <v>232</v>
      </c>
      <c r="I551" s="40" t="s">
        <v>217</v>
      </c>
      <c r="J551" s="84">
        <v>39.03</v>
      </c>
      <c r="K551" s="373">
        <f t="shared" si="49"/>
        <v>200</v>
      </c>
      <c r="L551" s="75">
        <v>200</v>
      </c>
      <c r="M551" s="75"/>
      <c r="N551" s="76" t="e">
        <f t="shared" si="50"/>
        <v>#DIV/0!</v>
      </c>
      <c r="O551" s="76">
        <f t="shared" si="51"/>
        <v>0</v>
      </c>
      <c r="P551" s="77">
        <f>IF(L551="nio",0,IF(L551&gt;0,VLOOKUP(H551,'3-Productie normen'!A:J,VLOOKUP(L551,'3-Productie normen'!$B$33:$C$38,2,FALSE),FALSE)))/VLOOKUP(B551,'2-Kosten per locatie'!$A$12:$C$27,3,FALSE)</f>
        <v>0</v>
      </c>
      <c r="Q551" s="77">
        <f t="shared" si="52"/>
        <v>0</v>
      </c>
      <c r="R551" s="78" t="str">
        <f>VLOOKUP(H551,'3-Productie normen'!A:L,12,FALSE)</f>
        <v>V</v>
      </c>
      <c r="S551" s="78"/>
      <c r="U551" s="41">
        <f t="shared" si="53"/>
        <v>7806</v>
      </c>
    </row>
    <row r="552" spans="1:21" ht="14.1" customHeight="1">
      <c r="A552" s="54">
        <f t="shared" si="48"/>
        <v>552</v>
      </c>
      <c r="B552" s="72" t="s">
        <v>557</v>
      </c>
      <c r="C552" s="72"/>
      <c r="D552" s="413" t="s">
        <v>558</v>
      </c>
      <c r="E552" s="413">
        <v>1</v>
      </c>
      <c r="F552" s="73">
        <v>66</v>
      </c>
      <c r="G552" s="40" t="s">
        <v>256</v>
      </c>
      <c r="H552" s="330" t="s">
        <v>98</v>
      </c>
      <c r="I552" s="40" t="s">
        <v>217</v>
      </c>
      <c r="J552" s="84">
        <v>12.91</v>
      </c>
      <c r="K552" s="373">
        <f t="shared" si="49"/>
        <v>0</v>
      </c>
      <c r="L552" s="75" t="s">
        <v>98</v>
      </c>
      <c r="M552" s="75"/>
      <c r="N552" s="76">
        <f t="shared" si="50"/>
        <v>0</v>
      </c>
      <c r="O552" s="76">
        <f t="shared" si="51"/>
        <v>0</v>
      </c>
      <c r="P552" s="77">
        <f>IF(L552="nio",0,IF(L552&gt;0,VLOOKUP(H552,'3-Productie normen'!A:J,VLOOKUP(L552,'3-Productie normen'!$B$33:$C$38,2,FALSE),FALSE)))/VLOOKUP(B552,'2-Kosten per locatie'!$A$12:$C$27,3,FALSE)</f>
        <v>0</v>
      </c>
      <c r="Q552" s="77">
        <f t="shared" si="52"/>
        <v>0</v>
      </c>
      <c r="R552" s="78">
        <f>VLOOKUP(H552,'3-Productie normen'!A:L,12,FALSE)</f>
        <v>0</v>
      </c>
      <c r="S552" s="78"/>
      <c r="U552" s="41">
        <f t="shared" si="53"/>
        <v>0</v>
      </c>
    </row>
    <row r="553" spans="1:21" ht="14.1" customHeight="1">
      <c r="A553" s="54">
        <f t="shared" si="48"/>
        <v>553</v>
      </c>
      <c r="B553" s="72" t="s">
        <v>557</v>
      </c>
      <c r="C553" s="72"/>
      <c r="D553" s="413" t="s">
        <v>558</v>
      </c>
      <c r="E553" s="413">
        <v>1</v>
      </c>
      <c r="F553" s="73">
        <v>67</v>
      </c>
      <c r="G553" s="40" t="s">
        <v>17</v>
      </c>
      <c r="H553" s="40" t="s">
        <v>17</v>
      </c>
      <c r="I553" s="40" t="s">
        <v>254</v>
      </c>
      <c r="J553" s="84">
        <v>1.6</v>
      </c>
      <c r="K553" s="373">
        <f t="shared" si="49"/>
        <v>200</v>
      </c>
      <c r="L553" s="75">
        <v>200</v>
      </c>
      <c r="M553" s="75"/>
      <c r="N553" s="76" t="e">
        <f t="shared" si="50"/>
        <v>#DIV/0!</v>
      </c>
      <c r="O553" s="76">
        <f t="shared" si="51"/>
        <v>0</v>
      </c>
      <c r="P553" s="77">
        <f>IF(L553="nio",0,IF(L553&gt;0,VLOOKUP(H553,'3-Productie normen'!A:J,VLOOKUP(L553,'3-Productie normen'!$B$33:$C$38,2,FALSE),FALSE)))/VLOOKUP(B553,'2-Kosten per locatie'!$A$12:$C$27,3,FALSE)</f>
        <v>0</v>
      </c>
      <c r="Q553" s="77">
        <f t="shared" si="52"/>
        <v>0</v>
      </c>
      <c r="R553" s="78" t="str">
        <f>VLOOKUP(H553,'3-Productie normen'!A:L,12,FALSE)</f>
        <v>V</v>
      </c>
      <c r="S553" s="78"/>
      <c r="U553" s="41">
        <f t="shared" si="53"/>
        <v>320</v>
      </c>
    </row>
    <row r="554" spans="1:21" ht="14.1" customHeight="1">
      <c r="A554" s="54">
        <f t="shared" si="48"/>
        <v>554</v>
      </c>
      <c r="B554" s="72" t="s">
        <v>557</v>
      </c>
      <c r="C554" s="72"/>
      <c r="D554" s="413" t="s">
        <v>558</v>
      </c>
      <c r="E554" s="413">
        <v>1</v>
      </c>
      <c r="F554" s="73">
        <v>68</v>
      </c>
      <c r="G554" s="72" t="s">
        <v>232</v>
      </c>
      <c r="H554" s="72" t="s">
        <v>232</v>
      </c>
      <c r="I554" s="40" t="s">
        <v>217</v>
      </c>
      <c r="J554" s="84">
        <v>53</v>
      </c>
      <c r="K554" s="373">
        <f t="shared" si="49"/>
        <v>200</v>
      </c>
      <c r="L554" s="75">
        <v>200</v>
      </c>
      <c r="M554" s="75"/>
      <c r="N554" s="76" t="e">
        <f t="shared" si="50"/>
        <v>#DIV/0!</v>
      </c>
      <c r="O554" s="76">
        <f t="shared" si="51"/>
        <v>0</v>
      </c>
      <c r="P554" s="77">
        <f>IF(L554="nio",0,IF(L554&gt;0,VLOOKUP(H554,'3-Productie normen'!A:J,VLOOKUP(L554,'3-Productie normen'!$B$33:$C$38,2,FALSE),FALSE)))/VLOOKUP(B554,'2-Kosten per locatie'!$A$12:$C$27,3,FALSE)</f>
        <v>0</v>
      </c>
      <c r="Q554" s="77">
        <f t="shared" si="52"/>
        <v>0</v>
      </c>
      <c r="R554" s="78" t="str">
        <f>VLOOKUP(H554,'3-Productie normen'!A:L,12,FALSE)</f>
        <v>V</v>
      </c>
      <c r="S554" s="78"/>
      <c r="U554" s="41">
        <f t="shared" si="53"/>
        <v>10600</v>
      </c>
    </row>
    <row r="555" spans="1:21" ht="14.1" customHeight="1">
      <c r="A555" s="54">
        <f t="shared" si="48"/>
        <v>555</v>
      </c>
      <c r="B555" s="72" t="s">
        <v>557</v>
      </c>
      <c r="C555" s="72"/>
      <c r="D555" s="413" t="s">
        <v>558</v>
      </c>
      <c r="E555" s="413">
        <v>1</v>
      </c>
      <c r="F555" s="73">
        <v>69</v>
      </c>
      <c r="G555" s="72" t="s">
        <v>17</v>
      </c>
      <c r="H555" s="72" t="s">
        <v>17</v>
      </c>
      <c r="I555" s="40" t="s">
        <v>254</v>
      </c>
      <c r="J555" s="84">
        <v>1.6</v>
      </c>
      <c r="K555" s="373">
        <f t="shared" si="49"/>
        <v>200</v>
      </c>
      <c r="L555" s="75">
        <v>200</v>
      </c>
      <c r="M555" s="75"/>
      <c r="N555" s="76" t="e">
        <f t="shared" si="50"/>
        <v>#DIV/0!</v>
      </c>
      <c r="O555" s="76">
        <f t="shared" si="51"/>
        <v>0</v>
      </c>
      <c r="P555" s="77">
        <f>IF(L555="nio",0,IF(L555&gt;0,VLOOKUP(H555,'3-Productie normen'!A:J,VLOOKUP(L555,'3-Productie normen'!$B$33:$C$38,2,FALSE),FALSE)))/VLOOKUP(B555,'2-Kosten per locatie'!$A$12:$C$27,3,FALSE)</f>
        <v>0</v>
      </c>
      <c r="Q555" s="77">
        <f t="shared" si="52"/>
        <v>0</v>
      </c>
      <c r="R555" s="78" t="str">
        <f>VLOOKUP(H555,'3-Productie normen'!A:L,12,FALSE)</f>
        <v>V</v>
      </c>
      <c r="S555" s="78"/>
      <c r="U555" s="41">
        <f t="shared" si="53"/>
        <v>320</v>
      </c>
    </row>
    <row r="556" spans="1:21" ht="14.1" customHeight="1">
      <c r="A556" s="54">
        <f t="shared" si="48"/>
        <v>556</v>
      </c>
      <c r="B556" s="72" t="s">
        <v>557</v>
      </c>
      <c r="C556" s="72"/>
      <c r="D556" s="413" t="s">
        <v>558</v>
      </c>
      <c r="E556" s="413">
        <v>1</v>
      </c>
      <c r="F556" s="73">
        <v>70</v>
      </c>
      <c r="G556" s="72" t="s">
        <v>232</v>
      </c>
      <c r="H556" s="72" t="s">
        <v>232</v>
      </c>
      <c r="I556" s="40" t="s">
        <v>217</v>
      </c>
      <c r="J556" s="84">
        <v>53</v>
      </c>
      <c r="K556" s="373">
        <f t="shared" si="49"/>
        <v>200</v>
      </c>
      <c r="L556" s="75">
        <v>200</v>
      </c>
      <c r="M556" s="75"/>
      <c r="N556" s="76" t="e">
        <f t="shared" si="50"/>
        <v>#DIV/0!</v>
      </c>
      <c r="O556" s="76">
        <f t="shared" si="51"/>
        <v>0</v>
      </c>
      <c r="P556" s="77">
        <f>IF(L556="nio",0,IF(L556&gt;0,VLOOKUP(H556,'3-Productie normen'!A:J,VLOOKUP(L556,'3-Productie normen'!$B$33:$C$38,2,FALSE),FALSE)))/VLOOKUP(B556,'2-Kosten per locatie'!$A$12:$C$27,3,FALSE)</f>
        <v>0</v>
      </c>
      <c r="Q556" s="77">
        <f t="shared" si="52"/>
        <v>0</v>
      </c>
      <c r="R556" s="78" t="str">
        <f>VLOOKUP(H556,'3-Productie normen'!A:L,12,FALSE)</f>
        <v>V</v>
      </c>
      <c r="S556" s="78"/>
      <c r="U556" s="41">
        <f t="shared" si="53"/>
        <v>10600</v>
      </c>
    </row>
    <row r="557" spans="1:21" ht="14.1" customHeight="1">
      <c r="A557" s="54">
        <f t="shared" si="48"/>
        <v>557</v>
      </c>
      <c r="B557" s="72" t="s">
        <v>557</v>
      </c>
      <c r="C557" s="72"/>
      <c r="D557" s="413" t="s">
        <v>558</v>
      </c>
      <c r="E557" s="413">
        <v>1</v>
      </c>
      <c r="F557" s="73">
        <v>71</v>
      </c>
      <c r="G557" s="40" t="s">
        <v>17</v>
      </c>
      <c r="H557" s="40" t="s">
        <v>17</v>
      </c>
      <c r="I557" s="40" t="s">
        <v>254</v>
      </c>
      <c r="J557" s="84">
        <v>1.68</v>
      </c>
      <c r="K557" s="373">
        <f t="shared" si="49"/>
        <v>200</v>
      </c>
      <c r="L557" s="75">
        <v>200</v>
      </c>
      <c r="M557" s="75"/>
      <c r="N557" s="76" t="e">
        <f t="shared" si="50"/>
        <v>#DIV/0!</v>
      </c>
      <c r="O557" s="76">
        <f t="shared" si="51"/>
        <v>0</v>
      </c>
      <c r="P557" s="77">
        <f>IF(L557="nio",0,IF(L557&gt;0,VLOOKUP(H557,'3-Productie normen'!A:J,VLOOKUP(L557,'3-Productie normen'!$B$33:$C$38,2,FALSE),FALSE)))/VLOOKUP(B557,'2-Kosten per locatie'!$A$12:$C$27,3,FALSE)</f>
        <v>0</v>
      </c>
      <c r="Q557" s="77">
        <f t="shared" si="52"/>
        <v>0</v>
      </c>
      <c r="R557" s="78" t="str">
        <f>VLOOKUP(H557,'3-Productie normen'!A:L,12,FALSE)</f>
        <v>V</v>
      </c>
      <c r="S557" s="78"/>
      <c r="U557" s="41">
        <f t="shared" si="53"/>
        <v>336</v>
      </c>
    </row>
    <row r="558" spans="1:21" ht="14.1" customHeight="1">
      <c r="A558" s="54">
        <f t="shared" si="48"/>
        <v>558</v>
      </c>
      <c r="B558" s="72" t="s">
        <v>557</v>
      </c>
      <c r="C558" s="72"/>
      <c r="D558" s="413" t="s">
        <v>558</v>
      </c>
      <c r="E558" s="413">
        <v>1</v>
      </c>
      <c r="F558" s="73">
        <v>72</v>
      </c>
      <c r="G558" s="40" t="s">
        <v>169</v>
      </c>
      <c r="H558" s="40" t="s">
        <v>169</v>
      </c>
      <c r="I558" s="40" t="s">
        <v>217</v>
      </c>
      <c r="J558" s="84">
        <v>17.05</v>
      </c>
      <c r="K558" s="373">
        <f t="shared" si="49"/>
        <v>200</v>
      </c>
      <c r="L558" s="75">
        <v>200</v>
      </c>
      <c r="M558" s="75"/>
      <c r="N558" s="76" t="e">
        <f t="shared" si="50"/>
        <v>#DIV/0!</v>
      </c>
      <c r="O558" s="76">
        <f t="shared" si="51"/>
        <v>0</v>
      </c>
      <c r="P558" s="77">
        <f>IF(L558="nio",0,IF(L558&gt;0,VLOOKUP(H558,'3-Productie normen'!A:J,VLOOKUP(L558,'3-Productie normen'!$B$33:$C$38,2,FALSE),FALSE)))/VLOOKUP(B558,'2-Kosten per locatie'!$A$12:$C$27,3,FALSE)</f>
        <v>0</v>
      </c>
      <c r="Q558" s="77">
        <f t="shared" si="52"/>
        <v>0</v>
      </c>
      <c r="R558" s="78" t="str">
        <f>VLOOKUP(H558,'3-Productie normen'!A:L,12,FALSE)</f>
        <v>B</v>
      </c>
      <c r="S558" s="78"/>
      <c r="U558" s="41">
        <f t="shared" si="53"/>
        <v>3410</v>
      </c>
    </row>
    <row r="559" spans="1:21" ht="14.1" customHeight="1">
      <c r="A559" s="54">
        <f t="shared" si="48"/>
        <v>559</v>
      </c>
      <c r="B559" s="72" t="s">
        <v>557</v>
      </c>
      <c r="C559" s="72"/>
      <c r="D559" s="413" t="s">
        <v>558</v>
      </c>
      <c r="E559" s="413">
        <v>1</v>
      </c>
      <c r="F559" s="73">
        <v>73</v>
      </c>
      <c r="G559" s="40" t="s">
        <v>169</v>
      </c>
      <c r="H559" s="40" t="s">
        <v>169</v>
      </c>
      <c r="I559" s="40" t="s">
        <v>217</v>
      </c>
      <c r="J559" s="84">
        <v>22.49</v>
      </c>
      <c r="K559" s="373">
        <f t="shared" si="49"/>
        <v>200</v>
      </c>
      <c r="L559" s="75">
        <v>200</v>
      </c>
      <c r="M559" s="75"/>
      <c r="N559" s="76" t="e">
        <f t="shared" si="50"/>
        <v>#DIV/0!</v>
      </c>
      <c r="O559" s="76">
        <f t="shared" si="51"/>
        <v>0</v>
      </c>
      <c r="P559" s="77">
        <f>IF(L559="nio",0,IF(L559&gt;0,VLOOKUP(H559,'3-Productie normen'!A:J,VLOOKUP(L559,'3-Productie normen'!$B$33:$C$38,2,FALSE),FALSE)))/VLOOKUP(B559,'2-Kosten per locatie'!$A$12:$C$27,3,FALSE)</f>
        <v>0</v>
      </c>
      <c r="Q559" s="77">
        <f t="shared" si="52"/>
        <v>0</v>
      </c>
      <c r="R559" s="78" t="str">
        <f>VLOOKUP(H559,'3-Productie normen'!A:L,12,FALSE)</f>
        <v>B</v>
      </c>
      <c r="S559" s="78"/>
      <c r="U559" s="41">
        <f t="shared" si="53"/>
        <v>4498</v>
      </c>
    </row>
    <row r="560" spans="1:21" ht="14.1" customHeight="1">
      <c r="A560" s="54">
        <f t="shared" si="48"/>
        <v>560</v>
      </c>
      <c r="B560" s="72" t="s">
        <v>557</v>
      </c>
      <c r="C560" s="72"/>
      <c r="D560" s="413" t="s">
        <v>558</v>
      </c>
      <c r="E560" s="413">
        <v>1</v>
      </c>
      <c r="F560" s="73">
        <v>74</v>
      </c>
      <c r="G560" s="40" t="s">
        <v>169</v>
      </c>
      <c r="H560" s="40" t="s">
        <v>169</v>
      </c>
      <c r="I560" s="40" t="s">
        <v>217</v>
      </c>
      <c r="J560" s="84">
        <v>34.01</v>
      </c>
      <c r="K560" s="373">
        <f t="shared" si="49"/>
        <v>200</v>
      </c>
      <c r="L560" s="75">
        <v>200</v>
      </c>
      <c r="M560" s="75"/>
      <c r="N560" s="76" t="e">
        <f t="shared" si="50"/>
        <v>#DIV/0!</v>
      </c>
      <c r="O560" s="76">
        <f t="shared" si="51"/>
        <v>0</v>
      </c>
      <c r="P560" s="77">
        <f>IF(L560="nio",0,IF(L560&gt;0,VLOOKUP(H560,'3-Productie normen'!A:J,VLOOKUP(L560,'3-Productie normen'!$B$33:$C$38,2,FALSE),FALSE)))/VLOOKUP(B560,'2-Kosten per locatie'!$A$12:$C$27,3,FALSE)</f>
        <v>0</v>
      </c>
      <c r="Q560" s="77">
        <f t="shared" si="52"/>
        <v>0</v>
      </c>
      <c r="R560" s="78" t="str">
        <f>VLOOKUP(H560,'3-Productie normen'!A:L,12,FALSE)</f>
        <v>B</v>
      </c>
      <c r="S560" s="78"/>
      <c r="U560" s="41">
        <f t="shared" si="53"/>
        <v>6802</v>
      </c>
    </row>
    <row r="561" spans="1:21" ht="14.1" customHeight="1">
      <c r="A561" s="54">
        <f t="shared" si="48"/>
        <v>561</v>
      </c>
      <c r="B561" s="72" t="s">
        <v>557</v>
      </c>
      <c r="C561" s="72"/>
      <c r="D561" s="415" t="s">
        <v>558</v>
      </c>
      <c r="E561" s="415">
        <v>1</v>
      </c>
      <c r="F561" s="86">
        <v>75</v>
      </c>
      <c r="G561" s="86" t="s">
        <v>17</v>
      </c>
      <c r="H561" s="86" t="s">
        <v>17</v>
      </c>
      <c r="I561" s="87" t="s">
        <v>254</v>
      </c>
      <c r="J561" s="86">
        <v>1.85</v>
      </c>
      <c r="K561" s="373">
        <f t="shared" si="49"/>
        <v>200</v>
      </c>
      <c r="L561" s="75">
        <v>200</v>
      </c>
      <c r="M561" s="75"/>
      <c r="N561" s="76" t="e">
        <f t="shared" si="50"/>
        <v>#DIV/0!</v>
      </c>
      <c r="O561" s="76">
        <f t="shared" si="51"/>
        <v>0</v>
      </c>
      <c r="P561" s="77">
        <f>IF(L561="nio",0,IF(L561&gt;0,VLOOKUP(H561,'3-Productie normen'!A:J,VLOOKUP(L561,'3-Productie normen'!$B$33:$C$38,2,FALSE),FALSE)))/VLOOKUP(B561,'2-Kosten per locatie'!$A$12:$C$27,3,FALSE)</f>
        <v>0</v>
      </c>
      <c r="Q561" s="77">
        <f t="shared" si="52"/>
        <v>0</v>
      </c>
      <c r="R561" s="78" t="str">
        <f>VLOOKUP(H561,'3-Productie normen'!A:L,12,FALSE)</f>
        <v>V</v>
      </c>
      <c r="S561" s="78"/>
      <c r="U561" s="41">
        <f t="shared" si="53"/>
        <v>370</v>
      </c>
    </row>
    <row r="562" spans="1:21" ht="14.1" customHeight="1">
      <c r="A562" s="54">
        <f t="shared" si="48"/>
        <v>562</v>
      </c>
      <c r="B562" s="72" t="s">
        <v>557</v>
      </c>
      <c r="C562" s="72"/>
      <c r="D562" s="415" t="s">
        <v>558</v>
      </c>
      <c r="E562" s="415">
        <v>1</v>
      </c>
      <c r="F562" s="86">
        <v>76</v>
      </c>
      <c r="G562" s="86" t="s">
        <v>252</v>
      </c>
      <c r="H562" s="86" t="s">
        <v>230</v>
      </c>
      <c r="I562" s="87" t="s">
        <v>248</v>
      </c>
      <c r="J562" s="86">
        <v>31</v>
      </c>
      <c r="K562" s="373">
        <f t="shared" si="49"/>
        <v>200</v>
      </c>
      <c r="L562" s="75">
        <v>200</v>
      </c>
      <c r="M562" s="75"/>
      <c r="N562" s="76" t="e">
        <f t="shared" si="50"/>
        <v>#DIV/0!</v>
      </c>
      <c r="O562" s="76">
        <f t="shared" si="51"/>
        <v>0</v>
      </c>
      <c r="P562" s="77">
        <f>IF(L562="nio",0,IF(L562&gt;0,VLOOKUP(H562,'3-Productie normen'!A:J,VLOOKUP(L562,'3-Productie normen'!$B$33:$C$38,2,FALSE),FALSE)))/VLOOKUP(B562,'2-Kosten per locatie'!$A$12:$C$27,3,FALSE)</f>
        <v>0</v>
      </c>
      <c r="Q562" s="77">
        <f t="shared" si="52"/>
        <v>0</v>
      </c>
      <c r="R562" s="78" t="str">
        <f>VLOOKUP(H562,'3-Productie normen'!A:L,12,FALSE)</f>
        <v>V</v>
      </c>
      <c r="S562" s="78"/>
      <c r="U562" s="41">
        <f t="shared" si="53"/>
        <v>6200</v>
      </c>
    </row>
    <row r="563" spans="1:21" ht="14.1" customHeight="1">
      <c r="A563" s="54">
        <f t="shared" si="48"/>
        <v>563</v>
      </c>
      <c r="B563" s="72" t="s">
        <v>557</v>
      </c>
      <c r="C563" s="72"/>
      <c r="D563" s="415" t="s">
        <v>558</v>
      </c>
      <c r="E563" s="415">
        <v>2</v>
      </c>
      <c r="F563" s="86">
        <v>77</v>
      </c>
      <c r="G563" s="86" t="s">
        <v>252</v>
      </c>
      <c r="H563" s="86" t="s">
        <v>230</v>
      </c>
      <c r="I563" s="87" t="s">
        <v>248</v>
      </c>
      <c r="J563" s="86">
        <v>23.19</v>
      </c>
      <c r="K563" s="373">
        <f t="shared" si="49"/>
        <v>200</v>
      </c>
      <c r="L563" s="75">
        <v>200</v>
      </c>
      <c r="M563" s="75"/>
      <c r="N563" s="76" t="e">
        <f t="shared" si="50"/>
        <v>#DIV/0!</v>
      </c>
      <c r="O563" s="76">
        <f t="shared" si="51"/>
        <v>0</v>
      </c>
      <c r="P563" s="77">
        <f>IF(L563="nio",0,IF(L563&gt;0,VLOOKUP(H563,'3-Productie normen'!A:J,VLOOKUP(L563,'3-Productie normen'!$B$33:$C$38,2,FALSE),FALSE)))/VLOOKUP(B563,'2-Kosten per locatie'!$A$12:$C$27,3,FALSE)</f>
        <v>0</v>
      </c>
      <c r="Q563" s="77">
        <f t="shared" si="52"/>
        <v>0</v>
      </c>
      <c r="R563" s="78" t="str">
        <f>VLOOKUP(H563,'3-Productie normen'!A:L,12,FALSE)</f>
        <v>V</v>
      </c>
      <c r="S563" s="78"/>
      <c r="U563" s="41">
        <f t="shared" si="53"/>
        <v>4638</v>
      </c>
    </row>
    <row r="564" spans="1:21" ht="14.1" customHeight="1">
      <c r="A564" s="54">
        <f t="shared" si="48"/>
        <v>564</v>
      </c>
      <c r="B564" s="72" t="s">
        <v>557</v>
      </c>
      <c r="C564" s="72"/>
      <c r="D564" s="415" t="s">
        <v>558</v>
      </c>
      <c r="E564" s="415">
        <v>2</v>
      </c>
      <c r="F564" s="86">
        <v>78</v>
      </c>
      <c r="G564" s="86" t="s">
        <v>240</v>
      </c>
      <c r="H564" s="86" t="s">
        <v>240</v>
      </c>
      <c r="I564" s="87" t="s">
        <v>217</v>
      </c>
      <c r="J564" s="86">
        <v>63.33</v>
      </c>
      <c r="K564" s="373">
        <f t="shared" si="49"/>
        <v>200</v>
      </c>
      <c r="L564" s="75">
        <v>200</v>
      </c>
      <c r="M564" s="75"/>
      <c r="N564" s="76" t="e">
        <f t="shared" si="50"/>
        <v>#DIV/0!</v>
      </c>
      <c r="O564" s="76">
        <f t="shared" si="51"/>
        <v>0</v>
      </c>
      <c r="P564" s="77">
        <f>IF(L564="nio",0,IF(L564&gt;0,VLOOKUP(H564,'3-Productie normen'!A:J,VLOOKUP(L564,'3-Productie normen'!$B$33:$C$38,2,FALSE),FALSE)))/VLOOKUP(B564,'2-Kosten per locatie'!$A$12:$C$27,3,FALSE)</f>
        <v>0</v>
      </c>
      <c r="Q564" s="77">
        <f t="shared" si="52"/>
        <v>0</v>
      </c>
      <c r="R564" s="78" t="str">
        <f>VLOOKUP(H564,'3-Productie normen'!A:L,12,FALSE)</f>
        <v>V</v>
      </c>
      <c r="S564" s="78"/>
      <c r="U564" s="41">
        <f t="shared" si="53"/>
        <v>12666</v>
      </c>
    </row>
    <row r="565" spans="1:21" ht="14.1" customHeight="1">
      <c r="A565" s="54">
        <f t="shared" si="48"/>
        <v>565</v>
      </c>
      <c r="B565" s="72" t="s">
        <v>557</v>
      </c>
      <c r="C565" s="72"/>
      <c r="D565" s="415" t="s">
        <v>558</v>
      </c>
      <c r="E565" s="415">
        <v>2</v>
      </c>
      <c r="F565" s="86">
        <v>79</v>
      </c>
      <c r="G565" s="86" t="s">
        <v>252</v>
      </c>
      <c r="H565" s="86" t="s">
        <v>230</v>
      </c>
      <c r="I565" s="87" t="s">
        <v>248</v>
      </c>
      <c r="J565" s="86">
        <v>80.23</v>
      </c>
      <c r="K565" s="373">
        <f t="shared" si="49"/>
        <v>200</v>
      </c>
      <c r="L565" s="75">
        <v>200</v>
      </c>
      <c r="M565" s="75"/>
      <c r="N565" s="76" t="e">
        <f t="shared" si="50"/>
        <v>#DIV/0!</v>
      </c>
      <c r="O565" s="76">
        <f t="shared" si="51"/>
        <v>0</v>
      </c>
      <c r="P565" s="77">
        <f>IF(L565="nio",0,IF(L565&gt;0,VLOOKUP(H565,'3-Productie normen'!A:J,VLOOKUP(L565,'3-Productie normen'!$B$33:$C$38,2,FALSE),FALSE)))/VLOOKUP(B565,'2-Kosten per locatie'!$A$12:$C$27,3,FALSE)</f>
        <v>0</v>
      </c>
      <c r="Q565" s="77">
        <f t="shared" si="52"/>
        <v>0</v>
      </c>
      <c r="R565" s="78" t="str">
        <f>VLOOKUP(H565,'3-Productie normen'!A:L,12,FALSE)</f>
        <v>V</v>
      </c>
      <c r="S565" s="78"/>
      <c r="U565" s="41">
        <f t="shared" si="53"/>
        <v>16046</v>
      </c>
    </row>
    <row r="566" spans="1:21" ht="14.1" customHeight="1">
      <c r="A566" s="54">
        <f t="shared" si="48"/>
        <v>566</v>
      </c>
      <c r="B566" s="72" t="s">
        <v>557</v>
      </c>
      <c r="C566" s="72"/>
      <c r="D566" s="415" t="s">
        <v>558</v>
      </c>
      <c r="E566" s="415">
        <v>2</v>
      </c>
      <c r="F566" s="86">
        <v>80</v>
      </c>
      <c r="G566" s="86" t="s">
        <v>252</v>
      </c>
      <c r="H566" s="86" t="s">
        <v>230</v>
      </c>
      <c r="I566" s="86" t="s">
        <v>248</v>
      </c>
      <c r="J566" s="86">
        <v>78.06</v>
      </c>
      <c r="K566" s="373">
        <f t="shared" si="49"/>
        <v>200</v>
      </c>
      <c r="L566" s="75">
        <v>200</v>
      </c>
      <c r="M566" s="75"/>
      <c r="N566" s="76" t="e">
        <f t="shared" si="50"/>
        <v>#DIV/0!</v>
      </c>
      <c r="O566" s="76">
        <f t="shared" si="51"/>
        <v>0</v>
      </c>
      <c r="P566" s="77">
        <f>IF(L566="nio",0,IF(L566&gt;0,VLOOKUP(H566,'3-Productie normen'!A:J,VLOOKUP(L566,'3-Productie normen'!$B$33:$C$38,2,FALSE),FALSE)))/VLOOKUP(B566,'2-Kosten per locatie'!$A$12:$C$27,3,FALSE)</f>
        <v>0</v>
      </c>
      <c r="Q566" s="77">
        <f t="shared" si="52"/>
        <v>0</v>
      </c>
      <c r="R566" s="78" t="str">
        <f>VLOOKUP(H566,'3-Productie normen'!A:L,12,FALSE)</f>
        <v>V</v>
      </c>
      <c r="S566" s="78"/>
      <c r="U566" s="41">
        <f t="shared" si="53"/>
        <v>15612</v>
      </c>
    </row>
    <row r="567" spans="1:21" ht="14.1" customHeight="1">
      <c r="A567" s="54">
        <f t="shared" si="48"/>
        <v>567</v>
      </c>
      <c r="B567" s="72" t="s">
        <v>557</v>
      </c>
      <c r="C567" s="72"/>
      <c r="D567" s="415" t="s">
        <v>558</v>
      </c>
      <c r="E567" s="415">
        <v>2</v>
      </c>
      <c r="F567" s="86">
        <v>81</v>
      </c>
      <c r="G567" s="86" t="s">
        <v>252</v>
      </c>
      <c r="H567" s="86" t="s">
        <v>230</v>
      </c>
      <c r="I567" s="86" t="s">
        <v>248</v>
      </c>
      <c r="J567" s="86">
        <v>77.959999999999994</v>
      </c>
      <c r="K567" s="373">
        <f t="shared" si="49"/>
        <v>200</v>
      </c>
      <c r="L567" s="75">
        <v>200</v>
      </c>
      <c r="M567" s="75"/>
      <c r="N567" s="76" t="e">
        <f t="shared" si="50"/>
        <v>#DIV/0!</v>
      </c>
      <c r="O567" s="76">
        <f t="shared" si="51"/>
        <v>0</v>
      </c>
      <c r="P567" s="77">
        <f>IF(L567="nio",0,IF(L567&gt;0,VLOOKUP(H567,'3-Productie normen'!A:J,VLOOKUP(L567,'3-Productie normen'!$B$33:$C$38,2,FALSE),FALSE)))/VLOOKUP(B567,'2-Kosten per locatie'!$A$12:$C$27,3,FALSE)</f>
        <v>0</v>
      </c>
      <c r="Q567" s="77">
        <f t="shared" si="52"/>
        <v>0</v>
      </c>
      <c r="R567" s="78" t="str">
        <f>VLOOKUP(H567,'3-Productie normen'!A:L,12,FALSE)</f>
        <v>V</v>
      </c>
      <c r="S567" s="78"/>
      <c r="U567" s="41">
        <f t="shared" si="53"/>
        <v>15591.999999999998</v>
      </c>
    </row>
    <row r="568" spans="1:21" ht="14.1" customHeight="1">
      <c r="A568" s="54">
        <f t="shared" si="48"/>
        <v>568</v>
      </c>
      <c r="B568" s="72" t="s">
        <v>557</v>
      </c>
      <c r="C568" s="72"/>
      <c r="D568" s="415" t="s">
        <v>558</v>
      </c>
      <c r="E568" s="415">
        <v>2</v>
      </c>
      <c r="F568" s="86">
        <v>82</v>
      </c>
      <c r="G568" s="86" t="s">
        <v>17</v>
      </c>
      <c r="H568" s="86" t="s">
        <v>17</v>
      </c>
      <c r="I568" s="86" t="s">
        <v>254</v>
      </c>
      <c r="J568" s="86">
        <v>1.85</v>
      </c>
      <c r="K568" s="373">
        <f t="shared" si="49"/>
        <v>200</v>
      </c>
      <c r="L568" s="75">
        <v>200</v>
      </c>
      <c r="M568" s="75"/>
      <c r="N568" s="76" t="e">
        <f t="shared" si="50"/>
        <v>#DIV/0!</v>
      </c>
      <c r="O568" s="76">
        <f t="shared" si="51"/>
        <v>0</v>
      </c>
      <c r="P568" s="77">
        <f>IF(L568="nio",0,IF(L568&gt;0,VLOOKUP(H568,'3-Productie normen'!A:J,VLOOKUP(L568,'3-Productie normen'!$B$33:$C$38,2,FALSE),FALSE)))/VLOOKUP(B568,'2-Kosten per locatie'!$A$12:$C$27,3,FALSE)</f>
        <v>0</v>
      </c>
      <c r="Q568" s="77">
        <f t="shared" si="52"/>
        <v>0</v>
      </c>
      <c r="R568" s="78" t="str">
        <f>VLOOKUP(H568,'3-Productie normen'!A:L,12,FALSE)</f>
        <v>V</v>
      </c>
      <c r="S568" s="78"/>
      <c r="U568" s="41">
        <f t="shared" si="53"/>
        <v>370</v>
      </c>
    </row>
    <row r="569" spans="1:21" ht="14.1" customHeight="1">
      <c r="A569" s="54">
        <f t="shared" si="48"/>
        <v>569</v>
      </c>
      <c r="B569" s="72" t="s">
        <v>557</v>
      </c>
      <c r="C569" s="72"/>
      <c r="D569" s="415" t="s">
        <v>558</v>
      </c>
      <c r="E569" s="415">
        <v>2</v>
      </c>
      <c r="F569" s="86">
        <v>83</v>
      </c>
      <c r="G569" s="86" t="s">
        <v>240</v>
      </c>
      <c r="H569" s="86" t="s">
        <v>240</v>
      </c>
      <c r="I569" s="86" t="s">
        <v>217</v>
      </c>
      <c r="J569" s="86">
        <v>42</v>
      </c>
      <c r="K569" s="373">
        <f t="shared" si="49"/>
        <v>200</v>
      </c>
      <c r="L569" s="75">
        <v>200</v>
      </c>
      <c r="M569" s="75"/>
      <c r="N569" s="76" t="e">
        <f t="shared" si="50"/>
        <v>#DIV/0!</v>
      </c>
      <c r="O569" s="76">
        <f t="shared" si="51"/>
        <v>0</v>
      </c>
      <c r="P569" s="77">
        <f>IF(L569="nio",0,IF(L569&gt;0,VLOOKUP(H569,'3-Productie normen'!A:J,VLOOKUP(L569,'3-Productie normen'!$B$33:$C$38,2,FALSE),FALSE)))/VLOOKUP(B569,'2-Kosten per locatie'!$A$12:$C$27,3,FALSE)</f>
        <v>0</v>
      </c>
      <c r="Q569" s="77">
        <f t="shared" si="52"/>
        <v>0</v>
      </c>
      <c r="R569" s="78" t="str">
        <f>VLOOKUP(H569,'3-Productie normen'!A:L,12,FALSE)</f>
        <v>V</v>
      </c>
      <c r="S569" s="78"/>
      <c r="U569" s="41">
        <f t="shared" si="53"/>
        <v>8400</v>
      </c>
    </row>
    <row r="570" spans="1:21" ht="14.1" customHeight="1">
      <c r="A570" s="54">
        <f t="shared" si="48"/>
        <v>570</v>
      </c>
      <c r="B570" s="72" t="s">
        <v>557</v>
      </c>
      <c r="C570" s="72"/>
      <c r="D570" s="415" t="s">
        <v>558</v>
      </c>
      <c r="E570" s="415">
        <v>2</v>
      </c>
      <c r="F570" s="86">
        <v>84</v>
      </c>
      <c r="G570" s="86" t="s">
        <v>17</v>
      </c>
      <c r="H570" s="86" t="s">
        <v>17</v>
      </c>
      <c r="I570" s="86" t="s">
        <v>254</v>
      </c>
      <c r="J570" s="86">
        <v>1.6</v>
      </c>
      <c r="K570" s="373">
        <f t="shared" si="49"/>
        <v>200</v>
      </c>
      <c r="L570" s="75">
        <v>200</v>
      </c>
      <c r="M570" s="75"/>
      <c r="N570" s="76" t="e">
        <f t="shared" si="50"/>
        <v>#DIV/0!</v>
      </c>
      <c r="O570" s="76">
        <f t="shared" si="51"/>
        <v>0</v>
      </c>
      <c r="P570" s="77">
        <f>IF(L570="nio",0,IF(L570&gt;0,VLOOKUP(H570,'3-Productie normen'!A:J,VLOOKUP(L570,'3-Productie normen'!$B$33:$C$38,2,FALSE),FALSE)))/VLOOKUP(B570,'2-Kosten per locatie'!$A$12:$C$27,3,FALSE)</f>
        <v>0</v>
      </c>
      <c r="Q570" s="77">
        <f t="shared" si="52"/>
        <v>0</v>
      </c>
      <c r="R570" s="78" t="str">
        <f>VLOOKUP(H570,'3-Productie normen'!A:L,12,FALSE)</f>
        <v>V</v>
      </c>
      <c r="S570" s="78"/>
      <c r="U570" s="41">
        <f t="shared" si="53"/>
        <v>320</v>
      </c>
    </row>
    <row r="571" spans="1:21" ht="14.1" customHeight="1">
      <c r="A571" s="54">
        <f t="shared" si="48"/>
        <v>571</v>
      </c>
      <c r="B571" s="72" t="s">
        <v>557</v>
      </c>
      <c r="C571" s="72"/>
      <c r="D571" s="415" t="s">
        <v>558</v>
      </c>
      <c r="E571" s="415">
        <v>2</v>
      </c>
      <c r="F571" s="86">
        <v>85</v>
      </c>
      <c r="G571" s="86" t="s">
        <v>240</v>
      </c>
      <c r="H571" s="86" t="s">
        <v>240</v>
      </c>
      <c r="I571" s="86" t="s">
        <v>217</v>
      </c>
      <c r="J571" s="86">
        <v>44</v>
      </c>
      <c r="K571" s="373">
        <f t="shared" si="49"/>
        <v>200</v>
      </c>
      <c r="L571" s="75">
        <v>200</v>
      </c>
      <c r="M571" s="75"/>
      <c r="N571" s="76" t="e">
        <f t="shared" si="50"/>
        <v>#DIV/0!</v>
      </c>
      <c r="O571" s="76">
        <f t="shared" si="51"/>
        <v>0</v>
      </c>
      <c r="P571" s="77">
        <f>IF(L571="nio",0,IF(L571&gt;0,VLOOKUP(H571,'3-Productie normen'!A:J,VLOOKUP(L571,'3-Productie normen'!$B$33:$C$38,2,FALSE),FALSE)))/VLOOKUP(B571,'2-Kosten per locatie'!$A$12:$C$27,3,FALSE)</f>
        <v>0</v>
      </c>
      <c r="Q571" s="77">
        <f t="shared" si="52"/>
        <v>0</v>
      </c>
      <c r="R571" s="78" t="str">
        <f>VLOOKUP(H571,'3-Productie normen'!A:L,12,FALSE)</f>
        <v>V</v>
      </c>
      <c r="S571" s="78"/>
      <c r="U571" s="41">
        <f t="shared" si="53"/>
        <v>8800</v>
      </c>
    </row>
    <row r="572" spans="1:21" ht="14.1" customHeight="1">
      <c r="A572" s="54">
        <f t="shared" si="48"/>
        <v>572</v>
      </c>
      <c r="B572" s="72" t="s">
        <v>557</v>
      </c>
      <c r="C572" s="72"/>
      <c r="D572" s="415" t="s">
        <v>558</v>
      </c>
      <c r="E572" s="415">
        <v>2</v>
      </c>
      <c r="F572" s="86">
        <v>86</v>
      </c>
      <c r="G572" s="86" t="s">
        <v>17</v>
      </c>
      <c r="H572" s="86" t="s">
        <v>17</v>
      </c>
      <c r="I572" s="86" t="s">
        <v>254</v>
      </c>
      <c r="J572" s="86">
        <v>1.6</v>
      </c>
      <c r="K572" s="373">
        <f t="shared" si="49"/>
        <v>200</v>
      </c>
      <c r="L572" s="75">
        <v>200</v>
      </c>
      <c r="M572" s="75"/>
      <c r="N572" s="76" t="e">
        <f t="shared" si="50"/>
        <v>#DIV/0!</v>
      </c>
      <c r="O572" s="76">
        <f t="shared" si="51"/>
        <v>0</v>
      </c>
      <c r="P572" s="77">
        <f>IF(L572="nio",0,IF(L572&gt;0,VLOOKUP(H572,'3-Productie normen'!A:J,VLOOKUP(L572,'3-Productie normen'!$B$33:$C$38,2,FALSE),FALSE)))/VLOOKUP(B572,'2-Kosten per locatie'!$A$12:$C$27,3,FALSE)</f>
        <v>0</v>
      </c>
      <c r="Q572" s="77">
        <f t="shared" si="52"/>
        <v>0</v>
      </c>
      <c r="R572" s="78" t="str">
        <f>VLOOKUP(H572,'3-Productie normen'!A:L,12,FALSE)</f>
        <v>V</v>
      </c>
      <c r="S572" s="78"/>
      <c r="U572" s="41">
        <f t="shared" si="53"/>
        <v>320</v>
      </c>
    </row>
    <row r="573" spans="1:21" ht="14.1" customHeight="1">
      <c r="A573" s="54">
        <f t="shared" si="48"/>
        <v>573</v>
      </c>
      <c r="B573" s="72" t="s">
        <v>557</v>
      </c>
      <c r="C573" s="72"/>
      <c r="D573" s="415" t="s">
        <v>558</v>
      </c>
      <c r="E573" s="415">
        <v>2</v>
      </c>
      <c r="F573" s="86">
        <v>87</v>
      </c>
      <c r="G573" s="86" t="s">
        <v>240</v>
      </c>
      <c r="H573" s="86" t="s">
        <v>240</v>
      </c>
      <c r="I573" s="86" t="s">
        <v>217</v>
      </c>
      <c r="J573" s="86">
        <v>39</v>
      </c>
      <c r="K573" s="373">
        <f t="shared" si="49"/>
        <v>200</v>
      </c>
      <c r="L573" s="75">
        <v>200</v>
      </c>
      <c r="M573" s="75"/>
      <c r="N573" s="76" t="e">
        <f t="shared" si="50"/>
        <v>#DIV/0!</v>
      </c>
      <c r="O573" s="76">
        <f t="shared" si="51"/>
        <v>0</v>
      </c>
      <c r="P573" s="77">
        <f>IF(L573="nio",0,IF(L573&gt;0,VLOOKUP(H573,'3-Productie normen'!A:J,VLOOKUP(L573,'3-Productie normen'!$B$33:$C$38,2,FALSE),FALSE)))/VLOOKUP(B573,'2-Kosten per locatie'!$A$12:$C$27,3,FALSE)</f>
        <v>0</v>
      </c>
      <c r="Q573" s="77">
        <f t="shared" si="52"/>
        <v>0</v>
      </c>
      <c r="R573" s="78" t="str">
        <f>VLOOKUP(H573,'3-Productie normen'!A:L,12,FALSE)</f>
        <v>V</v>
      </c>
      <c r="S573" s="78"/>
      <c r="U573" s="41">
        <f t="shared" si="53"/>
        <v>7800</v>
      </c>
    </row>
    <row r="574" spans="1:21" ht="14.1" customHeight="1">
      <c r="A574" s="54">
        <f t="shared" si="48"/>
        <v>574</v>
      </c>
      <c r="B574" s="72" t="s">
        <v>557</v>
      </c>
      <c r="C574" s="72"/>
      <c r="D574" s="415" t="s">
        <v>558</v>
      </c>
      <c r="E574" s="415">
        <v>2</v>
      </c>
      <c r="F574" s="86">
        <v>89</v>
      </c>
      <c r="G574" s="86" t="s">
        <v>232</v>
      </c>
      <c r="H574" s="86" t="s">
        <v>232</v>
      </c>
      <c r="I574" s="86" t="s">
        <v>217</v>
      </c>
      <c r="J574" s="86">
        <v>52</v>
      </c>
      <c r="K574" s="373">
        <f t="shared" si="49"/>
        <v>200</v>
      </c>
      <c r="L574" s="75">
        <v>200</v>
      </c>
      <c r="M574" s="75"/>
      <c r="N574" s="76" t="e">
        <f t="shared" si="50"/>
        <v>#DIV/0!</v>
      </c>
      <c r="O574" s="76">
        <f t="shared" si="51"/>
        <v>0</v>
      </c>
      <c r="P574" s="77">
        <f>IF(L574="nio",0,IF(L574&gt;0,VLOOKUP(H574,'3-Productie normen'!A:J,VLOOKUP(L574,'3-Productie normen'!$B$33:$C$38,2,FALSE),FALSE)))/VLOOKUP(B574,'2-Kosten per locatie'!$A$12:$C$27,3,FALSE)</f>
        <v>0</v>
      </c>
      <c r="Q574" s="77">
        <f t="shared" si="52"/>
        <v>0</v>
      </c>
      <c r="R574" s="78" t="str">
        <f>VLOOKUP(H574,'3-Productie normen'!A:L,12,FALSE)</f>
        <v>V</v>
      </c>
      <c r="S574" s="78"/>
      <c r="U574" s="41">
        <f t="shared" si="53"/>
        <v>10400</v>
      </c>
    </row>
    <row r="575" spans="1:21" ht="14.1" customHeight="1">
      <c r="A575" s="54">
        <f t="shared" si="48"/>
        <v>575</v>
      </c>
      <c r="B575" s="72" t="s">
        <v>557</v>
      </c>
      <c r="C575" s="72"/>
      <c r="D575" s="415" t="s">
        <v>558</v>
      </c>
      <c r="E575" s="415">
        <v>2</v>
      </c>
      <c r="F575" s="86">
        <v>90</v>
      </c>
      <c r="G575" s="86" t="s">
        <v>17</v>
      </c>
      <c r="H575" s="86" t="s">
        <v>17</v>
      </c>
      <c r="I575" s="86" t="s">
        <v>254</v>
      </c>
      <c r="J575" s="86">
        <v>1.6</v>
      </c>
      <c r="K575" s="373">
        <f t="shared" si="49"/>
        <v>200</v>
      </c>
      <c r="L575" s="75">
        <v>200</v>
      </c>
      <c r="M575" s="75"/>
      <c r="N575" s="76" t="e">
        <f t="shared" si="50"/>
        <v>#DIV/0!</v>
      </c>
      <c r="O575" s="76">
        <f t="shared" si="51"/>
        <v>0</v>
      </c>
      <c r="P575" s="77">
        <f>IF(L575="nio",0,IF(L575&gt;0,VLOOKUP(H575,'3-Productie normen'!A:J,VLOOKUP(L575,'3-Productie normen'!$B$33:$C$38,2,FALSE),FALSE)))/VLOOKUP(B575,'2-Kosten per locatie'!$A$12:$C$27,3,FALSE)</f>
        <v>0</v>
      </c>
      <c r="Q575" s="77">
        <f t="shared" si="52"/>
        <v>0</v>
      </c>
      <c r="R575" s="78" t="str">
        <f>VLOOKUP(H575,'3-Productie normen'!A:L,12,FALSE)</f>
        <v>V</v>
      </c>
      <c r="S575" s="78"/>
      <c r="U575" s="41">
        <f t="shared" si="53"/>
        <v>320</v>
      </c>
    </row>
    <row r="576" spans="1:21" ht="14.1" customHeight="1">
      <c r="A576" s="54">
        <f t="shared" si="48"/>
        <v>576</v>
      </c>
      <c r="B576" s="72" t="s">
        <v>557</v>
      </c>
      <c r="C576" s="72"/>
      <c r="D576" s="415" t="s">
        <v>558</v>
      </c>
      <c r="E576" s="415">
        <v>2</v>
      </c>
      <c r="F576" s="86">
        <v>91</v>
      </c>
      <c r="G576" s="86" t="s">
        <v>256</v>
      </c>
      <c r="H576" s="330" t="s">
        <v>98</v>
      </c>
      <c r="I576" s="86" t="s">
        <v>248</v>
      </c>
      <c r="J576" s="86">
        <v>1.7</v>
      </c>
      <c r="K576" s="373">
        <f t="shared" si="49"/>
        <v>0</v>
      </c>
      <c r="L576" s="75" t="s">
        <v>98</v>
      </c>
      <c r="M576" s="75"/>
      <c r="N576" s="76">
        <f t="shared" si="50"/>
        <v>0</v>
      </c>
      <c r="O576" s="76">
        <f t="shared" si="51"/>
        <v>0</v>
      </c>
      <c r="P576" s="77">
        <f>IF(L576="nio",0,IF(L576&gt;0,VLOOKUP(H576,'3-Productie normen'!A:J,VLOOKUP(L576,'3-Productie normen'!$B$33:$C$38,2,FALSE),FALSE)))/VLOOKUP(B576,'2-Kosten per locatie'!$A$12:$C$27,3,FALSE)</f>
        <v>0</v>
      </c>
      <c r="Q576" s="77">
        <f t="shared" si="52"/>
        <v>0</v>
      </c>
      <c r="R576" s="78">
        <f>VLOOKUP(H576,'3-Productie normen'!A:L,12,FALSE)</f>
        <v>0</v>
      </c>
      <c r="S576" s="78"/>
      <c r="U576" s="41">
        <f t="shared" si="53"/>
        <v>0</v>
      </c>
    </row>
    <row r="577" spans="1:21" ht="14.1" customHeight="1">
      <c r="A577" s="54">
        <f t="shared" si="48"/>
        <v>577</v>
      </c>
      <c r="B577" s="72" t="s">
        <v>557</v>
      </c>
      <c r="C577" s="72"/>
      <c r="D577" s="415" t="s">
        <v>558</v>
      </c>
      <c r="E577" s="415">
        <v>2</v>
      </c>
      <c r="F577" s="86">
        <v>92</v>
      </c>
      <c r="G577" s="86" t="s">
        <v>232</v>
      </c>
      <c r="H577" s="86" t="s">
        <v>232</v>
      </c>
      <c r="I577" s="86" t="s">
        <v>217</v>
      </c>
      <c r="J577" s="86">
        <v>53</v>
      </c>
      <c r="K577" s="373">
        <f t="shared" si="49"/>
        <v>200</v>
      </c>
      <c r="L577" s="75">
        <v>200</v>
      </c>
      <c r="M577" s="75"/>
      <c r="N577" s="76" t="e">
        <f t="shared" si="50"/>
        <v>#DIV/0!</v>
      </c>
      <c r="O577" s="76">
        <f t="shared" si="51"/>
        <v>0</v>
      </c>
      <c r="P577" s="77">
        <f>IF(L577="nio",0,IF(L577&gt;0,VLOOKUP(H577,'3-Productie normen'!A:J,VLOOKUP(L577,'3-Productie normen'!$B$33:$C$38,2,FALSE),FALSE)))/VLOOKUP(B577,'2-Kosten per locatie'!$A$12:$C$27,3,FALSE)</f>
        <v>0</v>
      </c>
      <c r="Q577" s="77">
        <f t="shared" si="52"/>
        <v>0</v>
      </c>
      <c r="R577" s="78" t="str">
        <f>VLOOKUP(H577,'3-Productie normen'!A:L,12,FALSE)</f>
        <v>V</v>
      </c>
      <c r="S577" s="78"/>
      <c r="U577" s="41">
        <f t="shared" si="53"/>
        <v>10600</v>
      </c>
    </row>
    <row r="578" spans="1:21" ht="14.1" customHeight="1">
      <c r="A578" s="54">
        <f t="shared" si="48"/>
        <v>578</v>
      </c>
      <c r="B578" s="72" t="s">
        <v>557</v>
      </c>
      <c r="C578" s="72"/>
      <c r="D578" s="415" t="s">
        <v>558</v>
      </c>
      <c r="E578" s="415">
        <v>2</v>
      </c>
      <c r="F578" s="86">
        <v>93</v>
      </c>
      <c r="G578" s="86" t="s">
        <v>17</v>
      </c>
      <c r="H578" s="86" t="s">
        <v>17</v>
      </c>
      <c r="I578" s="86" t="s">
        <v>248</v>
      </c>
      <c r="J578" s="86">
        <v>1.6</v>
      </c>
      <c r="K578" s="373">
        <f t="shared" si="49"/>
        <v>200</v>
      </c>
      <c r="L578" s="75">
        <v>200</v>
      </c>
      <c r="M578" s="75"/>
      <c r="N578" s="76" t="e">
        <f t="shared" si="50"/>
        <v>#DIV/0!</v>
      </c>
      <c r="O578" s="76">
        <f t="shared" si="51"/>
        <v>0</v>
      </c>
      <c r="P578" s="77">
        <f>IF(L578="nio",0,IF(L578&gt;0,VLOOKUP(H578,'3-Productie normen'!A:J,VLOOKUP(L578,'3-Productie normen'!$B$33:$C$38,2,FALSE),FALSE)))/VLOOKUP(B578,'2-Kosten per locatie'!$A$12:$C$27,3,FALSE)</f>
        <v>0</v>
      </c>
      <c r="Q578" s="77">
        <f t="shared" si="52"/>
        <v>0</v>
      </c>
      <c r="R578" s="78" t="str">
        <f>VLOOKUP(H578,'3-Productie normen'!A:L,12,FALSE)</f>
        <v>V</v>
      </c>
      <c r="S578" s="78"/>
      <c r="U578" s="41">
        <f t="shared" si="53"/>
        <v>320</v>
      </c>
    </row>
    <row r="579" spans="1:21" ht="14.1" customHeight="1">
      <c r="A579" s="54">
        <f t="shared" ref="A579:A642" si="54">A578+1</f>
        <v>579</v>
      </c>
      <c r="B579" s="72" t="s">
        <v>557</v>
      </c>
      <c r="C579" s="72"/>
      <c r="D579" s="415" t="s">
        <v>558</v>
      </c>
      <c r="E579" s="415">
        <v>2</v>
      </c>
      <c r="F579" s="86">
        <v>94</v>
      </c>
      <c r="G579" s="86" t="s">
        <v>240</v>
      </c>
      <c r="H579" s="86" t="s">
        <v>240</v>
      </c>
      <c r="I579" s="86" t="s">
        <v>217</v>
      </c>
      <c r="J579" s="86">
        <v>56</v>
      </c>
      <c r="K579" s="373">
        <f t="shared" si="49"/>
        <v>200</v>
      </c>
      <c r="L579" s="75">
        <v>200</v>
      </c>
      <c r="M579" s="75"/>
      <c r="N579" s="76" t="e">
        <f t="shared" si="50"/>
        <v>#DIV/0!</v>
      </c>
      <c r="O579" s="76">
        <f t="shared" si="51"/>
        <v>0</v>
      </c>
      <c r="P579" s="77">
        <f>IF(L579="nio",0,IF(L579&gt;0,VLOOKUP(H579,'3-Productie normen'!A:J,VLOOKUP(L579,'3-Productie normen'!$B$33:$C$38,2,FALSE),FALSE)))/VLOOKUP(B579,'2-Kosten per locatie'!$A$12:$C$27,3,FALSE)</f>
        <v>0</v>
      </c>
      <c r="Q579" s="77">
        <f t="shared" si="52"/>
        <v>0</v>
      </c>
      <c r="R579" s="78" t="str">
        <f>VLOOKUP(H579,'3-Productie normen'!A:L,12,FALSE)</f>
        <v>V</v>
      </c>
      <c r="S579" s="78"/>
      <c r="U579" s="41">
        <f t="shared" si="53"/>
        <v>11200</v>
      </c>
    </row>
    <row r="580" spans="1:21" ht="14.1" customHeight="1">
      <c r="A580" s="54">
        <f t="shared" si="54"/>
        <v>580</v>
      </c>
      <c r="B580" s="72" t="s">
        <v>557</v>
      </c>
      <c r="C580" s="72"/>
      <c r="D580" s="415" t="s">
        <v>558</v>
      </c>
      <c r="E580" s="415">
        <v>2</v>
      </c>
      <c r="F580" s="86">
        <v>95</v>
      </c>
      <c r="G580" s="86" t="s">
        <v>17</v>
      </c>
      <c r="H580" s="86" t="s">
        <v>17</v>
      </c>
      <c r="I580" s="86" t="s">
        <v>254</v>
      </c>
      <c r="J580" s="86">
        <v>1.6</v>
      </c>
      <c r="K580" s="373">
        <f t="shared" si="49"/>
        <v>200</v>
      </c>
      <c r="L580" s="75">
        <v>200</v>
      </c>
      <c r="M580" s="75"/>
      <c r="N580" s="76" t="e">
        <f t="shared" si="50"/>
        <v>#DIV/0!</v>
      </c>
      <c r="O580" s="76">
        <f t="shared" si="51"/>
        <v>0</v>
      </c>
      <c r="P580" s="77">
        <f>IF(L580="nio",0,IF(L580&gt;0,VLOOKUP(H580,'3-Productie normen'!A:J,VLOOKUP(L580,'3-Productie normen'!$B$33:$C$38,2,FALSE),FALSE)))/VLOOKUP(B580,'2-Kosten per locatie'!$A$12:$C$27,3,FALSE)</f>
        <v>0</v>
      </c>
      <c r="Q580" s="77">
        <f t="shared" si="52"/>
        <v>0</v>
      </c>
      <c r="R580" s="78" t="str">
        <f>VLOOKUP(H580,'3-Productie normen'!A:L,12,FALSE)</f>
        <v>V</v>
      </c>
      <c r="S580" s="78"/>
      <c r="U580" s="41">
        <f t="shared" si="53"/>
        <v>320</v>
      </c>
    </row>
    <row r="581" spans="1:21" ht="14.1" customHeight="1">
      <c r="A581" s="54">
        <f t="shared" si="54"/>
        <v>581</v>
      </c>
      <c r="B581" s="72" t="s">
        <v>557</v>
      </c>
      <c r="C581" s="72"/>
      <c r="D581" s="415" t="s">
        <v>558</v>
      </c>
      <c r="E581" s="415">
        <v>2</v>
      </c>
      <c r="F581" s="88">
        <v>96</v>
      </c>
      <c r="G581" s="88" t="s">
        <v>240</v>
      </c>
      <c r="H581" s="88" t="s">
        <v>240</v>
      </c>
      <c r="I581" s="86" t="s">
        <v>217</v>
      </c>
      <c r="J581" s="86">
        <v>40</v>
      </c>
      <c r="K581" s="373">
        <f t="shared" si="49"/>
        <v>200</v>
      </c>
      <c r="L581" s="75">
        <v>200</v>
      </c>
      <c r="M581" s="75"/>
      <c r="N581" s="76" t="e">
        <f t="shared" si="50"/>
        <v>#DIV/0!</v>
      </c>
      <c r="O581" s="76">
        <f t="shared" si="51"/>
        <v>0</v>
      </c>
      <c r="P581" s="77">
        <f>IF(L581="nio",0,IF(L581&gt;0,VLOOKUP(H581,'3-Productie normen'!A:J,VLOOKUP(L581,'3-Productie normen'!$B$33:$C$38,2,FALSE),FALSE)))/VLOOKUP(B581,'2-Kosten per locatie'!$A$12:$C$27,3,FALSE)</f>
        <v>0</v>
      </c>
      <c r="Q581" s="77">
        <f t="shared" si="52"/>
        <v>0</v>
      </c>
      <c r="R581" s="78" t="str">
        <f>VLOOKUP(H581,'3-Productie normen'!A:L,12,FALSE)</f>
        <v>V</v>
      </c>
      <c r="S581" s="78"/>
      <c r="U581" s="41">
        <f t="shared" si="53"/>
        <v>8000</v>
      </c>
    </row>
    <row r="582" spans="1:21" ht="14.1" customHeight="1">
      <c r="A582" s="54">
        <f t="shared" si="54"/>
        <v>582</v>
      </c>
      <c r="B582" s="72" t="s">
        <v>557</v>
      </c>
      <c r="C582" s="72"/>
      <c r="D582" s="415" t="s">
        <v>558</v>
      </c>
      <c r="E582" s="415">
        <v>2</v>
      </c>
      <c r="F582" s="86">
        <v>97</v>
      </c>
      <c r="G582" s="86" t="s">
        <v>240</v>
      </c>
      <c r="H582" s="86" t="s">
        <v>240</v>
      </c>
      <c r="I582" s="86" t="s">
        <v>217</v>
      </c>
      <c r="J582" s="86">
        <v>42</v>
      </c>
      <c r="K582" s="373">
        <f t="shared" si="49"/>
        <v>200</v>
      </c>
      <c r="L582" s="75">
        <v>200</v>
      </c>
      <c r="M582" s="75"/>
      <c r="N582" s="76" t="e">
        <f t="shared" si="50"/>
        <v>#DIV/0!</v>
      </c>
      <c r="O582" s="76">
        <f t="shared" si="51"/>
        <v>0</v>
      </c>
      <c r="P582" s="77">
        <f>IF(L582="nio",0,IF(L582&gt;0,VLOOKUP(H582,'3-Productie normen'!A:J,VLOOKUP(L582,'3-Productie normen'!$B$33:$C$38,2,FALSE),FALSE)))/VLOOKUP(B582,'2-Kosten per locatie'!$A$12:$C$27,3,FALSE)</f>
        <v>0</v>
      </c>
      <c r="Q582" s="77">
        <f t="shared" si="52"/>
        <v>0</v>
      </c>
      <c r="R582" s="78" t="str">
        <f>VLOOKUP(H582,'3-Productie normen'!A:L,12,FALSE)</f>
        <v>V</v>
      </c>
      <c r="S582" s="78"/>
      <c r="U582" s="41">
        <f t="shared" si="53"/>
        <v>8400</v>
      </c>
    </row>
    <row r="583" spans="1:21" ht="14.1" customHeight="1">
      <c r="A583" s="54">
        <f t="shared" si="54"/>
        <v>583</v>
      </c>
      <c r="B583" s="72" t="s">
        <v>557</v>
      </c>
      <c r="C583" s="72"/>
      <c r="D583" s="415" t="s">
        <v>558</v>
      </c>
      <c r="E583" s="415">
        <v>2</v>
      </c>
      <c r="F583" s="86">
        <v>98</v>
      </c>
      <c r="G583" s="86" t="s">
        <v>17</v>
      </c>
      <c r="H583" s="86" t="s">
        <v>17</v>
      </c>
      <c r="I583" s="86" t="s">
        <v>254</v>
      </c>
      <c r="J583" s="86">
        <v>1.6</v>
      </c>
      <c r="K583" s="373">
        <f t="shared" si="49"/>
        <v>200</v>
      </c>
      <c r="L583" s="75">
        <v>200</v>
      </c>
      <c r="M583" s="75"/>
      <c r="N583" s="76" t="e">
        <f t="shared" si="50"/>
        <v>#DIV/0!</v>
      </c>
      <c r="O583" s="76">
        <f t="shared" si="51"/>
        <v>0</v>
      </c>
      <c r="P583" s="77">
        <f>IF(L583="nio",0,IF(L583&gt;0,VLOOKUP(H583,'3-Productie normen'!A:J,VLOOKUP(L583,'3-Productie normen'!$B$33:$C$38,2,FALSE),FALSE)))/VLOOKUP(B583,'2-Kosten per locatie'!$A$12:$C$27,3,FALSE)</f>
        <v>0</v>
      </c>
      <c r="Q583" s="77">
        <f t="shared" si="52"/>
        <v>0</v>
      </c>
      <c r="R583" s="78" t="str">
        <f>VLOOKUP(H583,'3-Productie normen'!A:L,12,FALSE)</f>
        <v>V</v>
      </c>
      <c r="S583" s="78"/>
      <c r="U583" s="41">
        <f t="shared" si="53"/>
        <v>320</v>
      </c>
    </row>
    <row r="584" spans="1:21" ht="14.1" customHeight="1">
      <c r="A584" s="54">
        <f t="shared" si="54"/>
        <v>584</v>
      </c>
      <c r="B584" s="72" t="s">
        <v>557</v>
      </c>
      <c r="C584" s="72"/>
      <c r="D584" s="415" t="s">
        <v>558</v>
      </c>
      <c r="E584" s="415">
        <v>2</v>
      </c>
      <c r="F584" s="86">
        <v>99</v>
      </c>
      <c r="G584" s="86" t="s">
        <v>232</v>
      </c>
      <c r="H584" s="86" t="s">
        <v>232</v>
      </c>
      <c r="I584" s="86" t="s">
        <v>217</v>
      </c>
      <c r="J584" s="86">
        <v>42</v>
      </c>
      <c r="K584" s="373">
        <f t="shared" si="49"/>
        <v>200</v>
      </c>
      <c r="L584" s="75">
        <v>200</v>
      </c>
      <c r="M584" s="75"/>
      <c r="N584" s="76" t="e">
        <f t="shared" si="50"/>
        <v>#DIV/0!</v>
      </c>
      <c r="O584" s="76">
        <f t="shared" si="51"/>
        <v>0</v>
      </c>
      <c r="P584" s="77">
        <f>IF(L584="nio",0,IF(L584&gt;0,VLOOKUP(H584,'3-Productie normen'!A:J,VLOOKUP(L584,'3-Productie normen'!$B$33:$C$38,2,FALSE),FALSE)))/VLOOKUP(B584,'2-Kosten per locatie'!$A$12:$C$27,3,FALSE)</f>
        <v>0</v>
      </c>
      <c r="Q584" s="77">
        <f t="shared" si="52"/>
        <v>0</v>
      </c>
      <c r="R584" s="78" t="str">
        <f>VLOOKUP(H584,'3-Productie normen'!A:L,12,FALSE)</f>
        <v>V</v>
      </c>
      <c r="S584" s="78"/>
      <c r="U584" s="41">
        <f t="shared" si="53"/>
        <v>8400</v>
      </c>
    </row>
    <row r="585" spans="1:21" ht="14.1" customHeight="1">
      <c r="A585" s="54">
        <f t="shared" si="54"/>
        <v>585</v>
      </c>
      <c r="B585" s="72" t="s">
        <v>557</v>
      </c>
      <c r="C585" s="72"/>
      <c r="D585" s="415" t="s">
        <v>558</v>
      </c>
      <c r="E585" s="415">
        <v>2</v>
      </c>
      <c r="F585" s="86">
        <v>100</v>
      </c>
      <c r="G585" s="86" t="s">
        <v>17</v>
      </c>
      <c r="H585" s="86" t="s">
        <v>17</v>
      </c>
      <c r="I585" s="86" t="s">
        <v>254</v>
      </c>
      <c r="J585" s="86">
        <v>1.6</v>
      </c>
      <c r="K585" s="373">
        <f t="shared" si="49"/>
        <v>200</v>
      </c>
      <c r="L585" s="75">
        <v>200</v>
      </c>
      <c r="M585" s="75"/>
      <c r="N585" s="76" t="e">
        <f t="shared" si="50"/>
        <v>#DIV/0!</v>
      </c>
      <c r="O585" s="76">
        <f t="shared" si="51"/>
        <v>0</v>
      </c>
      <c r="P585" s="77">
        <f>IF(L585="nio",0,IF(L585&gt;0,VLOOKUP(H585,'3-Productie normen'!A:J,VLOOKUP(L585,'3-Productie normen'!$B$33:$C$38,2,FALSE),FALSE)))/VLOOKUP(B585,'2-Kosten per locatie'!$A$12:$C$27,3,FALSE)</f>
        <v>0</v>
      </c>
      <c r="Q585" s="77">
        <f t="shared" si="52"/>
        <v>0</v>
      </c>
      <c r="R585" s="78" t="str">
        <f>VLOOKUP(H585,'3-Productie normen'!A:L,12,FALSE)</f>
        <v>V</v>
      </c>
      <c r="S585" s="78"/>
      <c r="U585" s="41">
        <f t="shared" si="53"/>
        <v>320</v>
      </c>
    </row>
    <row r="586" spans="1:21" ht="14.1" customHeight="1">
      <c r="A586" s="54">
        <f t="shared" si="54"/>
        <v>586</v>
      </c>
      <c r="B586" s="72" t="s">
        <v>557</v>
      </c>
      <c r="C586" s="72"/>
      <c r="D586" s="415" t="s">
        <v>558</v>
      </c>
      <c r="E586" s="415">
        <v>2</v>
      </c>
      <c r="F586" s="86" t="s">
        <v>239</v>
      </c>
      <c r="G586" s="86" t="s">
        <v>256</v>
      </c>
      <c r="H586" s="330" t="s">
        <v>98</v>
      </c>
      <c r="I586" s="86" t="s">
        <v>248</v>
      </c>
      <c r="J586" s="86">
        <v>0.67</v>
      </c>
      <c r="K586" s="373">
        <f t="shared" ref="K586:K649" si="55">SUM(L586:M586)</f>
        <v>0</v>
      </c>
      <c r="L586" s="75" t="s">
        <v>98</v>
      </c>
      <c r="M586" s="75"/>
      <c r="N586" s="76">
        <f t="shared" ref="N586:N649" si="56">IF(L586="nio",0,IF(L586&gt;0,L586*J586/P586,0))</f>
        <v>0</v>
      </c>
      <c r="O586" s="76">
        <f t="shared" ref="O586:O649" si="57">IF(M586&gt;0,M586*J586/Q586,0)</f>
        <v>0</v>
      </c>
      <c r="P586" s="77">
        <f>IF(L586="nio",0,IF(L586&gt;0,VLOOKUP(H586,'3-Productie normen'!A:J,VLOOKUP(L586,'3-Productie normen'!$B$33:$C$38,2,FALSE),FALSE)))/VLOOKUP(B586,'2-Kosten per locatie'!$A$12:$C$27,3,FALSE)</f>
        <v>0</v>
      </c>
      <c r="Q586" s="77">
        <f t="shared" ref="Q586:Q649" si="58">IF(M586&gt;0,P586*$Q$8,0)</f>
        <v>0</v>
      </c>
      <c r="R586" s="78">
        <f>VLOOKUP(H586,'3-Productie normen'!A:L,12,FALSE)</f>
        <v>0</v>
      </c>
      <c r="S586" s="78"/>
      <c r="U586" s="41">
        <f t="shared" ref="U586:U649" si="59">K586*J586</f>
        <v>0</v>
      </c>
    </row>
    <row r="587" spans="1:21" ht="14.1" customHeight="1">
      <c r="A587" s="54">
        <f t="shared" si="54"/>
        <v>587</v>
      </c>
      <c r="B587" s="72" t="s">
        <v>557</v>
      </c>
      <c r="C587" s="72"/>
      <c r="D587" s="415" t="s">
        <v>558</v>
      </c>
      <c r="E587" s="415">
        <v>2</v>
      </c>
      <c r="F587" s="86" t="s">
        <v>559</v>
      </c>
      <c r="G587" s="86" t="s">
        <v>232</v>
      </c>
      <c r="H587" s="86" t="s">
        <v>232</v>
      </c>
      <c r="I587" s="86" t="s">
        <v>248</v>
      </c>
      <c r="J587" s="86">
        <v>42</v>
      </c>
      <c r="K587" s="373">
        <f t="shared" si="55"/>
        <v>200</v>
      </c>
      <c r="L587" s="75">
        <v>200</v>
      </c>
      <c r="M587" s="75"/>
      <c r="N587" s="76" t="e">
        <f t="shared" si="56"/>
        <v>#DIV/0!</v>
      </c>
      <c r="O587" s="76">
        <f t="shared" si="57"/>
        <v>0</v>
      </c>
      <c r="P587" s="77">
        <f>IF(L587="nio",0,IF(L587&gt;0,VLOOKUP(H587,'3-Productie normen'!A:J,VLOOKUP(L587,'3-Productie normen'!$B$33:$C$38,2,FALSE),FALSE)))/VLOOKUP(B587,'2-Kosten per locatie'!$A$12:$C$27,3,FALSE)</f>
        <v>0</v>
      </c>
      <c r="Q587" s="77">
        <f t="shared" si="58"/>
        <v>0</v>
      </c>
      <c r="R587" s="78" t="str">
        <f>VLOOKUP(H587,'3-Productie normen'!A:L,12,FALSE)</f>
        <v>V</v>
      </c>
      <c r="S587" s="78"/>
      <c r="U587" s="41">
        <f t="shared" si="59"/>
        <v>8400</v>
      </c>
    </row>
    <row r="588" spans="1:21" ht="14.1" customHeight="1">
      <c r="A588" s="54">
        <f t="shared" si="54"/>
        <v>588</v>
      </c>
      <c r="B588" s="72" t="s">
        <v>557</v>
      </c>
      <c r="C588" s="72"/>
      <c r="D588" s="415" t="s">
        <v>558</v>
      </c>
      <c r="E588" s="415">
        <v>2</v>
      </c>
      <c r="F588" s="86">
        <v>102</v>
      </c>
      <c r="G588" s="86" t="s">
        <v>17</v>
      </c>
      <c r="H588" s="86" t="s">
        <v>17</v>
      </c>
      <c r="I588" s="86" t="s">
        <v>254</v>
      </c>
      <c r="J588" s="86">
        <v>1.62</v>
      </c>
      <c r="K588" s="373">
        <f t="shared" si="55"/>
        <v>200</v>
      </c>
      <c r="L588" s="75">
        <v>200</v>
      </c>
      <c r="M588" s="75"/>
      <c r="N588" s="76" t="e">
        <f t="shared" si="56"/>
        <v>#DIV/0!</v>
      </c>
      <c r="O588" s="76">
        <f t="shared" si="57"/>
        <v>0</v>
      </c>
      <c r="P588" s="77">
        <f>IF(L588="nio",0,IF(L588&gt;0,VLOOKUP(H588,'3-Productie normen'!A:J,VLOOKUP(L588,'3-Productie normen'!$B$33:$C$38,2,FALSE),FALSE)))/VLOOKUP(B588,'2-Kosten per locatie'!$A$12:$C$27,3,FALSE)</f>
        <v>0</v>
      </c>
      <c r="Q588" s="77">
        <f t="shared" si="58"/>
        <v>0</v>
      </c>
      <c r="R588" s="78" t="str">
        <f>VLOOKUP(H588,'3-Productie normen'!A:L,12,FALSE)</f>
        <v>V</v>
      </c>
      <c r="S588" s="78"/>
      <c r="U588" s="41">
        <f t="shared" si="59"/>
        <v>324</v>
      </c>
    </row>
    <row r="589" spans="1:21" ht="14.1" customHeight="1">
      <c r="A589" s="54">
        <f t="shared" si="54"/>
        <v>589</v>
      </c>
      <c r="B589" s="72" t="s">
        <v>557</v>
      </c>
      <c r="C589" s="72"/>
      <c r="D589" s="415" t="s">
        <v>558</v>
      </c>
      <c r="E589" s="415">
        <v>2</v>
      </c>
      <c r="F589" s="86">
        <v>103</v>
      </c>
      <c r="G589" s="86" t="s">
        <v>256</v>
      </c>
      <c r="H589" s="330" t="s">
        <v>98</v>
      </c>
      <c r="I589" s="86" t="s">
        <v>217</v>
      </c>
      <c r="J589" s="86">
        <v>19</v>
      </c>
      <c r="K589" s="373">
        <f t="shared" si="55"/>
        <v>0</v>
      </c>
      <c r="L589" s="75" t="s">
        <v>98</v>
      </c>
      <c r="M589" s="75"/>
      <c r="N589" s="76">
        <f t="shared" si="56"/>
        <v>0</v>
      </c>
      <c r="O589" s="76">
        <f t="shared" si="57"/>
        <v>0</v>
      </c>
      <c r="P589" s="77">
        <f>IF(L589="nio",0,IF(L589&gt;0,VLOOKUP(H589,'3-Productie normen'!A:J,VLOOKUP(L589,'3-Productie normen'!$B$33:$C$38,2,FALSE),FALSE)))/VLOOKUP(B589,'2-Kosten per locatie'!$A$12:$C$27,3,FALSE)</f>
        <v>0</v>
      </c>
      <c r="Q589" s="77">
        <f t="shared" si="58"/>
        <v>0</v>
      </c>
      <c r="R589" s="78">
        <f>VLOOKUP(H589,'3-Productie normen'!A:L,12,FALSE)</f>
        <v>0</v>
      </c>
      <c r="S589" s="78"/>
      <c r="U589" s="41">
        <f t="shared" si="59"/>
        <v>0</v>
      </c>
    </row>
    <row r="590" spans="1:21" ht="14.1" customHeight="1">
      <c r="A590" s="54">
        <f t="shared" si="54"/>
        <v>590</v>
      </c>
      <c r="B590" s="72" t="s">
        <v>557</v>
      </c>
      <c r="C590" s="72"/>
      <c r="D590" s="415" t="s">
        <v>558</v>
      </c>
      <c r="E590" s="415">
        <v>2</v>
      </c>
      <c r="F590" s="86">
        <v>104</v>
      </c>
      <c r="G590" s="86" t="s">
        <v>252</v>
      </c>
      <c r="H590" s="86" t="s">
        <v>230</v>
      </c>
      <c r="I590" s="86" t="s">
        <v>248</v>
      </c>
      <c r="J590" s="86">
        <v>18.23</v>
      </c>
      <c r="K590" s="373">
        <f t="shared" si="55"/>
        <v>200</v>
      </c>
      <c r="L590" s="75">
        <v>200</v>
      </c>
      <c r="M590" s="75"/>
      <c r="N590" s="76" t="e">
        <f t="shared" si="56"/>
        <v>#DIV/0!</v>
      </c>
      <c r="O590" s="76">
        <f t="shared" si="57"/>
        <v>0</v>
      </c>
      <c r="P590" s="77">
        <f>IF(L590="nio",0,IF(L590&gt;0,VLOOKUP(H590,'3-Productie normen'!A:J,VLOOKUP(L590,'3-Productie normen'!$B$33:$C$38,2,FALSE),FALSE)))/VLOOKUP(B590,'2-Kosten per locatie'!$A$12:$C$27,3,FALSE)</f>
        <v>0</v>
      </c>
      <c r="Q590" s="77">
        <f t="shared" si="58"/>
        <v>0</v>
      </c>
      <c r="R590" s="78" t="str">
        <f>VLOOKUP(H590,'3-Productie normen'!A:L,12,FALSE)</f>
        <v>V</v>
      </c>
      <c r="S590" s="78"/>
      <c r="U590" s="41">
        <f t="shared" si="59"/>
        <v>3646</v>
      </c>
    </row>
    <row r="591" spans="1:21" ht="14.1" customHeight="1">
      <c r="A591" s="54">
        <f t="shared" si="54"/>
        <v>591</v>
      </c>
      <c r="B591" s="72" t="s">
        <v>557</v>
      </c>
      <c r="C591" s="72"/>
      <c r="D591" s="415" t="s">
        <v>558</v>
      </c>
      <c r="E591" s="415">
        <v>2</v>
      </c>
      <c r="F591" s="86">
        <v>105</v>
      </c>
      <c r="G591" s="86" t="s">
        <v>169</v>
      </c>
      <c r="H591" s="86" t="s">
        <v>169</v>
      </c>
      <c r="I591" s="86" t="s">
        <v>217</v>
      </c>
      <c r="J591" s="86">
        <v>12.85</v>
      </c>
      <c r="K591" s="373">
        <f t="shared" si="55"/>
        <v>200</v>
      </c>
      <c r="L591" s="75">
        <v>200</v>
      </c>
      <c r="M591" s="75"/>
      <c r="N591" s="76" t="e">
        <f t="shared" si="56"/>
        <v>#DIV/0!</v>
      </c>
      <c r="O591" s="76">
        <f t="shared" si="57"/>
        <v>0</v>
      </c>
      <c r="P591" s="77">
        <f>IF(L591="nio",0,IF(L591&gt;0,VLOOKUP(H591,'3-Productie normen'!A:J,VLOOKUP(L591,'3-Productie normen'!$B$33:$C$38,2,FALSE),FALSE)))/VLOOKUP(B591,'2-Kosten per locatie'!$A$12:$C$27,3,FALSE)</f>
        <v>0</v>
      </c>
      <c r="Q591" s="77">
        <f t="shared" si="58"/>
        <v>0</v>
      </c>
      <c r="R591" s="78" t="str">
        <f>VLOOKUP(H591,'3-Productie normen'!A:L,12,FALSE)</f>
        <v>B</v>
      </c>
      <c r="S591" s="78"/>
      <c r="U591" s="41">
        <f t="shared" si="59"/>
        <v>2570</v>
      </c>
    </row>
    <row r="592" spans="1:21" ht="14.1" customHeight="1">
      <c r="A592" s="54">
        <f t="shared" si="54"/>
        <v>592</v>
      </c>
      <c r="B592" s="72" t="s">
        <v>557</v>
      </c>
      <c r="C592" s="72"/>
      <c r="D592" s="415" t="s">
        <v>558</v>
      </c>
      <c r="E592" s="415">
        <v>2</v>
      </c>
      <c r="F592" s="86">
        <v>106</v>
      </c>
      <c r="G592" s="86" t="s">
        <v>169</v>
      </c>
      <c r="H592" s="86" t="s">
        <v>169</v>
      </c>
      <c r="I592" s="86" t="s">
        <v>217</v>
      </c>
      <c r="J592" s="86">
        <v>15</v>
      </c>
      <c r="K592" s="373">
        <f t="shared" si="55"/>
        <v>200</v>
      </c>
      <c r="L592" s="75">
        <v>200</v>
      </c>
      <c r="M592" s="75"/>
      <c r="N592" s="76" t="e">
        <f t="shared" si="56"/>
        <v>#DIV/0!</v>
      </c>
      <c r="O592" s="76">
        <f t="shared" si="57"/>
        <v>0</v>
      </c>
      <c r="P592" s="77">
        <f>IF(L592="nio",0,IF(L592&gt;0,VLOOKUP(H592,'3-Productie normen'!A:J,VLOOKUP(L592,'3-Productie normen'!$B$33:$C$38,2,FALSE),FALSE)))/VLOOKUP(B592,'2-Kosten per locatie'!$A$12:$C$27,3,FALSE)</f>
        <v>0</v>
      </c>
      <c r="Q592" s="77">
        <f t="shared" si="58"/>
        <v>0</v>
      </c>
      <c r="R592" s="78" t="str">
        <f>VLOOKUP(H592,'3-Productie normen'!A:L,12,FALSE)</f>
        <v>B</v>
      </c>
      <c r="S592" s="78"/>
      <c r="U592" s="41">
        <f t="shared" si="59"/>
        <v>3000</v>
      </c>
    </row>
    <row r="593" spans="1:21" ht="14.1" customHeight="1">
      <c r="A593" s="54">
        <f t="shared" si="54"/>
        <v>593</v>
      </c>
      <c r="B593" s="72" t="s">
        <v>557</v>
      </c>
      <c r="C593" s="72"/>
      <c r="D593" s="415" t="s">
        <v>558</v>
      </c>
      <c r="E593" s="415">
        <v>2</v>
      </c>
      <c r="F593" s="86">
        <v>107</v>
      </c>
      <c r="G593" s="86" t="s">
        <v>256</v>
      </c>
      <c r="H593" s="330" t="s">
        <v>98</v>
      </c>
      <c r="I593" s="86" t="s">
        <v>217</v>
      </c>
      <c r="J593" s="86">
        <v>18.5</v>
      </c>
      <c r="K593" s="373">
        <f t="shared" si="55"/>
        <v>0</v>
      </c>
      <c r="L593" s="75" t="s">
        <v>98</v>
      </c>
      <c r="M593" s="75"/>
      <c r="N593" s="76">
        <f t="shared" si="56"/>
        <v>0</v>
      </c>
      <c r="O593" s="76">
        <f t="shared" si="57"/>
        <v>0</v>
      </c>
      <c r="P593" s="77">
        <f>IF(L593="nio",0,IF(L593&gt;0,VLOOKUP(H593,'3-Productie normen'!A:J,VLOOKUP(L593,'3-Productie normen'!$B$33:$C$38,2,FALSE),FALSE)))/VLOOKUP(B593,'2-Kosten per locatie'!$A$12:$C$27,3,FALSE)</f>
        <v>0</v>
      </c>
      <c r="Q593" s="77">
        <f t="shared" si="58"/>
        <v>0</v>
      </c>
      <c r="R593" s="78">
        <f>VLOOKUP(H593,'3-Productie normen'!A:L,12,FALSE)</f>
        <v>0</v>
      </c>
      <c r="S593" s="78"/>
      <c r="U593" s="41">
        <f t="shared" si="59"/>
        <v>0</v>
      </c>
    </row>
    <row r="594" spans="1:21" ht="14.1" customHeight="1">
      <c r="A594" s="54">
        <f t="shared" si="54"/>
        <v>594</v>
      </c>
      <c r="B594" s="72" t="s">
        <v>557</v>
      </c>
      <c r="C594" s="72"/>
      <c r="D594" s="415" t="s">
        <v>558</v>
      </c>
      <c r="E594" s="415">
        <v>2</v>
      </c>
      <c r="F594" s="86">
        <v>108</v>
      </c>
      <c r="G594" s="86" t="s">
        <v>169</v>
      </c>
      <c r="H594" s="86" t="s">
        <v>169</v>
      </c>
      <c r="I594" s="86" t="s">
        <v>217</v>
      </c>
      <c r="J594" s="86">
        <v>8.86</v>
      </c>
      <c r="K594" s="373">
        <f t="shared" si="55"/>
        <v>200</v>
      </c>
      <c r="L594" s="75">
        <v>200</v>
      </c>
      <c r="M594" s="75"/>
      <c r="N594" s="76" t="e">
        <f t="shared" si="56"/>
        <v>#DIV/0!</v>
      </c>
      <c r="O594" s="76">
        <f t="shared" si="57"/>
        <v>0</v>
      </c>
      <c r="P594" s="77">
        <f>IF(L594="nio",0,IF(L594&gt;0,VLOOKUP(H594,'3-Productie normen'!A:J,VLOOKUP(L594,'3-Productie normen'!$B$33:$C$38,2,FALSE),FALSE)))/VLOOKUP(B594,'2-Kosten per locatie'!$A$12:$C$27,3,FALSE)</f>
        <v>0</v>
      </c>
      <c r="Q594" s="77">
        <f t="shared" si="58"/>
        <v>0</v>
      </c>
      <c r="R594" s="78" t="str">
        <f>VLOOKUP(H594,'3-Productie normen'!A:L,12,FALSE)</f>
        <v>B</v>
      </c>
      <c r="S594" s="78"/>
      <c r="U594" s="41">
        <f t="shared" si="59"/>
        <v>1772</v>
      </c>
    </row>
    <row r="595" spans="1:21" ht="14.1" customHeight="1">
      <c r="A595" s="54">
        <f t="shared" si="54"/>
        <v>595</v>
      </c>
      <c r="B595" s="72" t="s">
        <v>557</v>
      </c>
      <c r="C595" s="72" t="s">
        <v>560</v>
      </c>
      <c r="D595" s="415" t="s">
        <v>561</v>
      </c>
      <c r="E595" s="415" t="s">
        <v>89</v>
      </c>
      <c r="F595" s="86">
        <v>1</v>
      </c>
      <c r="G595" s="86" t="s">
        <v>251</v>
      </c>
      <c r="H595" s="86" t="s">
        <v>90</v>
      </c>
      <c r="I595" s="86" t="s">
        <v>248</v>
      </c>
      <c r="J595" s="86">
        <v>23.22</v>
      </c>
      <c r="K595" s="373">
        <f t="shared" si="55"/>
        <v>200</v>
      </c>
      <c r="L595" s="75">
        <v>200</v>
      </c>
      <c r="M595" s="75"/>
      <c r="N595" s="76" t="e">
        <f t="shared" si="56"/>
        <v>#DIV/0!</v>
      </c>
      <c r="O595" s="76">
        <f t="shared" si="57"/>
        <v>0</v>
      </c>
      <c r="P595" s="77">
        <f>IF(L595="nio",0,IF(L595&gt;0,VLOOKUP(H595,'3-Productie normen'!A:J,VLOOKUP(L595,'3-Productie normen'!$B$33:$C$38,2,FALSE),FALSE)))/VLOOKUP(B595,'2-Kosten per locatie'!$A$12:$C$27,3,FALSE)</f>
        <v>0</v>
      </c>
      <c r="Q595" s="77">
        <f t="shared" si="58"/>
        <v>0</v>
      </c>
      <c r="R595" s="78" t="str">
        <f>VLOOKUP(H595,'3-Productie normen'!A:L,12,FALSE)</f>
        <v>V</v>
      </c>
      <c r="S595" s="78"/>
      <c r="U595" s="41">
        <f t="shared" si="59"/>
        <v>4644</v>
      </c>
    </row>
    <row r="596" spans="1:21" ht="14.1" customHeight="1">
      <c r="A596" s="54">
        <f t="shared" si="54"/>
        <v>596</v>
      </c>
      <c r="B596" s="72" t="s">
        <v>557</v>
      </c>
      <c r="C596" s="72" t="s">
        <v>560</v>
      </c>
      <c r="D596" s="415" t="s">
        <v>561</v>
      </c>
      <c r="E596" s="415" t="s">
        <v>89</v>
      </c>
      <c r="F596" s="86">
        <v>2</v>
      </c>
      <c r="G596" s="86" t="s">
        <v>256</v>
      </c>
      <c r="H596" s="330" t="s">
        <v>98</v>
      </c>
      <c r="I596" s="86" t="s">
        <v>217</v>
      </c>
      <c r="J596" s="86">
        <v>3.63</v>
      </c>
      <c r="K596" s="373">
        <f t="shared" si="55"/>
        <v>0</v>
      </c>
      <c r="L596" s="75" t="s">
        <v>98</v>
      </c>
      <c r="M596" s="75"/>
      <c r="N596" s="76">
        <f t="shared" si="56"/>
        <v>0</v>
      </c>
      <c r="O596" s="76">
        <f t="shared" si="57"/>
        <v>0</v>
      </c>
      <c r="P596" s="77">
        <f>IF(L596="nio",0,IF(L596&gt;0,VLOOKUP(H596,'3-Productie normen'!A:J,VLOOKUP(L596,'3-Productie normen'!$B$33:$C$38,2,FALSE),FALSE)))/VLOOKUP(B596,'2-Kosten per locatie'!$A$12:$C$27,3,FALSE)</f>
        <v>0</v>
      </c>
      <c r="Q596" s="77">
        <f t="shared" si="58"/>
        <v>0</v>
      </c>
      <c r="R596" s="78">
        <f>VLOOKUP(H596,'3-Productie normen'!A:L,12,FALSE)</f>
        <v>0</v>
      </c>
      <c r="S596" s="78"/>
      <c r="U596" s="41">
        <f t="shared" si="59"/>
        <v>0</v>
      </c>
    </row>
    <row r="597" spans="1:21" ht="14.1" customHeight="1">
      <c r="A597" s="54">
        <f t="shared" si="54"/>
        <v>597</v>
      </c>
      <c r="B597" s="72" t="s">
        <v>557</v>
      </c>
      <c r="C597" s="72" t="s">
        <v>560</v>
      </c>
      <c r="D597" s="415" t="s">
        <v>561</v>
      </c>
      <c r="E597" s="415" t="s">
        <v>89</v>
      </c>
      <c r="F597" s="86">
        <v>3</v>
      </c>
      <c r="G597" s="86" t="s">
        <v>169</v>
      </c>
      <c r="H597" s="86" t="s">
        <v>169</v>
      </c>
      <c r="I597" s="86" t="s">
        <v>217</v>
      </c>
      <c r="J597" s="86">
        <v>19.2</v>
      </c>
      <c r="K597" s="373">
        <f t="shared" si="55"/>
        <v>200</v>
      </c>
      <c r="L597" s="75">
        <v>200</v>
      </c>
      <c r="M597" s="75"/>
      <c r="N597" s="76" t="e">
        <f t="shared" si="56"/>
        <v>#DIV/0!</v>
      </c>
      <c r="O597" s="76">
        <f t="shared" si="57"/>
        <v>0</v>
      </c>
      <c r="P597" s="77">
        <f>IF(L597="nio",0,IF(L597&gt;0,VLOOKUP(H597,'3-Productie normen'!A:J,VLOOKUP(L597,'3-Productie normen'!$B$33:$C$38,2,FALSE),FALSE)))/VLOOKUP(B597,'2-Kosten per locatie'!$A$12:$C$27,3,FALSE)</f>
        <v>0</v>
      </c>
      <c r="Q597" s="77">
        <f t="shared" si="58"/>
        <v>0</v>
      </c>
      <c r="R597" s="78" t="str">
        <f>VLOOKUP(H597,'3-Productie normen'!A:L,12,FALSE)</f>
        <v>B</v>
      </c>
      <c r="S597" s="78"/>
      <c r="U597" s="41">
        <f t="shared" si="59"/>
        <v>3840</v>
      </c>
    </row>
    <row r="598" spans="1:21" ht="14.1" customHeight="1">
      <c r="A598" s="54">
        <f t="shared" si="54"/>
        <v>598</v>
      </c>
      <c r="B598" s="72" t="s">
        <v>557</v>
      </c>
      <c r="C598" s="72" t="s">
        <v>560</v>
      </c>
      <c r="D598" s="415" t="s">
        <v>561</v>
      </c>
      <c r="E598" s="415" t="s">
        <v>89</v>
      </c>
      <c r="F598" s="86">
        <v>4</v>
      </c>
      <c r="G598" s="86" t="s">
        <v>256</v>
      </c>
      <c r="H598" s="330" t="s">
        <v>98</v>
      </c>
      <c r="I598" s="86" t="s">
        <v>223</v>
      </c>
      <c r="J598" s="86">
        <v>11.28</v>
      </c>
      <c r="K598" s="373">
        <f t="shared" si="55"/>
        <v>0</v>
      </c>
      <c r="L598" s="75" t="s">
        <v>98</v>
      </c>
      <c r="M598" s="75"/>
      <c r="N598" s="76">
        <f t="shared" si="56"/>
        <v>0</v>
      </c>
      <c r="O598" s="76">
        <f t="shared" si="57"/>
        <v>0</v>
      </c>
      <c r="P598" s="77">
        <f>IF(L598="nio",0,IF(L598&gt;0,VLOOKUP(H598,'3-Productie normen'!A:J,VLOOKUP(L598,'3-Productie normen'!$B$33:$C$38,2,FALSE),FALSE)))/VLOOKUP(B598,'2-Kosten per locatie'!$A$12:$C$27,3,FALSE)</f>
        <v>0</v>
      </c>
      <c r="Q598" s="77">
        <f t="shared" si="58"/>
        <v>0</v>
      </c>
      <c r="R598" s="78">
        <f>VLOOKUP(H598,'3-Productie normen'!A:L,12,FALSE)</f>
        <v>0</v>
      </c>
      <c r="S598" s="78"/>
      <c r="U598" s="41">
        <f t="shared" si="59"/>
        <v>0</v>
      </c>
    </row>
    <row r="599" spans="1:21" ht="14.1" customHeight="1">
      <c r="A599" s="54">
        <f t="shared" si="54"/>
        <v>599</v>
      </c>
      <c r="B599" s="72" t="s">
        <v>557</v>
      </c>
      <c r="C599" s="72" t="s">
        <v>560</v>
      </c>
      <c r="D599" s="415" t="s">
        <v>561</v>
      </c>
      <c r="E599" s="415" t="s">
        <v>89</v>
      </c>
      <c r="F599" s="86">
        <v>5</v>
      </c>
      <c r="G599" s="86" t="s">
        <v>253</v>
      </c>
      <c r="H599" s="86" t="s">
        <v>228</v>
      </c>
      <c r="I599" s="86" t="s">
        <v>217</v>
      </c>
      <c r="J599" s="86">
        <v>16.62</v>
      </c>
      <c r="K599" s="373">
        <f t="shared" si="55"/>
        <v>200</v>
      </c>
      <c r="L599" s="75">
        <v>200</v>
      </c>
      <c r="M599" s="75"/>
      <c r="N599" s="76" t="e">
        <f t="shared" si="56"/>
        <v>#DIV/0!</v>
      </c>
      <c r="O599" s="76">
        <f t="shared" si="57"/>
        <v>0</v>
      </c>
      <c r="P599" s="77">
        <f>IF(L599="nio",0,IF(L599&gt;0,VLOOKUP(H599,'3-Productie normen'!A:J,VLOOKUP(L599,'3-Productie normen'!$B$33:$C$38,2,FALSE),FALSE)))/VLOOKUP(B599,'2-Kosten per locatie'!$A$12:$C$27,3,FALSE)</f>
        <v>0</v>
      </c>
      <c r="Q599" s="77">
        <f t="shared" si="58"/>
        <v>0</v>
      </c>
      <c r="R599" s="78" t="str">
        <f>VLOOKUP(H599,'3-Productie normen'!A:L,12,FALSE)</f>
        <v>V</v>
      </c>
      <c r="S599" s="78"/>
      <c r="U599" s="41">
        <f t="shared" si="59"/>
        <v>3324</v>
      </c>
    </row>
    <row r="600" spans="1:21" ht="14.1" customHeight="1">
      <c r="A600" s="54">
        <f t="shared" si="54"/>
        <v>600</v>
      </c>
      <c r="B600" s="72" t="s">
        <v>557</v>
      </c>
      <c r="C600" s="72" t="s">
        <v>560</v>
      </c>
      <c r="D600" s="415" t="s">
        <v>561</v>
      </c>
      <c r="E600" s="415" t="s">
        <v>89</v>
      </c>
      <c r="F600" s="86">
        <v>6</v>
      </c>
      <c r="G600" s="86" t="s">
        <v>252</v>
      </c>
      <c r="H600" s="86" t="s">
        <v>230</v>
      </c>
      <c r="I600" s="86" t="s">
        <v>248</v>
      </c>
      <c r="J600" s="86">
        <v>39.700000000000003</v>
      </c>
      <c r="K600" s="373">
        <f t="shared" si="55"/>
        <v>200</v>
      </c>
      <c r="L600" s="75">
        <v>200</v>
      </c>
      <c r="M600" s="75"/>
      <c r="N600" s="76" t="e">
        <f t="shared" si="56"/>
        <v>#DIV/0!</v>
      </c>
      <c r="O600" s="76">
        <f t="shared" si="57"/>
        <v>0</v>
      </c>
      <c r="P600" s="77">
        <f>IF(L600="nio",0,IF(L600&gt;0,VLOOKUP(H600,'3-Productie normen'!A:J,VLOOKUP(L600,'3-Productie normen'!$B$33:$C$38,2,FALSE),FALSE)))/VLOOKUP(B600,'2-Kosten per locatie'!$A$12:$C$27,3,FALSE)</f>
        <v>0</v>
      </c>
      <c r="Q600" s="77">
        <f t="shared" si="58"/>
        <v>0</v>
      </c>
      <c r="R600" s="78" t="str">
        <f>VLOOKUP(H600,'3-Productie normen'!A:L,12,FALSE)</f>
        <v>V</v>
      </c>
      <c r="S600" s="78"/>
      <c r="U600" s="41">
        <f t="shared" si="59"/>
        <v>7940.0000000000009</v>
      </c>
    </row>
    <row r="601" spans="1:21" ht="14.1" customHeight="1">
      <c r="A601" s="54">
        <f t="shared" si="54"/>
        <v>601</v>
      </c>
      <c r="B601" s="72" t="s">
        <v>557</v>
      </c>
      <c r="C601" s="72" t="s">
        <v>560</v>
      </c>
      <c r="D601" s="415" t="s">
        <v>561</v>
      </c>
      <c r="E601" s="415" t="s">
        <v>89</v>
      </c>
      <c r="F601" s="86">
        <v>7</v>
      </c>
      <c r="G601" s="86" t="s">
        <v>221</v>
      </c>
      <c r="H601" s="86" t="s">
        <v>221</v>
      </c>
      <c r="I601" s="86" t="s">
        <v>233</v>
      </c>
      <c r="J601" s="86">
        <v>23.32</v>
      </c>
      <c r="K601" s="373">
        <f t="shared" si="55"/>
        <v>200</v>
      </c>
      <c r="L601" s="75">
        <v>200</v>
      </c>
      <c r="M601" s="75"/>
      <c r="N601" s="76" t="e">
        <f t="shared" si="56"/>
        <v>#DIV/0!</v>
      </c>
      <c r="O601" s="76">
        <f t="shared" si="57"/>
        <v>0</v>
      </c>
      <c r="P601" s="77">
        <f>IF(L601="nio",0,IF(L601&gt;0,VLOOKUP(H601,'3-Productie normen'!A:J,VLOOKUP(L601,'3-Productie normen'!$B$33:$C$38,2,FALSE),FALSE)))/VLOOKUP(B601,'2-Kosten per locatie'!$A$12:$C$27,3,FALSE)</f>
        <v>0</v>
      </c>
      <c r="Q601" s="77">
        <f t="shared" si="58"/>
        <v>0</v>
      </c>
      <c r="R601" s="78" t="str">
        <f>VLOOKUP(H601,'3-Productie normen'!A:L,12,FALSE)</f>
        <v>V</v>
      </c>
      <c r="S601" s="78"/>
      <c r="U601" s="41">
        <f t="shared" si="59"/>
        <v>4664</v>
      </c>
    </row>
    <row r="602" spans="1:21" ht="14.1" customHeight="1">
      <c r="A602" s="54">
        <f t="shared" si="54"/>
        <v>602</v>
      </c>
      <c r="B602" s="72" t="s">
        <v>557</v>
      </c>
      <c r="C602" s="72" t="s">
        <v>560</v>
      </c>
      <c r="D602" s="415" t="s">
        <v>561</v>
      </c>
      <c r="E602" s="415" t="s">
        <v>89</v>
      </c>
      <c r="F602" s="86">
        <v>8</v>
      </c>
      <c r="G602" s="86" t="s">
        <v>252</v>
      </c>
      <c r="H602" s="86" t="s">
        <v>230</v>
      </c>
      <c r="I602" s="86" t="s">
        <v>217</v>
      </c>
      <c r="J602" s="86">
        <v>77.739999999999995</v>
      </c>
      <c r="K602" s="373">
        <f t="shared" si="55"/>
        <v>200</v>
      </c>
      <c r="L602" s="75">
        <v>200</v>
      </c>
      <c r="M602" s="75"/>
      <c r="N602" s="76" t="e">
        <f t="shared" si="56"/>
        <v>#DIV/0!</v>
      </c>
      <c r="O602" s="76">
        <f t="shared" si="57"/>
        <v>0</v>
      </c>
      <c r="P602" s="77">
        <f>IF(L602="nio",0,IF(L602&gt;0,VLOOKUP(H602,'3-Productie normen'!A:J,VLOOKUP(L602,'3-Productie normen'!$B$33:$C$38,2,FALSE),FALSE)))/VLOOKUP(B602,'2-Kosten per locatie'!$A$12:$C$27,3,FALSE)</f>
        <v>0</v>
      </c>
      <c r="Q602" s="77">
        <f t="shared" si="58"/>
        <v>0</v>
      </c>
      <c r="R602" s="78" t="str">
        <f>VLOOKUP(H602,'3-Productie normen'!A:L,12,FALSE)</f>
        <v>V</v>
      </c>
      <c r="S602" s="78"/>
      <c r="U602" s="41">
        <f t="shared" si="59"/>
        <v>15547.999999999998</v>
      </c>
    </row>
    <row r="603" spans="1:21" ht="14.1" customHeight="1">
      <c r="A603" s="54">
        <f t="shared" si="54"/>
        <v>603</v>
      </c>
      <c r="B603" s="72" t="s">
        <v>557</v>
      </c>
      <c r="C603" s="72" t="s">
        <v>560</v>
      </c>
      <c r="D603" s="415" t="s">
        <v>561</v>
      </c>
      <c r="E603" s="415" t="s">
        <v>89</v>
      </c>
      <c r="F603" s="86">
        <v>9</v>
      </c>
      <c r="G603" s="86" t="s">
        <v>252</v>
      </c>
      <c r="H603" s="86" t="s">
        <v>230</v>
      </c>
      <c r="I603" s="86" t="s">
        <v>248</v>
      </c>
      <c r="J603" s="86">
        <v>23.51</v>
      </c>
      <c r="K603" s="373">
        <f t="shared" si="55"/>
        <v>200</v>
      </c>
      <c r="L603" s="75">
        <v>200</v>
      </c>
      <c r="M603" s="75"/>
      <c r="N603" s="76" t="e">
        <f t="shared" si="56"/>
        <v>#DIV/0!</v>
      </c>
      <c r="O603" s="76">
        <f t="shared" si="57"/>
        <v>0</v>
      </c>
      <c r="P603" s="77">
        <f>IF(L603="nio",0,IF(L603&gt;0,VLOOKUP(H603,'3-Productie normen'!A:J,VLOOKUP(L603,'3-Productie normen'!$B$33:$C$38,2,FALSE),FALSE)))/VLOOKUP(B603,'2-Kosten per locatie'!$A$12:$C$27,3,FALSE)</f>
        <v>0</v>
      </c>
      <c r="Q603" s="77">
        <f t="shared" si="58"/>
        <v>0</v>
      </c>
      <c r="R603" s="78" t="str">
        <f>VLOOKUP(H603,'3-Productie normen'!A:L,12,FALSE)</f>
        <v>V</v>
      </c>
      <c r="S603" s="78"/>
      <c r="U603" s="41">
        <f t="shared" si="59"/>
        <v>4702</v>
      </c>
    </row>
    <row r="604" spans="1:21" ht="14.1" customHeight="1">
      <c r="A604" s="54">
        <f t="shared" si="54"/>
        <v>604</v>
      </c>
      <c r="B604" s="72" t="s">
        <v>557</v>
      </c>
      <c r="C604" s="72" t="s">
        <v>560</v>
      </c>
      <c r="D604" s="415" t="s">
        <v>561</v>
      </c>
      <c r="E604" s="415" t="s">
        <v>89</v>
      </c>
      <c r="F604" s="86">
        <v>10</v>
      </c>
      <c r="G604" s="86" t="s">
        <v>225</v>
      </c>
      <c r="H604" s="86" t="s">
        <v>225</v>
      </c>
      <c r="I604" s="86" t="s">
        <v>217</v>
      </c>
      <c r="J604" s="86">
        <v>58.76</v>
      </c>
      <c r="K604" s="373">
        <f t="shared" si="55"/>
        <v>200</v>
      </c>
      <c r="L604" s="75">
        <v>200</v>
      </c>
      <c r="M604" s="75"/>
      <c r="N604" s="76" t="e">
        <f t="shared" si="56"/>
        <v>#DIV/0!</v>
      </c>
      <c r="O604" s="76">
        <f t="shared" si="57"/>
        <v>0</v>
      </c>
      <c r="P604" s="77">
        <f>IF(L604="nio",0,IF(L604&gt;0,VLOOKUP(H604,'3-Productie normen'!A:J,VLOOKUP(L604,'3-Productie normen'!$B$33:$C$38,2,FALSE),FALSE)))/VLOOKUP(B604,'2-Kosten per locatie'!$A$12:$C$27,3,FALSE)</f>
        <v>0</v>
      </c>
      <c r="Q604" s="77">
        <f t="shared" si="58"/>
        <v>0</v>
      </c>
      <c r="R604" s="78" t="str">
        <f>VLOOKUP(H604,'3-Productie normen'!A:L,12,FALSE)</f>
        <v>V</v>
      </c>
      <c r="S604" s="78"/>
      <c r="U604" s="41">
        <f t="shared" si="59"/>
        <v>11752</v>
      </c>
    </row>
    <row r="605" spans="1:21" ht="14.1" customHeight="1">
      <c r="A605" s="54">
        <f t="shared" si="54"/>
        <v>605</v>
      </c>
      <c r="B605" s="72" t="s">
        <v>557</v>
      </c>
      <c r="C605" s="72" t="s">
        <v>560</v>
      </c>
      <c r="D605" s="415" t="s">
        <v>561</v>
      </c>
      <c r="E605" s="415" t="s">
        <v>89</v>
      </c>
      <c r="F605" s="86">
        <v>11</v>
      </c>
      <c r="G605" s="86" t="s">
        <v>225</v>
      </c>
      <c r="H605" s="86" t="s">
        <v>225</v>
      </c>
      <c r="I605" s="86" t="s">
        <v>217</v>
      </c>
      <c r="J605" s="86">
        <v>58.78</v>
      </c>
      <c r="K605" s="373">
        <f t="shared" si="55"/>
        <v>200</v>
      </c>
      <c r="L605" s="75">
        <v>200</v>
      </c>
      <c r="M605" s="75"/>
      <c r="N605" s="76" t="e">
        <f t="shared" si="56"/>
        <v>#DIV/0!</v>
      </c>
      <c r="O605" s="76">
        <f t="shared" si="57"/>
        <v>0</v>
      </c>
      <c r="P605" s="77">
        <f>IF(L605="nio",0,IF(L605&gt;0,VLOOKUP(H605,'3-Productie normen'!A:J,VLOOKUP(L605,'3-Productie normen'!$B$33:$C$38,2,FALSE),FALSE)))/VLOOKUP(B605,'2-Kosten per locatie'!$A$12:$C$27,3,FALSE)</f>
        <v>0</v>
      </c>
      <c r="Q605" s="77">
        <f t="shared" si="58"/>
        <v>0</v>
      </c>
      <c r="R605" s="78" t="str">
        <f>VLOOKUP(H605,'3-Productie normen'!A:L,12,FALSE)</f>
        <v>V</v>
      </c>
      <c r="S605" s="78"/>
      <c r="U605" s="41">
        <f t="shared" si="59"/>
        <v>11756</v>
      </c>
    </row>
    <row r="606" spans="1:21" ht="14.1" customHeight="1">
      <c r="A606" s="54">
        <f t="shared" si="54"/>
        <v>606</v>
      </c>
      <c r="B606" s="72" t="s">
        <v>557</v>
      </c>
      <c r="C606" s="72" t="s">
        <v>560</v>
      </c>
      <c r="D606" s="415" t="s">
        <v>561</v>
      </c>
      <c r="E606" s="415" t="s">
        <v>89</v>
      </c>
      <c r="F606" s="86">
        <v>12</v>
      </c>
      <c r="G606" s="86" t="s">
        <v>225</v>
      </c>
      <c r="H606" s="86" t="s">
        <v>225</v>
      </c>
      <c r="I606" s="86" t="s">
        <v>217</v>
      </c>
      <c r="J606" s="86">
        <v>57.7</v>
      </c>
      <c r="K606" s="373">
        <f t="shared" si="55"/>
        <v>200</v>
      </c>
      <c r="L606" s="75">
        <v>200</v>
      </c>
      <c r="M606" s="75"/>
      <c r="N606" s="76" t="e">
        <f t="shared" si="56"/>
        <v>#DIV/0!</v>
      </c>
      <c r="O606" s="76">
        <f t="shared" si="57"/>
        <v>0</v>
      </c>
      <c r="P606" s="77">
        <f>IF(L606="nio",0,IF(L606&gt;0,VLOOKUP(H606,'3-Productie normen'!A:J,VLOOKUP(L606,'3-Productie normen'!$B$33:$C$38,2,FALSE),FALSE)))/VLOOKUP(B606,'2-Kosten per locatie'!$A$12:$C$27,3,FALSE)</f>
        <v>0</v>
      </c>
      <c r="Q606" s="77">
        <f t="shared" si="58"/>
        <v>0</v>
      </c>
      <c r="R606" s="78" t="str">
        <f>VLOOKUP(H606,'3-Productie normen'!A:L,12,FALSE)</f>
        <v>V</v>
      </c>
      <c r="S606" s="78"/>
      <c r="U606" s="41">
        <f t="shared" si="59"/>
        <v>11540</v>
      </c>
    </row>
    <row r="607" spans="1:21" ht="14.1" customHeight="1">
      <c r="A607" s="54">
        <f t="shared" si="54"/>
        <v>607</v>
      </c>
      <c r="B607" s="72" t="s">
        <v>557</v>
      </c>
      <c r="C607" s="72" t="s">
        <v>560</v>
      </c>
      <c r="D607" s="415" t="s">
        <v>561</v>
      </c>
      <c r="E607" s="415" t="s">
        <v>89</v>
      </c>
      <c r="F607" s="86">
        <v>13</v>
      </c>
      <c r="G607" s="86" t="s">
        <v>256</v>
      </c>
      <c r="H607" s="330" t="s">
        <v>98</v>
      </c>
      <c r="I607" s="86" t="s">
        <v>217</v>
      </c>
      <c r="J607" s="86">
        <v>1.73</v>
      </c>
      <c r="K607" s="373">
        <f t="shared" si="55"/>
        <v>0</v>
      </c>
      <c r="L607" s="75" t="s">
        <v>98</v>
      </c>
      <c r="M607" s="75"/>
      <c r="N607" s="76">
        <f t="shared" si="56"/>
        <v>0</v>
      </c>
      <c r="O607" s="76">
        <f t="shared" si="57"/>
        <v>0</v>
      </c>
      <c r="P607" s="77">
        <f>IF(L607="nio",0,IF(L607&gt;0,VLOOKUP(H607,'3-Productie normen'!A:J,VLOOKUP(L607,'3-Productie normen'!$B$33:$C$38,2,FALSE),FALSE)))/VLOOKUP(B607,'2-Kosten per locatie'!$A$12:$C$27,3,FALSE)</f>
        <v>0</v>
      </c>
      <c r="Q607" s="77">
        <f t="shared" si="58"/>
        <v>0</v>
      </c>
      <c r="R607" s="78">
        <f>VLOOKUP(H607,'3-Productie normen'!A:L,12,FALSE)</f>
        <v>0</v>
      </c>
      <c r="S607" s="78"/>
      <c r="U607" s="41">
        <f t="shared" si="59"/>
        <v>0</v>
      </c>
    </row>
    <row r="608" spans="1:21" ht="14.1" customHeight="1">
      <c r="A608" s="54">
        <f t="shared" si="54"/>
        <v>608</v>
      </c>
      <c r="B608" s="72" t="s">
        <v>557</v>
      </c>
      <c r="C608" s="72" t="s">
        <v>560</v>
      </c>
      <c r="D608" s="415" t="s">
        <v>561</v>
      </c>
      <c r="E608" s="415" t="s">
        <v>89</v>
      </c>
      <c r="F608" s="86">
        <v>14</v>
      </c>
      <c r="G608" s="86" t="s">
        <v>17</v>
      </c>
      <c r="H608" s="86" t="s">
        <v>17</v>
      </c>
      <c r="I608" s="86" t="s">
        <v>254</v>
      </c>
      <c r="J608" s="86">
        <v>1.6</v>
      </c>
      <c r="K608" s="373">
        <f t="shared" si="55"/>
        <v>200</v>
      </c>
      <c r="L608" s="75">
        <v>200</v>
      </c>
      <c r="M608" s="75"/>
      <c r="N608" s="76" t="e">
        <f t="shared" si="56"/>
        <v>#DIV/0!</v>
      </c>
      <c r="O608" s="76">
        <f t="shared" si="57"/>
        <v>0</v>
      </c>
      <c r="P608" s="77">
        <f>IF(L608="nio",0,IF(L608&gt;0,VLOOKUP(H608,'3-Productie normen'!A:J,VLOOKUP(L608,'3-Productie normen'!$B$33:$C$38,2,FALSE),FALSE)))/VLOOKUP(B608,'2-Kosten per locatie'!$A$12:$C$27,3,FALSE)</f>
        <v>0</v>
      </c>
      <c r="Q608" s="77">
        <f t="shared" si="58"/>
        <v>0</v>
      </c>
      <c r="R608" s="78" t="str">
        <f>VLOOKUP(H608,'3-Productie normen'!A:L,12,FALSE)</f>
        <v>V</v>
      </c>
      <c r="S608" s="78"/>
      <c r="U608" s="41">
        <f t="shared" si="59"/>
        <v>320</v>
      </c>
    </row>
    <row r="609" spans="1:21" ht="14.1" customHeight="1">
      <c r="A609" s="54">
        <f t="shared" si="54"/>
        <v>609</v>
      </c>
      <c r="B609" s="72" t="s">
        <v>557</v>
      </c>
      <c r="C609" s="72" t="s">
        <v>560</v>
      </c>
      <c r="D609" s="415" t="s">
        <v>561</v>
      </c>
      <c r="E609" s="415" t="s">
        <v>89</v>
      </c>
      <c r="F609" s="86">
        <v>15</v>
      </c>
      <c r="G609" s="86" t="s">
        <v>17</v>
      </c>
      <c r="H609" s="86" t="s">
        <v>17</v>
      </c>
      <c r="I609" s="86" t="s">
        <v>254</v>
      </c>
      <c r="J609" s="86">
        <v>1.6</v>
      </c>
      <c r="K609" s="373">
        <f t="shared" si="55"/>
        <v>200</v>
      </c>
      <c r="L609" s="75">
        <v>200</v>
      </c>
      <c r="M609" s="75"/>
      <c r="N609" s="76" t="e">
        <f t="shared" si="56"/>
        <v>#DIV/0!</v>
      </c>
      <c r="O609" s="76">
        <f t="shared" si="57"/>
        <v>0</v>
      </c>
      <c r="P609" s="77">
        <f>IF(L609="nio",0,IF(L609&gt;0,VLOOKUP(H609,'3-Productie normen'!A:J,VLOOKUP(L609,'3-Productie normen'!$B$33:$C$38,2,FALSE),FALSE)))/VLOOKUP(B609,'2-Kosten per locatie'!$A$12:$C$27,3,FALSE)</f>
        <v>0</v>
      </c>
      <c r="Q609" s="77">
        <f t="shared" si="58"/>
        <v>0</v>
      </c>
      <c r="R609" s="78" t="str">
        <f>VLOOKUP(H609,'3-Productie normen'!A:L,12,FALSE)</f>
        <v>V</v>
      </c>
      <c r="S609" s="78"/>
      <c r="U609" s="41">
        <f t="shared" si="59"/>
        <v>320</v>
      </c>
    </row>
    <row r="610" spans="1:21" ht="14.1" customHeight="1">
      <c r="A610" s="54">
        <f t="shared" si="54"/>
        <v>610</v>
      </c>
      <c r="B610" s="72" t="s">
        <v>557</v>
      </c>
      <c r="C610" s="72" t="s">
        <v>560</v>
      </c>
      <c r="D610" s="415" t="s">
        <v>561</v>
      </c>
      <c r="E610" s="415" t="s">
        <v>89</v>
      </c>
      <c r="F610" s="86">
        <v>16</v>
      </c>
      <c r="G610" s="86" t="s">
        <v>17</v>
      </c>
      <c r="H610" s="86" t="s">
        <v>17</v>
      </c>
      <c r="I610" s="86" t="s">
        <v>254</v>
      </c>
      <c r="J610" s="86">
        <v>1.6</v>
      </c>
      <c r="K610" s="373">
        <f t="shared" si="55"/>
        <v>200</v>
      </c>
      <c r="L610" s="75">
        <v>200</v>
      </c>
      <c r="M610" s="75"/>
      <c r="N610" s="76" t="e">
        <f t="shared" si="56"/>
        <v>#DIV/0!</v>
      </c>
      <c r="O610" s="76">
        <f t="shared" si="57"/>
        <v>0</v>
      </c>
      <c r="P610" s="77">
        <f>IF(L610="nio",0,IF(L610&gt;0,VLOOKUP(H610,'3-Productie normen'!A:J,VLOOKUP(L610,'3-Productie normen'!$B$33:$C$38,2,FALSE),FALSE)))/VLOOKUP(B610,'2-Kosten per locatie'!$A$12:$C$27,3,FALSE)</f>
        <v>0</v>
      </c>
      <c r="Q610" s="77">
        <f t="shared" si="58"/>
        <v>0</v>
      </c>
      <c r="R610" s="78" t="str">
        <f>VLOOKUP(H610,'3-Productie normen'!A:L,12,FALSE)</f>
        <v>V</v>
      </c>
      <c r="S610" s="78"/>
      <c r="U610" s="41">
        <f t="shared" si="59"/>
        <v>320</v>
      </c>
    </row>
    <row r="611" spans="1:21" ht="14.1" customHeight="1">
      <c r="A611" s="54">
        <f t="shared" si="54"/>
        <v>611</v>
      </c>
      <c r="B611" s="72" t="s">
        <v>557</v>
      </c>
      <c r="C611" s="72" t="s">
        <v>560</v>
      </c>
      <c r="D611" s="415" t="s">
        <v>561</v>
      </c>
      <c r="E611" s="415" t="s">
        <v>89</v>
      </c>
      <c r="F611" s="86">
        <v>17</v>
      </c>
      <c r="G611" s="86" t="s">
        <v>17</v>
      </c>
      <c r="H611" s="86" t="s">
        <v>17</v>
      </c>
      <c r="I611" s="86" t="s">
        <v>254</v>
      </c>
      <c r="J611" s="86">
        <v>2.17</v>
      </c>
      <c r="K611" s="373">
        <f t="shared" si="55"/>
        <v>200</v>
      </c>
      <c r="L611" s="75">
        <v>200</v>
      </c>
      <c r="M611" s="75"/>
      <c r="N611" s="76" t="e">
        <f t="shared" si="56"/>
        <v>#DIV/0!</v>
      </c>
      <c r="O611" s="76">
        <f t="shared" si="57"/>
        <v>0</v>
      </c>
      <c r="P611" s="77">
        <f>IF(L611="nio",0,IF(L611&gt;0,VLOOKUP(H611,'3-Productie normen'!A:J,VLOOKUP(L611,'3-Productie normen'!$B$33:$C$38,2,FALSE),FALSE)))/VLOOKUP(B611,'2-Kosten per locatie'!$A$12:$C$27,3,FALSE)</f>
        <v>0</v>
      </c>
      <c r="Q611" s="77">
        <f t="shared" si="58"/>
        <v>0</v>
      </c>
      <c r="R611" s="78" t="str">
        <f>VLOOKUP(H611,'3-Productie normen'!A:L,12,FALSE)</f>
        <v>V</v>
      </c>
      <c r="S611" s="78"/>
      <c r="U611" s="41">
        <f t="shared" si="59"/>
        <v>434</v>
      </c>
    </row>
    <row r="612" spans="1:21" ht="14.1" customHeight="1">
      <c r="A612" s="54">
        <f t="shared" si="54"/>
        <v>612</v>
      </c>
      <c r="B612" s="72" t="s">
        <v>562</v>
      </c>
      <c r="C612" s="72"/>
      <c r="D612" s="415" t="s">
        <v>563</v>
      </c>
      <c r="E612" s="415" t="s">
        <v>89</v>
      </c>
      <c r="F612" s="86" t="s">
        <v>262</v>
      </c>
      <c r="G612" s="86" t="s">
        <v>225</v>
      </c>
      <c r="H612" s="86" t="s">
        <v>225</v>
      </c>
      <c r="I612" s="86" t="s">
        <v>217</v>
      </c>
      <c r="J612" s="86">
        <v>52.2</v>
      </c>
      <c r="K612" s="373">
        <f t="shared" si="55"/>
        <v>200</v>
      </c>
      <c r="L612" s="75">
        <v>200</v>
      </c>
      <c r="M612" s="75"/>
      <c r="N612" s="76" t="e">
        <f t="shared" si="56"/>
        <v>#DIV/0!</v>
      </c>
      <c r="O612" s="76">
        <f t="shared" si="57"/>
        <v>0</v>
      </c>
      <c r="P612" s="77">
        <f>IF(L612="nio",0,IF(L612&gt;0,VLOOKUP(H612,'3-Productie normen'!A:J,VLOOKUP(L612,'3-Productie normen'!$B$33:$C$38,2,FALSE),FALSE)))/VLOOKUP(B612,'2-Kosten per locatie'!$A$12:$C$27,3,FALSE)</f>
        <v>0</v>
      </c>
      <c r="Q612" s="77">
        <f t="shared" si="58"/>
        <v>0</v>
      </c>
      <c r="R612" s="78" t="str">
        <f>VLOOKUP(H612,'3-Productie normen'!A:L,12,FALSE)</f>
        <v>V</v>
      </c>
      <c r="S612" s="78"/>
      <c r="U612" s="41">
        <f t="shared" si="59"/>
        <v>10440</v>
      </c>
    </row>
    <row r="613" spans="1:21" ht="14.1" customHeight="1">
      <c r="A613" s="54">
        <f t="shared" si="54"/>
        <v>613</v>
      </c>
      <c r="B613" s="72" t="s">
        <v>562</v>
      </c>
      <c r="C613" s="72"/>
      <c r="D613" s="415" t="s">
        <v>563</v>
      </c>
      <c r="E613" s="415" t="s">
        <v>89</v>
      </c>
      <c r="F613" s="86">
        <v>2</v>
      </c>
      <c r="G613" s="86" t="s">
        <v>169</v>
      </c>
      <c r="H613" s="86" t="s">
        <v>169</v>
      </c>
      <c r="I613" s="86" t="s">
        <v>217</v>
      </c>
      <c r="J613" s="86">
        <v>8</v>
      </c>
      <c r="K613" s="373">
        <f t="shared" si="55"/>
        <v>200</v>
      </c>
      <c r="L613" s="75">
        <v>200</v>
      </c>
      <c r="M613" s="75"/>
      <c r="N613" s="76" t="e">
        <f t="shared" si="56"/>
        <v>#DIV/0!</v>
      </c>
      <c r="O613" s="76">
        <f t="shared" si="57"/>
        <v>0</v>
      </c>
      <c r="P613" s="77">
        <f>IF(L613="nio",0,IF(L613&gt;0,VLOOKUP(H613,'3-Productie normen'!A:J,VLOOKUP(L613,'3-Productie normen'!$B$33:$C$38,2,FALSE),FALSE)))/VLOOKUP(B613,'2-Kosten per locatie'!$A$12:$C$27,3,FALSE)</f>
        <v>0</v>
      </c>
      <c r="Q613" s="77">
        <f t="shared" si="58"/>
        <v>0</v>
      </c>
      <c r="R613" s="78" t="str">
        <f>VLOOKUP(H613,'3-Productie normen'!A:L,12,FALSE)</f>
        <v>B</v>
      </c>
      <c r="S613" s="78"/>
      <c r="U613" s="41">
        <f t="shared" si="59"/>
        <v>1600</v>
      </c>
    </row>
    <row r="614" spans="1:21" ht="14.1" customHeight="1">
      <c r="A614" s="54">
        <f t="shared" si="54"/>
        <v>614</v>
      </c>
      <c r="B614" s="72" t="s">
        <v>562</v>
      </c>
      <c r="C614" s="72"/>
      <c r="D614" s="415" t="s">
        <v>563</v>
      </c>
      <c r="E614" s="415" t="s">
        <v>89</v>
      </c>
      <c r="F614" s="86">
        <v>3</v>
      </c>
      <c r="G614" s="86" t="s">
        <v>256</v>
      </c>
      <c r="H614" s="330" t="s">
        <v>98</v>
      </c>
      <c r="I614" s="86" t="s">
        <v>217</v>
      </c>
      <c r="J614" s="86">
        <v>4.7</v>
      </c>
      <c r="K614" s="373">
        <f t="shared" si="55"/>
        <v>0</v>
      </c>
      <c r="L614" s="75" t="s">
        <v>98</v>
      </c>
      <c r="M614" s="75"/>
      <c r="N614" s="76">
        <f t="shared" si="56"/>
        <v>0</v>
      </c>
      <c r="O614" s="76">
        <f t="shared" si="57"/>
        <v>0</v>
      </c>
      <c r="P614" s="77">
        <f>IF(L614="nio",0,IF(L614&gt;0,VLOOKUP(H614,'3-Productie normen'!A:J,VLOOKUP(L614,'3-Productie normen'!$B$33:$C$38,2,FALSE),FALSE)))/VLOOKUP(B614,'2-Kosten per locatie'!$A$12:$C$27,3,FALSE)</f>
        <v>0</v>
      </c>
      <c r="Q614" s="77">
        <f t="shared" si="58"/>
        <v>0</v>
      </c>
      <c r="R614" s="78">
        <f>VLOOKUP(H614,'3-Productie normen'!A:L,12,FALSE)</f>
        <v>0</v>
      </c>
      <c r="S614" s="78"/>
      <c r="U614" s="41">
        <f t="shared" si="59"/>
        <v>0</v>
      </c>
    </row>
    <row r="615" spans="1:21" ht="14.1" customHeight="1">
      <c r="A615" s="54">
        <f t="shared" si="54"/>
        <v>615</v>
      </c>
      <c r="B615" s="72" t="s">
        <v>562</v>
      </c>
      <c r="C615" s="72"/>
      <c r="D615" s="415" t="s">
        <v>563</v>
      </c>
      <c r="E615" s="415" t="s">
        <v>89</v>
      </c>
      <c r="F615" s="86">
        <v>4</v>
      </c>
      <c r="G615" s="86" t="s">
        <v>169</v>
      </c>
      <c r="H615" s="86" t="s">
        <v>169</v>
      </c>
      <c r="I615" s="86" t="s">
        <v>217</v>
      </c>
      <c r="J615" s="86">
        <v>18.2</v>
      </c>
      <c r="K615" s="373">
        <f t="shared" si="55"/>
        <v>80</v>
      </c>
      <c r="L615" s="75">
        <v>80</v>
      </c>
      <c r="M615" s="75"/>
      <c r="N615" s="76" t="e">
        <f t="shared" si="56"/>
        <v>#DIV/0!</v>
      </c>
      <c r="O615" s="76">
        <f t="shared" si="57"/>
        <v>0</v>
      </c>
      <c r="P615" s="77">
        <f>IF(L615="nio",0,IF(L615&gt;0,VLOOKUP(H615,'3-Productie normen'!A:J,VLOOKUP(L615,'3-Productie normen'!$B$33:$C$38,2,FALSE),FALSE)))/VLOOKUP(B615,'2-Kosten per locatie'!$A$12:$C$27,3,FALSE)</f>
        <v>0</v>
      </c>
      <c r="Q615" s="77">
        <f t="shared" si="58"/>
        <v>0</v>
      </c>
      <c r="R615" s="78" t="str">
        <f>VLOOKUP(H615,'3-Productie normen'!A:L,12,FALSE)</f>
        <v>B</v>
      </c>
      <c r="S615" s="78"/>
      <c r="U615" s="41">
        <f t="shared" si="59"/>
        <v>1456</v>
      </c>
    </row>
    <row r="616" spans="1:21" ht="14.1" customHeight="1">
      <c r="A616" s="54">
        <f t="shared" si="54"/>
        <v>616</v>
      </c>
      <c r="B616" s="72" t="s">
        <v>562</v>
      </c>
      <c r="C616" s="72"/>
      <c r="D616" s="415" t="s">
        <v>563</v>
      </c>
      <c r="E616" s="415" t="s">
        <v>89</v>
      </c>
      <c r="F616" s="86">
        <v>5</v>
      </c>
      <c r="G616" s="86" t="s">
        <v>252</v>
      </c>
      <c r="H616" s="86" t="s">
        <v>230</v>
      </c>
      <c r="I616" s="86" t="s">
        <v>217</v>
      </c>
      <c r="J616" s="86">
        <v>24.5</v>
      </c>
      <c r="K616" s="373">
        <f t="shared" si="55"/>
        <v>200</v>
      </c>
      <c r="L616" s="75">
        <v>200</v>
      </c>
      <c r="M616" s="75"/>
      <c r="N616" s="76" t="e">
        <f t="shared" si="56"/>
        <v>#DIV/0!</v>
      </c>
      <c r="O616" s="76">
        <f t="shared" si="57"/>
        <v>0</v>
      </c>
      <c r="P616" s="77">
        <f>IF(L616="nio",0,IF(L616&gt;0,VLOOKUP(H616,'3-Productie normen'!A:J,VLOOKUP(L616,'3-Productie normen'!$B$33:$C$38,2,FALSE),FALSE)))/VLOOKUP(B616,'2-Kosten per locatie'!$A$12:$C$27,3,FALSE)</f>
        <v>0</v>
      </c>
      <c r="Q616" s="77">
        <f t="shared" si="58"/>
        <v>0</v>
      </c>
      <c r="R616" s="78" t="str">
        <f>VLOOKUP(H616,'3-Productie normen'!A:L,12,FALSE)</f>
        <v>V</v>
      </c>
      <c r="S616" s="78"/>
      <c r="U616" s="41">
        <f t="shared" si="59"/>
        <v>4900</v>
      </c>
    </row>
    <row r="617" spans="1:21" ht="14.1" customHeight="1">
      <c r="A617" s="54">
        <f t="shared" si="54"/>
        <v>617</v>
      </c>
      <c r="B617" s="72" t="s">
        <v>562</v>
      </c>
      <c r="C617" s="72"/>
      <c r="D617" s="415" t="s">
        <v>563</v>
      </c>
      <c r="E617" s="415" t="s">
        <v>89</v>
      </c>
      <c r="F617" s="86">
        <v>6</v>
      </c>
      <c r="G617" s="86" t="s">
        <v>17</v>
      </c>
      <c r="H617" s="86" t="s">
        <v>17</v>
      </c>
      <c r="I617" s="86" t="s">
        <v>254</v>
      </c>
      <c r="J617" s="86">
        <v>2.8</v>
      </c>
      <c r="K617" s="373">
        <f t="shared" si="55"/>
        <v>200</v>
      </c>
      <c r="L617" s="75">
        <v>200</v>
      </c>
      <c r="M617" s="75"/>
      <c r="N617" s="76" t="e">
        <f t="shared" si="56"/>
        <v>#DIV/0!</v>
      </c>
      <c r="O617" s="76">
        <f t="shared" si="57"/>
        <v>0</v>
      </c>
      <c r="P617" s="77">
        <f>IF(L617="nio",0,IF(L617&gt;0,VLOOKUP(H617,'3-Productie normen'!A:J,VLOOKUP(L617,'3-Productie normen'!$B$33:$C$38,2,FALSE),FALSE)))/VLOOKUP(B617,'2-Kosten per locatie'!$A$12:$C$27,3,FALSE)</f>
        <v>0</v>
      </c>
      <c r="Q617" s="77">
        <f t="shared" si="58"/>
        <v>0</v>
      </c>
      <c r="R617" s="78" t="str">
        <f>VLOOKUP(H617,'3-Productie normen'!A:L,12,FALSE)</f>
        <v>V</v>
      </c>
      <c r="S617" s="78"/>
      <c r="U617" s="41">
        <f t="shared" si="59"/>
        <v>560</v>
      </c>
    </row>
    <row r="618" spans="1:21" ht="14.1" customHeight="1">
      <c r="A618" s="54">
        <f t="shared" si="54"/>
        <v>618</v>
      </c>
      <c r="B618" s="72" t="s">
        <v>562</v>
      </c>
      <c r="C618" s="72"/>
      <c r="D618" s="415" t="s">
        <v>563</v>
      </c>
      <c r="E618" s="415" t="s">
        <v>89</v>
      </c>
      <c r="F618" s="86">
        <v>7</v>
      </c>
      <c r="G618" s="86" t="s">
        <v>17</v>
      </c>
      <c r="H618" s="86" t="s">
        <v>17</v>
      </c>
      <c r="I618" s="86" t="s">
        <v>254</v>
      </c>
      <c r="J618" s="86">
        <v>1.7</v>
      </c>
      <c r="K618" s="373">
        <f t="shared" si="55"/>
        <v>200</v>
      </c>
      <c r="L618" s="75">
        <v>200</v>
      </c>
      <c r="M618" s="75"/>
      <c r="N618" s="76" t="e">
        <f t="shared" si="56"/>
        <v>#DIV/0!</v>
      </c>
      <c r="O618" s="76">
        <f t="shared" si="57"/>
        <v>0</v>
      </c>
      <c r="P618" s="77">
        <f>IF(L618="nio",0,IF(L618&gt;0,VLOOKUP(H618,'3-Productie normen'!A:J,VLOOKUP(L618,'3-Productie normen'!$B$33:$C$38,2,FALSE),FALSE)))/VLOOKUP(B618,'2-Kosten per locatie'!$A$12:$C$27,3,FALSE)</f>
        <v>0</v>
      </c>
      <c r="Q618" s="77">
        <f t="shared" si="58"/>
        <v>0</v>
      </c>
      <c r="R618" s="78" t="str">
        <f>VLOOKUP(H618,'3-Productie normen'!A:L,12,FALSE)</f>
        <v>V</v>
      </c>
      <c r="S618" s="78"/>
      <c r="U618" s="41">
        <f t="shared" si="59"/>
        <v>340</v>
      </c>
    </row>
    <row r="619" spans="1:21" ht="14.1" customHeight="1">
      <c r="A619" s="54">
        <f t="shared" si="54"/>
        <v>619</v>
      </c>
      <c r="B619" s="72" t="s">
        <v>562</v>
      </c>
      <c r="C619" s="72"/>
      <c r="D619" s="415" t="s">
        <v>563</v>
      </c>
      <c r="E619" s="415" t="s">
        <v>89</v>
      </c>
      <c r="F619" s="86">
        <v>8</v>
      </c>
      <c r="G619" s="86" t="s">
        <v>17</v>
      </c>
      <c r="H619" s="86" t="s">
        <v>17</v>
      </c>
      <c r="I619" s="86" t="s">
        <v>254</v>
      </c>
      <c r="J619" s="86">
        <v>4.3</v>
      </c>
      <c r="K619" s="373">
        <f t="shared" si="55"/>
        <v>200</v>
      </c>
      <c r="L619" s="75">
        <v>200</v>
      </c>
      <c r="M619" s="75"/>
      <c r="N619" s="76" t="e">
        <f t="shared" si="56"/>
        <v>#DIV/0!</v>
      </c>
      <c r="O619" s="76">
        <f t="shared" si="57"/>
        <v>0</v>
      </c>
      <c r="P619" s="77">
        <f>IF(L619="nio",0,IF(L619&gt;0,VLOOKUP(H619,'3-Productie normen'!A:J,VLOOKUP(L619,'3-Productie normen'!$B$33:$C$38,2,FALSE),FALSE)))/VLOOKUP(B619,'2-Kosten per locatie'!$A$12:$C$27,3,FALSE)</f>
        <v>0</v>
      </c>
      <c r="Q619" s="77">
        <f t="shared" si="58"/>
        <v>0</v>
      </c>
      <c r="R619" s="78" t="str">
        <f>VLOOKUP(H619,'3-Productie normen'!A:L,12,FALSE)</f>
        <v>V</v>
      </c>
      <c r="S619" s="78"/>
      <c r="U619" s="41">
        <f t="shared" si="59"/>
        <v>860</v>
      </c>
    </row>
    <row r="620" spans="1:21" ht="14.1" customHeight="1">
      <c r="A620" s="54">
        <f t="shared" si="54"/>
        <v>620</v>
      </c>
      <c r="B620" s="72" t="s">
        <v>562</v>
      </c>
      <c r="C620" s="72"/>
      <c r="D620" s="415" t="s">
        <v>563</v>
      </c>
      <c r="E620" s="415" t="s">
        <v>89</v>
      </c>
      <c r="F620" s="86">
        <v>9</v>
      </c>
      <c r="G620" s="86" t="s">
        <v>17</v>
      </c>
      <c r="H620" s="86" t="s">
        <v>17</v>
      </c>
      <c r="I620" s="86" t="s">
        <v>254</v>
      </c>
      <c r="J620" s="86">
        <v>4.3</v>
      </c>
      <c r="K620" s="373">
        <f t="shared" si="55"/>
        <v>200</v>
      </c>
      <c r="L620" s="75">
        <v>200</v>
      </c>
      <c r="M620" s="75"/>
      <c r="N620" s="76" t="e">
        <f t="shared" si="56"/>
        <v>#DIV/0!</v>
      </c>
      <c r="O620" s="76">
        <f t="shared" si="57"/>
        <v>0</v>
      </c>
      <c r="P620" s="77">
        <f>IF(L620="nio",0,IF(L620&gt;0,VLOOKUP(H620,'3-Productie normen'!A:J,VLOOKUP(L620,'3-Productie normen'!$B$33:$C$38,2,FALSE),FALSE)))/VLOOKUP(B620,'2-Kosten per locatie'!$A$12:$C$27,3,FALSE)</f>
        <v>0</v>
      </c>
      <c r="Q620" s="77">
        <f t="shared" si="58"/>
        <v>0</v>
      </c>
      <c r="R620" s="78" t="str">
        <f>VLOOKUP(H620,'3-Productie normen'!A:L,12,FALSE)</f>
        <v>V</v>
      </c>
      <c r="S620" s="78"/>
      <c r="U620" s="41">
        <f t="shared" si="59"/>
        <v>860</v>
      </c>
    </row>
    <row r="621" spans="1:21" ht="14.1" customHeight="1">
      <c r="A621" s="54">
        <f t="shared" si="54"/>
        <v>621</v>
      </c>
      <c r="B621" s="72" t="s">
        <v>562</v>
      </c>
      <c r="C621" s="72"/>
      <c r="D621" s="415" t="s">
        <v>563</v>
      </c>
      <c r="E621" s="415" t="s">
        <v>89</v>
      </c>
      <c r="F621" s="86">
        <v>10</v>
      </c>
      <c r="G621" s="86" t="s">
        <v>17</v>
      </c>
      <c r="H621" s="86" t="s">
        <v>17</v>
      </c>
      <c r="I621" s="86" t="s">
        <v>254</v>
      </c>
      <c r="J621" s="86">
        <v>3.7</v>
      </c>
      <c r="K621" s="373">
        <f t="shared" si="55"/>
        <v>200</v>
      </c>
      <c r="L621" s="75">
        <v>200</v>
      </c>
      <c r="M621" s="75"/>
      <c r="N621" s="76" t="e">
        <f t="shared" si="56"/>
        <v>#DIV/0!</v>
      </c>
      <c r="O621" s="76">
        <f t="shared" si="57"/>
        <v>0</v>
      </c>
      <c r="P621" s="77">
        <f>IF(L621="nio",0,IF(L621&gt;0,VLOOKUP(H621,'3-Productie normen'!A:J,VLOOKUP(L621,'3-Productie normen'!$B$33:$C$38,2,FALSE),FALSE)))/VLOOKUP(B621,'2-Kosten per locatie'!$A$12:$C$27,3,FALSE)</f>
        <v>0</v>
      </c>
      <c r="Q621" s="77">
        <f t="shared" si="58"/>
        <v>0</v>
      </c>
      <c r="R621" s="78" t="str">
        <f>VLOOKUP(H621,'3-Productie normen'!A:L,12,FALSE)</f>
        <v>V</v>
      </c>
      <c r="S621" s="78"/>
      <c r="U621" s="41">
        <f t="shared" si="59"/>
        <v>740</v>
      </c>
    </row>
    <row r="622" spans="1:21" ht="14.1" customHeight="1">
      <c r="A622" s="54">
        <f t="shared" si="54"/>
        <v>622</v>
      </c>
      <c r="B622" s="72" t="s">
        <v>562</v>
      </c>
      <c r="C622" s="72"/>
      <c r="D622" s="415" t="s">
        <v>563</v>
      </c>
      <c r="E622" s="415" t="s">
        <v>89</v>
      </c>
      <c r="F622" s="86">
        <v>11</v>
      </c>
      <c r="G622" s="86" t="s">
        <v>251</v>
      </c>
      <c r="H622" s="86" t="s">
        <v>90</v>
      </c>
      <c r="I622" s="86" t="s">
        <v>248</v>
      </c>
      <c r="J622" s="86">
        <v>15.11</v>
      </c>
      <c r="K622" s="373">
        <f t="shared" si="55"/>
        <v>200</v>
      </c>
      <c r="L622" s="75">
        <v>200</v>
      </c>
      <c r="M622" s="75"/>
      <c r="N622" s="76" t="e">
        <f t="shared" si="56"/>
        <v>#DIV/0!</v>
      </c>
      <c r="O622" s="76">
        <f t="shared" si="57"/>
        <v>0</v>
      </c>
      <c r="P622" s="77">
        <f>IF(L622="nio",0,IF(L622&gt;0,VLOOKUP(H622,'3-Productie normen'!A:J,VLOOKUP(L622,'3-Productie normen'!$B$33:$C$38,2,FALSE),FALSE)))/VLOOKUP(B622,'2-Kosten per locatie'!$A$12:$C$27,3,FALSE)</f>
        <v>0</v>
      </c>
      <c r="Q622" s="77">
        <f t="shared" si="58"/>
        <v>0</v>
      </c>
      <c r="R622" s="78" t="str">
        <f>VLOOKUP(H622,'3-Productie normen'!A:L,12,FALSE)</f>
        <v>V</v>
      </c>
      <c r="S622" s="78"/>
      <c r="U622" s="41">
        <f t="shared" si="59"/>
        <v>3022</v>
      </c>
    </row>
    <row r="623" spans="1:21" ht="14.1" customHeight="1">
      <c r="A623" s="54">
        <f t="shared" si="54"/>
        <v>623</v>
      </c>
      <c r="B623" s="72" t="s">
        <v>562</v>
      </c>
      <c r="C623" s="72"/>
      <c r="D623" s="415" t="s">
        <v>563</v>
      </c>
      <c r="E623" s="415"/>
      <c r="F623" s="86">
        <v>12</v>
      </c>
      <c r="G623" s="86" t="s">
        <v>256</v>
      </c>
      <c r="H623" s="330" t="s">
        <v>98</v>
      </c>
      <c r="I623" s="86" t="s">
        <v>217</v>
      </c>
      <c r="J623" s="86">
        <v>4.63</v>
      </c>
      <c r="K623" s="373">
        <f t="shared" si="55"/>
        <v>0</v>
      </c>
      <c r="L623" s="75" t="s">
        <v>98</v>
      </c>
      <c r="M623" s="75"/>
      <c r="N623" s="76">
        <f t="shared" si="56"/>
        <v>0</v>
      </c>
      <c r="O623" s="76">
        <f t="shared" si="57"/>
        <v>0</v>
      </c>
      <c r="P623" s="77">
        <f>IF(L623="nio",0,IF(L623&gt;0,VLOOKUP(H623,'3-Productie normen'!A:J,VLOOKUP(L623,'3-Productie normen'!$B$33:$C$38,2,FALSE),FALSE)))/VLOOKUP(B623,'2-Kosten per locatie'!$A$12:$C$27,3,FALSE)</f>
        <v>0</v>
      </c>
      <c r="Q623" s="77">
        <f t="shared" si="58"/>
        <v>0</v>
      </c>
      <c r="R623" s="78">
        <f>VLOOKUP(H623,'3-Productie normen'!A:L,12,FALSE)</f>
        <v>0</v>
      </c>
      <c r="S623" s="78"/>
      <c r="U623" s="41">
        <f t="shared" si="59"/>
        <v>0</v>
      </c>
    </row>
    <row r="624" spans="1:21" ht="14.1" customHeight="1">
      <c r="A624" s="54">
        <f t="shared" si="54"/>
        <v>624</v>
      </c>
      <c r="B624" s="72" t="s">
        <v>562</v>
      </c>
      <c r="C624" s="72"/>
      <c r="D624" s="415" t="s">
        <v>563</v>
      </c>
      <c r="E624" s="415" t="s">
        <v>89</v>
      </c>
      <c r="F624" s="86">
        <v>13</v>
      </c>
      <c r="G624" s="86" t="s">
        <v>221</v>
      </c>
      <c r="H624" s="86" t="s">
        <v>221</v>
      </c>
      <c r="I624" s="86" t="s">
        <v>233</v>
      </c>
      <c r="J624" s="86">
        <v>14.04</v>
      </c>
      <c r="K624" s="373">
        <f t="shared" si="55"/>
        <v>200</v>
      </c>
      <c r="L624" s="75">
        <v>200</v>
      </c>
      <c r="M624" s="75"/>
      <c r="N624" s="76" t="e">
        <f t="shared" si="56"/>
        <v>#DIV/0!</v>
      </c>
      <c r="O624" s="76">
        <f t="shared" si="57"/>
        <v>0</v>
      </c>
      <c r="P624" s="77">
        <f>IF(L624="nio",0,IF(L624&gt;0,VLOOKUP(H624,'3-Productie normen'!A:J,VLOOKUP(L624,'3-Productie normen'!$B$33:$C$38,2,FALSE),FALSE)))/VLOOKUP(B624,'2-Kosten per locatie'!$A$12:$C$27,3,FALSE)</f>
        <v>0</v>
      </c>
      <c r="Q624" s="77">
        <f t="shared" si="58"/>
        <v>0</v>
      </c>
      <c r="R624" s="78" t="str">
        <f>VLOOKUP(H624,'3-Productie normen'!A:L,12,FALSE)</f>
        <v>V</v>
      </c>
      <c r="S624" s="78"/>
      <c r="U624" s="41">
        <f t="shared" si="59"/>
        <v>2808</v>
      </c>
    </row>
    <row r="625" spans="1:21" ht="14.1" customHeight="1">
      <c r="A625" s="54">
        <f t="shared" si="54"/>
        <v>625</v>
      </c>
      <c r="B625" s="72" t="s">
        <v>562</v>
      </c>
      <c r="C625" s="72"/>
      <c r="D625" s="415" t="s">
        <v>563</v>
      </c>
      <c r="E625" s="415" t="s">
        <v>89</v>
      </c>
      <c r="F625" s="86">
        <v>14</v>
      </c>
      <c r="G625" s="86" t="s">
        <v>232</v>
      </c>
      <c r="H625" s="86" t="s">
        <v>232</v>
      </c>
      <c r="I625" s="86" t="s">
        <v>217</v>
      </c>
      <c r="J625" s="86">
        <v>50.1</v>
      </c>
      <c r="K625" s="373">
        <f t="shared" si="55"/>
        <v>200</v>
      </c>
      <c r="L625" s="75">
        <v>200</v>
      </c>
      <c r="M625" s="75"/>
      <c r="N625" s="76" t="e">
        <f t="shared" si="56"/>
        <v>#DIV/0!</v>
      </c>
      <c r="O625" s="76">
        <f t="shared" si="57"/>
        <v>0</v>
      </c>
      <c r="P625" s="77">
        <f>IF(L625="nio",0,IF(L625&gt;0,VLOOKUP(H625,'3-Productie normen'!A:J,VLOOKUP(L625,'3-Productie normen'!$B$33:$C$38,2,FALSE),FALSE)))/VLOOKUP(B625,'2-Kosten per locatie'!$A$12:$C$27,3,FALSE)</f>
        <v>0</v>
      </c>
      <c r="Q625" s="77">
        <f t="shared" si="58"/>
        <v>0</v>
      </c>
      <c r="R625" s="78" t="str">
        <f>VLOOKUP(H625,'3-Productie normen'!A:L,12,FALSE)</f>
        <v>V</v>
      </c>
      <c r="S625" s="78"/>
      <c r="U625" s="41">
        <f t="shared" si="59"/>
        <v>10020</v>
      </c>
    </row>
    <row r="626" spans="1:21" ht="14.1" customHeight="1">
      <c r="A626" s="54">
        <f t="shared" si="54"/>
        <v>626</v>
      </c>
      <c r="B626" s="72" t="s">
        <v>562</v>
      </c>
      <c r="C626" s="72"/>
      <c r="D626" s="415" t="s">
        <v>563</v>
      </c>
      <c r="E626" s="415" t="s">
        <v>89</v>
      </c>
      <c r="F626" s="86">
        <v>15</v>
      </c>
      <c r="G626" s="86" t="s">
        <v>232</v>
      </c>
      <c r="H626" s="86" t="s">
        <v>232</v>
      </c>
      <c r="I626" s="86" t="s">
        <v>217</v>
      </c>
      <c r="J626" s="86">
        <v>50.1</v>
      </c>
      <c r="K626" s="373">
        <f t="shared" si="55"/>
        <v>200</v>
      </c>
      <c r="L626" s="75">
        <v>200</v>
      </c>
      <c r="M626" s="75"/>
      <c r="N626" s="76" t="e">
        <f t="shared" si="56"/>
        <v>#DIV/0!</v>
      </c>
      <c r="O626" s="76">
        <f t="shared" si="57"/>
        <v>0</v>
      </c>
      <c r="P626" s="77">
        <f>IF(L626="nio",0,IF(L626&gt;0,VLOOKUP(H626,'3-Productie normen'!A:J,VLOOKUP(L626,'3-Productie normen'!$B$33:$C$38,2,FALSE),FALSE)))/VLOOKUP(B626,'2-Kosten per locatie'!$A$12:$C$27,3,FALSE)</f>
        <v>0</v>
      </c>
      <c r="Q626" s="77">
        <f t="shared" si="58"/>
        <v>0</v>
      </c>
      <c r="R626" s="78" t="str">
        <f>VLOOKUP(H626,'3-Productie normen'!A:L,12,FALSE)</f>
        <v>V</v>
      </c>
      <c r="S626" s="78"/>
      <c r="U626" s="41">
        <f t="shared" si="59"/>
        <v>10020</v>
      </c>
    </row>
    <row r="627" spans="1:21" ht="14.1" customHeight="1">
      <c r="A627" s="54">
        <f t="shared" si="54"/>
        <v>627</v>
      </c>
      <c r="B627" s="72" t="s">
        <v>562</v>
      </c>
      <c r="C627" s="72"/>
      <c r="D627" s="415" t="s">
        <v>563</v>
      </c>
      <c r="E627" s="415" t="s">
        <v>89</v>
      </c>
      <c r="F627" s="86">
        <v>16</v>
      </c>
      <c r="G627" s="86" t="s">
        <v>256</v>
      </c>
      <c r="H627" s="330" t="s">
        <v>98</v>
      </c>
      <c r="I627" s="86" t="s">
        <v>217</v>
      </c>
      <c r="J627" s="86">
        <v>8.6999999999999993</v>
      </c>
      <c r="K627" s="373">
        <f t="shared" si="55"/>
        <v>0</v>
      </c>
      <c r="L627" s="75" t="s">
        <v>98</v>
      </c>
      <c r="M627" s="75"/>
      <c r="N627" s="76">
        <f t="shared" si="56"/>
        <v>0</v>
      </c>
      <c r="O627" s="76">
        <f t="shared" si="57"/>
        <v>0</v>
      </c>
      <c r="P627" s="77">
        <f>IF(L627="nio",0,IF(L627&gt;0,VLOOKUP(H627,'3-Productie normen'!A:J,VLOOKUP(L627,'3-Productie normen'!$B$33:$C$38,2,FALSE),FALSE)))/VLOOKUP(B627,'2-Kosten per locatie'!$A$12:$C$27,3,FALSE)</f>
        <v>0</v>
      </c>
      <c r="Q627" s="77">
        <f t="shared" si="58"/>
        <v>0</v>
      </c>
      <c r="R627" s="78">
        <f>VLOOKUP(H627,'3-Productie normen'!A:L,12,FALSE)</f>
        <v>0</v>
      </c>
      <c r="S627" s="78"/>
      <c r="U627" s="41">
        <f t="shared" si="59"/>
        <v>0</v>
      </c>
    </row>
    <row r="628" spans="1:21" ht="14.1" customHeight="1">
      <c r="A628" s="54">
        <f t="shared" si="54"/>
        <v>628</v>
      </c>
      <c r="B628" s="72" t="s">
        <v>562</v>
      </c>
      <c r="C628" s="72"/>
      <c r="D628" s="415" t="s">
        <v>563</v>
      </c>
      <c r="E628" s="415" t="s">
        <v>89</v>
      </c>
      <c r="F628" s="86">
        <v>17</v>
      </c>
      <c r="G628" s="86" t="s">
        <v>17</v>
      </c>
      <c r="H628" s="86" t="s">
        <v>17</v>
      </c>
      <c r="I628" s="86" t="s">
        <v>254</v>
      </c>
      <c r="J628" s="86">
        <v>2.8</v>
      </c>
      <c r="K628" s="373">
        <f t="shared" si="55"/>
        <v>200</v>
      </c>
      <c r="L628" s="75">
        <v>200</v>
      </c>
      <c r="M628" s="75"/>
      <c r="N628" s="76" t="e">
        <f t="shared" si="56"/>
        <v>#DIV/0!</v>
      </c>
      <c r="O628" s="76">
        <f t="shared" si="57"/>
        <v>0</v>
      </c>
      <c r="P628" s="77">
        <f>IF(L628="nio",0,IF(L628&gt;0,VLOOKUP(H628,'3-Productie normen'!A:J,VLOOKUP(L628,'3-Productie normen'!$B$33:$C$38,2,FALSE),FALSE)))/VLOOKUP(B628,'2-Kosten per locatie'!$A$12:$C$27,3,FALSE)</f>
        <v>0</v>
      </c>
      <c r="Q628" s="77">
        <f t="shared" si="58"/>
        <v>0</v>
      </c>
      <c r="R628" s="78" t="str">
        <f>VLOOKUP(H628,'3-Productie normen'!A:L,12,FALSE)</f>
        <v>V</v>
      </c>
      <c r="S628" s="78"/>
      <c r="U628" s="41">
        <f t="shared" si="59"/>
        <v>560</v>
      </c>
    </row>
    <row r="629" spans="1:21" ht="14.1" customHeight="1">
      <c r="A629" s="54">
        <f t="shared" si="54"/>
        <v>629</v>
      </c>
      <c r="B629" s="72" t="s">
        <v>562</v>
      </c>
      <c r="C629" s="72"/>
      <c r="D629" s="415" t="s">
        <v>563</v>
      </c>
      <c r="E629" s="415" t="s">
        <v>89</v>
      </c>
      <c r="F629" s="86">
        <v>18</v>
      </c>
      <c r="G629" s="86" t="s">
        <v>256</v>
      </c>
      <c r="H629" s="330" t="s">
        <v>98</v>
      </c>
      <c r="I629" s="86" t="s">
        <v>217</v>
      </c>
      <c r="J629" s="86">
        <v>5</v>
      </c>
      <c r="K629" s="373">
        <f t="shared" si="55"/>
        <v>0</v>
      </c>
      <c r="L629" s="75" t="s">
        <v>98</v>
      </c>
      <c r="M629" s="75"/>
      <c r="N629" s="76">
        <f t="shared" si="56"/>
        <v>0</v>
      </c>
      <c r="O629" s="76">
        <f t="shared" si="57"/>
        <v>0</v>
      </c>
      <c r="P629" s="77">
        <f>IF(L629="nio",0,IF(L629&gt;0,VLOOKUP(H629,'3-Productie normen'!A:J,VLOOKUP(L629,'3-Productie normen'!$B$33:$C$38,2,FALSE),FALSE)))/VLOOKUP(B629,'2-Kosten per locatie'!$A$12:$C$27,3,FALSE)</f>
        <v>0</v>
      </c>
      <c r="Q629" s="77">
        <f t="shared" si="58"/>
        <v>0</v>
      </c>
      <c r="R629" s="78">
        <f>VLOOKUP(H629,'3-Productie normen'!A:L,12,FALSE)</f>
        <v>0</v>
      </c>
      <c r="S629" s="78"/>
      <c r="U629" s="41">
        <f t="shared" si="59"/>
        <v>0</v>
      </c>
    </row>
    <row r="630" spans="1:21" ht="14.1" customHeight="1">
      <c r="A630" s="54">
        <f t="shared" si="54"/>
        <v>630</v>
      </c>
      <c r="B630" s="72" t="s">
        <v>562</v>
      </c>
      <c r="C630" s="72"/>
      <c r="D630" s="415" t="s">
        <v>563</v>
      </c>
      <c r="E630" s="415" t="s">
        <v>89</v>
      </c>
      <c r="F630" s="86">
        <v>19</v>
      </c>
      <c r="G630" s="86" t="s">
        <v>251</v>
      </c>
      <c r="H630" s="86" t="s">
        <v>90</v>
      </c>
      <c r="I630" s="86" t="s">
        <v>248</v>
      </c>
      <c r="J630" s="86">
        <v>17.489999999999998</v>
      </c>
      <c r="K630" s="373">
        <f t="shared" si="55"/>
        <v>200</v>
      </c>
      <c r="L630" s="75">
        <v>200</v>
      </c>
      <c r="M630" s="75"/>
      <c r="N630" s="76" t="e">
        <f t="shared" si="56"/>
        <v>#DIV/0!</v>
      </c>
      <c r="O630" s="76">
        <f t="shared" si="57"/>
        <v>0</v>
      </c>
      <c r="P630" s="77">
        <f>IF(L630="nio",0,IF(L630&gt;0,VLOOKUP(H630,'3-Productie normen'!A:J,VLOOKUP(L630,'3-Productie normen'!$B$33:$C$38,2,FALSE),FALSE)))/VLOOKUP(B630,'2-Kosten per locatie'!$A$12:$C$27,3,FALSE)</f>
        <v>0</v>
      </c>
      <c r="Q630" s="77">
        <f t="shared" si="58"/>
        <v>0</v>
      </c>
      <c r="R630" s="78" t="str">
        <f>VLOOKUP(H630,'3-Productie normen'!A:L,12,FALSE)</f>
        <v>V</v>
      </c>
      <c r="S630" s="78"/>
      <c r="U630" s="41">
        <f t="shared" si="59"/>
        <v>3497.9999999999995</v>
      </c>
    </row>
    <row r="631" spans="1:21" ht="14.1" customHeight="1">
      <c r="A631" s="54">
        <f t="shared" si="54"/>
        <v>631</v>
      </c>
      <c r="B631" s="72" t="s">
        <v>562</v>
      </c>
      <c r="C631" s="72"/>
      <c r="D631" s="415" t="s">
        <v>563</v>
      </c>
      <c r="E631" s="415" t="s">
        <v>89</v>
      </c>
      <c r="F631" s="86">
        <v>20</v>
      </c>
      <c r="G631" s="86" t="s">
        <v>221</v>
      </c>
      <c r="H631" s="86" t="s">
        <v>221</v>
      </c>
      <c r="I631" s="86" t="s">
        <v>233</v>
      </c>
      <c r="J631" s="86">
        <v>14.04</v>
      </c>
      <c r="K631" s="373">
        <f t="shared" si="55"/>
        <v>200</v>
      </c>
      <c r="L631" s="75">
        <v>200</v>
      </c>
      <c r="M631" s="75"/>
      <c r="N631" s="76" t="e">
        <f t="shared" si="56"/>
        <v>#DIV/0!</v>
      </c>
      <c r="O631" s="76">
        <f t="shared" si="57"/>
        <v>0</v>
      </c>
      <c r="P631" s="77">
        <f>IF(L631="nio",0,IF(L631&gt;0,VLOOKUP(H631,'3-Productie normen'!A:J,VLOOKUP(L631,'3-Productie normen'!$B$33:$C$38,2,FALSE),FALSE)))/VLOOKUP(B631,'2-Kosten per locatie'!$A$12:$C$27,3,FALSE)</f>
        <v>0</v>
      </c>
      <c r="Q631" s="77">
        <f t="shared" si="58"/>
        <v>0</v>
      </c>
      <c r="R631" s="78" t="str">
        <f>VLOOKUP(H631,'3-Productie normen'!A:L,12,FALSE)</f>
        <v>V</v>
      </c>
      <c r="S631" s="78"/>
      <c r="U631" s="41">
        <f t="shared" si="59"/>
        <v>2808</v>
      </c>
    </row>
    <row r="632" spans="1:21" ht="14.1" customHeight="1">
      <c r="A632" s="54">
        <f t="shared" si="54"/>
        <v>632</v>
      </c>
      <c r="B632" s="72" t="s">
        <v>562</v>
      </c>
      <c r="C632" s="72"/>
      <c r="D632" s="415" t="s">
        <v>563</v>
      </c>
      <c r="E632" s="415" t="s">
        <v>89</v>
      </c>
      <c r="F632" s="86">
        <v>21</v>
      </c>
      <c r="G632" s="86" t="s">
        <v>252</v>
      </c>
      <c r="H632" s="86" t="s">
        <v>230</v>
      </c>
      <c r="I632" s="86" t="s">
        <v>248</v>
      </c>
      <c r="J632" s="86">
        <v>126.3</v>
      </c>
      <c r="K632" s="373">
        <f t="shared" si="55"/>
        <v>200</v>
      </c>
      <c r="L632" s="75">
        <v>200</v>
      </c>
      <c r="M632" s="75"/>
      <c r="N632" s="76" t="e">
        <f t="shared" si="56"/>
        <v>#DIV/0!</v>
      </c>
      <c r="O632" s="76">
        <f t="shared" si="57"/>
        <v>0</v>
      </c>
      <c r="P632" s="77">
        <f>IF(L632="nio",0,IF(L632&gt;0,VLOOKUP(H632,'3-Productie normen'!A:J,VLOOKUP(L632,'3-Productie normen'!$B$33:$C$38,2,FALSE),FALSE)))/VLOOKUP(B632,'2-Kosten per locatie'!$A$12:$C$27,3,FALSE)</f>
        <v>0</v>
      </c>
      <c r="Q632" s="77">
        <f t="shared" si="58"/>
        <v>0</v>
      </c>
      <c r="R632" s="78" t="str">
        <f>VLOOKUP(H632,'3-Productie normen'!A:L,12,FALSE)</f>
        <v>V</v>
      </c>
      <c r="S632" s="78"/>
      <c r="U632" s="41">
        <f t="shared" si="59"/>
        <v>25260</v>
      </c>
    </row>
    <row r="633" spans="1:21" ht="14.1" customHeight="1">
      <c r="A633" s="54">
        <f t="shared" si="54"/>
        <v>633</v>
      </c>
      <c r="B633" s="72" t="s">
        <v>562</v>
      </c>
      <c r="C633" s="72"/>
      <c r="D633" s="415" t="s">
        <v>563</v>
      </c>
      <c r="E633" s="415" t="s">
        <v>89</v>
      </c>
      <c r="F633" s="86">
        <v>22</v>
      </c>
      <c r="G633" s="86" t="s">
        <v>256</v>
      </c>
      <c r="H633" s="330" t="s">
        <v>98</v>
      </c>
      <c r="I633" s="86" t="s">
        <v>217</v>
      </c>
      <c r="J633" s="86">
        <v>2.9</v>
      </c>
      <c r="K633" s="373">
        <f t="shared" si="55"/>
        <v>0</v>
      </c>
      <c r="L633" s="75" t="s">
        <v>98</v>
      </c>
      <c r="M633" s="75"/>
      <c r="N633" s="76">
        <f t="shared" si="56"/>
        <v>0</v>
      </c>
      <c r="O633" s="76">
        <f t="shared" si="57"/>
        <v>0</v>
      </c>
      <c r="P633" s="77">
        <f>IF(L633="nio",0,IF(L633&gt;0,VLOOKUP(H633,'3-Productie normen'!A:J,VLOOKUP(L633,'3-Productie normen'!$B$33:$C$38,2,FALSE),FALSE)))/VLOOKUP(B633,'2-Kosten per locatie'!$A$12:$C$27,3,FALSE)</f>
        <v>0</v>
      </c>
      <c r="Q633" s="77">
        <f t="shared" si="58"/>
        <v>0</v>
      </c>
      <c r="R633" s="78">
        <f>VLOOKUP(H633,'3-Productie normen'!A:L,12,FALSE)</f>
        <v>0</v>
      </c>
      <c r="S633" s="78"/>
      <c r="U633" s="41">
        <f t="shared" si="59"/>
        <v>0</v>
      </c>
    </row>
    <row r="634" spans="1:21" ht="14.1" customHeight="1">
      <c r="A634" s="54">
        <f t="shared" si="54"/>
        <v>634</v>
      </c>
      <c r="B634" s="72" t="s">
        <v>562</v>
      </c>
      <c r="C634" s="72"/>
      <c r="D634" s="415" t="s">
        <v>563</v>
      </c>
      <c r="E634" s="415" t="s">
        <v>89</v>
      </c>
      <c r="F634" s="86">
        <v>23</v>
      </c>
      <c r="G634" s="86" t="s">
        <v>221</v>
      </c>
      <c r="H634" s="86" t="s">
        <v>221</v>
      </c>
      <c r="I634" s="86" t="s">
        <v>248</v>
      </c>
      <c r="J634" s="86">
        <v>23.37</v>
      </c>
      <c r="K634" s="373">
        <f t="shared" si="55"/>
        <v>200</v>
      </c>
      <c r="L634" s="75">
        <v>200</v>
      </c>
      <c r="M634" s="75"/>
      <c r="N634" s="76" t="e">
        <f t="shared" si="56"/>
        <v>#DIV/0!</v>
      </c>
      <c r="O634" s="76">
        <f t="shared" si="57"/>
        <v>0</v>
      </c>
      <c r="P634" s="77">
        <f>IF(L634="nio",0,IF(L634&gt;0,VLOOKUP(H634,'3-Productie normen'!A:J,VLOOKUP(L634,'3-Productie normen'!$B$33:$C$38,2,FALSE),FALSE)))/VLOOKUP(B634,'2-Kosten per locatie'!$A$12:$C$27,3,FALSE)</f>
        <v>0</v>
      </c>
      <c r="Q634" s="77">
        <f t="shared" si="58"/>
        <v>0</v>
      </c>
      <c r="R634" s="78" t="str">
        <f>VLOOKUP(H634,'3-Productie normen'!A:L,12,FALSE)</f>
        <v>V</v>
      </c>
      <c r="S634" s="78"/>
      <c r="U634" s="41">
        <f t="shared" si="59"/>
        <v>4674</v>
      </c>
    </row>
    <row r="635" spans="1:21" ht="14.1" customHeight="1">
      <c r="A635" s="54">
        <f t="shared" si="54"/>
        <v>635</v>
      </c>
      <c r="B635" s="72" t="s">
        <v>562</v>
      </c>
      <c r="C635" s="72"/>
      <c r="D635" s="415" t="s">
        <v>563</v>
      </c>
      <c r="E635" s="415" t="s">
        <v>89</v>
      </c>
      <c r="F635" s="86">
        <v>24</v>
      </c>
      <c r="G635" s="86" t="s">
        <v>17</v>
      </c>
      <c r="H635" s="86" t="s">
        <v>17</v>
      </c>
      <c r="I635" s="86" t="s">
        <v>254</v>
      </c>
      <c r="J635" s="86">
        <v>3.88</v>
      </c>
      <c r="K635" s="373">
        <f t="shared" si="55"/>
        <v>200</v>
      </c>
      <c r="L635" s="75">
        <v>200</v>
      </c>
      <c r="M635" s="75"/>
      <c r="N635" s="76" t="e">
        <f t="shared" si="56"/>
        <v>#DIV/0!</v>
      </c>
      <c r="O635" s="76">
        <f t="shared" si="57"/>
        <v>0</v>
      </c>
      <c r="P635" s="77">
        <f>IF(L635="nio",0,IF(L635&gt;0,VLOOKUP(H635,'3-Productie normen'!A:J,VLOOKUP(L635,'3-Productie normen'!$B$33:$C$38,2,FALSE),FALSE)))/VLOOKUP(B635,'2-Kosten per locatie'!$A$12:$C$27,3,FALSE)</f>
        <v>0</v>
      </c>
      <c r="Q635" s="77">
        <f t="shared" si="58"/>
        <v>0</v>
      </c>
      <c r="R635" s="78" t="str">
        <f>VLOOKUP(H635,'3-Productie normen'!A:L,12,FALSE)</f>
        <v>V</v>
      </c>
      <c r="S635" s="78"/>
      <c r="U635" s="41">
        <f t="shared" si="59"/>
        <v>776</v>
      </c>
    </row>
    <row r="636" spans="1:21" ht="14.1" customHeight="1">
      <c r="A636" s="54">
        <f t="shared" si="54"/>
        <v>636</v>
      </c>
      <c r="B636" s="72" t="s">
        <v>562</v>
      </c>
      <c r="C636" s="72"/>
      <c r="D636" s="415" t="s">
        <v>563</v>
      </c>
      <c r="E636" s="415" t="s">
        <v>89</v>
      </c>
      <c r="F636" s="86">
        <v>25</v>
      </c>
      <c r="G636" s="86" t="s">
        <v>256</v>
      </c>
      <c r="H636" s="330" t="s">
        <v>98</v>
      </c>
      <c r="I636" s="86" t="s">
        <v>217</v>
      </c>
      <c r="J636" s="86">
        <v>3.1</v>
      </c>
      <c r="K636" s="373">
        <f t="shared" si="55"/>
        <v>0</v>
      </c>
      <c r="L636" s="75" t="s">
        <v>98</v>
      </c>
      <c r="M636" s="75"/>
      <c r="N636" s="76">
        <f t="shared" si="56"/>
        <v>0</v>
      </c>
      <c r="O636" s="76">
        <f t="shared" si="57"/>
        <v>0</v>
      </c>
      <c r="P636" s="77">
        <f>IF(L636="nio",0,IF(L636&gt;0,VLOOKUP(H636,'3-Productie normen'!A:J,VLOOKUP(L636,'3-Productie normen'!$B$33:$C$38,2,FALSE),FALSE)))/VLOOKUP(B636,'2-Kosten per locatie'!$A$12:$C$27,3,FALSE)</f>
        <v>0</v>
      </c>
      <c r="Q636" s="77">
        <f t="shared" si="58"/>
        <v>0</v>
      </c>
      <c r="R636" s="78">
        <f>VLOOKUP(H636,'3-Productie normen'!A:L,12,FALSE)</f>
        <v>0</v>
      </c>
      <c r="S636" s="78"/>
      <c r="U636" s="41">
        <f t="shared" si="59"/>
        <v>0</v>
      </c>
    </row>
    <row r="637" spans="1:21" ht="14.1" customHeight="1">
      <c r="A637" s="54">
        <f t="shared" si="54"/>
        <v>637</v>
      </c>
      <c r="B637" s="72" t="s">
        <v>562</v>
      </c>
      <c r="C637" s="72"/>
      <c r="D637" s="415" t="s">
        <v>563</v>
      </c>
      <c r="E637" s="415" t="s">
        <v>89</v>
      </c>
      <c r="F637" s="86">
        <v>26</v>
      </c>
      <c r="G637" s="86" t="s">
        <v>247</v>
      </c>
      <c r="H637" s="86" t="s">
        <v>247</v>
      </c>
      <c r="I637" s="86" t="s">
        <v>217</v>
      </c>
      <c r="J637" s="86">
        <v>102</v>
      </c>
      <c r="K637" s="373">
        <f t="shared" si="55"/>
        <v>200</v>
      </c>
      <c r="L637" s="75">
        <v>200</v>
      </c>
      <c r="M637" s="75"/>
      <c r="N637" s="76" t="e">
        <f t="shared" si="56"/>
        <v>#DIV/0!</v>
      </c>
      <c r="O637" s="76">
        <f t="shared" si="57"/>
        <v>0</v>
      </c>
      <c r="P637" s="77">
        <f>IF(L637="nio",0,IF(L637&gt;0,VLOOKUP(H637,'3-Productie normen'!A:J,VLOOKUP(L637,'3-Productie normen'!$B$33:$C$38,2,FALSE),FALSE)))/VLOOKUP(B637,'2-Kosten per locatie'!$A$12:$C$27,3,FALSE)</f>
        <v>0</v>
      </c>
      <c r="Q637" s="77">
        <f t="shared" si="58"/>
        <v>0</v>
      </c>
      <c r="R637" s="78" t="str">
        <f>VLOOKUP(H637,'3-Productie normen'!A:L,12,FALSE)</f>
        <v>V</v>
      </c>
      <c r="S637" s="78"/>
      <c r="U637" s="41">
        <f t="shared" si="59"/>
        <v>20400</v>
      </c>
    </row>
    <row r="638" spans="1:21" ht="14.1" customHeight="1">
      <c r="A638" s="54">
        <f t="shared" si="54"/>
        <v>638</v>
      </c>
      <c r="B638" s="72" t="s">
        <v>562</v>
      </c>
      <c r="C638" s="72"/>
      <c r="D638" s="415" t="s">
        <v>563</v>
      </c>
      <c r="E638" s="415" t="s">
        <v>89</v>
      </c>
      <c r="F638" s="86">
        <v>29</v>
      </c>
      <c r="G638" s="86" t="s">
        <v>232</v>
      </c>
      <c r="H638" s="86" t="s">
        <v>232</v>
      </c>
      <c r="I638" s="86" t="s">
        <v>217</v>
      </c>
      <c r="J638" s="86">
        <v>50.1</v>
      </c>
      <c r="K638" s="373">
        <f t="shared" si="55"/>
        <v>200</v>
      </c>
      <c r="L638" s="75">
        <v>200</v>
      </c>
      <c r="M638" s="75"/>
      <c r="N638" s="76" t="e">
        <f t="shared" si="56"/>
        <v>#DIV/0!</v>
      </c>
      <c r="O638" s="76">
        <f t="shared" si="57"/>
        <v>0</v>
      </c>
      <c r="P638" s="77">
        <f>IF(L638="nio",0,IF(L638&gt;0,VLOOKUP(H638,'3-Productie normen'!A:J,VLOOKUP(L638,'3-Productie normen'!$B$33:$C$38,2,FALSE),FALSE)))/VLOOKUP(B638,'2-Kosten per locatie'!$A$12:$C$27,3,FALSE)</f>
        <v>0</v>
      </c>
      <c r="Q638" s="77">
        <f t="shared" si="58"/>
        <v>0</v>
      </c>
      <c r="R638" s="78" t="str">
        <f>VLOOKUP(H638,'3-Productie normen'!A:L,12,FALSE)</f>
        <v>V</v>
      </c>
      <c r="S638" s="78"/>
      <c r="U638" s="41">
        <f t="shared" si="59"/>
        <v>10020</v>
      </c>
    </row>
    <row r="639" spans="1:21" ht="14.1" customHeight="1">
      <c r="A639" s="54">
        <f t="shared" si="54"/>
        <v>639</v>
      </c>
      <c r="B639" s="72" t="s">
        <v>562</v>
      </c>
      <c r="C639" s="72"/>
      <c r="D639" s="415" t="s">
        <v>563</v>
      </c>
      <c r="E639" s="415" t="s">
        <v>89</v>
      </c>
      <c r="F639" s="86">
        <v>29</v>
      </c>
      <c r="G639" s="86" t="s">
        <v>232</v>
      </c>
      <c r="H639" s="86" t="s">
        <v>232</v>
      </c>
      <c r="I639" s="86" t="s">
        <v>217</v>
      </c>
      <c r="J639" s="86">
        <v>50.1</v>
      </c>
      <c r="K639" s="373">
        <f t="shared" si="55"/>
        <v>200</v>
      </c>
      <c r="L639" s="75">
        <v>200</v>
      </c>
      <c r="M639" s="75"/>
      <c r="N639" s="76" t="e">
        <f t="shared" si="56"/>
        <v>#DIV/0!</v>
      </c>
      <c r="O639" s="76">
        <f t="shared" si="57"/>
        <v>0</v>
      </c>
      <c r="P639" s="77">
        <f>IF(L639="nio",0,IF(L639&gt;0,VLOOKUP(H639,'3-Productie normen'!A:J,VLOOKUP(L639,'3-Productie normen'!$B$33:$C$38,2,FALSE),FALSE)))/VLOOKUP(B639,'2-Kosten per locatie'!$A$12:$C$27,3,FALSE)</f>
        <v>0</v>
      </c>
      <c r="Q639" s="77">
        <f t="shared" si="58"/>
        <v>0</v>
      </c>
      <c r="R639" s="78" t="str">
        <f>VLOOKUP(H639,'3-Productie normen'!A:L,12,FALSE)</f>
        <v>V</v>
      </c>
      <c r="S639" s="78"/>
      <c r="U639" s="41">
        <f t="shared" si="59"/>
        <v>10020</v>
      </c>
    </row>
    <row r="640" spans="1:21" ht="14.1" customHeight="1">
      <c r="A640" s="54">
        <f t="shared" si="54"/>
        <v>640</v>
      </c>
      <c r="B640" s="72" t="s">
        <v>562</v>
      </c>
      <c r="C640" s="72"/>
      <c r="D640" s="415" t="s">
        <v>563</v>
      </c>
      <c r="E640" s="415" t="s">
        <v>89</v>
      </c>
      <c r="F640" s="86">
        <v>31</v>
      </c>
      <c r="G640" s="86" t="s">
        <v>232</v>
      </c>
      <c r="H640" s="86" t="s">
        <v>232</v>
      </c>
      <c r="I640" s="86" t="s">
        <v>217</v>
      </c>
      <c r="J640" s="86">
        <v>50</v>
      </c>
      <c r="K640" s="373">
        <f t="shared" si="55"/>
        <v>200</v>
      </c>
      <c r="L640" s="75">
        <v>200</v>
      </c>
      <c r="M640" s="75"/>
      <c r="N640" s="76" t="e">
        <f t="shared" si="56"/>
        <v>#DIV/0!</v>
      </c>
      <c r="O640" s="76">
        <f t="shared" si="57"/>
        <v>0</v>
      </c>
      <c r="P640" s="77">
        <f>IF(L640="nio",0,IF(L640&gt;0,VLOOKUP(H640,'3-Productie normen'!A:J,VLOOKUP(L640,'3-Productie normen'!$B$33:$C$38,2,FALSE),FALSE)))/VLOOKUP(B640,'2-Kosten per locatie'!$A$12:$C$27,3,FALSE)</f>
        <v>0</v>
      </c>
      <c r="Q640" s="77">
        <f t="shared" si="58"/>
        <v>0</v>
      </c>
      <c r="R640" s="78" t="str">
        <f>VLOOKUP(H640,'3-Productie normen'!A:L,12,FALSE)</f>
        <v>V</v>
      </c>
      <c r="S640" s="78"/>
      <c r="U640" s="41">
        <f t="shared" si="59"/>
        <v>10000</v>
      </c>
    </row>
    <row r="641" spans="1:21" ht="14.1" customHeight="1">
      <c r="A641" s="54">
        <f t="shared" si="54"/>
        <v>641</v>
      </c>
      <c r="B641" s="72" t="s">
        <v>562</v>
      </c>
      <c r="C641" s="72"/>
      <c r="D641" s="415" t="s">
        <v>563</v>
      </c>
      <c r="E641" s="415" t="s">
        <v>89</v>
      </c>
      <c r="F641" s="86">
        <v>32</v>
      </c>
      <c r="G641" s="86" t="s">
        <v>232</v>
      </c>
      <c r="H641" s="86" t="s">
        <v>232</v>
      </c>
      <c r="I641" s="86" t="s">
        <v>217</v>
      </c>
      <c r="J641" s="86">
        <v>50</v>
      </c>
      <c r="K641" s="373">
        <f t="shared" si="55"/>
        <v>200</v>
      </c>
      <c r="L641" s="75">
        <v>200</v>
      </c>
      <c r="M641" s="75"/>
      <c r="N641" s="76" t="e">
        <f t="shared" si="56"/>
        <v>#DIV/0!</v>
      </c>
      <c r="O641" s="76">
        <f t="shared" si="57"/>
        <v>0</v>
      </c>
      <c r="P641" s="77">
        <f>IF(L641="nio",0,IF(L641&gt;0,VLOOKUP(H641,'3-Productie normen'!A:J,VLOOKUP(L641,'3-Productie normen'!$B$33:$C$38,2,FALSE),FALSE)))/VLOOKUP(B641,'2-Kosten per locatie'!$A$12:$C$27,3,FALSE)</f>
        <v>0</v>
      </c>
      <c r="Q641" s="77">
        <f t="shared" si="58"/>
        <v>0</v>
      </c>
      <c r="R641" s="78" t="str">
        <f>VLOOKUP(H641,'3-Productie normen'!A:L,12,FALSE)</f>
        <v>V</v>
      </c>
      <c r="S641" s="78"/>
      <c r="U641" s="41">
        <f t="shared" si="59"/>
        <v>10000</v>
      </c>
    </row>
    <row r="642" spans="1:21" ht="14.1" customHeight="1">
      <c r="A642" s="54">
        <f t="shared" si="54"/>
        <v>642</v>
      </c>
      <c r="B642" s="72" t="s">
        <v>562</v>
      </c>
      <c r="C642" s="72"/>
      <c r="D642" s="415" t="s">
        <v>563</v>
      </c>
      <c r="E642" s="415" t="s">
        <v>89</v>
      </c>
      <c r="F642" s="86">
        <v>33</v>
      </c>
      <c r="G642" s="86" t="s">
        <v>256</v>
      </c>
      <c r="H642" s="330" t="s">
        <v>98</v>
      </c>
      <c r="I642" s="86" t="s">
        <v>217</v>
      </c>
      <c r="J642" s="86">
        <v>13.37</v>
      </c>
      <c r="K642" s="373">
        <f t="shared" si="55"/>
        <v>0</v>
      </c>
      <c r="L642" s="75" t="s">
        <v>98</v>
      </c>
      <c r="M642" s="75"/>
      <c r="N642" s="76">
        <f t="shared" si="56"/>
        <v>0</v>
      </c>
      <c r="O642" s="76">
        <f t="shared" si="57"/>
        <v>0</v>
      </c>
      <c r="P642" s="77">
        <f>IF(L642="nio",0,IF(L642&gt;0,VLOOKUP(H642,'3-Productie normen'!A:J,VLOOKUP(L642,'3-Productie normen'!$B$33:$C$38,2,FALSE),FALSE)))/VLOOKUP(B642,'2-Kosten per locatie'!$A$12:$C$27,3,FALSE)</f>
        <v>0</v>
      </c>
      <c r="Q642" s="77">
        <f t="shared" si="58"/>
        <v>0</v>
      </c>
      <c r="R642" s="78">
        <f>VLOOKUP(H642,'3-Productie normen'!A:L,12,FALSE)</f>
        <v>0</v>
      </c>
      <c r="S642" s="78"/>
      <c r="U642" s="41">
        <f t="shared" si="59"/>
        <v>0</v>
      </c>
    </row>
    <row r="643" spans="1:21" ht="14.1" customHeight="1">
      <c r="A643" s="54">
        <f t="shared" ref="A643:A706" si="60">A642+1</f>
        <v>643</v>
      </c>
      <c r="B643" s="72" t="s">
        <v>562</v>
      </c>
      <c r="C643" s="72"/>
      <c r="D643" s="415" t="s">
        <v>563</v>
      </c>
      <c r="E643" s="415" t="s">
        <v>89</v>
      </c>
      <c r="F643" s="86">
        <v>34</v>
      </c>
      <c r="G643" s="86" t="s">
        <v>564</v>
      </c>
      <c r="H643" s="330" t="s">
        <v>98</v>
      </c>
      <c r="I643" s="86" t="s">
        <v>217</v>
      </c>
      <c r="J643" s="86">
        <v>15.71</v>
      </c>
      <c r="K643" s="373">
        <f t="shared" si="55"/>
        <v>0</v>
      </c>
      <c r="L643" s="75" t="s">
        <v>98</v>
      </c>
      <c r="M643" s="75"/>
      <c r="N643" s="76">
        <f t="shared" si="56"/>
        <v>0</v>
      </c>
      <c r="O643" s="76">
        <f t="shared" si="57"/>
        <v>0</v>
      </c>
      <c r="P643" s="77">
        <f>IF(L643="nio",0,IF(L643&gt;0,VLOOKUP(H643,'3-Productie normen'!A:J,VLOOKUP(L643,'3-Productie normen'!$B$33:$C$38,2,FALSE),FALSE)))/VLOOKUP(B643,'2-Kosten per locatie'!$A$12:$C$27,3,FALSE)</f>
        <v>0</v>
      </c>
      <c r="Q643" s="77">
        <f t="shared" si="58"/>
        <v>0</v>
      </c>
      <c r="R643" s="78">
        <f>VLOOKUP(H643,'3-Productie normen'!A:L,12,FALSE)</f>
        <v>0</v>
      </c>
      <c r="S643" s="78"/>
      <c r="U643" s="41">
        <f t="shared" si="59"/>
        <v>0</v>
      </c>
    </row>
    <row r="644" spans="1:21" ht="14.1" customHeight="1">
      <c r="A644" s="54">
        <f t="shared" si="60"/>
        <v>644</v>
      </c>
      <c r="B644" s="72" t="s">
        <v>562</v>
      </c>
      <c r="C644" s="72"/>
      <c r="D644" s="415" t="s">
        <v>563</v>
      </c>
      <c r="E644" s="415"/>
      <c r="F644" s="86">
        <v>36</v>
      </c>
      <c r="G644" s="86" t="s">
        <v>565</v>
      </c>
      <c r="H644" s="86" t="s">
        <v>230</v>
      </c>
      <c r="I644" s="86" t="s">
        <v>217</v>
      </c>
      <c r="J644" s="86">
        <v>6.15</v>
      </c>
      <c r="K644" s="373">
        <f t="shared" si="55"/>
        <v>200</v>
      </c>
      <c r="L644" s="75">
        <v>200</v>
      </c>
      <c r="M644" s="75"/>
      <c r="N644" s="76" t="e">
        <f t="shared" si="56"/>
        <v>#DIV/0!</v>
      </c>
      <c r="O644" s="76">
        <f t="shared" si="57"/>
        <v>0</v>
      </c>
      <c r="P644" s="77">
        <f>IF(L644="nio",0,IF(L644&gt;0,VLOOKUP(H644,'3-Productie normen'!A:J,VLOOKUP(L644,'3-Productie normen'!$B$33:$C$38,2,FALSE),FALSE)))/VLOOKUP(B644,'2-Kosten per locatie'!$A$12:$C$27,3,FALSE)</f>
        <v>0</v>
      </c>
      <c r="Q644" s="77">
        <f t="shared" si="58"/>
        <v>0</v>
      </c>
      <c r="R644" s="78" t="str">
        <f>VLOOKUP(H644,'3-Productie normen'!A:L,12,FALSE)</f>
        <v>V</v>
      </c>
      <c r="S644" s="78"/>
      <c r="U644" s="41">
        <f t="shared" si="59"/>
        <v>1230</v>
      </c>
    </row>
    <row r="645" spans="1:21" ht="14.1" customHeight="1">
      <c r="A645" s="54">
        <f t="shared" si="60"/>
        <v>645</v>
      </c>
      <c r="B645" s="72" t="s">
        <v>562</v>
      </c>
      <c r="C645" s="72"/>
      <c r="D645" s="415" t="s">
        <v>563</v>
      </c>
      <c r="E645" s="415">
        <v>1</v>
      </c>
      <c r="F645" s="86">
        <v>37</v>
      </c>
      <c r="G645" s="86" t="s">
        <v>252</v>
      </c>
      <c r="H645" s="86" t="s">
        <v>230</v>
      </c>
      <c r="I645" s="86" t="s">
        <v>217</v>
      </c>
      <c r="J645" s="86">
        <v>63.4</v>
      </c>
      <c r="K645" s="373">
        <f t="shared" si="55"/>
        <v>200</v>
      </c>
      <c r="L645" s="75">
        <v>200</v>
      </c>
      <c r="M645" s="75"/>
      <c r="N645" s="76" t="e">
        <f t="shared" si="56"/>
        <v>#DIV/0!</v>
      </c>
      <c r="O645" s="76">
        <f t="shared" si="57"/>
        <v>0</v>
      </c>
      <c r="P645" s="77">
        <f>IF(L645="nio",0,IF(L645&gt;0,VLOOKUP(H645,'3-Productie normen'!A:J,VLOOKUP(L645,'3-Productie normen'!$B$33:$C$38,2,FALSE),FALSE)))/VLOOKUP(B645,'2-Kosten per locatie'!$A$12:$C$27,3,FALSE)</f>
        <v>0</v>
      </c>
      <c r="Q645" s="77">
        <f t="shared" si="58"/>
        <v>0</v>
      </c>
      <c r="R645" s="78" t="str">
        <f>VLOOKUP(H645,'3-Productie normen'!A:L,12,FALSE)</f>
        <v>V</v>
      </c>
      <c r="S645" s="78"/>
      <c r="U645" s="41">
        <f t="shared" si="59"/>
        <v>12680</v>
      </c>
    </row>
    <row r="646" spans="1:21" ht="14.1" customHeight="1">
      <c r="A646" s="54">
        <f t="shared" si="60"/>
        <v>646</v>
      </c>
      <c r="B646" s="72" t="s">
        <v>562</v>
      </c>
      <c r="C646" s="72"/>
      <c r="D646" s="415" t="s">
        <v>563</v>
      </c>
      <c r="E646" s="415">
        <v>1</v>
      </c>
      <c r="F646" s="86">
        <v>38</v>
      </c>
      <c r="G646" s="86" t="s">
        <v>17</v>
      </c>
      <c r="H646" s="86" t="s">
        <v>17</v>
      </c>
      <c r="I646" s="86" t="s">
        <v>254</v>
      </c>
      <c r="J646" s="86">
        <v>3.7</v>
      </c>
      <c r="K646" s="373">
        <f t="shared" si="55"/>
        <v>200</v>
      </c>
      <c r="L646" s="75">
        <v>200</v>
      </c>
      <c r="M646" s="75"/>
      <c r="N646" s="76" t="e">
        <f t="shared" si="56"/>
        <v>#DIV/0!</v>
      </c>
      <c r="O646" s="76">
        <f t="shared" si="57"/>
        <v>0</v>
      </c>
      <c r="P646" s="77">
        <f>IF(L646="nio",0,IF(L646&gt;0,VLOOKUP(H646,'3-Productie normen'!A:J,VLOOKUP(L646,'3-Productie normen'!$B$33:$C$38,2,FALSE),FALSE)))/VLOOKUP(B646,'2-Kosten per locatie'!$A$12:$C$27,3,FALSE)</f>
        <v>0</v>
      </c>
      <c r="Q646" s="77">
        <f t="shared" si="58"/>
        <v>0</v>
      </c>
      <c r="R646" s="78" t="str">
        <f>VLOOKUP(H646,'3-Productie normen'!A:L,12,FALSE)</f>
        <v>V</v>
      </c>
      <c r="S646" s="78"/>
      <c r="U646" s="41">
        <f t="shared" si="59"/>
        <v>740</v>
      </c>
    </row>
    <row r="647" spans="1:21" ht="14.1" customHeight="1">
      <c r="A647" s="54">
        <f t="shared" si="60"/>
        <v>647</v>
      </c>
      <c r="B647" s="72" t="s">
        <v>562</v>
      </c>
      <c r="C647" s="72"/>
      <c r="D647" s="416" t="s">
        <v>563</v>
      </c>
      <c r="E647" s="416">
        <v>1</v>
      </c>
      <c r="F647" s="89">
        <v>39</v>
      </c>
      <c r="G647" s="89" t="s">
        <v>17</v>
      </c>
      <c r="H647" s="89" t="s">
        <v>17</v>
      </c>
      <c r="I647" s="89" t="s">
        <v>254</v>
      </c>
      <c r="J647" s="89">
        <v>4.3</v>
      </c>
      <c r="K647" s="373">
        <f t="shared" si="55"/>
        <v>200</v>
      </c>
      <c r="L647" s="75">
        <v>200</v>
      </c>
      <c r="M647" s="75"/>
      <c r="N647" s="76" t="e">
        <f t="shared" si="56"/>
        <v>#DIV/0!</v>
      </c>
      <c r="O647" s="76">
        <f t="shared" si="57"/>
        <v>0</v>
      </c>
      <c r="P647" s="77">
        <f>IF(L647="nio",0,IF(L647&gt;0,VLOOKUP(H647,'3-Productie normen'!A:J,VLOOKUP(L647,'3-Productie normen'!$B$33:$C$38,2,FALSE),FALSE)))/VLOOKUP(B647,'2-Kosten per locatie'!$A$12:$C$27,3,FALSE)</f>
        <v>0</v>
      </c>
      <c r="Q647" s="77">
        <f t="shared" si="58"/>
        <v>0</v>
      </c>
      <c r="R647" s="78" t="str">
        <f>VLOOKUP(H647,'3-Productie normen'!A:L,12,FALSE)</f>
        <v>V</v>
      </c>
      <c r="S647" s="78"/>
      <c r="U647" s="41">
        <f t="shared" si="59"/>
        <v>860</v>
      </c>
    </row>
    <row r="648" spans="1:21" ht="14.1" customHeight="1">
      <c r="A648" s="54">
        <f t="shared" si="60"/>
        <v>648</v>
      </c>
      <c r="B648" s="72" t="s">
        <v>562</v>
      </c>
      <c r="C648" s="72"/>
      <c r="D648" s="416" t="s">
        <v>563</v>
      </c>
      <c r="E648" s="416">
        <v>1</v>
      </c>
      <c r="F648" s="89">
        <v>40</v>
      </c>
      <c r="G648" s="89" t="s">
        <v>17</v>
      </c>
      <c r="H648" s="89" t="s">
        <v>17</v>
      </c>
      <c r="I648" s="89" t="s">
        <v>254</v>
      </c>
      <c r="J648" s="89">
        <v>4.3</v>
      </c>
      <c r="K648" s="373">
        <f t="shared" si="55"/>
        <v>200</v>
      </c>
      <c r="L648" s="75">
        <v>200</v>
      </c>
      <c r="M648" s="75"/>
      <c r="N648" s="76" t="e">
        <f t="shared" si="56"/>
        <v>#DIV/0!</v>
      </c>
      <c r="O648" s="76">
        <f t="shared" si="57"/>
        <v>0</v>
      </c>
      <c r="P648" s="77">
        <f>IF(L648="nio",0,IF(L648&gt;0,VLOOKUP(H648,'3-Productie normen'!A:J,VLOOKUP(L648,'3-Productie normen'!$B$33:$C$38,2,FALSE),FALSE)))/VLOOKUP(B648,'2-Kosten per locatie'!$A$12:$C$27,3,FALSE)</f>
        <v>0</v>
      </c>
      <c r="Q648" s="77">
        <f t="shared" si="58"/>
        <v>0</v>
      </c>
      <c r="R648" s="78" t="str">
        <f>VLOOKUP(H648,'3-Productie normen'!A:L,12,FALSE)</f>
        <v>V</v>
      </c>
      <c r="S648" s="78"/>
      <c r="U648" s="41">
        <f t="shared" si="59"/>
        <v>860</v>
      </c>
    </row>
    <row r="649" spans="1:21" ht="14.1" customHeight="1">
      <c r="A649" s="54">
        <f t="shared" si="60"/>
        <v>649</v>
      </c>
      <c r="B649" s="72" t="s">
        <v>562</v>
      </c>
      <c r="C649" s="72"/>
      <c r="D649" s="416" t="s">
        <v>563</v>
      </c>
      <c r="E649" s="416">
        <v>1</v>
      </c>
      <c r="F649" s="89">
        <v>41</v>
      </c>
      <c r="G649" s="89" t="s">
        <v>256</v>
      </c>
      <c r="H649" s="330" t="s">
        <v>98</v>
      </c>
      <c r="I649" s="89" t="s">
        <v>217</v>
      </c>
      <c r="J649" s="89">
        <v>2.8</v>
      </c>
      <c r="K649" s="373">
        <f t="shared" si="55"/>
        <v>0</v>
      </c>
      <c r="L649" s="75" t="s">
        <v>98</v>
      </c>
      <c r="M649" s="75"/>
      <c r="N649" s="76">
        <f t="shared" si="56"/>
        <v>0</v>
      </c>
      <c r="O649" s="76">
        <f t="shared" si="57"/>
        <v>0</v>
      </c>
      <c r="P649" s="77">
        <f>IF(L649="nio",0,IF(L649&gt;0,VLOOKUP(H649,'3-Productie normen'!A:J,VLOOKUP(L649,'3-Productie normen'!$B$33:$C$38,2,FALSE),FALSE)))/VLOOKUP(B649,'2-Kosten per locatie'!$A$12:$C$27,3,FALSE)</f>
        <v>0</v>
      </c>
      <c r="Q649" s="77">
        <f t="shared" si="58"/>
        <v>0</v>
      </c>
      <c r="R649" s="78">
        <f>VLOOKUP(H649,'3-Productie normen'!A:L,12,FALSE)</f>
        <v>0</v>
      </c>
      <c r="S649" s="78"/>
      <c r="U649" s="41">
        <f t="shared" si="59"/>
        <v>0</v>
      </c>
    </row>
    <row r="650" spans="1:21" ht="14.1" customHeight="1">
      <c r="A650" s="54">
        <f t="shared" si="60"/>
        <v>650</v>
      </c>
      <c r="B650" s="72" t="s">
        <v>562</v>
      </c>
      <c r="C650" s="72"/>
      <c r="D650" s="416" t="s">
        <v>563</v>
      </c>
      <c r="E650" s="416">
        <v>1</v>
      </c>
      <c r="F650" s="89">
        <v>42</v>
      </c>
      <c r="G650" s="89" t="s">
        <v>17</v>
      </c>
      <c r="H650" s="89" t="s">
        <v>17</v>
      </c>
      <c r="I650" s="89" t="s">
        <v>254</v>
      </c>
      <c r="J650" s="89">
        <v>3.85</v>
      </c>
      <c r="K650" s="373">
        <f t="shared" ref="K650:K713" si="61">SUM(L650:M650)</f>
        <v>200</v>
      </c>
      <c r="L650" s="75">
        <v>200</v>
      </c>
      <c r="M650" s="75"/>
      <c r="N650" s="76" t="e">
        <f t="shared" ref="N650:N713" si="62">IF(L650="nio",0,IF(L650&gt;0,L650*J650/P650,0))</f>
        <v>#DIV/0!</v>
      </c>
      <c r="O650" s="76">
        <f t="shared" ref="O650:O713" si="63">IF(M650&gt;0,M650*J650/Q650,0)</f>
        <v>0</v>
      </c>
      <c r="P650" s="77">
        <f>IF(L650="nio",0,IF(L650&gt;0,VLOOKUP(H650,'3-Productie normen'!A:J,VLOOKUP(L650,'3-Productie normen'!$B$33:$C$38,2,FALSE),FALSE)))/VLOOKUP(B650,'2-Kosten per locatie'!$A$12:$C$27,3,FALSE)</f>
        <v>0</v>
      </c>
      <c r="Q650" s="77">
        <f t="shared" ref="Q650:Q713" si="64">IF(M650&gt;0,P650*$Q$8,0)</f>
        <v>0</v>
      </c>
      <c r="R650" s="78" t="str">
        <f>VLOOKUP(H650,'3-Productie normen'!A:L,12,FALSE)</f>
        <v>V</v>
      </c>
      <c r="S650" s="78"/>
      <c r="U650" s="41">
        <f t="shared" ref="U650:U713" si="65">K650*J650</f>
        <v>770</v>
      </c>
    </row>
    <row r="651" spans="1:21" ht="14.1" customHeight="1">
      <c r="A651" s="54">
        <f t="shared" si="60"/>
        <v>651</v>
      </c>
      <c r="B651" s="72" t="s">
        <v>562</v>
      </c>
      <c r="C651" s="72"/>
      <c r="D651" s="416" t="s">
        <v>563</v>
      </c>
      <c r="E651" s="416">
        <v>1</v>
      </c>
      <c r="F651" s="89">
        <v>43</v>
      </c>
      <c r="G651" s="89" t="s">
        <v>232</v>
      </c>
      <c r="H651" s="89" t="s">
        <v>232</v>
      </c>
      <c r="I651" s="89" t="s">
        <v>217</v>
      </c>
      <c r="J651" s="89">
        <v>50.1</v>
      </c>
      <c r="K651" s="373">
        <f t="shared" si="61"/>
        <v>200</v>
      </c>
      <c r="L651" s="75">
        <v>200</v>
      </c>
      <c r="M651" s="75"/>
      <c r="N651" s="76" t="e">
        <f t="shared" si="62"/>
        <v>#DIV/0!</v>
      </c>
      <c r="O651" s="76">
        <f t="shared" si="63"/>
        <v>0</v>
      </c>
      <c r="P651" s="77">
        <f>IF(L651="nio",0,IF(L651&gt;0,VLOOKUP(H651,'3-Productie normen'!A:J,VLOOKUP(L651,'3-Productie normen'!$B$33:$C$38,2,FALSE),FALSE)))/VLOOKUP(B651,'2-Kosten per locatie'!$A$12:$C$27,3,FALSE)</f>
        <v>0</v>
      </c>
      <c r="Q651" s="77">
        <f t="shared" si="64"/>
        <v>0</v>
      </c>
      <c r="R651" s="78" t="str">
        <f>VLOOKUP(H651,'3-Productie normen'!A:L,12,FALSE)</f>
        <v>V</v>
      </c>
      <c r="S651" s="78"/>
      <c r="U651" s="41">
        <f t="shared" si="65"/>
        <v>10020</v>
      </c>
    </row>
    <row r="652" spans="1:21" ht="14.1" customHeight="1">
      <c r="A652" s="54">
        <f t="shared" si="60"/>
        <v>652</v>
      </c>
      <c r="B652" s="72" t="s">
        <v>562</v>
      </c>
      <c r="C652" s="72"/>
      <c r="D652" s="416" t="s">
        <v>563</v>
      </c>
      <c r="E652" s="416">
        <v>1</v>
      </c>
      <c r="F652" s="89">
        <v>44</v>
      </c>
      <c r="G652" s="89" t="s">
        <v>232</v>
      </c>
      <c r="H652" s="89" t="s">
        <v>232</v>
      </c>
      <c r="I652" s="89" t="s">
        <v>217</v>
      </c>
      <c r="J652" s="89">
        <v>50.1</v>
      </c>
      <c r="K652" s="373">
        <f t="shared" si="61"/>
        <v>200</v>
      </c>
      <c r="L652" s="75">
        <v>200</v>
      </c>
      <c r="M652" s="75"/>
      <c r="N652" s="76" t="e">
        <f t="shared" si="62"/>
        <v>#DIV/0!</v>
      </c>
      <c r="O652" s="76">
        <f t="shared" si="63"/>
        <v>0</v>
      </c>
      <c r="P652" s="77">
        <f>IF(L652="nio",0,IF(L652&gt;0,VLOOKUP(H652,'3-Productie normen'!A:J,VLOOKUP(L652,'3-Productie normen'!$B$33:$C$38,2,FALSE),FALSE)))/VLOOKUP(B652,'2-Kosten per locatie'!$A$12:$C$27,3,FALSE)</f>
        <v>0</v>
      </c>
      <c r="Q652" s="77">
        <f t="shared" si="64"/>
        <v>0</v>
      </c>
      <c r="R652" s="78" t="str">
        <f>VLOOKUP(H652,'3-Productie normen'!A:L,12,FALSE)</f>
        <v>V</v>
      </c>
      <c r="S652" s="78"/>
      <c r="U652" s="41">
        <f t="shared" si="65"/>
        <v>10020</v>
      </c>
    </row>
    <row r="653" spans="1:21" ht="14.1" customHeight="1">
      <c r="A653" s="54">
        <f t="shared" si="60"/>
        <v>653</v>
      </c>
      <c r="B653" s="72" t="s">
        <v>562</v>
      </c>
      <c r="C653" s="72"/>
      <c r="D653" s="416" t="s">
        <v>563</v>
      </c>
      <c r="E653" s="416">
        <v>1</v>
      </c>
      <c r="F653" s="89">
        <v>45</v>
      </c>
      <c r="G653" s="89" t="s">
        <v>252</v>
      </c>
      <c r="H653" s="89" t="s">
        <v>230</v>
      </c>
      <c r="I653" s="89" t="s">
        <v>217</v>
      </c>
      <c r="J653" s="89">
        <v>14.92</v>
      </c>
      <c r="K653" s="373">
        <f t="shared" si="61"/>
        <v>200</v>
      </c>
      <c r="L653" s="75">
        <v>200</v>
      </c>
      <c r="M653" s="75"/>
      <c r="N653" s="76" t="e">
        <f t="shared" si="62"/>
        <v>#DIV/0!</v>
      </c>
      <c r="O653" s="76">
        <f t="shared" si="63"/>
        <v>0</v>
      </c>
      <c r="P653" s="77">
        <f>IF(L653="nio",0,IF(L653&gt;0,VLOOKUP(H653,'3-Productie normen'!A:J,VLOOKUP(L653,'3-Productie normen'!$B$33:$C$38,2,FALSE),FALSE)))/VLOOKUP(B653,'2-Kosten per locatie'!$A$12:$C$27,3,FALSE)</f>
        <v>0</v>
      </c>
      <c r="Q653" s="77">
        <f t="shared" si="64"/>
        <v>0</v>
      </c>
      <c r="R653" s="78" t="str">
        <f>VLOOKUP(H653,'3-Productie normen'!A:L,12,FALSE)</f>
        <v>V</v>
      </c>
      <c r="S653" s="78"/>
      <c r="U653" s="41">
        <f t="shared" si="65"/>
        <v>2984</v>
      </c>
    </row>
    <row r="654" spans="1:21" ht="14.1" customHeight="1">
      <c r="A654" s="54">
        <f t="shared" si="60"/>
        <v>654</v>
      </c>
      <c r="B654" s="72" t="s">
        <v>562</v>
      </c>
      <c r="C654" s="72"/>
      <c r="D654" s="416" t="s">
        <v>563</v>
      </c>
      <c r="E654" s="416">
        <v>1</v>
      </c>
      <c r="F654" s="89">
        <v>46</v>
      </c>
      <c r="G654" s="89" t="s">
        <v>232</v>
      </c>
      <c r="H654" s="330" t="s">
        <v>98</v>
      </c>
      <c r="I654" s="89" t="s">
        <v>217</v>
      </c>
      <c r="J654" s="89">
        <v>52.4</v>
      </c>
      <c r="K654" s="373">
        <f t="shared" si="61"/>
        <v>0</v>
      </c>
      <c r="L654" s="75" t="s">
        <v>98</v>
      </c>
      <c r="M654" s="75"/>
      <c r="N654" s="76">
        <f t="shared" si="62"/>
        <v>0</v>
      </c>
      <c r="O654" s="76">
        <f t="shared" si="63"/>
        <v>0</v>
      </c>
      <c r="P654" s="77">
        <f>IF(L654="nio",0,IF(L654&gt;0,VLOOKUP(H654,'3-Productie normen'!A:J,VLOOKUP(L654,'3-Productie normen'!$B$33:$C$38,2,FALSE),FALSE)))/VLOOKUP(B654,'2-Kosten per locatie'!$A$12:$C$27,3,FALSE)</f>
        <v>0</v>
      </c>
      <c r="Q654" s="77">
        <f t="shared" si="64"/>
        <v>0</v>
      </c>
      <c r="R654" s="78">
        <f>VLOOKUP(H654,'3-Productie normen'!A:L,12,FALSE)</f>
        <v>0</v>
      </c>
      <c r="S654" s="78"/>
      <c r="U654" s="41">
        <f t="shared" si="65"/>
        <v>0</v>
      </c>
    </row>
    <row r="655" spans="1:21" ht="14.1" customHeight="1">
      <c r="A655" s="54">
        <f t="shared" si="60"/>
        <v>655</v>
      </c>
      <c r="B655" s="72" t="s">
        <v>562</v>
      </c>
      <c r="C655" s="72"/>
      <c r="D655" s="416" t="s">
        <v>563</v>
      </c>
      <c r="E655" s="416">
        <v>1</v>
      </c>
      <c r="F655" s="89">
        <v>47</v>
      </c>
      <c r="G655" s="89" t="s">
        <v>17</v>
      </c>
      <c r="H655" s="330" t="s">
        <v>98</v>
      </c>
      <c r="I655" s="89" t="s">
        <v>254</v>
      </c>
      <c r="J655" s="89">
        <v>2.8</v>
      </c>
      <c r="K655" s="373">
        <f t="shared" si="61"/>
        <v>0</v>
      </c>
      <c r="L655" s="75" t="s">
        <v>98</v>
      </c>
      <c r="M655" s="75"/>
      <c r="N655" s="76">
        <f t="shared" si="62"/>
        <v>0</v>
      </c>
      <c r="O655" s="76">
        <f t="shared" si="63"/>
        <v>0</v>
      </c>
      <c r="P655" s="77">
        <f>IF(L655="nio",0,IF(L655&gt;0,VLOOKUP(H655,'3-Productie normen'!A:J,VLOOKUP(L655,'3-Productie normen'!$B$33:$C$38,2,FALSE),FALSE)))/VLOOKUP(B655,'2-Kosten per locatie'!$A$12:$C$27,3,FALSE)</f>
        <v>0</v>
      </c>
      <c r="Q655" s="77">
        <f t="shared" si="64"/>
        <v>0</v>
      </c>
      <c r="R655" s="78">
        <f>VLOOKUP(H655,'3-Productie normen'!A:L,12,FALSE)</f>
        <v>0</v>
      </c>
      <c r="S655" s="78"/>
      <c r="U655" s="41">
        <f t="shared" si="65"/>
        <v>0</v>
      </c>
    </row>
    <row r="656" spans="1:21" ht="14.1" customHeight="1">
      <c r="A656" s="54">
        <f t="shared" si="60"/>
        <v>656</v>
      </c>
      <c r="B656" s="72" t="s">
        <v>562</v>
      </c>
      <c r="C656" s="72"/>
      <c r="D656" s="416" t="s">
        <v>563</v>
      </c>
      <c r="E656" s="416">
        <v>1</v>
      </c>
      <c r="F656" s="89">
        <v>48</v>
      </c>
      <c r="G656" s="89" t="s">
        <v>256</v>
      </c>
      <c r="H656" s="330" t="s">
        <v>98</v>
      </c>
      <c r="I656" s="89" t="s">
        <v>217</v>
      </c>
      <c r="J656" s="89">
        <v>7.4</v>
      </c>
      <c r="K656" s="373">
        <f t="shared" si="61"/>
        <v>0</v>
      </c>
      <c r="L656" s="75" t="s">
        <v>98</v>
      </c>
      <c r="M656" s="75"/>
      <c r="N656" s="76">
        <f t="shared" si="62"/>
        <v>0</v>
      </c>
      <c r="O656" s="76">
        <f t="shared" si="63"/>
        <v>0</v>
      </c>
      <c r="P656" s="77">
        <f>IF(L656="nio",0,IF(L656&gt;0,VLOOKUP(H656,'3-Productie normen'!A:J,VLOOKUP(L656,'3-Productie normen'!$B$33:$C$38,2,FALSE),FALSE)))/VLOOKUP(B656,'2-Kosten per locatie'!$A$12:$C$27,3,FALSE)</f>
        <v>0</v>
      </c>
      <c r="Q656" s="77">
        <f t="shared" si="64"/>
        <v>0</v>
      </c>
      <c r="R656" s="78">
        <f>VLOOKUP(H656,'3-Productie normen'!A:L,12,FALSE)</f>
        <v>0</v>
      </c>
      <c r="S656" s="78"/>
      <c r="U656" s="41">
        <f t="shared" si="65"/>
        <v>0</v>
      </c>
    </row>
    <row r="657" spans="1:21" ht="14.1" customHeight="1">
      <c r="A657" s="54">
        <f t="shared" si="60"/>
        <v>657</v>
      </c>
      <c r="B657" s="72" t="s">
        <v>562</v>
      </c>
      <c r="C657" s="72"/>
      <c r="D657" s="416" t="s">
        <v>563</v>
      </c>
      <c r="E657" s="416">
        <v>1</v>
      </c>
      <c r="F657" s="89">
        <v>49</v>
      </c>
      <c r="G657" s="89" t="s">
        <v>169</v>
      </c>
      <c r="H657" s="330" t="s">
        <v>98</v>
      </c>
      <c r="I657" s="89" t="s">
        <v>217</v>
      </c>
      <c r="J657" s="89">
        <v>8</v>
      </c>
      <c r="K657" s="373">
        <f t="shared" si="61"/>
        <v>0</v>
      </c>
      <c r="L657" s="75" t="s">
        <v>98</v>
      </c>
      <c r="M657" s="75"/>
      <c r="N657" s="76">
        <f t="shared" si="62"/>
        <v>0</v>
      </c>
      <c r="O657" s="76">
        <f t="shared" si="63"/>
        <v>0</v>
      </c>
      <c r="P657" s="77">
        <f>IF(L657="nio",0,IF(L657&gt;0,VLOOKUP(H657,'3-Productie normen'!A:J,VLOOKUP(L657,'3-Productie normen'!$B$33:$C$38,2,FALSE),FALSE)))/VLOOKUP(B657,'2-Kosten per locatie'!$A$12:$C$27,3,FALSE)</f>
        <v>0</v>
      </c>
      <c r="Q657" s="77">
        <f t="shared" si="64"/>
        <v>0</v>
      </c>
      <c r="R657" s="78">
        <f>VLOOKUP(H657,'3-Productie normen'!A:L,12,FALSE)</f>
        <v>0</v>
      </c>
      <c r="S657" s="78"/>
      <c r="U657" s="41">
        <f t="shared" si="65"/>
        <v>0</v>
      </c>
    </row>
    <row r="658" spans="1:21" ht="14.1" customHeight="1">
      <c r="A658" s="54">
        <f t="shared" si="60"/>
        <v>658</v>
      </c>
      <c r="B658" s="72" t="s">
        <v>562</v>
      </c>
      <c r="C658" s="72"/>
      <c r="D658" s="416" t="s">
        <v>563</v>
      </c>
      <c r="E658" s="416">
        <v>1</v>
      </c>
      <c r="F658" s="89">
        <v>50</v>
      </c>
      <c r="G658" s="89" t="s">
        <v>169</v>
      </c>
      <c r="H658" s="89" t="s">
        <v>169</v>
      </c>
      <c r="I658" s="89" t="s">
        <v>217</v>
      </c>
      <c r="J658" s="89">
        <v>18.2</v>
      </c>
      <c r="K658" s="373">
        <f t="shared" si="61"/>
        <v>80</v>
      </c>
      <c r="L658" s="75">
        <v>80</v>
      </c>
      <c r="M658" s="75"/>
      <c r="N658" s="76" t="e">
        <f t="shared" si="62"/>
        <v>#DIV/0!</v>
      </c>
      <c r="O658" s="76">
        <f t="shared" si="63"/>
        <v>0</v>
      </c>
      <c r="P658" s="77">
        <f>IF(L658="nio",0,IF(L658&gt;0,VLOOKUP(H658,'3-Productie normen'!A:J,VLOOKUP(L658,'3-Productie normen'!$B$33:$C$38,2,FALSE),FALSE)))/VLOOKUP(B658,'2-Kosten per locatie'!$A$12:$C$27,3,FALSE)</f>
        <v>0</v>
      </c>
      <c r="Q658" s="77">
        <f t="shared" si="64"/>
        <v>0</v>
      </c>
      <c r="R658" s="78" t="str">
        <f>VLOOKUP(H658,'3-Productie normen'!A:L,12,FALSE)</f>
        <v>B</v>
      </c>
      <c r="S658" s="78"/>
      <c r="U658" s="41">
        <f t="shared" si="65"/>
        <v>1456</v>
      </c>
    </row>
    <row r="659" spans="1:21" ht="14.1" customHeight="1">
      <c r="A659" s="54">
        <f t="shared" si="60"/>
        <v>659</v>
      </c>
      <c r="B659" s="72" t="s">
        <v>562</v>
      </c>
      <c r="C659" s="72"/>
      <c r="D659" s="416" t="s">
        <v>563</v>
      </c>
      <c r="E659" s="416">
        <v>1</v>
      </c>
      <c r="F659" s="89">
        <v>51</v>
      </c>
      <c r="G659" s="89" t="s">
        <v>240</v>
      </c>
      <c r="H659" s="89" t="s">
        <v>240</v>
      </c>
      <c r="I659" s="89" t="s">
        <v>217</v>
      </c>
      <c r="J659" s="89">
        <v>50.1</v>
      </c>
      <c r="K659" s="373">
        <f t="shared" si="61"/>
        <v>200</v>
      </c>
      <c r="L659" s="75">
        <v>200</v>
      </c>
      <c r="M659" s="75"/>
      <c r="N659" s="76" t="e">
        <f t="shared" si="62"/>
        <v>#DIV/0!</v>
      </c>
      <c r="O659" s="76">
        <f t="shared" si="63"/>
        <v>0</v>
      </c>
      <c r="P659" s="77">
        <f>IF(L659="nio",0,IF(L659&gt;0,VLOOKUP(H659,'3-Productie normen'!A:J,VLOOKUP(L659,'3-Productie normen'!$B$33:$C$38,2,FALSE),FALSE)))/VLOOKUP(B659,'2-Kosten per locatie'!$A$12:$C$27,3,FALSE)</f>
        <v>0</v>
      </c>
      <c r="Q659" s="77">
        <f t="shared" si="64"/>
        <v>0</v>
      </c>
      <c r="R659" s="78" t="str">
        <f>VLOOKUP(H659,'3-Productie normen'!A:L,12,FALSE)</f>
        <v>V</v>
      </c>
      <c r="S659" s="78"/>
      <c r="U659" s="41">
        <f t="shared" si="65"/>
        <v>10020</v>
      </c>
    </row>
    <row r="660" spans="1:21" ht="14.1" customHeight="1">
      <c r="A660" s="54">
        <f t="shared" si="60"/>
        <v>660</v>
      </c>
      <c r="B660" s="72" t="s">
        <v>562</v>
      </c>
      <c r="C660" s="72"/>
      <c r="D660" s="416" t="s">
        <v>563</v>
      </c>
      <c r="E660" s="416"/>
      <c r="F660" s="89">
        <v>52</v>
      </c>
      <c r="G660" s="89" t="s">
        <v>240</v>
      </c>
      <c r="H660" s="89" t="s">
        <v>240</v>
      </c>
      <c r="I660" s="89" t="s">
        <v>217</v>
      </c>
      <c r="J660" s="89">
        <v>50.1</v>
      </c>
      <c r="K660" s="373">
        <f t="shared" si="61"/>
        <v>200</v>
      </c>
      <c r="L660" s="75">
        <v>200</v>
      </c>
      <c r="M660" s="75"/>
      <c r="N660" s="76" t="e">
        <f t="shared" si="62"/>
        <v>#DIV/0!</v>
      </c>
      <c r="O660" s="76">
        <f t="shared" si="63"/>
        <v>0</v>
      </c>
      <c r="P660" s="77">
        <f>IF(L660="nio",0,IF(L660&gt;0,VLOOKUP(H660,'3-Productie normen'!A:J,VLOOKUP(L660,'3-Productie normen'!$B$33:$C$38,2,FALSE),FALSE)))/VLOOKUP(B660,'2-Kosten per locatie'!$A$12:$C$27,3,FALSE)</f>
        <v>0</v>
      </c>
      <c r="Q660" s="77">
        <f t="shared" si="64"/>
        <v>0</v>
      </c>
      <c r="R660" s="78" t="str">
        <f>VLOOKUP(H660,'3-Productie normen'!A:L,12,FALSE)</f>
        <v>V</v>
      </c>
      <c r="S660" s="78"/>
      <c r="U660" s="41">
        <f t="shared" si="65"/>
        <v>10020</v>
      </c>
    </row>
    <row r="661" spans="1:21" ht="14.1" customHeight="1">
      <c r="A661" s="54">
        <f t="shared" si="60"/>
        <v>661</v>
      </c>
      <c r="B661" s="72" t="s">
        <v>562</v>
      </c>
      <c r="C661" s="72"/>
      <c r="D661" s="416" t="s">
        <v>563</v>
      </c>
      <c r="E661" s="416">
        <v>1</v>
      </c>
      <c r="F661" s="89">
        <v>53</v>
      </c>
      <c r="G661" s="89" t="s">
        <v>252</v>
      </c>
      <c r="H661" s="89" t="s">
        <v>230</v>
      </c>
      <c r="I661" s="89" t="s">
        <v>217</v>
      </c>
      <c r="J661" s="89">
        <v>15</v>
      </c>
      <c r="K661" s="373">
        <f t="shared" si="61"/>
        <v>200</v>
      </c>
      <c r="L661" s="75">
        <v>200</v>
      </c>
      <c r="M661" s="75"/>
      <c r="N661" s="76" t="e">
        <f t="shared" si="62"/>
        <v>#DIV/0!</v>
      </c>
      <c r="O661" s="76">
        <f t="shared" si="63"/>
        <v>0</v>
      </c>
      <c r="P661" s="77">
        <f>IF(L661="nio",0,IF(L661&gt;0,VLOOKUP(H661,'3-Productie normen'!A:J,VLOOKUP(L661,'3-Productie normen'!$B$33:$C$38,2,FALSE),FALSE)))/VLOOKUP(B661,'2-Kosten per locatie'!$A$12:$C$27,3,FALSE)</f>
        <v>0</v>
      </c>
      <c r="Q661" s="77">
        <f t="shared" si="64"/>
        <v>0</v>
      </c>
      <c r="R661" s="78" t="str">
        <f>VLOOKUP(H661,'3-Productie normen'!A:L,12,FALSE)</f>
        <v>V</v>
      </c>
      <c r="S661" s="78"/>
      <c r="U661" s="41">
        <f t="shared" si="65"/>
        <v>3000</v>
      </c>
    </row>
    <row r="662" spans="1:21" ht="14.1" customHeight="1">
      <c r="A662" s="54">
        <f t="shared" si="60"/>
        <v>662</v>
      </c>
      <c r="B662" s="72" t="s">
        <v>562</v>
      </c>
      <c r="C662" s="72"/>
      <c r="D662" s="416" t="s">
        <v>563</v>
      </c>
      <c r="E662" s="416">
        <v>1</v>
      </c>
      <c r="F662" s="89">
        <v>54</v>
      </c>
      <c r="G662" s="89" t="s">
        <v>240</v>
      </c>
      <c r="H662" s="89" t="s">
        <v>240</v>
      </c>
      <c r="I662" s="89" t="s">
        <v>217</v>
      </c>
      <c r="J662" s="89">
        <v>50</v>
      </c>
      <c r="K662" s="373">
        <f t="shared" si="61"/>
        <v>200</v>
      </c>
      <c r="L662" s="75">
        <v>200</v>
      </c>
      <c r="M662" s="75"/>
      <c r="N662" s="76" t="e">
        <f t="shared" si="62"/>
        <v>#DIV/0!</v>
      </c>
      <c r="O662" s="76">
        <f t="shared" si="63"/>
        <v>0</v>
      </c>
      <c r="P662" s="77">
        <f>IF(L662="nio",0,IF(L662&gt;0,VLOOKUP(H662,'3-Productie normen'!A:J,VLOOKUP(L662,'3-Productie normen'!$B$33:$C$38,2,FALSE),FALSE)))/VLOOKUP(B662,'2-Kosten per locatie'!$A$12:$C$27,3,FALSE)</f>
        <v>0</v>
      </c>
      <c r="Q662" s="77">
        <f t="shared" si="64"/>
        <v>0</v>
      </c>
      <c r="R662" s="78" t="str">
        <f>VLOOKUP(H662,'3-Productie normen'!A:L,12,FALSE)</f>
        <v>V</v>
      </c>
      <c r="S662" s="78"/>
      <c r="U662" s="41">
        <f t="shared" si="65"/>
        <v>10000</v>
      </c>
    </row>
    <row r="663" spans="1:21" ht="14.1" customHeight="1">
      <c r="A663" s="54">
        <f t="shared" si="60"/>
        <v>663</v>
      </c>
      <c r="B663" s="72" t="s">
        <v>562</v>
      </c>
      <c r="C663" s="72"/>
      <c r="D663" s="416" t="s">
        <v>563</v>
      </c>
      <c r="E663" s="416">
        <v>1</v>
      </c>
      <c r="F663" s="89">
        <v>55</v>
      </c>
      <c r="G663" s="89" t="s">
        <v>253</v>
      </c>
      <c r="H663" s="89" t="s">
        <v>228</v>
      </c>
      <c r="I663" s="89" t="s">
        <v>217</v>
      </c>
      <c r="J663" s="89">
        <v>130.80000000000001</v>
      </c>
      <c r="K663" s="373">
        <f t="shared" si="61"/>
        <v>200</v>
      </c>
      <c r="L663" s="75">
        <v>200</v>
      </c>
      <c r="M663" s="75"/>
      <c r="N663" s="76" t="e">
        <f t="shared" si="62"/>
        <v>#DIV/0!</v>
      </c>
      <c r="O663" s="76">
        <f t="shared" si="63"/>
        <v>0</v>
      </c>
      <c r="P663" s="77">
        <f>IF(L663="nio",0,IF(L663&gt;0,VLOOKUP(H663,'3-Productie normen'!A:J,VLOOKUP(L663,'3-Productie normen'!$B$33:$C$38,2,FALSE),FALSE)))/VLOOKUP(B663,'2-Kosten per locatie'!$A$12:$C$27,3,FALSE)</f>
        <v>0</v>
      </c>
      <c r="Q663" s="77">
        <f t="shared" si="64"/>
        <v>0</v>
      </c>
      <c r="R663" s="78" t="str">
        <f>VLOOKUP(H663,'3-Productie normen'!A:L,12,FALSE)</f>
        <v>V</v>
      </c>
      <c r="S663" s="78"/>
      <c r="U663" s="41">
        <f t="shared" si="65"/>
        <v>26160.000000000004</v>
      </c>
    </row>
    <row r="664" spans="1:21" ht="14.1" customHeight="1">
      <c r="A664" s="54">
        <f t="shared" si="60"/>
        <v>664</v>
      </c>
      <c r="B664" s="72" t="s">
        <v>562</v>
      </c>
      <c r="C664" s="72"/>
      <c r="D664" s="416" t="s">
        <v>563</v>
      </c>
      <c r="E664" s="416">
        <v>2</v>
      </c>
      <c r="F664" s="89">
        <v>56</v>
      </c>
      <c r="G664" s="89" t="s">
        <v>252</v>
      </c>
      <c r="H664" s="89" t="s">
        <v>230</v>
      </c>
      <c r="I664" s="89" t="s">
        <v>217</v>
      </c>
      <c r="J664" s="89">
        <v>67.7</v>
      </c>
      <c r="K664" s="373">
        <f t="shared" si="61"/>
        <v>200</v>
      </c>
      <c r="L664" s="75">
        <v>200</v>
      </c>
      <c r="M664" s="75"/>
      <c r="N664" s="76" t="e">
        <f t="shared" si="62"/>
        <v>#DIV/0!</v>
      </c>
      <c r="O664" s="76">
        <f t="shared" si="63"/>
        <v>0</v>
      </c>
      <c r="P664" s="77">
        <f>IF(L664="nio",0,IF(L664&gt;0,VLOOKUP(H664,'3-Productie normen'!A:J,VLOOKUP(L664,'3-Productie normen'!$B$33:$C$38,2,FALSE),FALSE)))/VLOOKUP(B664,'2-Kosten per locatie'!$A$12:$C$27,3,FALSE)</f>
        <v>0</v>
      </c>
      <c r="Q664" s="77">
        <f t="shared" si="64"/>
        <v>0</v>
      </c>
      <c r="R664" s="78" t="str">
        <f>VLOOKUP(H664,'3-Productie normen'!A:L,12,FALSE)</f>
        <v>V</v>
      </c>
      <c r="S664" s="78"/>
      <c r="U664" s="41">
        <f t="shared" si="65"/>
        <v>13540</v>
      </c>
    </row>
    <row r="665" spans="1:21" ht="14.1" customHeight="1">
      <c r="A665" s="54">
        <f t="shared" si="60"/>
        <v>665</v>
      </c>
      <c r="B665" s="72" t="s">
        <v>562</v>
      </c>
      <c r="C665" s="72"/>
      <c r="D665" s="416" t="s">
        <v>563</v>
      </c>
      <c r="E665" s="416">
        <v>2</v>
      </c>
      <c r="F665" s="89">
        <v>57</v>
      </c>
      <c r="G665" s="89" t="s">
        <v>17</v>
      </c>
      <c r="H665" s="89" t="s">
        <v>17</v>
      </c>
      <c r="I665" s="89" t="s">
        <v>254</v>
      </c>
      <c r="J665" s="89">
        <v>4.3</v>
      </c>
      <c r="K665" s="373">
        <f t="shared" si="61"/>
        <v>200</v>
      </c>
      <c r="L665" s="75">
        <v>200</v>
      </c>
      <c r="M665" s="75"/>
      <c r="N665" s="76" t="e">
        <f t="shared" si="62"/>
        <v>#DIV/0!</v>
      </c>
      <c r="O665" s="76">
        <f t="shared" si="63"/>
        <v>0</v>
      </c>
      <c r="P665" s="77">
        <f>IF(L665="nio",0,IF(L665&gt;0,VLOOKUP(H665,'3-Productie normen'!A:J,VLOOKUP(L665,'3-Productie normen'!$B$33:$C$38,2,FALSE),FALSE)))/VLOOKUP(B665,'2-Kosten per locatie'!$A$12:$C$27,3,FALSE)</f>
        <v>0</v>
      </c>
      <c r="Q665" s="77">
        <f t="shared" si="64"/>
        <v>0</v>
      </c>
      <c r="R665" s="78" t="str">
        <f>VLOOKUP(H665,'3-Productie normen'!A:L,12,FALSE)</f>
        <v>V</v>
      </c>
      <c r="S665" s="78"/>
      <c r="U665" s="41">
        <f t="shared" si="65"/>
        <v>860</v>
      </c>
    </row>
    <row r="666" spans="1:21" ht="14.1" customHeight="1">
      <c r="A666" s="54">
        <f t="shared" si="60"/>
        <v>666</v>
      </c>
      <c r="B666" s="72" t="s">
        <v>562</v>
      </c>
      <c r="C666" s="72"/>
      <c r="D666" s="416" t="s">
        <v>563</v>
      </c>
      <c r="E666" s="416">
        <v>2</v>
      </c>
      <c r="F666" s="89">
        <v>59</v>
      </c>
      <c r="G666" s="89" t="s">
        <v>17</v>
      </c>
      <c r="H666" s="89" t="s">
        <v>17</v>
      </c>
      <c r="I666" s="89" t="s">
        <v>254</v>
      </c>
      <c r="J666" s="89">
        <v>3.7</v>
      </c>
      <c r="K666" s="373">
        <f t="shared" si="61"/>
        <v>200</v>
      </c>
      <c r="L666" s="75">
        <v>200</v>
      </c>
      <c r="M666" s="75"/>
      <c r="N666" s="76" t="e">
        <f t="shared" si="62"/>
        <v>#DIV/0!</v>
      </c>
      <c r="O666" s="76">
        <f t="shared" si="63"/>
        <v>0</v>
      </c>
      <c r="P666" s="77">
        <f>IF(L666="nio",0,IF(L666&gt;0,VLOOKUP(H666,'3-Productie normen'!A:J,VLOOKUP(L666,'3-Productie normen'!$B$33:$C$38,2,FALSE),FALSE)))/VLOOKUP(B666,'2-Kosten per locatie'!$A$12:$C$27,3,FALSE)</f>
        <v>0</v>
      </c>
      <c r="Q666" s="77">
        <f t="shared" si="64"/>
        <v>0</v>
      </c>
      <c r="R666" s="78" t="str">
        <f>VLOOKUP(H666,'3-Productie normen'!A:L,12,FALSE)</f>
        <v>V</v>
      </c>
      <c r="S666" s="78"/>
      <c r="U666" s="41">
        <f t="shared" si="65"/>
        <v>740</v>
      </c>
    </row>
    <row r="667" spans="1:21" ht="14.1" customHeight="1">
      <c r="A667" s="54">
        <f t="shared" si="60"/>
        <v>667</v>
      </c>
      <c r="B667" s="72" t="s">
        <v>562</v>
      </c>
      <c r="C667" s="72"/>
      <c r="D667" s="416" t="s">
        <v>563</v>
      </c>
      <c r="E667" s="416">
        <v>2</v>
      </c>
      <c r="F667" s="89">
        <v>60</v>
      </c>
      <c r="G667" s="89" t="s">
        <v>256</v>
      </c>
      <c r="H667" s="330" t="s">
        <v>98</v>
      </c>
      <c r="I667" s="89" t="s">
        <v>254</v>
      </c>
      <c r="J667" s="89">
        <v>9</v>
      </c>
      <c r="K667" s="373">
        <f t="shared" si="61"/>
        <v>0</v>
      </c>
      <c r="L667" s="75" t="s">
        <v>98</v>
      </c>
      <c r="M667" s="75"/>
      <c r="N667" s="76">
        <f t="shared" si="62"/>
        <v>0</v>
      </c>
      <c r="O667" s="76">
        <f t="shared" si="63"/>
        <v>0</v>
      </c>
      <c r="P667" s="77">
        <f>IF(L667="nio",0,IF(L667&gt;0,VLOOKUP(H667,'3-Productie normen'!A:J,VLOOKUP(L667,'3-Productie normen'!$B$33:$C$38,2,FALSE),FALSE)))/VLOOKUP(B667,'2-Kosten per locatie'!$A$12:$C$27,3,FALSE)</f>
        <v>0</v>
      </c>
      <c r="Q667" s="77">
        <f t="shared" si="64"/>
        <v>0</v>
      </c>
      <c r="R667" s="78">
        <f>VLOOKUP(H667,'3-Productie normen'!A:L,12,FALSE)</f>
        <v>0</v>
      </c>
      <c r="S667" s="78"/>
      <c r="U667" s="41">
        <f t="shared" si="65"/>
        <v>0</v>
      </c>
    </row>
    <row r="668" spans="1:21" ht="14.1" customHeight="1">
      <c r="A668" s="54">
        <f t="shared" si="60"/>
        <v>668</v>
      </c>
      <c r="B668" s="72" t="s">
        <v>562</v>
      </c>
      <c r="C668" s="72"/>
      <c r="D668" s="416" t="s">
        <v>563</v>
      </c>
      <c r="E668" s="416">
        <v>2</v>
      </c>
      <c r="F668" s="89">
        <v>61</v>
      </c>
      <c r="G668" s="89" t="s">
        <v>252</v>
      </c>
      <c r="H668" s="89" t="s">
        <v>230</v>
      </c>
      <c r="I668" s="89" t="s">
        <v>217</v>
      </c>
      <c r="J668" s="89">
        <v>5</v>
      </c>
      <c r="K668" s="373">
        <f t="shared" si="61"/>
        <v>200</v>
      </c>
      <c r="L668" s="75">
        <v>200</v>
      </c>
      <c r="M668" s="75"/>
      <c r="N668" s="76" t="e">
        <f t="shared" si="62"/>
        <v>#DIV/0!</v>
      </c>
      <c r="O668" s="76">
        <f t="shared" si="63"/>
        <v>0</v>
      </c>
      <c r="P668" s="77">
        <f>IF(L668="nio",0,IF(L668&gt;0,VLOOKUP(H668,'3-Productie normen'!A:J,VLOOKUP(L668,'3-Productie normen'!$B$33:$C$38,2,FALSE),FALSE)))/VLOOKUP(B668,'2-Kosten per locatie'!$A$12:$C$27,3,FALSE)</f>
        <v>0</v>
      </c>
      <c r="Q668" s="77">
        <f t="shared" si="64"/>
        <v>0</v>
      </c>
      <c r="R668" s="78" t="str">
        <f>VLOOKUP(H668,'3-Productie normen'!A:L,12,FALSE)</f>
        <v>V</v>
      </c>
      <c r="S668" s="78"/>
      <c r="U668" s="41">
        <f t="shared" si="65"/>
        <v>1000</v>
      </c>
    </row>
    <row r="669" spans="1:21" ht="14.1" customHeight="1">
      <c r="A669" s="54">
        <f t="shared" si="60"/>
        <v>669</v>
      </c>
      <c r="B669" s="72" t="s">
        <v>562</v>
      </c>
      <c r="C669" s="72"/>
      <c r="D669" s="415" t="s">
        <v>563</v>
      </c>
      <c r="E669" s="415">
        <v>2</v>
      </c>
      <c r="F669" s="86">
        <v>62</v>
      </c>
      <c r="G669" s="86" t="s">
        <v>235</v>
      </c>
      <c r="H669" s="86" t="s">
        <v>235</v>
      </c>
      <c r="I669" s="86" t="s">
        <v>217</v>
      </c>
      <c r="J669" s="86">
        <v>252.6</v>
      </c>
      <c r="K669" s="373">
        <f t="shared" si="61"/>
        <v>200</v>
      </c>
      <c r="L669" s="75">
        <v>200</v>
      </c>
      <c r="M669" s="75"/>
      <c r="N669" s="76" t="e">
        <f t="shared" si="62"/>
        <v>#DIV/0!</v>
      </c>
      <c r="O669" s="76">
        <f t="shared" si="63"/>
        <v>0</v>
      </c>
      <c r="P669" s="77">
        <f>IF(L669="nio",0,IF(L669&gt;0,VLOOKUP(H669,'3-Productie normen'!A:J,VLOOKUP(L669,'3-Productie normen'!$B$33:$C$38,2,FALSE),FALSE)))/VLOOKUP(B669,'2-Kosten per locatie'!$A$12:$C$27,3,FALSE)</f>
        <v>0</v>
      </c>
      <c r="Q669" s="77">
        <f t="shared" si="64"/>
        <v>0</v>
      </c>
      <c r="R669" s="78" t="str">
        <f>VLOOKUP(H669,'3-Productie normen'!A:L,12,FALSE)</f>
        <v>L</v>
      </c>
      <c r="S669" s="78"/>
      <c r="U669" s="41">
        <f t="shared" si="65"/>
        <v>50520</v>
      </c>
    </row>
    <row r="670" spans="1:21" ht="14.1" customHeight="1">
      <c r="A670" s="54">
        <f t="shared" si="60"/>
        <v>670</v>
      </c>
      <c r="B670" s="72" t="s">
        <v>562</v>
      </c>
      <c r="C670" s="72"/>
      <c r="D670" s="415" t="s">
        <v>563</v>
      </c>
      <c r="E670" s="415">
        <v>2</v>
      </c>
      <c r="F670" s="86">
        <v>63</v>
      </c>
      <c r="G670" s="86" t="s">
        <v>566</v>
      </c>
      <c r="H670" s="86" t="s">
        <v>235</v>
      </c>
      <c r="I670" s="86" t="s">
        <v>217</v>
      </c>
      <c r="J670" s="86">
        <v>50.3</v>
      </c>
      <c r="K670" s="373">
        <f t="shared" si="61"/>
        <v>40</v>
      </c>
      <c r="L670" s="75">
        <v>40</v>
      </c>
      <c r="M670" s="75"/>
      <c r="N670" s="76" t="e">
        <f t="shared" si="62"/>
        <v>#DIV/0!</v>
      </c>
      <c r="O670" s="76">
        <f t="shared" si="63"/>
        <v>0</v>
      </c>
      <c r="P670" s="77">
        <f>IF(L670="nio",0,IF(L670&gt;0,VLOOKUP(H670,'3-Productie normen'!A:J,VLOOKUP(L670,'3-Productie normen'!$B$33:$C$38,2,FALSE),FALSE)))/VLOOKUP(B670,'2-Kosten per locatie'!$A$12:$C$27,3,FALSE)</f>
        <v>0</v>
      </c>
      <c r="Q670" s="77">
        <f t="shared" si="64"/>
        <v>0</v>
      </c>
      <c r="R670" s="78" t="str">
        <f>VLOOKUP(H670,'3-Productie normen'!A:L,12,FALSE)</f>
        <v>L</v>
      </c>
      <c r="S670" s="78"/>
      <c r="U670" s="41">
        <f t="shared" si="65"/>
        <v>2012</v>
      </c>
    </row>
    <row r="671" spans="1:21" ht="14.1" customHeight="1">
      <c r="A671" s="54">
        <f t="shared" si="60"/>
        <v>671</v>
      </c>
      <c r="B671" s="72" t="s">
        <v>562</v>
      </c>
      <c r="C671" s="72"/>
      <c r="D671" s="415" t="s">
        <v>563</v>
      </c>
      <c r="E671" s="415">
        <v>2</v>
      </c>
      <c r="F671" s="86">
        <v>64</v>
      </c>
      <c r="G671" s="86" t="s">
        <v>1</v>
      </c>
      <c r="H671" s="86" t="s">
        <v>1</v>
      </c>
      <c r="I671" s="86" t="s">
        <v>254</v>
      </c>
      <c r="J671" s="86">
        <v>27.95</v>
      </c>
      <c r="K671" s="373">
        <f t="shared" si="61"/>
        <v>200</v>
      </c>
      <c r="L671" s="75">
        <v>200</v>
      </c>
      <c r="M671" s="75"/>
      <c r="N671" s="76" t="e">
        <f t="shared" si="62"/>
        <v>#DIV/0!</v>
      </c>
      <c r="O671" s="76">
        <f t="shared" si="63"/>
        <v>0</v>
      </c>
      <c r="P671" s="77">
        <f>IF(L671="nio",0,IF(L671&gt;0,VLOOKUP(H671,'3-Productie normen'!A:J,VLOOKUP(L671,'3-Productie normen'!$B$33:$C$38,2,FALSE),FALSE)))/VLOOKUP(B671,'2-Kosten per locatie'!$A$12:$C$27,3,FALSE)</f>
        <v>0</v>
      </c>
      <c r="Q671" s="77">
        <f t="shared" si="64"/>
        <v>0</v>
      </c>
      <c r="R671" s="78" t="str">
        <f>VLOOKUP(H671,'3-Productie normen'!A:L,12,FALSE)</f>
        <v>V</v>
      </c>
      <c r="S671" s="78"/>
      <c r="U671" s="41">
        <f t="shared" si="65"/>
        <v>5590</v>
      </c>
    </row>
    <row r="672" spans="1:21" ht="14.1" customHeight="1">
      <c r="A672" s="54">
        <f t="shared" si="60"/>
        <v>672</v>
      </c>
      <c r="B672" s="72" t="s">
        <v>562</v>
      </c>
      <c r="C672" s="72"/>
      <c r="D672" s="415" t="s">
        <v>563</v>
      </c>
      <c r="E672" s="415">
        <v>2</v>
      </c>
      <c r="F672" s="86">
        <v>65</v>
      </c>
      <c r="G672" s="86" t="s">
        <v>17</v>
      </c>
      <c r="H672" s="86" t="s">
        <v>17</v>
      </c>
      <c r="I672" s="86" t="s">
        <v>254</v>
      </c>
      <c r="J672" s="86">
        <v>1.27</v>
      </c>
      <c r="K672" s="373">
        <f t="shared" si="61"/>
        <v>200</v>
      </c>
      <c r="L672" s="75">
        <v>200</v>
      </c>
      <c r="M672" s="75"/>
      <c r="N672" s="76" t="e">
        <f t="shared" si="62"/>
        <v>#DIV/0!</v>
      </c>
      <c r="O672" s="76">
        <f t="shared" si="63"/>
        <v>0</v>
      </c>
      <c r="P672" s="77">
        <f>IF(L672="nio",0,IF(L672&gt;0,VLOOKUP(H672,'3-Productie normen'!A:J,VLOOKUP(L672,'3-Productie normen'!$B$33:$C$38,2,FALSE),FALSE)))/VLOOKUP(B672,'2-Kosten per locatie'!$A$12:$C$27,3,FALSE)</f>
        <v>0</v>
      </c>
      <c r="Q672" s="77">
        <f t="shared" si="64"/>
        <v>0</v>
      </c>
      <c r="R672" s="78" t="str">
        <f>VLOOKUP(H672,'3-Productie normen'!A:L,12,FALSE)</f>
        <v>V</v>
      </c>
      <c r="S672" s="78"/>
      <c r="U672" s="41">
        <f t="shared" si="65"/>
        <v>254</v>
      </c>
    </row>
    <row r="673" spans="1:21" ht="14.1" customHeight="1">
      <c r="A673" s="54">
        <f t="shared" si="60"/>
        <v>673</v>
      </c>
      <c r="B673" s="72" t="s">
        <v>562</v>
      </c>
      <c r="C673" s="72"/>
      <c r="D673" s="415" t="s">
        <v>563</v>
      </c>
      <c r="E673" s="415">
        <v>2</v>
      </c>
      <c r="F673" s="86">
        <v>66</v>
      </c>
      <c r="G673" s="86" t="s">
        <v>256</v>
      </c>
      <c r="H673" s="330" t="s">
        <v>98</v>
      </c>
      <c r="I673" s="86" t="s">
        <v>217</v>
      </c>
      <c r="J673" s="86">
        <v>15.7</v>
      </c>
      <c r="K673" s="373">
        <f t="shared" si="61"/>
        <v>0</v>
      </c>
      <c r="L673" s="75" t="s">
        <v>98</v>
      </c>
      <c r="M673" s="75"/>
      <c r="N673" s="76">
        <f t="shared" si="62"/>
        <v>0</v>
      </c>
      <c r="O673" s="76">
        <f t="shared" si="63"/>
        <v>0</v>
      </c>
      <c r="P673" s="77">
        <f>IF(L673="nio",0,IF(L673&gt;0,VLOOKUP(H673,'3-Productie normen'!A:J,VLOOKUP(L673,'3-Productie normen'!$B$33:$C$38,2,FALSE),FALSE)))/VLOOKUP(B673,'2-Kosten per locatie'!$A$12:$C$27,3,FALSE)</f>
        <v>0</v>
      </c>
      <c r="Q673" s="77">
        <f t="shared" si="64"/>
        <v>0</v>
      </c>
      <c r="R673" s="78">
        <f>VLOOKUP(H673,'3-Productie normen'!A:L,12,FALSE)</f>
        <v>0</v>
      </c>
      <c r="S673" s="78"/>
      <c r="U673" s="41">
        <f t="shared" si="65"/>
        <v>0</v>
      </c>
    </row>
    <row r="674" spans="1:21" ht="14.1" customHeight="1">
      <c r="A674" s="54">
        <f t="shared" si="60"/>
        <v>674</v>
      </c>
      <c r="B674" s="72" t="s">
        <v>562</v>
      </c>
      <c r="C674" s="72"/>
      <c r="D674" s="415" t="s">
        <v>563</v>
      </c>
      <c r="E674" s="415">
        <v>2</v>
      </c>
      <c r="F674" s="86">
        <v>67</v>
      </c>
      <c r="G674" s="86" t="s">
        <v>1</v>
      </c>
      <c r="H674" s="86" t="s">
        <v>1</v>
      </c>
      <c r="I674" s="86" t="s">
        <v>254</v>
      </c>
      <c r="J674" s="86">
        <v>6</v>
      </c>
      <c r="K674" s="373">
        <f t="shared" si="61"/>
        <v>40</v>
      </c>
      <c r="L674" s="75">
        <v>40</v>
      </c>
      <c r="M674" s="75"/>
      <c r="N674" s="76" t="e">
        <f t="shared" si="62"/>
        <v>#DIV/0!</v>
      </c>
      <c r="O674" s="76">
        <f t="shared" si="63"/>
        <v>0</v>
      </c>
      <c r="P674" s="77">
        <f>IF(L674="nio",0,IF(L674&gt;0,VLOOKUP(H674,'3-Productie normen'!A:J,VLOOKUP(L674,'3-Productie normen'!$B$33:$C$38,2,FALSE),FALSE)))/VLOOKUP(B674,'2-Kosten per locatie'!$A$12:$C$27,3,FALSE)</f>
        <v>0</v>
      </c>
      <c r="Q674" s="77">
        <f t="shared" si="64"/>
        <v>0</v>
      </c>
      <c r="R674" s="78" t="str">
        <f>VLOOKUP(H674,'3-Productie normen'!A:L,12,FALSE)</f>
        <v>V</v>
      </c>
      <c r="S674" s="78"/>
      <c r="U674" s="41">
        <f t="shared" si="65"/>
        <v>240</v>
      </c>
    </row>
    <row r="675" spans="1:21" ht="14.1" customHeight="1">
      <c r="A675" s="54">
        <f t="shared" si="60"/>
        <v>675</v>
      </c>
      <c r="B675" s="72" t="s">
        <v>562</v>
      </c>
      <c r="C675" s="72"/>
      <c r="D675" s="415" t="s">
        <v>563</v>
      </c>
      <c r="E675" s="415">
        <v>2</v>
      </c>
      <c r="F675" s="86">
        <v>68</v>
      </c>
      <c r="G675" s="86" t="s">
        <v>17</v>
      </c>
      <c r="H675" s="86" t="s">
        <v>17</v>
      </c>
      <c r="I675" s="86" t="s">
        <v>254</v>
      </c>
      <c r="J675" s="86">
        <v>1.24</v>
      </c>
      <c r="K675" s="373">
        <f t="shared" si="61"/>
        <v>200</v>
      </c>
      <c r="L675" s="75">
        <v>200</v>
      </c>
      <c r="M675" s="75"/>
      <c r="N675" s="76" t="e">
        <f t="shared" si="62"/>
        <v>#DIV/0!</v>
      </c>
      <c r="O675" s="76">
        <f t="shared" si="63"/>
        <v>0</v>
      </c>
      <c r="P675" s="77">
        <f>IF(L675="nio",0,IF(L675&gt;0,VLOOKUP(H675,'3-Productie normen'!A:J,VLOOKUP(L675,'3-Productie normen'!$B$33:$C$38,2,FALSE),FALSE)))/VLOOKUP(B675,'2-Kosten per locatie'!$A$12:$C$27,3,FALSE)</f>
        <v>0</v>
      </c>
      <c r="Q675" s="77">
        <f t="shared" si="64"/>
        <v>0</v>
      </c>
      <c r="R675" s="78" t="str">
        <f>VLOOKUP(H675,'3-Productie normen'!A:L,12,FALSE)</f>
        <v>V</v>
      </c>
      <c r="S675" s="78"/>
      <c r="U675" s="41">
        <f t="shared" si="65"/>
        <v>248</v>
      </c>
    </row>
    <row r="676" spans="1:21" ht="14.1" customHeight="1">
      <c r="A676" s="54">
        <f t="shared" si="60"/>
        <v>676</v>
      </c>
      <c r="B676" s="72" t="s">
        <v>562</v>
      </c>
      <c r="C676" s="72"/>
      <c r="D676" s="415" t="s">
        <v>563</v>
      </c>
      <c r="E676" s="415">
        <v>2</v>
      </c>
      <c r="F676" s="86">
        <v>69</v>
      </c>
      <c r="G676" s="86" t="s">
        <v>1</v>
      </c>
      <c r="H676" s="86" t="s">
        <v>1</v>
      </c>
      <c r="I676" s="86" t="s">
        <v>254</v>
      </c>
      <c r="J676" s="86">
        <v>27.95</v>
      </c>
      <c r="K676" s="373">
        <f t="shared" si="61"/>
        <v>200</v>
      </c>
      <c r="L676" s="75">
        <v>200</v>
      </c>
      <c r="M676" s="75"/>
      <c r="N676" s="76" t="e">
        <f t="shared" si="62"/>
        <v>#DIV/0!</v>
      </c>
      <c r="O676" s="76">
        <f t="shared" si="63"/>
        <v>0</v>
      </c>
      <c r="P676" s="77">
        <f>IF(L676="nio",0,IF(L676&gt;0,VLOOKUP(H676,'3-Productie normen'!A:J,VLOOKUP(L676,'3-Productie normen'!$B$33:$C$38,2,FALSE),FALSE)))/VLOOKUP(B676,'2-Kosten per locatie'!$A$12:$C$27,3,FALSE)</f>
        <v>0</v>
      </c>
      <c r="Q676" s="77">
        <f t="shared" si="64"/>
        <v>0</v>
      </c>
      <c r="R676" s="78" t="str">
        <f>VLOOKUP(H676,'3-Productie normen'!A:L,12,FALSE)</f>
        <v>V</v>
      </c>
      <c r="S676" s="78"/>
      <c r="U676" s="41">
        <f t="shared" si="65"/>
        <v>5590</v>
      </c>
    </row>
    <row r="677" spans="1:21" ht="14.1" customHeight="1">
      <c r="A677" s="54">
        <f t="shared" si="60"/>
        <v>677</v>
      </c>
      <c r="B677" s="72" t="s">
        <v>562</v>
      </c>
      <c r="C677" s="72"/>
      <c r="D677" s="415" t="s">
        <v>563</v>
      </c>
      <c r="E677" s="415">
        <v>2</v>
      </c>
      <c r="F677" s="86">
        <v>70</v>
      </c>
      <c r="G677" s="86" t="s">
        <v>252</v>
      </c>
      <c r="H677" s="86" t="s">
        <v>230</v>
      </c>
      <c r="I677" s="86" t="s">
        <v>217</v>
      </c>
      <c r="J677" s="86">
        <v>17.46</v>
      </c>
      <c r="K677" s="373">
        <f t="shared" si="61"/>
        <v>200</v>
      </c>
      <c r="L677" s="75">
        <v>200</v>
      </c>
      <c r="M677" s="75"/>
      <c r="N677" s="76" t="e">
        <f t="shared" si="62"/>
        <v>#DIV/0!</v>
      </c>
      <c r="O677" s="76">
        <f t="shared" si="63"/>
        <v>0</v>
      </c>
      <c r="P677" s="77">
        <f>IF(L677="nio",0,IF(L677&gt;0,VLOOKUP(H677,'3-Productie normen'!A:J,VLOOKUP(L677,'3-Productie normen'!$B$33:$C$38,2,FALSE),FALSE)))/VLOOKUP(B677,'2-Kosten per locatie'!$A$12:$C$27,3,FALSE)</f>
        <v>0</v>
      </c>
      <c r="Q677" s="77">
        <f t="shared" si="64"/>
        <v>0</v>
      </c>
      <c r="R677" s="78" t="str">
        <f>VLOOKUP(H677,'3-Productie normen'!A:L,12,FALSE)</f>
        <v>V</v>
      </c>
      <c r="S677" s="78"/>
      <c r="U677" s="41">
        <f t="shared" si="65"/>
        <v>3492</v>
      </c>
    </row>
    <row r="678" spans="1:21" ht="14.1" customHeight="1">
      <c r="A678" s="54">
        <f t="shared" si="60"/>
        <v>678</v>
      </c>
      <c r="B678" s="72" t="s">
        <v>562</v>
      </c>
      <c r="C678" s="72"/>
      <c r="D678" s="415" t="s">
        <v>563</v>
      </c>
      <c r="E678" s="415">
        <v>2</v>
      </c>
      <c r="F678" s="86">
        <v>71</v>
      </c>
      <c r="G678" s="86" t="s">
        <v>252</v>
      </c>
      <c r="H678" s="86" t="s">
        <v>230</v>
      </c>
      <c r="I678" s="86" t="s">
        <v>217</v>
      </c>
      <c r="J678" s="86">
        <v>15</v>
      </c>
      <c r="K678" s="373">
        <f t="shared" si="61"/>
        <v>200</v>
      </c>
      <c r="L678" s="75">
        <v>200</v>
      </c>
      <c r="M678" s="75"/>
      <c r="N678" s="76" t="e">
        <f t="shared" si="62"/>
        <v>#DIV/0!</v>
      </c>
      <c r="O678" s="76">
        <f t="shared" si="63"/>
        <v>0</v>
      </c>
      <c r="P678" s="77">
        <f>IF(L678="nio",0,IF(L678&gt;0,VLOOKUP(H678,'3-Productie normen'!A:J,VLOOKUP(L678,'3-Productie normen'!$B$33:$C$38,2,FALSE),FALSE)))/VLOOKUP(B678,'2-Kosten per locatie'!$A$12:$C$27,3,FALSE)</f>
        <v>0</v>
      </c>
      <c r="Q678" s="77">
        <f t="shared" si="64"/>
        <v>0</v>
      </c>
      <c r="R678" s="78" t="str">
        <f>VLOOKUP(H678,'3-Productie normen'!A:L,12,FALSE)</f>
        <v>V</v>
      </c>
      <c r="S678" s="78"/>
      <c r="U678" s="41">
        <f t="shared" si="65"/>
        <v>3000</v>
      </c>
    </row>
    <row r="679" spans="1:21" ht="14.1" customHeight="1">
      <c r="A679" s="54">
        <f t="shared" si="60"/>
        <v>679</v>
      </c>
      <c r="B679" s="72" t="s">
        <v>562</v>
      </c>
      <c r="C679" s="72"/>
      <c r="D679" s="415" t="s">
        <v>563</v>
      </c>
      <c r="E679" s="415">
        <v>2</v>
      </c>
      <c r="F679" s="86">
        <v>72</v>
      </c>
      <c r="G679" s="86" t="s">
        <v>253</v>
      </c>
      <c r="H679" s="86" t="s">
        <v>228</v>
      </c>
      <c r="I679" s="86" t="s">
        <v>217</v>
      </c>
      <c r="J679" s="86">
        <v>45.9</v>
      </c>
      <c r="K679" s="373">
        <f t="shared" si="61"/>
        <v>200</v>
      </c>
      <c r="L679" s="75">
        <v>200</v>
      </c>
      <c r="M679" s="75"/>
      <c r="N679" s="76" t="e">
        <f t="shared" si="62"/>
        <v>#DIV/0!</v>
      </c>
      <c r="O679" s="76">
        <f t="shared" si="63"/>
        <v>0</v>
      </c>
      <c r="P679" s="77">
        <f>IF(L679="nio",0,IF(L679&gt;0,VLOOKUP(H679,'3-Productie normen'!A:J,VLOOKUP(L679,'3-Productie normen'!$B$33:$C$38,2,FALSE),FALSE)))/VLOOKUP(B679,'2-Kosten per locatie'!$A$12:$C$27,3,FALSE)</f>
        <v>0</v>
      </c>
      <c r="Q679" s="77">
        <f t="shared" si="64"/>
        <v>0</v>
      </c>
      <c r="R679" s="78" t="str">
        <f>VLOOKUP(H679,'3-Productie normen'!A:L,12,FALSE)</f>
        <v>V</v>
      </c>
      <c r="S679" s="78"/>
      <c r="U679" s="41">
        <f t="shared" si="65"/>
        <v>9180</v>
      </c>
    </row>
    <row r="680" spans="1:21" ht="14.1" customHeight="1">
      <c r="A680" s="54">
        <f t="shared" si="60"/>
        <v>680</v>
      </c>
      <c r="B680" s="72" t="s">
        <v>562</v>
      </c>
      <c r="C680" s="72"/>
      <c r="D680" s="415" t="s">
        <v>563</v>
      </c>
      <c r="E680" s="415">
        <v>2</v>
      </c>
      <c r="F680" s="86">
        <v>73</v>
      </c>
      <c r="G680" s="86" t="s">
        <v>169</v>
      </c>
      <c r="H680" s="86" t="s">
        <v>169</v>
      </c>
      <c r="I680" s="86" t="s">
        <v>217</v>
      </c>
      <c r="J680" s="86">
        <v>36.6</v>
      </c>
      <c r="K680" s="373">
        <f t="shared" si="61"/>
        <v>80</v>
      </c>
      <c r="L680" s="75">
        <v>80</v>
      </c>
      <c r="M680" s="75"/>
      <c r="N680" s="76" t="e">
        <f t="shared" si="62"/>
        <v>#DIV/0!</v>
      </c>
      <c r="O680" s="76">
        <f t="shared" si="63"/>
        <v>0</v>
      </c>
      <c r="P680" s="77">
        <f>IF(L680="nio",0,IF(L680&gt;0,VLOOKUP(H680,'3-Productie normen'!A:J,VLOOKUP(L680,'3-Productie normen'!$B$33:$C$38,2,FALSE),FALSE)))/VLOOKUP(B680,'2-Kosten per locatie'!$A$12:$C$27,3,FALSE)</f>
        <v>0</v>
      </c>
      <c r="Q680" s="77">
        <f t="shared" si="64"/>
        <v>0</v>
      </c>
      <c r="R680" s="78" t="str">
        <f>VLOOKUP(H680,'3-Productie normen'!A:L,12,FALSE)</f>
        <v>B</v>
      </c>
      <c r="S680" s="78"/>
      <c r="U680" s="41">
        <f t="shared" si="65"/>
        <v>2928</v>
      </c>
    </row>
    <row r="681" spans="1:21" ht="14.1" customHeight="1">
      <c r="A681" s="54">
        <f t="shared" si="60"/>
        <v>681</v>
      </c>
      <c r="B681" s="72" t="s">
        <v>562</v>
      </c>
      <c r="C681" s="72"/>
      <c r="D681" s="415" t="s">
        <v>563</v>
      </c>
      <c r="E681" s="415">
        <v>2</v>
      </c>
      <c r="F681" s="86">
        <v>74</v>
      </c>
      <c r="G681" s="86" t="s">
        <v>256</v>
      </c>
      <c r="H681" s="330" t="s">
        <v>98</v>
      </c>
      <c r="I681" s="86" t="s">
        <v>217</v>
      </c>
      <c r="J681" s="86">
        <v>4</v>
      </c>
      <c r="K681" s="373">
        <f t="shared" si="61"/>
        <v>0</v>
      </c>
      <c r="L681" s="75" t="s">
        <v>98</v>
      </c>
      <c r="M681" s="75"/>
      <c r="N681" s="76">
        <f t="shared" si="62"/>
        <v>0</v>
      </c>
      <c r="O681" s="76">
        <f t="shared" si="63"/>
        <v>0</v>
      </c>
      <c r="P681" s="77">
        <f>IF(L681="nio",0,IF(L681&gt;0,VLOOKUP(H681,'3-Productie normen'!A:J,VLOOKUP(L681,'3-Productie normen'!$B$33:$C$38,2,FALSE),FALSE)))/VLOOKUP(B681,'2-Kosten per locatie'!$A$12:$C$27,3,FALSE)</f>
        <v>0</v>
      </c>
      <c r="Q681" s="77">
        <f t="shared" si="64"/>
        <v>0</v>
      </c>
      <c r="R681" s="78">
        <f>VLOOKUP(H681,'3-Productie normen'!A:L,12,FALSE)</f>
        <v>0</v>
      </c>
      <c r="S681" s="78"/>
      <c r="U681" s="41">
        <f t="shared" si="65"/>
        <v>0</v>
      </c>
    </row>
    <row r="682" spans="1:21" ht="14.1" customHeight="1">
      <c r="A682" s="54">
        <f t="shared" si="60"/>
        <v>682</v>
      </c>
      <c r="B682" s="72" t="s">
        <v>562</v>
      </c>
      <c r="C682" s="72"/>
      <c r="D682" s="415" t="s">
        <v>563</v>
      </c>
      <c r="E682" s="415">
        <v>2</v>
      </c>
      <c r="F682" s="86">
        <v>76</v>
      </c>
      <c r="G682" s="86" t="s">
        <v>240</v>
      </c>
      <c r="H682" s="86" t="s">
        <v>240</v>
      </c>
      <c r="I682" s="86" t="s">
        <v>217</v>
      </c>
      <c r="J682" s="86">
        <v>50.2</v>
      </c>
      <c r="K682" s="373">
        <f t="shared" si="61"/>
        <v>200</v>
      </c>
      <c r="L682" s="75">
        <v>200</v>
      </c>
      <c r="M682" s="75"/>
      <c r="N682" s="76" t="e">
        <f t="shared" si="62"/>
        <v>#DIV/0!</v>
      </c>
      <c r="O682" s="76">
        <f t="shared" si="63"/>
        <v>0</v>
      </c>
      <c r="P682" s="77">
        <f>IF(L682="nio",0,IF(L682&gt;0,VLOOKUP(H682,'3-Productie normen'!A:J,VLOOKUP(L682,'3-Productie normen'!$B$33:$C$38,2,FALSE),FALSE)))/VLOOKUP(B682,'2-Kosten per locatie'!$A$12:$C$27,3,FALSE)</f>
        <v>0</v>
      </c>
      <c r="Q682" s="77">
        <f t="shared" si="64"/>
        <v>0</v>
      </c>
      <c r="R682" s="78" t="str">
        <f>VLOOKUP(H682,'3-Productie normen'!A:L,12,FALSE)</f>
        <v>V</v>
      </c>
      <c r="S682" s="78"/>
      <c r="U682" s="41">
        <f t="shared" si="65"/>
        <v>10040</v>
      </c>
    </row>
    <row r="683" spans="1:21" ht="14.1" customHeight="1">
      <c r="A683" s="54">
        <f t="shared" si="60"/>
        <v>683</v>
      </c>
      <c r="B683" s="72" t="s">
        <v>562</v>
      </c>
      <c r="C683" s="72"/>
      <c r="D683" s="415" t="s">
        <v>563</v>
      </c>
      <c r="E683" s="415">
        <v>2</v>
      </c>
      <c r="F683" s="86">
        <v>77</v>
      </c>
      <c r="G683" s="86" t="s">
        <v>240</v>
      </c>
      <c r="H683" s="86" t="s">
        <v>240</v>
      </c>
      <c r="I683" s="86" t="s">
        <v>217</v>
      </c>
      <c r="J683" s="86">
        <v>50.2</v>
      </c>
      <c r="K683" s="373">
        <f t="shared" si="61"/>
        <v>200</v>
      </c>
      <c r="L683" s="75">
        <v>200</v>
      </c>
      <c r="M683" s="75"/>
      <c r="N683" s="76" t="e">
        <f t="shared" si="62"/>
        <v>#DIV/0!</v>
      </c>
      <c r="O683" s="76">
        <f t="shared" si="63"/>
        <v>0</v>
      </c>
      <c r="P683" s="77">
        <f>IF(L683="nio",0,IF(L683&gt;0,VLOOKUP(H683,'3-Productie normen'!A:J,VLOOKUP(L683,'3-Productie normen'!$B$33:$C$38,2,FALSE),FALSE)))/VLOOKUP(B683,'2-Kosten per locatie'!$A$12:$C$27,3,FALSE)</f>
        <v>0</v>
      </c>
      <c r="Q683" s="77">
        <f t="shared" si="64"/>
        <v>0</v>
      </c>
      <c r="R683" s="78" t="str">
        <f>VLOOKUP(H683,'3-Productie normen'!A:L,12,FALSE)</f>
        <v>V</v>
      </c>
      <c r="S683" s="78"/>
      <c r="U683" s="41">
        <f t="shared" si="65"/>
        <v>10040</v>
      </c>
    </row>
    <row r="684" spans="1:21" ht="14.1" customHeight="1">
      <c r="A684" s="54">
        <f t="shared" si="60"/>
        <v>684</v>
      </c>
      <c r="B684" s="72" t="s">
        <v>562</v>
      </c>
      <c r="C684" s="72"/>
      <c r="D684" s="415" t="s">
        <v>563</v>
      </c>
      <c r="E684" s="415">
        <v>1</v>
      </c>
      <c r="F684" s="86">
        <v>78</v>
      </c>
      <c r="G684" s="86" t="s">
        <v>256</v>
      </c>
      <c r="H684" s="330" t="s">
        <v>98</v>
      </c>
      <c r="I684" s="86" t="s">
        <v>217</v>
      </c>
      <c r="J684" s="86">
        <v>7.55</v>
      </c>
      <c r="K684" s="373">
        <f t="shared" si="61"/>
        <v>0</v>
      </c>
      <c r="L684" s="75" t="s">
        <v>98</v>
      </c>
      <c r="M684" s="75"/>
      <c r="N684" s="76">
        <f t="shared" si="62"/>
        <v>0</v>
      </c>
      <c r="O684" s="76">
        <f t="shared" si="63"/>
        <v>0</v>
      </c>
      <c r="P684" s="77">
        <f>IF(L684="nio",0,IF(L684&gt;0,VLOOKUP(H684,'3-Productie normen'!A:J,VLOOKUP(L684,'3-Productie normen'!$B$33:$C$38,2,FALSE),FALSE)))/VLOOKUP(B684,'2-Kosten per locatie'!$A$12:$C$27,3,FALSE)</f>
        <v>0</v>
      </c>
      <c r="Q684" s="77">
        <f t="shared" si="64"/>
        <v>0</v>
      </c>
      <c r="R684" s="78">
        <f>VLOOKUP(H684,'3-Productie normen'!A:L,12,FALSE)</f>
        <v>0</v>
      </c>
      <c r="S684" s="78"/>
      <c r="U684" s="41">
        <f t="shared" si="65"/>
        <v>0</v>
      </c>
    </row>
    <row r="685" spans="1:21" ht="14.1" customHeight="1">
      <c r="A685" s="54">
        <f t="shared" si="60"/>
        <v>685</v>
      </c>
      <c r="B685" s="72" t="s">
        <v>562</v>
      </c>
      <c r="C685" s="72"/>
      <c r="D685" s="415" t="s">
        <v>563</v>
      </c>
      <c r="E685" s="415">
        <v>1</v>
      </c>
      <c r="F685" s="86">
        <v>79</v>
      </c>
      <c r="G685" s="86" t="s">
        <v>252</v>
      </c>
      <c r="H685" s="86" t="s">
        <v>230</v>
      </c>
      <c r="I685" s="86" t="s">
        <v>217</v>
      </c>
      <c r="J685" s="86">
        <v>27.27</v>
      </c>
      <c r="K685" s="373">
        <f t="shared" si="61"/>
        <v>200</v>
      </c>
      <c r="L685" s="75">
        <v>200</v>
      </c>
      <c r="M685" s="75"/>
      <c r="N685" s="76" t="e">
        <f t="shared" si="62"/>
        <v>#DIV/0!</v>
      </c>
      <c r="O685" s="76">
        <f t="shared" si="63"/>
        <v>0</v>
      </c>
      <c r="P685" s="77">
        <f>IF(L685="nio",0,IF(L685&gt;0,VLOOKUP(H685,'3-Productie normen'!A:J,VLOOKUP(L685,'3-Productie normen'!$B$33:$C$38,2,FALSE),FALSE)))/VLOOKUP(B685,'2-Kosten per locatie'!$A$12:$C$27,3,FALSE)</f>
        <v>0</v>
      </c>
      <c r="Q685" s="77">
        <f t="shared" si="64"/>
        <v>0</v>
      </c>
      <c r="R685" s="78" t="str">
        <f>VLOOKUP(H685,'3-Productie normen'!A:L,12,FALSE)</f>
        <v>V</v>
      </c>
      <c r="S685" s="78"/>
      <c r="U685" s="41">
        <f t="shared" si="65"/>
        <v>5454</v>
      </c>
    </row>
    <row r="686" spans="1:21" ht="14.1" customHeight="1">
      <c r="A686" s="54">
        <f t="shared" si="60"/>
        <v>686</v>
      </c>
      <c r="B686" s="72" t="s">
        <v>562</v>
      </c>
      <c r="C686" s="72"/>
      <c r="D686" s="415" t="s">
        <v>563</v>
      </c>
      <c r="E686" s="415">
        <v>1</v>
      </c>
      <c r="F686" s="86">
        <v>80</v>
      </c>
      <c r="G686" s="86" t="s">
        <v>256</v>
      </c>
      <c r="H686" s="330" t="s">
        <v>98</v>
      </c>
      <c r="I686" s="86" t="s">
        <v>217</v>
      </c>
      <c r="J686" s="86">
        <v>2.36</v>
      </c>
      <c r="K686" s="373">
        <f t="shared" si="61"/>
        <v>0</v>
      </c>
      <c r="L686" s="75" t="s">
        <v>98</v>
      </c>
      <c r="M686" s="75"/>
      <c r="N686" s="76">
        <f t="shared" si="62"/>
        <v>0</v>
      </c>
      <c r="O686" s="76">
        <f t="shared" si="63"/>
        <v>0</v>
      </c>
      <c r="P686" s="77">
        <f>IF(L686="nio",0,IF(L686&gt;0,VLOOKUP(H686,'3-Productie normen'!A:J,VLOOKUP(L686,'3-Productie normen'!$B$33:$C$38,2,FALSE),FALSE)))/VLOOKUP(B686,'2-Kosten per locatie'!$A$12:$C$27,3,FALSE)</f>
        <v>0</v>
      </c>
      <c r="Q686" s="77">
        <f t="shared" si="64"/>
        <v>0</v>
      </c>
      <c r="R686" s="78">
        <f>VLOOKUP(H686,'3-Productie normen'!A:L,12,FALSE)</f>
        <v>0</v>
      </c>
      <c r="S686" s="78"/>
      <c r="U686" s="41">
        <f t="shared" si="65"/>
        <v>0</v>
      </c>
    </row>
    <row r="687" spans="1:21" ht="14.1" customHeight="1">
      <c r="A687" s="54">
        <f t="shared" si="60"/>
        <v>687</v>
      </c>
      <c r="B687" s="72" t="s">
        <v>562</v>
      </c>
      <c r="C687" s="72"/>
      <c r="D687" s="415" t="s">
        <v>563</v>
      </c>
      <c r="E687" s="415">
        <v>1</v>
      </c>
      <c r="F687" s="86">
        <v>81</v>
      </c>
      <c r="G687" s="86" t="s">
        <v>256</v>
      </c>
      <c r="H687" s="330" t="s">
        <v>98</v>
      </c>
      <c r="I687" s="86" t="s">
        <v>217</v>
      </c>
      <c r="J687" s="86">
        <v>8</v>
      </c>
      <c r="K687" s="373">
        <f t="shared" si="61"/>
        <v>0</v>
      </c>
      <c r="L687" s="75" t="s">
        <v>98</v>
      </c>
      <c r="M687" s="75"/>
      <c r="N687" s="76">
        <f t="shared" si="62"/>
        <v>0</v>
      </c>
      <c r="O687" s="76">
        <f t="shared" si="63"/>
        <v>0</v>
      </c>
      <c r="P687" s="77">
        <f>IF(L687="nio",0,IF(L687&gt;0,VLOOKUP(H687,'3-Productie normen'!A:J,VLOOKUP(L687,'3-Productie normen'!$B$33:$C$38,2,FALSE),FALSE)))/VLOOKUP(B687,'2-Kosten per locatie'!$A$12:$C$27,3,FALSE)</f>
        <v>0</v>
      </c>
      <c r="Q687" s="77">
        <f t="shared" si="64"/>
        <v>0</v>
      </c>
      <c r="R687" s="78">
        <f>VLOOKUP(H687,'3-Productie normen'!A:L,12,FALSE)</f>
        <v>0</v>
      </c>
      <c r="S687" s="78"/>
      <c r="U687" s="41">
        <f t="shared" si="65"/>
        <v>0</v>
      </c>
    </row>
    <row r="688" spans="1:21" ht="14.1" customHeight="1">
      <c r="A688" s="54">
        <f t="shared" si="60"/>
        <v>688</v>
      </c>
      <c r="B688" s="72" t="s">
        <v>562</v>
      </c>
      <c r="C688" s="72"/>
      <c r="D688" s="415" t="s">
        <v>563</v>
      </c>
      <c r="E688" s="415">
        <v>1</v>
      </c>
      <c r="F688" s="86">
        <v>82</v>
      </c>
      <c r="G688" s="86" t="s">
        <v>232</v>
      </c>
      <c r="H688" s="86" t="s">
        <v>232</v>
      </c>
      <c r="I688" s="86" t="s">
        <v>217</v>
      </c>
      <c r="J688" s="86">
        <v>72.84</v>
      </c>
      <c r="K688" s="373">
        <f t="shared" si="61"/>
        <v>200</v>
      </c>
      <c r="L688" s="75">
        <v>200</v>
      </c>
      <c r="M688" s="75"/>
      <c r="N688" s="76" t="e">
        <f t="shared" si="62"/>
        <v>#DIV/0!</v>
      </c>
      <c r="O688" s="76">
        <f t="shared" si="63"/>
        <v>0</v>
      </c>
      <c r="P688" s="77">
        <f>IF(L688="nio",0,IF(L688&gt;0,VLOOKUP(H688,'3-Productie normen'!A:J,VLOOKUP(L688,'3-Productie normen'!$B$33:$C$38,2,FALSE),FALSE)))/VLOOKUP(B688,'2-Kosten per locatie'!$A$12:$C$27,3,FALSE)</f>
        <v>0</v>
      </c>
      <c r="Q688" s="77">
        <f t="shared" si="64"/>
        <v>0</v>
      </c>
      <c r="R688" s="78" t="str">
        <f>VLOOKUP(H688,'3-Productie normen'!A:L,12,FALSE)</f>
        <v>V</v>
      </c>
      <c r="S688" s="78"/>
      <c r="U688" s="41">
        <f t="shared" si="65"/>
        <v>14568</v>
      </c>
    </row>
    <row r="689" spans="1:21" ht="14.1" customHeight="1">
      <c r="A689" s="54">
        <f t="shared" si="60"/>
        <v>689</v>
      </c>
      <c r="B689" s="72" t="s">
        <v>562</v>
      </c>
      <c r="C689" s="72"/>
      <c r="D689" s="415" t="s">
        <v>563</v>
      </c>
      <c r="E689" s="415">
        <v>1</v>
      </c>
      <c r="F689" s="86">
        <v>83</v>
      </c>
      <c r="G689" s="86" t="s">
        <v>256</v>
      </c>
      <c r="H689" s="330" t="s">
        <v>98</v>
      </c>
      <c r="I689" s="86" t="s">
        <v>254</v>
      </c>
      <c r="J689" s="86">
        <v>5.15</v>
      </c>
      <c r="K689" s="373">
        <f t="shared" si="61"/>
        <v>0</v>
      </c>
      <c r="L689" s="75" t="s">
        <v>98</v>
      </c>
      <c r="M689" s="75"/>
      <c r="N689" s="76">
        <f t="shared" si="62"/>
        <v>0</v>
      </c>
      <c r="O689" s="76">
        <f t="shared" si="63"/>
        <v>0</v>
      </c>
      <c r="P689" s="77">
        <f>IF(L689="nio",0,IF(L689&gt;0,VLOOKUP(H689,'3-Productie normen'!A:J,VLOOKUP(L689,'3-Productie normen'!$B$33:$C$38,2,FALSE),FALSE)))/VLOOKUP(B689,'2-Kosten per locatie'!$A$12:$C$27,3,FALSE)</f>
        <v>0</v>
      </c>
      <c r="Q689" s="77">
        <f t="shared" si="64"/>
        <v>0</v>
      </c>
      <c r="R689" s="78">
        <f>VLOOKUP(H689,'3-Productie normen'!A:L,12,FALSE)</f>
        <v>0</v>
      </c>
      <c r="S689" s="78"/>
      <c r="U689" s="41">
        <f t="shared" si="65"/>
        <v>0</v>
      </c>
    </row>
    <row r="690" spans="1:21" ht="14.1" customHeight="1">
      <c r="A690" s="54">
        <f t="shared" si="60"/>
        <v>690</v>
      </c>
      <c r="B690" s="72" t="s">
        <v>562</v>
      </c>
      <c r="C690" s="72"/>
      <c r="D690" s="415" t="s">
        <v>563</v>
      </c>
      <c r="E690" s="415" t="s">
        <v>89</v>
      </c>
      <c r="F690" s="86">
        <v>84</v>
      </c>
      <c r="G690" s="86" t="s">
        <v>17</v>
      </c>
      <c r="H690" s="86" t="s">
        <v>17</v>
      </c>
      <c r="I690" s="86" t="s">
        <v>254</v>
      </c>
      <c r="J690" s="86">
        <v>3.88</v>
      </c>
      <c r="K690" s="373">
        <f t="shared" si="61"/>
        <v>200</v>
      </c>
      <c r="L690" s="75">
        <v>200</v>
      </c>
      <c r="M690" s="75"/>
      <c r="N690" s="76" t="e">
        <f t="shared" si="62"/>
        <v>#DIV/0!</v>
      </c>
      <c r="O690" s="76">
        <f t="shared" si="63"/>
        <v>0</v>
      </c>
      <c r="P690" s="77">
        <f>IF(L690="nio",0,IF(L690&gt;0,VLOOKUP(H690,'3-Productie normen'!A:J,VLOOKUP(L690,'3-Productie normen'!$B$33:$C$38,2,FALSE),FALSE)))/VLOOKUP(B690,'2-Kosten per locatie'!$A$12:$C$27,3,FALSE)</f>
        <v>0</v>
      </c>
      <c r="Q690" s="77">
        <f t="shared" si="64"/>
        <v>0</v>
      </c>
      <c r="R690" s="78" t="str">
        <f>VLOOKUP(H690,'3-Productie normen'!A:L,12,FALSE)</f>
        <v>V</v>
      </c>
      <c r="S690" s="78"/>
      <c r="U690" s="41">
        <f t="shared" si="65"/>
        <v>776</v>
      </c>
    </row>
    <row r="691" spans="1:21" ht="14.1" customHeight="1">
      <c r="A691" s="54">
        <f t="shared" si="60"/>
        <v>691</v>
      </c>
      <c r="B691" s="72" t="s">
        <v>567</v>
      </c>
      <c r="C691" s="72"/>
      <c r="D691" s="415" t="s">
        <v>568</v>
      </c>
      <c r="E691" s="415" t="s">
        <v>89</v>
      </c>
      <c r="F691" s="86">
        <v>1</v>
      </c>
      <c r="G691" s="86" t="s">
        <v>251</v>
      </c>
      <c r="H691" s="86" t="s">
        <v>90</v>
      </c>
      <c r="I691" s="86" t="s">
        <v>222</v>
      </c>
      <c r="J691" s="86">
        <v>18.71</v>
      </c>
      <c r="K691" s="373">
        <f t="shared" si="61"/>
        <v>200</v>
      </c>
      <c r="L691" s="75">
        <v>200</v>
      </c>
      <c r="M691" s="75"/>
      <c r="N691" s="76" t="e">
        <f t="shared" si="62"/>
        <v>#DIV/0!</v>
      </c>
      <c r="O691" s="76">
        <f t="shared" si="63"/>
        <v>0</v>
      </c>
      <c r="P691" s="77">
        <f>IF(L691="nio",0,IF(L691&gt;0,VLOOKUP(H691,'3-Productie normen'!A:J,VLOOKUP(L691,'3-Productie normen'!$B$33:$C$38,2,FALSE),FALSE)))/VLOOKUP(B691,'2-Kosten per locatie'!$A$12:$C$27,3,FALSE)</f>
        <v>0</v>
      </c>
      <c r="Q691" s="77">
        <f t="shared" si="64"/>
        <v>0</v>
      </c>
      <c r="R691" s="78" t="str">
        <f>VLOOKUP(H691,'3-Productie normen'!A:L,12,FALSE)</f>
        <v>V</v>
      </c>
      <c r="S691" s="78"/>
      <c r="U691" s="41">
        <f t="shared" si="65"/>
        <v>3742</v>
      </c>
    </row>
    <row r="692" spans="1:21" ht="14.1" customHeight="1">
      <c r="A692" s="54">
        <f t="shared" si="60"/>
        <v>692</v>
      </c>
      <c r="B692" s="72" t="s">
        <v>567</v>
      </c>
      <c r="C692" s="72"/>
      <c r="D692" s="415" t="s">
        <v>568</v>
      </c>
      <c r="E692" s="415" t="s">
        <v>89</v>
      </c>
      <c r="F692" s="86">
        <v>2</v>
      </c>
      <c r="G692" s="86" t="s">
        <v>252</v>
      </c>
      <c r="H692" s="86" t="s">
        <v>230</v>
      </c>
      <c r="I692" s="86" t="s">
        <v>248</v>
      </c>
      <c r="J692" s="86">
        <v>12.64</v>
      </c>
      <c r="K692" s="373">
        <f t="shared" si="61"/>
        <v>200</v>
      </c>
      <c r="L692" s="75">
        <v>200</v>
      </c>
      <c r="M692" s="75"/>
      <c r="N692" s="76" t="e">
        <f t="shared" si="62"/>
        <v>#DIV/0!</v>
      </c>
      <c r="O692" s="76">
        <f t="shared" si="63"/>
        <v>0</v>
      </c>
      <c r="P692" s="77">
        <f>IF(L692="nio",0,IF(L692&gt;0,VLOOKUP(H692,'3-Productie normen'!A:J,VLOOKUP(L692,'3-Productie normen'!$B$33:$C$38,2,FALSE),FALSE)))/VLOOKUP(B692,'2-Kosten per locatie'!$A$12:$C$27,3,FALSE)</f>
        <v>0</v>
      </c>
      <c r="Q692" s="77">
        <f t="shared" si="64"/>
        <v>0</v>
      </c>
      <c r="R692" s="78" t="str">
        <f>VLOOKUP(H692,'3-Productie normen'!A:L,12,FALSE)</f>
        <v>V</v>
      </c>
      <c r="S692" s="78"/>
      <c r="U692" s="41">
        <f t="shared" si="65"/>
        <v>2528</v>
      </c>
    </row>
    <row r="693" spans="1:21" ht="14.1" customHeight="1">
      <c r="A693" s="54">
        <f t="shared" si="60"/>
        <v>693</v>
      </c>
      <c r="B693" s="72" t="s">
        <v>567</v>
      </c>
      <c r="C693" s="72"/>
      <c r="D693" s="415" t="s">
        <v>568</v>
      </c>
      <c r="E693" s="415" t="s">
        <v>89</v>
      </c>
      <c r="F693" s="86">
        <v>3</v>
      </c>
      <c r="G693" s="86" t="s">
        <v>169</v>
      </c>
      <c r="H693" s="86" t="s">
        <v>169</v>
      </c>
      <c r="I693" s="86" t="s">
        <v>267</v>
      </c>
      <c r="J693" s="86">
        <v>11.7</v>
      </c>
      <c r="K693" s="373">
        <f t="shared" si="61"/>
        <v>200</v>
      </c>
      <c r="L693" s="75">
        <v>200</v>
      </c>
      <c r="M693" s="75"/>
      <c r="N693" s="76" t="e">
        <f t="shared" si="62"/>
        <v>#DIV/0!</v>
      </c>
      <c r="O693" s="76">
        <f t="shared" si="63"/>
        <v>0</v>
      </c>
      <c r="P693" s="77">
        <f>IF(L693="nio",0,IF(L693&gt;0,VLOOKUP(H693,'3-Productie normen'!A:J,VLOOKUP(L693,'3-Productie normen'!$B$33:$C$38,2,FALSE),FALSE)))/VLOOKUP(B693,'2-Kosten per locatie'!$A$12:$C$27,3,FALSE)</f>
        <v>0</v>
      </c>
      <c r="Q693" s="77">
        <f t="shared" si="64"/>
        <v>0</v>
      </c>
      <c r="R693" s="78" t="str">
        <f>VLOOKUP(H693,'3-Productie normen'!A:L,12,FALSE)</f>
        <v>B</v>
      </c>
      <c r="S693" s="78"/>
      <c r="U693" s="41">
        <f t="shared" si="65"/>
        <v>2340</v>
      </c>
    </row>
    <row r="694" spans="1:21" ht="14.1" customHeight="1">
      <c r="A694" s="54">
        <f t="shared" si="60"/>
        <v>694</v>
      </c>
      <c r="B694" s="72" t="s">
        <v>567</v>
      </c>
      <c r="C694" s="72"/>
      <c r="D694" s="415" t="s">
        <v>568</v>
      </c>
      <c r="E694" s="415" t="s">
        <v>89</v>
      </c>
      <c r="F694" s="86">
        <v>4</v>
      </c>
      <c r="G694" s="86" t="s">
        <v>252</v>
      </c>
      <c r="H694" s="86" t="s">
        <v>230</v>
      </c>
      <c r="I694" s="86" t="s">
        <v>248</v>
      </c>
      <c r="J694" s="86">
        <v>24.88</v>
      </c>
      <c r="K694" s="373">
        <f t="shared" si="61"/>
        <v>200</v>
      </c>
      <c r="L694" s="75">
        <v>200</v>
      </c>
      <c r="M694" s="75"/>
      <c r="N694" s="76" t="e">
        <f t="shared" si="62"/>
        <v>#DIV/0!</v>
      </c>
      <c r="O694" s="76">
        <f t="shared" si="63"/>
        <v>0</v>
      </c>
      <c r="P694" s="77">
        <f>IF(L694="nio",0,IF(L694&gt;0,VLOOKUP(H694,'3-Productie normen'!A:J,VLOOKUP(L694,'3-Productie normen'!$B$33:$C$38,2,FALSE),FALSE)))/VLOOKUP(B694,'2-Kosten per locatie'!$A$12:$C$27,3,FALSE)</f>
        <v>0</v>
      </c>
      <c r="Q694" s="77">
        <f t="shared" si="64"/>
        <v>0</v>
      </c>
      <c r="R694" s="78" t="str">
        <f>VLOOKUP(H694,'3-Productie normen'!A:L,12,FALSE)</f>
        <v>V</v>
      </c>
      <c r="S694" s="78"/>
      <c r="U694" s="41">
        <f t="shared" si="65"/>
        <v>4976</v>
      </c>
    </row>
    <row r="695" spans="1:21" ht="14.1" customHeight="1">
      <c r="A695" s="54">
        <f t="shared" si="60"/>
        <v>695</v>
      </c>
      <c r="B695" s="72" t="s">
        <v>567</v>
      </c>
      <c r="C695" s="72"/>
      <c r="D695" s="415" t="s">
        <v>568</v>
      </c>
      <c r="E695" s="415" t="s">
        <v>89</v>
      </c>
      <c r="F695" s="86">
        <v>5</v>
      </c>
      <c r="G695" s="86" t="s">
        <v>253</v>
      </c>
      <c r="H695" s="86" t="s">
        <v>228</v>
      </c>
      <c r="I695" s="86" t="s">
        <v>217</v>
      </c>
      <c r="J695" s="86">
        <v>49.69</v>
      </c>
      <c r="K695" s="373">
        <f t="shared" si="61"/>
        <v>200</v>
      </c>
      <c r="L695" s="75">
        <v>200</v>
      </c>
      <c r="M695" s="75"/>
      <c r="N695" s="76" t="e">
        <f t="shared" si="62"/>
        <v>#DIV/0!</v>
      </c>
      <c r="O695" s="76">
        <f t="shared" si="63"/>
        <v>0</v>
      </c>
      <c r="P695" s="77">
        <f>IF(L695="nio",0,IF(L695&gt;0,VLOOKUP(H695,'3-Productie normen'!A:J,VLOOKUP(L695,'3-Productie normen'!$B$33:$C$38,2,FALSE),FALSE)))/VLOOKUP(B695,'2-Kosten per locatie'!$A$12:$C$27,3,FALSE)</f>
        <v>0</v>
      </c>
      <c r="Q695" s="77">
        <f t="shared" si="64"/>
        <v>0</v>
      </c>
      <c r="R695" s="78" t="str">
        <f>VLOOKUP(H695,'3-Productie normen'!A:L,12,FALSE)</f>
        <v>V</v>
      </c>
      <c r="S695" s="78"/>
      <c r="U695" s="41">
        <f t="shared" si="65"/>
        <v>9938</v>
      </c>
    </row>
    <row r="696" spans="1:21" ht="14.1" customHeight="1">
      <c r="A696" s="54">
        <f t="shared" si="60"/>
        <v>696</v>
      </c>
      <c r="B696" s="72" t="s">
        <v>567</v>
      </c>
      <c r="C696" s="72"/>
      <c r="D696" s="415" t="s">
        <v>568</v>
      </c>
      <c r="E696" s="415" t="s">
        <v>89</v>
      </c>
      <c r="F696" s="86">
        <v>6</v>
      </c>
      <c r="G696" s="86" t="s">
        <v>17</v>
      </c>
      <c r="H696" s="86" t="s">
        <v>17</v>
      </c>
      <c r="I696" s="86" t="s">
        <v>254</v>
      </c>
      <c r="J696" s="86">
        <v>6.63</v>
      </c>
      <c r="K696" s="373">
        <f t="shared" si="61"/>
        <v>200</v>
      </c>
      <c r="L696" s="75">
        <v>200</v>
      </c>
      <c r="M696" s="75"/>
      <c r="N696" s="76" t="e">
        <f t="shared" si="62"/>
        <v>#DIV/0!</v>
      </c>
      <c r="O696" s="76">
        <f t="shared" si="63"/>
        <v>0</v>
      </c>
      <c r="P696" s="77">
        <f>IF(L696="nio",0,IF(L696&gt;0,VLOOKUP(H696,'3-Productie normen'!A:J,VLOOKUP(L696,'3-Productie normen'!$B$33:$C$38,2,FALSE),FALSE)))/VLOOKUP(B696,'2-Kosten per locatie'!$A$12:$C$27,3,FALSE)</f>
        <v>0</v>
      </c>
      <c r="Q696" s="77">
        <f t="shared" si="64"/>
        <v>0</v>
      </c>
      <c r="R696" s="78" t="str">
        <f>VLOOKUP(H696,'3-Productie normen'!A:L,12,FALSE)</f>
        <v>V</v>
      </c>
      <c r="S696" s="78"/>
      <c r="U696" s="41">
        <f t="shared" si="65"/>
        <v>1326</v>
      </c>
    </row>
    <row r="697" spans="1:21" ht="14.1" customHeight="1">
      <c r="A697" s="54">
        <f t="shared" si="60"/>
        <v>697</v>
      </c>
      <c r="B697" s="72" t="s">
        <v>567</v>
      </c>
      <c r="C697" s="72"/>
      <c r="D697" s="415" t="s">
        <v>568</v>
      </c>
      <c r="E697" s="415" t="s">
        <v>89</v>
      </c>
      <c r="F697" s="86">
        <v>7</v>
      </c>
      <c r="G697" s="86" t="s">
        <v>169</v>
      </c>
      <c r="H697" s="86" t="s">
        <v>169</v>
      </c>
      <c r="I697" s="86" t="s">
        <v>217</v>
      </c>
      <c r="J697" s="86">
        <v>23.06</v>
      </c>
      <c r="K697" s="373">
        <f t="shared" si="61"/>
        <v>200</v>
      </c>
      <c r="L697" s="75">
        <v>200</v>
      </c>
      <c r="M697" s="75"/>
      <c r="N697" s="76" t="e">
        <f t="shared" si="62"/>
        <v>#DIV/0!</v>
      </c>
      <c r="O697" s="76">
        <f t="shared" si="63"/>
        <v>0</v>
      </c>
      <c r="P697" s="77">
        <f>IF(L697="nio",0,IF(L697&gt;0,VLOOKUP(H697,'3-Productie normen'!A:J,VLOOKUP(L697,'3-Productie normen'!$B$33:$C$38,2,FALSE),FALSE)))/VLOOKUP(B697,'2-Kosten per locatie'!$A$12:$C$27,3,FALSE)</f>
        <v>0</v>
      </c>
      <c r="Q697" s="77">
        <f t="shared" si="64"/>
        <v>0</v>
      </c>
      <c r="R697" s="78" t="str">
        <f>VLOOKUP(H697,'3-Productie normen'!A:L,12,FALSE)</f>
        <v>B</v>
      </c>
      <c r="S697" s="78"/>
      <c r="U697" s="41">
        <f t="shared" si="65"/>
        <v>4612</v>
      </c>
    </row>
    <row r="698" spans="1:21" ht="14.1" customHeight="1">
      <c r="A698" s="54">
        <f t="shared" si="60"/>
        <v>698</v>
      </c>
      <c r="B698" s="72" t="s">
        <v>567</v>
      </c>
      <c r="C698" s="72"/>
      <c r="D698" s="415" t="s">
        <v>568</v>
      </c>
      <c r="E698" s="415" t="s">
        <v>89</v>
      </c>
      <c r="F698" s="86">
        <v>8</v>
      </c>
      <c r="G698" s="86" t="s">
        <v>256</v>
      </c>
      <c r="H698" s="330" t="s">
        <v>98</v>
      </c>
      <c r="I698" s="86" t="s">
        <v>254</v>
      </c>
      <c r="J698" s="86">
        <v>2.86</v>
      </c>
      <c r="K698" s="373">
        <f t="shared" si="61"/>
        <v>0</v>
      </c>
      <c r="L698" s="75" t="s">
        <v>98</v>
      </c>
      <c r="M698" s="75"/>
      <c r="N698" s="76">
        <f t="shared" si="62"/>
        <v>0</v>
      </c>
      <c r="O698" s="76">
        <f t="shared" si="63"/>
        <v>0</v>
      </c>
      <c r="P698" s="77">
        <f>IF(L698="nio",0,IF(L698&gt;0,VLOOKUP(H698,'3-Productie normen'!A:J,VLOOKUP(L698,'3-Productie normen'!$B$33:$C$38,2,FALSE),FALSE)))/VLOOKUP(B698,'2-Kosten per locatie'!$A$12:$C$27,3,FALSE)</f>
        <v>0</v>
      </c>
      <c r="Q698" s="77">
        <f t="shared" si="64"/>
        <v>0</v>
      </c>
      <c r="R698" s="78">
        <f>VLOOKUP(H698,'3-Productie normen'!A:L,12,FALSE)</f>
        <v>0</v>
      </c>
      <c r="S698" s="78"/>
      <c r="U698" s="41">
        <f t="shared" si="65"/>
        <v>0</v>
      </c>
    </row>
    <row r="699" spans="1:21" ht="14.1" customHeight="1">
      <c r="A699" s="54">
        <f t="shared" si="60"/>
        <v>699</v>
      </c>
      <c r="B699" s="72" t="s">
        <v>567</v>
      </c>
      <c r="C699" s="72"/>
      <c r="D699" s="415" t="s">
        <v>568</v>
      </c>
      <c r="E699" s="415" t="s">
        <v>89</v>
      </c>
      <c r="F699" s="86">
        <v>9</v>
      </c>
      <c r="G699" s="86" t="s">
        <v>169</v>
      </c>
      <c r="H699" s="86" t="s">
        <v>169</v>
      </c>
      <c r="I699" s="86" t="s">
        <v>217</v>
      </c>
      <c r="J699" s="86">
        <v>20.399999999999999</v>
      </c>
      <c r="K699" s="373">
        <f t="shared" si="61"/>
        <v>200</v>
      </c>
      <c r="L699" s="75">
        <v>200</v>
      </c>
      <c r="M699" s="75"/>
      <c r="N699" s="76" t="e">
        <f t="shared" si="62"/>
        <v>#DIV/0!</v>
      </c>
      <c r="O699" s="76">
        <f t="shared" si="63"/>
        <v>0</v>
      </c>
      <c r="P699" s="77">
        <f>IF(L699="nio",0,IF(L699&gt;0,VLOOKUP(H699,'3-Productie normen'!A:J,VLOOKUP(L699,'3-Productie normen'!$B$33:$C$38,2,FALSE),FALSE)))/VLOOKUP(B699,'2-Kosten per locatie'!$A$12:$C$27,3,FALSE)</f>
        <v>0</v>
      </c>
      <c r="Q699" s="77">
        <f t="shared" si="64"/>
        <v>0</v>
      </c>
      <c r="R699" s="78" t="str">
        <f>VLOOKUP(H699,'3-Productie normen'!A:L,12,FALSE)</f>
        <v>B</v>
      </c>
      <c r="S699" s="78"/>
      <c r="U699" s="41">
        <f t="shared" si="65"/>
        <v>4079.9999999999995</v>
      </c>
    </row>
    <row r="700" spans="1:21" ht="14.1" customHeight="1">
      <c r="A700" s="54">
        <f t="shared" si="60"/>
        <v>700</v>
      </c>
      <c r="B700" s="72" t="s">
        <v>567</v>
      </c>
      <c r="C700" s="72"/>
      <c r="D700" s="415" t="s">
        <v>568</v>
      </c>
      <c r="E700" s="415" t="s">
        <v>89</v>
      </c>
      <c r="F700" s="86">
        <v>10</v>
      </c>
      <c r="G700" s="86" t="s">
        <v>252</v>
      </c>
      <c r="H700" s="86" t="s">
        <v>230</v>
      </c>
      <c r="I700" s="86" t="s">
        <v>217</v>
      </c>
      <c r="J700" s="86">
        <v>8.77</v>
      </c>
      <c r="K700" s="373">
        <f t="shared" si="61"/>
        <v>200</v>
      </c>
      <c r="L700" s="75">
        <v>200</v>
      </c>
      <c r="M700" s="75"/>
      <c r="N700" s="76" t="e">
        <f t="shared" si="62"/>
        <v>#DIV/0!</v>
      </c>
      <c r="O700" s="76">
        <f t="shared" si="63"/>
        <v>0</v>
      </c>
      <c r="P700" s="77">
        <f>IF(L700="nio",0,IF(L700&gt;0,VLOOKUP(H700,'3-Productie normen'!A:J,VLOOKUP(L700,'3-Productie normen'!$B$33:$C$38,2,FALSE),FALSE)))/VLOOKUP(B700,'2-Kosten per locatie'!$A$12:$C$27,3,FALSE)</f>
        <v>0</v>
      </c>
      <c r="Q700" s="77">
        <f t="shared" si="64"/>
        <v>0</v>
      </c>
      <c r="R700" s="78" t="str">
        <f>VLOOKUP(H700,'3-Productie normen'!A:L,12,FALSE)</f>
        <v>V</v>
      </c>
      <c r="S700" s="78"/>
      <c r="U700" s="41">
        <f t="shared" si="65"/>
        <v>1754</v>
      </c>
    </row>
    <row r="701" spans="1:21" ht="14.1" customHeight="1">
      <c r="A701" s="54">
        <f t="shared" si="60"/>
        <v>701</v>
      </c>
      <c r="B701" s="72" t="s">
        <v>567</v>
      </c>
      <c r="C701" s="72"/>
      <c r="D701" s="415" t="s">
        <v>568</v>
      </c>
      <c r="E701" s="415" t="s">
        <v>89</v>
      </c>
      <c r="F701" s="86">
        <v>11</v>
      </c>
      <c r="G701" s="86" t="s">
        <v>169</v>
      </c>
      <c r="H701" s="86" t="s">
        <v>169</v>
      </c>
      <c r="I701" s="86" t="s">
        <v>217</v>
      </c>
      <c r="J701" s="86">
        <v>14.49</v>
      </c>
      <c r="K701" s="373">
        <f t="shared" si="61"/>
        <v>200</v>
      </c>
      <c r="L701" s="75">
        <v>200</v>
      </c>
      <c r="M701" s="75"/>
      <c r="N701" s="76" t="e">
        <f t="shared" si="62"/>
        <v>#DIV/0!</v>
      </c>
      <c r="O701" s="76">
        <f t="shared" si="63"/>
        <v>0</v>
      </c>
      <c r="P701" s="77">
        <f>IF(L701="nio",0,IF(L701&gt;0,VLOOKUP(H701,'3-Productie normen'!A:J,VLOOKUP(L701,'3-Productie normen'!$B$33:$C$38,2,FALSE),FALSE)))/VLOOKUP(B701,'2-Kosten per locatie'!$A$12:$C$27,3,FALSE)</f>
        <v>0</v>
      </c>
      <c r="Q701" s="77">
        <f t="shared" si="64"/>
        <v>0</v>
      </c>
      <c r="R701" s="78" t="str">
        <f>VLOOKUP(H701,'3-Productie normen'!A:L,12,FALSE)</f>
        <v>B</v>
      </c>
      <c r="S701" s="78"/>
      <c r="U701" s="41">
        <f t="shared" si="65"/>
        <v>2898</v>
      </c>
    </row>
    <row r="702" spans="1:21" ht="14.1" customHeight="1">
      <c r="A702" s="54">
        <f t="shared" si="60"/>
        <v>702</v>
      </c>
      <c r="B702" s="72" t="s">
        <v>567</v>
      </c>
      <c r="C702" s="72"/>
      <c r="D702" s="415" t="s">
        <v>568</v>
      </c>
      <c r="E702" s="415" t="s">
        <v>89</v>
      </c>
      <c r="F702" s="86">
        <v>12</v>
      </c>
      <c r="G702" s="86" t="s">
        <v>169</v>
      </c>
      <c r="H702" s="86" t="s">
        <v>169</v>
      </c>
      <c r="I702" s="86" t="s">
        <v>217</v>
      </c>
      <c r="J702" s="86">
        <v>11.94</v>
      </c>
      <c r="K702" s="373">
        <f t="shared" si="61"/>
        <v>200</v>
      </c>
      <c r="L702" s="75">
        <v>200</v>
      </c>
      <c r="M702" s="75"/>
      <c r="N702" s="76" t="e">
        <f t="shared" si="62"/>
        <v>#DIV/0!</v>
      </c>
      <c r="O702" s="76">
        <f t="shared" si="63"/>
        <v>0</v>
      </c>
      <c r="P702" s="77">
        <f>IF(L702="nio",0,IF(L702&gt;0,VLOOKUP(H702,'3-Productie normen'!A:J,VLOOKUP(L702,'3-Productie normen'!$B$33:$C$38,2,FALSE),FALSE)))/VLOOKUP(B702,'2-Kosten per locatie'!$A$12:$C$27,3,FALSE)</f>
        <v>0</v>
      </c>
      <c r="Q702" s="77">
        <f t="shared" si="64"/>
        <v>0</v>
      </c>
      <c r="R702" s="78" t="str">
        <f>VLOOKUP(H702,'3-Productie normen'!A:L,12,FALSE)</f>
        <v>B</v>
      </c>
      <c r="S702" s="78"/>
      <c r="U702" s="41">
        <f t="shared" si="65"/>
        <v>2388</v>
      </c>
    </row>
    <row r="703" spans="1:21" ht="14.1" customHeight="1">
      <c r="A703" s="54">
        <f t="shared" si="60"/>
        <v>703</v>
      </c>
      <c r="B703" s="72" t="s">
        <v>567</v>
      </c>
      <c r="C703" s="72"/>
      <c r="D703" s="415" t="s">
        <v>568</v>
      </c>
      <c r="E703" s="415" t="s">
        <v>89</v>
      </c>
      <c r="F703" s="86">
        <v>13</v>
      </c>
      <c r="G703" s="86" t="s">
        <v>169</v>
      </c>
      <c r="H703" s="86" t="s">
        <v>169</v>
      </c>
      <c r="I703" s="86" t="s">
        <v>217</v>
      </c>
      <c r="J703" s="86">
        <v>19.28</v>
      </c>
      <c r="K703" s="373">
        <f t="shared" si="61"/>
        <v>200</v>
      </c>
      <c r="L703" s="75">
        <v>200</v>
      </c>
      <c r="M703" s="75"/>
      <c r="N703" s="76" t="e">
        <f t="shared" si="62"/>
        <v>#DIV/0!</v>
      </c>
      <c r="O703" s="76">
        <f t="shared" si="63"/>
        <v>0</v>
      </c>
      <c r="P703" s="77">
        <f>IF(L703="nio",0,IF(L703&gt;0,VLOOKUP(H703,'3-Productie normen'!A:J,VLOOKUP(L703,'3-Productie normen'!$B$33:$C$38,2,FALSE),FALSE)))/VLOOKUP(B703,'2-Kosten per locatie'!$A$12:$C$27,3,FALSE)</f>
        <v>0</v>
      </c>
      <c r="Q703" s="77">
        <f t="shared" si="64"/>
        <v>0</v>
      </c>
      <c r="R703" s="78" t="str">
        <f>VLOOKUP(H703,'3-Productie normen'!A:L,12,FALSE)</f>
        <v>B</v>
      </c>
      <c r="S703" s="78"/>
      <c r="U703" s="41">
        <f t="shared" si="65"/>
        <v>3856</v>
      </c>
    </row>
    <row r="704" spans="1:21" ht="14.1" customHeight="1">
      <c r="A704" s="54">
        <f t="shared" si="60"/>
        <v>704</v>
      </c>
      <c r="B704" s="72" t="s">
        <v>567</v>
      </c>
      <c r="C704" s="72"/>
      <c r="D704" s="415" t="s">
        <v>568</v>
      </c>
      <c r="E704" s="415" t="s">
        <v>89</v>
      </c>
      <c r="F704" s="86">
        <v>14</v>
      </c>
      <c r="G704" s="86" t="s">
        <v>252</v>
      </c>
      <c r="H704" s="86" t="s">
        <v>230</v>
      </c>
      <c r="I704" s="86" t="s">
        <v>248</v>
      </c>
      <c r="J704" s="86">
        <v>40.18</v>
      </c>
      <c r="K704" s="373">
        <f t="shared" si="61"/>
        <v>200</v>
      </c>
      <c r="L704" s="75">
        <v>200</v>
      </c>
      <c r="M704" s="75"/>
      <c r="N704" s="76" t="e">
        <f t="shared" si="62"/>
        <v>#DIV/0!</v>
      </c>
      <c r="O704" s="76">
        <f t="shared" si="63"/>
        <v>0</v>
      </c>
      <c r="P704" s="77">
        <f>IF(L704="nio",0,IF(L704&gt;0,VLOOKUP(H704,'3-Productie normen'!A:J,VLOOKUP(L704,'3-Productie normen'!$B$33:$C$38,2,FALSE),FALSE)))/VLOOKUP(B704,'2-Kosten per locatie'!$A$12:$C$27,3,FALSE)</f>
        <v>0</v>
      </c>
      <c r="Q704" s="77">
        <f t="shared" si="64"/>
        <v>0</v>
      </c>
      <c r="R704" s="78" t="str">
        <f>VLOOKUP(H704,'3-Productie normen'!A:L,12,FALSE)</f>
        <v>V</v>
      </c>
      <c r="S704" s="78"/>
      <c r="U704" s="41">
        <f t="shared" si="65"/>
        <v>8036</v>
      </c>
    </row>
    <row r="705" spans="1:21" ht="14.1" customHeight="1">
      <c r="A705" s="54">
        <f t="shared" si="60"/>
        <v>705</v>
      </c>
      <c r="B705" s="72" t="s">
        <v>567</v>
      </c>
      <c r="C705" s="72"/>
      <c r="D705" s="415" t="s">
        <v>568</v>
      </c>
      <c r="E705" s="415" t="s">
        <v>89</v>
      </c>
      <c r="F705" s="86">
        <v>15</v>
      </c>
      <c r="G705" s="86" t="s">
        <v>256</v>
      </c>
      <c r="H705" s="330" t="s">
        <v>98</v>
      </c>
      <c r="I705" s="86" t="s">
        <v>217</v>
      </c>
      <c r="J705" s="86">
        <v>4.26</v>
      </c>
      <c r="K705" s="373">
        <f t="shared" si="61"/>
        <v>0</v>
      </c>
      <c r="L705" s="75" t="s">
        <v>98</v>
      </c>
      <c r="M705" s="75"/>
      <c r="N705" s="76">
        <f t="shared" si="62"/>
        <v>0</v>
      </c>
      <c r="O705" s="76">
        <f t="shared" si="63"/>
        <v>0</v>
      </c>
      <c r="P705" s="77">
        <f>IF(L705="nio",0,IF(L705&gt;0,VLOOKUP(H705,'3-Productie normen'!A:J,VLOOKUP(L705,'3-Productie normen'!$B$33:$C$38,2,FALSE),FALSE)))/VLOOKUP(B705,'2-Kosten per locatie'!$A$12:$C$27,3,FALSE)</f>
        <v>0</v>
      </c>
      <c r="Q705" s="77">
        <f t="shared" si="64"/>
        <v>0</v>
      </c>
      <c r="R705" s="78">
        <f>VLOOKUP(H705,'3-Productie normen'!A:L,12,FALSE)</f>
        <v>0</v>
      </c>
      <c r="S705" s="78"/>
      <c r="U705" s="41">
        <f t="shared" si="65"/>
        <v>0</v>
      </c>
    </row>
    <row r="706" spans="1:21" ht="14.1" customHeight="1">
      <c r="A706" s="54">
        <f t="shared" si="60"/>
        <v>706</v>
      </c>
      <c r="B706" s="72" t="s">
        <v>567</v>
      </c>
      <c r="C706" s="72"/>
      <c r="D706" s="415" t="s">
        <v>568</v>
      </c>
      <c r="E706" s="415" t="s">
        <v>89</v>
      </c>
      <c r="F706" s="86">
        <v>16</v>
      </c>
      <c r="G706" s="86" t="s">
        <v>251</v>
      </c>
      <c r="H706" s="86" t="s">
        <v>90</v>
      </c>
      <c r="I706" s="86" t="s">
        <v>222</v>
      </c>
      <c r="J706" s="86">
        <v>4.12</v>
      </c>
      <c r="K706" s="373">
        <f t="shared" si="61"/>
        <v>200</v>
      </c>
      <c r="L706" s="75">
        <v>200</v>
      </c>
      <c r="M706" s="75"/>
      <c r="N706" s="76" t="e">
        <f t="shared" si="62"/>
        <v>#DIV/0!</v>
      </c>
      <c r="O706" s="76">
        <f t="shared" si="63"/>
        <v>0</v>
      </c>
      <c r="P706" s="77">
        <f>IF(L706="nio",0,IF(L706&gt;0,VLOOKUP(H706,'3-Productie normen'!A:J,VLOOKUP(L706,'3-Productie normen'!$B$33:$C$38,2,FALSE),FALSE)))/VLOOKUP(B706,'2-Kosten per locatie'!$A$12:$C$27,3,FALSE)</f>
        <v>0</v>
      </c>
      <c r="Q706" s="77">
        <f t="shared" si="64"/>
        <v>0</v>
      </c>
      <c r="R706" s="78" t="str">
        <f>VLOOKUP(H706,'3-Productie normen'!A:L,12,FALSE)</f>
        <v>V</v>
      </c>
      <c r="S706" s="78"/>
      <c r="U706" s="41">
        <f t="shared" si="65"/>
        <v>824</v>
      </c>
    </row>
    <row r="707" spans="1:21" ht="14.1" customHeight="1">
      <c r="A707" s="54">
        <f t="shared" ref="A707:A770" si="66">A706+1</f>
        <v>707</v>
      </c>
      <c r="B707" s="72" t="s">
        <v>567</v>
      </c>
      <c r="C707" s="72"/>
      <c r="D707" s="415" t="s">
        <v>568</v>
      </c>
      <c r="E707" s="415" t="s">
        <v>89</v>
      </c>
      <c r="F707" s="86">
        <v>17</v>
      </c>
      <c r="G707" s="86" t="s">
        <v>232</v>
      </c>
      <c r="H707" s="86" t="s">
        <v>232</v>
      </c>
      <c r="I707" s="86" t="s">
        <v>217</v>
      </c>
      <c r="J707" s="86">
        <v>58.2</v>
      </c>
      <c r="K707" s="373">
        <f t="shared" si="61"/>
        <v>200</v>
      </c>
      <c r="L707" s="75">
        <v>200</v>
      </c>
      <c r="M707" s="75"/>
      <c r="N707" s="76" t="e">
        <f t="shared" si="62"/>
        <v>#DIV/0!</v>
      </c>
      <c r="O707" s="76">
        <f t="shared" si="63"/>
        <v>0</v>
      </c>
      <c r="P707" s="77">
        <f>IF(L707="nio",0,IF(L707&gt;0,VLOOKUP(H707,'3-Productie normen'!A:J,VLOOKUP(L707,'3-Productie normen'!$B$33:$C$38,2,FALSE),FALSE)))/VLOOKUP(B707,'2-Kosten per locatie'!$A$12:$C$27,3,FALSE)</f>
        <v>0</v>
      </c>
      <c r="Q707" s="77">
        <f t="shared" si="64"/>
        <v>0</v>
      </c>
      <c r="R707" s="78" t="str">
        <f>VLOOKUP(H707,'3-Productie normen'!A:L,12,FALSE)</f>
        <v>V</v>
      </c>
      <c r="S707" s="78"/>
      <c r="U707" s="41">
        <f t="shared" si="65"/>
        <v>11640</v>
      </c>
    </row>
    <row r="708" spans="1:21" ht="14.1" customHeight="1">
      <c r="A708" s="54">
        <f t="shared" si="66"/>
        <v>708</v>
      </c>
      <c r="B708" s="72" t="s">
        <v>567</v>
      </c>
      <c r="C708" s="72"/>
      <c r="D708" s="415" t="s">
        <v>568</v>
      </c>
      <c r="E708" s="415" t="s">
        <v>89</v>
      </c>
      <c r="F708" s="86">
        <v>18</v>
      </c>
      <c r="G708" s="86" t="s">
        <v>253</v>
      </c>
      <c r="H708" s="86" t="s">
        <v>228</v>
      </c>
      <c r="I708" s="86" t="s">
        <v>217</v>
      </c>
      <c r="J708" s="86">
        <v>72.7</v>
      </c>
      <c r="K708" s="373">
        <f t="shared" si="61"/>
        <v>200</v>
      </c>
      <c r="L708" s="75">
        <v>200</v>
      </c>
      <c r="M708" s="75"/>
      <c r="N708" s="76" t="e">
        <f t="shared" si="62"/>
        <v>#DIV/0!</v>
      </c>
      <c r="O708" s="76">
        <f t="shared" si="63"/>
        <v>0</v>
      </c>
      <c r="P708" s="77">
        <f>IF(L708="nio",0,IF(L708&gt;0,VLOOKUP(H708,'3-Productie normen'!A:J,VLOOKUP(L708,'3-Productie normen'!$B$33:$C$38,2,FALSE),FALSE)))/VLOOKUP(B708,'2-Kosten per locatie'!$A$12:$C$27,3,FALSE)</f>
        <v>0</v>
      </c>
      <c r="Q708" s="77">
        <f t="shared" si="64"/>
        <v>0</v>
      </c>
      <c r="R708" s="78" t="str">
        <f>VLOOKUP(H708,'3-Productie normen'!A:L,12,FALSE)</f>
        <v>V</v>
      </c>
      <c r="S708" s="78"/>
      <c r="U708" s="41">
        <f t="shared" si="65"/>
        <v>14540</v>
      </c>
    </row>
    <row r="709" spans="1:21" ht="14.1" customHeight="1">
      <c r="A709" s="54">
        <f t="shared" si="66"/>
        <v>709</v>
      </c>
      <c r="B709" s="72" t="s">
        <v>567</v>
      </c>
      <c r="C709" s="72"/>
      <c r="D709" s="415" t="s">
        <v>568</v>
      </c>
      <c r="E709" s="415" t="s">
        <v>89</v>
      </c>
      <c r="F709" s="86">
        <v>19</v>
      </c>
      <c r="G709" s="86" t="s">
        <v>256</v>
      </c>
      <c r="H709" s="330" t="s">
        <v>98</v>
      </c>
      <c r="I709" s="86" t="s">
        <v>248</v>
      </c>
      <c r="J709" s="86">
        <v>2.58</v>
      </c>
      <c r="K709" s="373">
        <f t="shared" si="61"/>
        <v>0</v>
      </c>
      <c r="L709" s="75" t="s">
        <v>98</v>
      </c>
      <c r="M709" s="75"/>
      <c r="N709" s="76">
        <f t="shared" si="62"/>
        <v>0</v>
      </c>
      <c r="O709" s="76">
        <f t="shared" si="63"/>
        <v>0</v>
      </c>
      <c r="P709" s="77">
        <f>IF(L709="nio",0,IF(L709&gt;0,VLOOKUP(H709,'3-Productie normen'!A:J,VLOOKUP(L709,'3-Productie normen'!$B$33:$C$38,2,FALSE),FALSE)))/VLOOKUP(B709,'2-Kosten per locatie'!$A$12:$C$27,3,FALSE)</f>
        <v>0</v>
      </c>
      <c r="Q709" s="77">
        <f t="shared" si="64"/>
        <v>0</v>
      </c>
      <c r="R709" s="78">
        <f>VLOOKUP(H709,'3-Productie normen'!A:L,12,FALSE)</f>
        <v>0</v>
      </c>
      <c r="S709" s="78"/>
      <c r="U709" s="41">
        <f t="shared" si="65"/>
        <v>0</v>
      </c>
    </row>
    <row r="710" spans="1:21" ht="14.1" customHeight="1">
      <c r="A710" s="54">
        <f t="shared" si="66"/>
        <v>710</v>
      </c>
      <c r="B710" s="72" t="s">
        <v>567</v>
      </c>
      <c r="C710" s="72"/>
      <c r="D710" s="415" t="s">
        <v>568</v>
      </c>
      <c r="E710" s="415" t="s">
        <v>89</v>
      </c>
      <c r="F710" s="86">
        <v>20</v>
      </c>
      <c r="G710" s="86" t="s">
        <v>17</v>
      </c>
      <c r="H710" s="86" t="s">
        <v>17</v>
      </c>
      <c r="I710" s="86" t="s">
        <v>254</v>
      </c>
      <c r="J710" s="86">
        <v>6.54</v>
      </c>
      <c r="K710" s="373">
        <f t="shared" si="61"/>
        <v>200</v>
      </c>
      <c r="L710" s="75">
        <v>200</v>
      </c>
      <c r="M710" s="75"/>
      <c r="N710" s="76" t="e">
        <f t="shared" si="62"/>
        <v>#DIV/0!</v>
      </c>
      <c r="O710" s="76">
        <f t="shared" si="63"/>
        <v>0</v>
      </c>
      <c r="P710" s="77">
        <f>IF(L710="nio",0,IF(L710&gt;0,VLOOKUP(H710,'3-Productie normen'!A:J,VLOOKUP(L710,'3-Productie normen'!$B$33:$C$38,2,FALSE),FALSE)))/VLOOKUP(B710,'2-Kosten per locatie'!$A$12:$C$27,3,FALSE)</f>
        <v>0</v>
      </c>
      <c r="Q710" s="77">
        <f t="shared" si="64"/>
        <v>0</v>
      </c>
      <c r="R710" s="78" t="str">
        <f>VLOOKUP(H710,'3-Productie normen'!A:L,12,FALSE)</f>
        <v>V</v>
      </c>
      <c r="S710" s="78"/>
      <c r="U710" s="41">
        <f t="shared" si="65"/>
        <v>1308</v>
      </c>
    </row>
    <row r="711" spans="1:21" ht="14.1" customHeight="1">
      <c r="A711" s="54">
        <f t="shared" si="66"/>
        <v>711</v>
      </c>
      <c r="B711" s="72" t="s">
        <v>567</v>
      </c>
      <c r="C711" s="72"/>
      <c r="D711" s="415" t="s">
        <v>568</v>
      </c>
      <c r="E711" s="415" t="s">
        <v>89</v>
      </c>
      <c r="F711" s="86">
        <v>21</v>
      </c>
      <c r="G711" s="86" t="s">
        <v>221</v>
      </c>
      <c r="H711" s="86" t="s">
        <v>221</v>
      </c>
      <c r="I711" s="86" t="s">
        <v>233</v>
      </c>
      <c r="J711" s="86">
        <v>5.88</v>
      </c>
      <c r="K711" s="373">
        <f t="shared" si="61"/>
        <v>200</v>
      </c>
      <c r="L711" s="75">
        <v>200</v>
      </c>
      <c r="M711" s="75"/>
      <c r="N711" s="76" t="e">
        <f t="shared" si="62"/>
        <v>#DIV/0!</v>
      </c>
      <c r="O711" s="76">
        <f t="shared" si="63"/>
        <v>0</v>
      </c>
      <c r="P711" s="77">
        <f>IF(L711="nio",0,IF(L711&gt;0,VLOOKUP(H711,'3-Productie normen'!A:J,VLOOKUP(L711,'3-Productie normen'!$B$33:$C$38,2,FALSE),FALSE)))/VLOOKUP(B711,'2-Kosten per locatie'!$A$12:$C$27,3,FALSE)</f>
        <v>0</v>
      </c>
      <c r="Q711" s="77">
        <f t="shared" si="64"/>
        <v>0</v>
      </c>
      <c r="R711" s="78" t="str">
        <f>VLOOKUP(H711,'3-Productie normen'!A:L,12,FALSE)</f>
        <v>V</v>
      </c>
      <c r="S711" s="78"/>
      <c r="U711" s="41">
        <f t="shared" si="65"/>
        <v>1176</v>
      </c>
    </row>
    <row r="712" spans="1:21" ht="14.1" customHeight="1">
      <c r="A712" s="54">
        <f t="shared" si="66"/>
        <v>712</v>
      </c>
      <c r="B712" s="72" t="s">
        <v>567</v>
      </c>
      <c r="C712" s="72"/>
      <c r="D712" s="415" t="s">
        <v>568</v>
      </c>
      <c r="E712" s="415">
        <v>1</v>
      </c>
      <c r="F712" s="86">
        <v>22</v>
      </c>
      <c r="G712" s="86" t="s">
        <v>252</v>
      </c>
      <c r="H712" s="86" t="s">
        <v>230</v>
      </c>
      <c r="I712" s="86" t="s">
        <v>248</v>
      </c>
      <c r="J712" s="86">
        <v>2.56</v>
      </c>
      <c r="K712" s="373">
        <f t="shared" si="61"/>
        <v>200</v>
      </c>
      <c r="L712" s="75">
        <v>200</v>
      </c>
      <c r="M712" s="75"/>
      <c r="N712" s="76" t="e">
        <f t="shared" si="62"/>
        <v>#DIV/0!</v>
      </c>
      <c r="O712" s="76">
        <f t="shared" si="63"/>
        <v>0</v>
      </c>
      <c r="P712" s="77">
        <f>IF(L712="nio",0,IF(L712&gt;0,VLOOKUP(H712,'3-Productie normen'!A:J,VLOOKUP(L712,'3-Productie normen'!$B$33:$C$38,2,FALSE),FALSE)))/VLOOKUP(B712,'2-Kosten per locatie'!$A$12:$C$27,3,FALSE)</f>
        <v>0</v>
      </c>
      <c r="Q712" s="77">
        <f t="shared" si="64"/>
        <v>0</v>
      </c>
      <c r="R712" s="78" t="str">
        <f>VLOOKUP(H712,'3-Productie normen'!A:L,12,FALSE)</f>
        <v>V</v>
      </c>
      <c r="S712" s="78"/>
      <c r="U712" s="41">
        <f t="shared" si="65"/>
        <v>512</v>
      </c>
    </row>
    <row r="713" spans="1:21" ht="14.1" customHeight="1">
      <c r="A713" s="54">
        <f t="shared" si="66"/>
        <v>713</v>
      </c>
      <c r="B713" s="72" t="s">
        <v>567</v>
      </c>
      <c r="C713" s="72"/>
      <c r="D713" s="415" t="s">
        <v>568</v>
      </c>
      <c r="E713" s="415" t="s">
        <v>89</v>
      </c>
      <c r="F713" s="86">
        <v>23</v>
      </c>
      <c r="G713" s="86" t="s">
        <v>252</v>
      </c>
      <c r="H713" s="86" t="s">
        <v>230</v>
      </c>
      <c r="I713" s="86" t="s">
        <v>248</v>
      </c>
      <c r="J713" s="86">
        <v>30.22</v>
      </c>
      <c r="K713" s="373">
        <f t="shared" si="61"/>
        <v>200</v>
      </c>
      <c r="L713" s="75">
        <v>200</v>
      </c>
      <c r="M713" s="75"/>
      <c r="N713" s="76" t="e">
        <f t="shared" si="62"/>
        <v>#DIV/0!</v>
      </c>
      <c r="O713" s="76">
        <f t="shared" si="63"/>
        <v>0</v>
      </c>
      <c r="P713" s="77">
        <f>IF(L713="nio",0,IF(L713&gt;0,VLOOKUP(H713,'3-Productie normen'!A:J,VLOOKUP(L713,'3-Productie normen'!$B$33:$C$38,2,FALSE),FALSE)))/VLOOKUP(B713,'2-Kosten per locatie'!$A$12:$C$27,3,FALSE)</f>
        <v>0</v>
      </c>
      <c r="Q713" s="77">
        <f t="shared" si="64"/>
        <v>0</v>
      </c>
      <c r="R713" s="78" t="str">
        <f>VLOOKUP(H713,'3-Productie normen'!A:L,12,FALSE)</f>
        <v>V</v>
      </c>
      <c r="S713" s="78"/>
      <c r="U713" s="41">
        <f t="shared" si="65"/>
        <v>6044</v>
      </c>
    </row>
    <row r="714" spans="1:21" ht="14.1" customHeight="1">
      <c r="A714" s="54">
        <f t="shared" si="66"/>
        <v>714</v>
      </c>
      <c r="B714" s="72" t="s">
        <v>567</v>
      </c>
      <c r="C714" s="72"/>
      <c r="D714" s="415" t="s">
        <v>568</v>
      </c>
      <c r="E714" s="415" t="s">
        <v>89</v>
      </c>
      <c r="F714" s="86">
        <v>24</v>
      </c>
      <c r="G714" s="86" t="s">
        <v>1</v>
      </c>
      <c r="H714" s="86" t="s">
        <v>1</v>
      </c>
      <c r="I714" s="86" t="s">
        <v>217</v>
      </c>
      <c r="J714" s="86">
        <v>26.22</v>
      </c>
      <c r="K714" s="373">
        <f t="shared" ref="K714:K777" si="67">SUM(L714:M714)</f>
        <v>200</v>
      </c>
      <c r="L714" s="75">
        <v>200</v>
      </c>
      <c r="M714" s="75"/>
      <c r="N714" s="76" t="e">
        <f t="shared" ref="N714:N777" si="68">IF(L714="nio",0,IF(L714&gt;0,L714*J714/P714,0))</f>
        <v>#DIV/0!</v>
      </c>
      <c r="O714" s="76">
        <f t="shared" ref="O714:O777" si="69">IF(M714&gt;0,M714*J714/Q714,0)</f>
        <v>0</v>
      </c>
      <c r="P714" s="77">
        <f>IF(L714="nio",0,IF(L714&gt;0,VLOOKUP(H714,'3-Productie normen'!A:J,VLOOKUP(L714,'3-Productie normen'!$B$33:$C$38,2,FALSE),FALSE)))/VLOOKUP(B714,'2-Kosten per locatie'!$A$12:$C$27,3,FALSE)</f>
        <v>0</v>
      </c>
      <c r="Q714" s="77">
        <f t="shared" ref="Q714:Q777" si="70">IF(M714&gt;0,P714*$Q$8,0)</f>
        <v>0</v>
      </c>
      <c r="R714" s="78" t="str">
        <f>VLOOKUP(H714,'3-Productie normen'!A:L,12,FALSE)</f>
        <v>V</v>
      </c>
      <c r="S714" s="78"/>
      <c r="U714" s="41">
        <f t="shared" ref="U714:U777" si="71">K714*J714</f>
        <v>5244</v>
      </c>
    </row>
    <row r="715" spans="1:21" ht="14.1" customHeight="1">
      <c r="A715" s="54">
        <f t="shared" si="66"/>
        <v>715</v>
      </c>
      <c r="B715" s="72" t="s">
        <v>567</v>
      </c>
      <c r="C715" s="72"/>
      <c r="D715" s="415" t="s">
        <v>568</v>
      </c>
      <c r="E715" s="415" t="s">
        <v>89</v>
      </c>
      <c r="F715" s="86">
        <v>25</v>
      </c>
      <c r="G715" s="86" t="s">
        <v>17</v>
      </c>
      <c r="H715" s="86" t="s">
        <v>17</v>
      </c>
      <c r="I715" s="86" t="s">
        <v>254</v>
      </c>
      <c r="J715" s="86">
        <v>18.850000000000001</v>
      </c>
      <c r="K715" s="373">
        <f t="shared" si="67"/>
        <v>200</v>
      </c>
      <c r="L715" s="75">
        <v>200</v>
      </c>
      <c r="M715" s="75"/>
      <c r="N715" s="76" t="e">
        <f t="shared" si="68"/>
        <v>#DIV/0!</v>
      </c>
      <c r="O715" s="76">
        <f t="shared" si="69"/>
        <v>0</v>
      </c>
      <c r="P715" s="77">
        <f>IF(L715="nio",0,IF(L715&gt;0,VLOOKUP(H715,'3-Productie normen'!A:J,VLOOKUP(L715,'3-Productie normen'!$B$33:$C$38,2,FALSE),FALSE)))/VLOOKUP(B715,'2-Kosten per locatie'!$A$12:$C$27,3,FALSE)</f>
        <v>0</v>
      </c>
      <c r="Q715" s="77">
        <f t="shared" si="70"/>
        <v>0</v>
      </c>
      <c r="R715" s="78" t="str">
        <f>VLOOKUP(H715,'3-Productie normen'!A:L,12,FALSE)</f>
        <v>V</v>
      </c>
      <c r="S715" s="78"/>
      <c r="U715" s="41">
        <f t="shared" si="71"/>
        <v>3770.0000000000005</v>
      </c>
    </row>
    <row r="716" spans="1:21" ht="14.1" customHeight="1">
      <c r="A716" s="54">
        <f t="shared" si="66"/>
        <v>716</v>
      </c>
      <c r="B716" s="72" t="s">
        <v>567</v>
      </c>
      <c r="C716" s="72"/>
      <c r="D716" s="415" t="s">
        <v>568</v>
      </c>
      <c r="E716" s="415" t="s">
        <v>89</v>
      </c>
      <c r="F716" s="86">
        <v>26</v>
      </c>
      <c r="G716" s="86" t="s">
        <v>569</v>
      </c>
      <c r="H716" s="86" t="s">
        <v>228</v>
      </c>
      <c r="I716" s="86" t="s">
        <v>248</v>
      </c>
      <c r="J716" s="86">
        <v>3.48</v>
      </c>
      <c r="K716" s="373">
        <f t="shared" si="67"/>
        <v>200</v>
      </c>
      <c r="L716" s="75">
        <v>200</v>
      </c>
      <c r="M716" s="75"/>
      <c r="N716" s="76" t="e">
        <f t="shared" si="68"/>
        <v>#DIV/0!</v>
      </c>
      <c r="O716" s="76">
        <f t="shared" si="69"/>
        <v>0</v>
      </c>
      <c r="P716" s="77">
        <f>IF(L716="nio",0,IF(L716&gt;0,VLOOKUP(H716,'3-Productie normen'!A:J,VLOOKUP(L716,'3-Productie normen'!$B$33:$C$38,2,FALSE),FALSE)))/VLOOKUP(B716,'2-Kosten per locatie'!$A$12:$C$27,3,FALSE)</f>
        <v>0</v>
      </c>
      <c r="Q716" s="77">
        <f t="shared" si="70"/>
        <v>0</v>
      </c>
      <c r="R716" s="78" t="str">
        <f>VLOOKUP(H716,'3-Productie normen'!A:L,12,FALSE)</f>
        <v>V</v>
      </c>
      <c r="S716" s="78"/>
      <c r="U716" s="41">
        <f t="shared" si="71"/>
        <v>696</v>
      </c>
    </row>
    <row r="717" spans="1:21" ht="14.1" customHeight="1">
      <c r="A717" s="54">
        <f t="shared" si="66"/>
        <v>717</v>
      </c>
      <c r="B717" s="72" t="s">
        <v>567</v>
      </c>
      <c r="C717" s="72"/>
      <c r="D717" s="415" t="s">
        <v>568</v>
      </c>
      <c r="E717" s="415" t="s">
        <v>89</v>
      </c>
      <c r="F717" s="86">
        <v>27</v>
      </c>
      <c r="G717" s="86" t="s">
        <v>255</v>
      </c>
      <c r="H717" s="86" t="s">
        <v>230</v>
      </c>
      <c r="I717" s="86" t="s">
        <v>248</v>
      </c>
      <c r="J717" s="86">
        <v>4.04</v>
      </c>
      <c r="K717" s="373">
        <f t="shared" si="67"/>
        <v>200</v>
      </c>
      <c r="L717" s="75">
        <v>200</v>
      </c>
      <c r="M717" s="75"/>
      <c r="N717" s="76" t="e">
        <f t="shared" si="68"/>
        <v>#DIV/0!</v>
      </c>
      <c r="O717" s="76">
        <f t="shared" si="69"/>
        <v>0</v>
      </c>
      <c r="P717" s="77">
        <f>IF(L717="nio",0,IF(L717&gt;0,VLOOKUP(H717,'3-Productie normen'!A:J,VLOOKUP(L717,'3-Productie normen'!$B$33:$C$38,2,FALSE),FALSE)))/VLOOKUP(B717,'2-Kosten per locatie'!$A$12:$C$27,3,FALSE)</f>
        <v>0</v>
      </c>
      <c r="Q717" s="77">
        <f t="shared" si="70"/>
        <v>0</v>
      </c>
      <c r="R717" s="78" t="str">
        <f>VLOOKUP(H717,'3-Productie normen'!A:L,12,FALSE)</f>
        <v>V</v>
      </c>
      <c r="S717" s="78"/>
      <c r="U717" s="41">
        <f t="shared" si="71"/>
        <v>808</v>
      </c>
    </row>
    <row r="718" spans="1:21" ht="14.1" customHeight="1">
      <c r="A718" s="54">
        <f t="shared" si="66"/>
        <v>718</v>
      </c>
      <c r="B718" s="72" t="s">
        <v>567</v>
      </c>
      <c r="C718" s="72"/>
      <c r="D718" s="415" t="s">
        <v>568</v>
      </c>
      <c r="E718" s="415" t="s">
        <v>89</v>
      </c>
      <c r="F718" s="86">
        <v>28</v>
      </c>
      <c r="G718" s="86" t="s">
        <v>256</v>
      </c>
      <c r="H718" s="330" t="s">
        <v>98</v>
      </c>
      <c r="I718" s="86" t="s">
        <v>248</v>
      </c>
      <c r="J718" s="86">
        <v>1.37</v>
      </c>
      <c r="K718" s="373">
        <f t="shared" si="67"/>
        <v>0</v>
      </c>
      <c r="L718" s="75" t="s">
        <v>98</v>
      </c>
      <c r="M718" s="75"/>
      <c r="N718" s="76">
        <f t="shared" si="68"/>
        <v>0</v>
      </c>
      <c r="O718" s="76">
        <f t="shared" si="69"/>
        <v>0</v>
      </c>
      <c r="P718" s="77">
        <f>IF(L718="nio",0,IF(L718&gt;0,VLOOKUP(H718,'3-Productie normen'!A:J,VLOOKUP(L718,'3-Productie normen'!$B$33:$C$38,2,FALSE),FALSE)))/VLOOKUP(B718,'2-Kosten per locatie'!$A$12:$C$27,3,FALSE)</f>
        <v>0</v>
      </c>
      <c r="Q718" s="77">
        <f t="shared" si="70"/>
        <v>0</v>
      </c>
      <c r="R718" s="78">
        <f>VLOOKUP(H718,'3-Productie normen'!A:L,12,FALSE)</f>
        <v>0</v>
      </c>
      <c r="S718" s="78"/>
      <c r="U718" s="41">
        <f t="shared" si="71"/>
        <v>0</v>
      </c>
    </row>
    <row r="719" spans="1:21" ht="14.1" customHeight="1">
      <c r="A719" s="54">
        <f t="shared" si="66"/>
        <v>719</v>
      </c>
      <c r="B719" s="72" t="s">
        <v>567</v>
      </c>
      <c r="C719" s="72"/>
      <c r="D719" s="415" t="s">
        <v>568</v>
      </c>
      <c r="E719" s="415" t="s">
        <v>89</v>
      </c>
      <c r="F719" s="86">
        <v>29</v>
      </c>
      <c r="G719" s="86" t="s">
        <v>1</v>
      </c>
      <c r="H719" s="86" t="s">
        <v>1</v>
      </c>
      <c r="I719" s="86" t="s">
        <v>217</v>
      </c>
      <c r="J719" s="86">
        <v>26.22</v>
      </c>
      <c r="K719" s="373">
        <f t="shared" si="67"/>
        <v>200</v>
      </c>
      <c r="L719" s="75">
        <v>200</v>
      </c>
      <c r="M719" s="75"/>
      <c r="N719" s="76" t="e">
        <f t="shared" si="68"/>
        <v>#DIV/0!</v>
      </c>
      <c r="O719" s="76">
        <f t="shared" si="69"/>
        <v>0</v>
      </c>
      <c r="P719" s="77">
        <f>IF(L719="nio",0,IF(L719&gt;0,VLOOKUP(H719,'3-Productie normen'!A:J,VLOOKUP(L719,'3-Productie normen'!$B$33:$C$38,2,FALSE),FALSE)))/VLOOKUP(B719,'2-Kosten per locatie'!$A$12:$C$27,3,FALSE)</f>
        <v>0</v>
      </c>
      <c r="Q719" s="77">
        <f t="shared" si="70"/>
        <v>0</v>
      </c>
      <c r="R719" s="78" t="str">
        <f>VLOOKUP(H719,'3-Productie normen'!A:L,12,FALSE)</f>
        <v>V</v>
      </c>
      <c r="S719" s="78"/>
      <c r="U719" s="41">
        <f t="shared" si="71"/>
        <v>5244</v>
      </c>
    </row>
    <row r="720" spans="1:21" ht="14.1" customHeight="1">
      <c r="A720" s="54">
        <f t="shared" si="66"/>
        <v>720</v>
      </c>
      <c r="B720" s="72" t="s">
        <v>567</v>
      </c>
      <c r="C720" s="72"/>
      <c r="D720" s="415" t="s">
        <v>568</v>
      </c>
      <c r="E720" s="415" t="s">
        <v>89</v>
      </c>
      <c r="F720" s="86">
        <v>30</v>
      </c>
      <c r="G720" s="86" t="s">
        <v>17</v>
      </c>
      <c r="H720" s="86" t="s">
        <v>17</v>
      </c>
      <c r="I720" s="86" t="s">
        <v>254</v>
      </c>
      <c r="J720" s="86">
        <v>18.850000000000001</v>
      </c>
      <c r="K720" s="373">
        <f t="shared" si="67"/>
        <v>200</v>
      </c>
      <c r="L720" s="75">
        <v>200</v>
      </c>
      <c r="M720" s="75"/>
      <c r="N720" s="76" t="e">
        <f t="shared" si="68"/>
        <v>#DIV/0!</v>
      </c>
      <c r="O720" s="76">
        <f t="shared" si="69"/>
        <v>0</v>
      </c>
      <c r="P720" s="77">
        <f>IF(L720="nio",0,IF(L720&gt;0,VLOOKUP(H720,'3-Productie normen'!A:J,VLOOKUP(L720,'3-Productie normen'!$B$33:$C$38,2,FALSE),FALSE)))/VLOOKUP(B720,'2-Kosten per locatie'!$A$12:$C$27,3,FALSE)</f>
        <v>0</v>
      </c>
      <c r="Q720" s="77">
        <f t="shared" si="70"/>
        <v>0</v>
      </c>
      <c r="R720" s="78" t="str">
        <f>VLOOKUP(H720,'3-Productie normen'!A:L,12,FALSE)</f>
        <v>V</v>
      </c>
      <c r="S720" s="78"/>
      <c r="U720" s="41">
        <f t="shared" si="71"/>
        <v>3770.0000000000005</v>
      </c>
    </row>
    <row r="721" spans="1:21" ht="14.1" customHeight="1">
      <c r="A721" s="54">
        <f t="shared" si="66"/>
        <v>721</v>
      </c>
      <c r="B721" s="72" t="s">
        <v>567</v>
      </c>
      <c r="C721" s="72"/>
      <c r="D721" s="415" t="s">
        <v>568</v>
      </c>
      <c r="E721" s="415" t="s">
        <v>89</v>
      </c>
      <c r="F721" s="86">
        <v>31</v>
      </c>
      <c r="G721" s="86" t="s">
        <v>251</v>
      </c>
      <c r="H721" s="86" t="s">
        <v>90</v>
      </c>
      <c r="I721" s="86" t="s">
        <v>248</v>
      </c>
      <c r="J721" s="86">
        <v>18.71</v>
      </c>
      <c r="K721" s="373">
        <f t="shared" si="67"/>
        <v>200</v>
      </c>
      <c r="L721" s="75">
        <v>200</v>
      </c>
      <c r="M721" s="75"/>
      <c r="N721" s="76" t="e">
        <f t="shared" si="68"/>
        <v>#DIV/0!</v>
      </c>
      <c r="O721" s="76">
        <f t="shared" si="69"/>
        <v>0</v>
      </c>
      <c r="P721" s="77">
        <f>IF(L721="nio",0,IF(L721&gt;0,VLOOKUP(H721,'3-Productie normen'!A:J,VLOOKUP(L721,'3-Productie normen'!$B$33:$C$38,2,FALSE),FALSE)))/VLOOKUP(B721,'2-Kosten per locatie'!$A$12:$C$27,3,FALSE)</f>
        <v>0</v>
      </c>
      <c r="Q721" s="77">
        <f t="shared" si="70"/>
        <v>0</v>
      </c>
      <c r="R721" s="78" t="str">
        <f>VLOOKUP(H721,'3-Productie normen'!A:L,12,FALSE)</f>
        <v>V</v>
      </c>
      <c r="S721" s="78"/>
      <c r="U721" s="41">
        <f t="shared" si="71"/>
        <v>3742</v>
      </c>
    </row>
    <row r="722" spans="1:21" ht="14.1" customHeight="1">
      <c r="A722" s="54">
        <f t="shared" si="66"/>
        <v>722</v>
      </c>
      <c r="B722" s="72" t="s">
        <v>567</v>
      </c>
      <c r="C722" s="72"/>
      <c r="D722" s="415" t="s">
        <v>568</v>
      </c>
      <c r="E722" s="415" t="s">
        <v>89</v>
      </c>
      <c r="F722" s="86">
        <v>32</v>
      </c>
      <c r="G722" s="86" t="s">
        <v>252</v>
      </c>
      <c r="H722" s="86" t="s">
        <v>230</v>
      </c>
      <c r="I722" s="86" t="s">
        <v>248</v>
      </c>
      <c r="J722" s="86">
        <v>13.53</v>
      </c>
      <c r="K722" s="373">
        <f t="shared" si="67"/>
        <v>200</v>
      </c>
      <c r="L722" s="75">
        <v>200</v>
      </c>
      <c r="M722" s="75"/>
      <c r="N722" s="76" t="e">
        <f t="shared" si="68"/>
        <v>#DIV/0!</v>
      </c>
      <c r="O722" s="76">
        <f t="shared" si="69"/>
        <v>0</v>
      </c>
      <c r="P722" s="77">
        <f>IF(L722="nio",0,IF(L722&gt;0,VLOOKUP(H722,'3-Productie normen'!A:J,VLOOKUP(L722,'3-Productie normen'!$B$33:$C$38,2,FALSE),FALSE)))/VLOOKUP(B722,'2-Kosten per locatie'!$A$12:$C$27,3,FALSE)</f>
        <v>0</v>
      </c>
      <c r="Q722" s="77">
        <f t="shared" si="70"/>
        <v>0</v>
      </c>
      <c r="R722" s="78" t="str">
        <f>VLOOKUP(H722,'3-Productie normen'!A:L,12,FALSE)</f>
        <v>V</v>
      </c>
      <c r="S722" s="78"/>
      <c r="U722" s="41">
        <f t="shared" si="71"/>
        <v>2706</v>
      </c>
    </row>
    <row r="723" spans="1:21" ht="14.1" customHeight="1">
      <c r="A723" s="54">
        <f t="shared" si="66"/>
        <v>723</v>
      </c>
      <c r="B723" s="72" t="s">
        <v>567</v>
      </c>
      <c r="C723" s="72"/>
      <c r="D723" s="415" t="s">
        <v>568</v>
      </c>
      <c r="E723" s="415" t="s">
        <v>89</v>
      </c>
      <c r="F723" s="86">
        <v>33</v>
      </c>
      <c r="G723" s="86" t="s">
        <v>221</v>
      </c>
      <c r="H723" s="86" t="s">
        <v>221</v>
      </c>
      <c r="I723" s="86" t="s">
        <v>233</v>
      </c>
      <c r="J723" s="86">
        <v>9.68</v>
      </c>
      <c r="K723" s="373">
        <f t="shared" si="67"/>
        <v>200</v>
      </c>
      <c r="L723" s="75">
        <v>200</v>
      </c>
      <c r="M723" s="75"/>
      <c r="N723" s="76" t="e">
        <f t="shared" si="68"/>
        <v>#DIV/0!</v>
      </c>
      <c r="O723" s="76">
        <f t="shared" si="69"/>
        <v>0</v>
      </c>
      <c r="P723" s="77">
        <f>IF(L723="nio",0,IF(L723&gt;0,VLOOKUP(H723,'3-Productie normen'!A:J,VLOOKUP(L723,'3-Productie normen'!$B$33:$C$38,2,FALSE),FALSE)))/VLOOKUP(B723,'2-Kosten per locatie'!$A$12:$C$27,3,FALSE)</f>
        <v>0</v>
      </c>
      <c r="Q723" s="77">
        <f t="shared" si="70"/>
        <v>0</v>
      </c>
      <c r="R723" s="78" t="str">
        <f>VLOOKUP(H723,'3-Productie normen'!A:L,12,FALSE)</f>
        <v>V</v>
      </c>
      <c r="S723" s="78"/>
      <c r="U723" s="41">
        <f t="shared" si="71"/>
        <v>1936</v>
      </c>
    </row>
    <row r="724" spans="1:21" ht="14.1" customHeight="1">
      <c r="A724" s="54">
        <f t="shared" si="66"/>
        <v>724</v>
      </c>
      <c r="B724" s="72" t="s">
        <v>567</v>
      </c>
      <c r="C724" s="72"/>
      <c r="D724" s="415" t="s">
        <v>568</v>
      </c>
      <c r="E724" s="415">
        <v>1</v>
      </c>
      <c r="F724" s="86">
        <v>34</v>
      </c>
      <c r="G724" s="86" t="s">
        <v>252</v>
      </c>
      <c r="H724" s="86" t="s">
        <v>230</v>
      </c>
      <c r="I724" s="86" t="s">
        <v>248</v>
      </c>
      <c r="J724" s="86">
        <v>16.510000000000002</v>
      </c>
      <c r="K724" s="373">
        <f t="shared" si="67"/>
        <v>200</v>
      </c>
      <c r="L724" s="75">
        <v>200</v>
      </c>
      <c r="M724" s="75"/>
      <c r="N724" s="76" t="e">
        <f t="shared" si="68"/>
        <v>#DIV/0!</v>
      </c>
      <c r="O724" s="76">
        <f t="shared" si="69"/>
        <v>0</v>
      </c>
      <c r="P724" s="77">
        <f>IF(L724="nio",0,IF(L724&gt;0,VLOOKUP(H724,'3-Productie normen'!A:J,VLOOKUP(L724,'3-Productie normen'!$B$33:$C$38,2,FALSE),FALSE)))/VLOOKUP(B724,'2-Kosten per locatie'!$A$12:$C$27,3,FALSE)</f>
        <v>0</v>
      </c>
      <c r="Q724" s="77">
        <f t="shared" si="70"/>
        <v>0</v>
      </c>
      <c r="R724" s="78" t="str">
        <f>VLOOKUP(H724,'3-Productie normen'!A:L,12,FALSE)</f>
        <v>V</v>
      </c>
      <c r="S724" s="78"/>
      <c r="U724" s="41">
        <f t="shared" si="71"/>
        <v>3302.0000000000005</v>
      </c>
    </row>
    <row r="725" spans="1:21" ht="14.1" customHeight="1">
      <c r="A725" s="54">
        <f t="shared" si="66"/>
        <v>725</v>
      </c>
      <c r="B725" s="72" t="s">
        <v>567</v>
      </c>
      <c r="C725" s="72"/>
      <c r="D725" s="415" t="s">
        <v>568</v>
      </c>
      <c r="E725" s="415" t="s">
        <v>89</v>
      </c>
      <c r="F725" s="86">
        <v>35</v>
      </c>
      <c r="G725" s="86" t="s">
        <v>252</v>
      </c>
      <c r="H725" s="86" t="s">
        <v>230</v>
      </c>
      <c r="I725" s="86" t="s">
        <v>217</v>
      </c>
      <c r="J725" s="86">
        <v>5.87</v>
      </c>
      <c r="K725" s="373">
        <f t="shared" si="67"/>
        <v>200</v>
      </c>
      <c r="L725" s="75">
        <v>200</v>
      </c>
      <c r="M725" s="75"/>
      <c r="N725" s="76" t="e">
        <f t="shared" si="68"/>
        <v>#DIV/0!</v>
      </c>
      <c r="O725" s="76">
        <f t="shared" si="69"/>
        <v>0</v>
      </c>
      <c r="P725" s="77">
        <f>IF(L725="nio",0,IF(L725&gt;0,VLOOKUP(H725,'3-Productie normen'!A:J,VLOOKUP(L725,'3-Productie normen'!$B$33:$C$38,2,FALSE),FALSE)))/VLOOKUP(B725,'2-Kosten per locatie'!$A$12:$C$27,3,FALSE)</f>
        <v>0</v>
      </c>
      <c r="Q725" s="77">
        <f t="shared" si="70"/>
        <v>0</v>
      </c>
      <c r="R725" s="78" t="str">
        <f>VLOOKUP(H725,'3-Productie normen'!A:L,12,FALSE)</f>
        <v>V</v>
      </c>
      <c r="S725" s="78"/>
      <c r="U725" s="41">
        <f t="shared" si="71"/>
        <v>1174</v>
      </c>
    </row>
    <row r="726" spans="1:21" ht="14.1" customHeight="1">
      <c r="A726" s="54">
        <f t="shared" si="66"/>
        <v>726</v>
      </c>
      <c r="B726" s="72" t="s">
        <v>567</v>
      </c>
      <c r="C726" s="72"/>
      <c r="D726" s="415" t="s">
        <v>568</v>
      </c>
      <c r="E726" s="415" t="s">
        <v>89</v>
      </c>
      <c r="F726" s="86">
        <v>36</v>
      </c>
      <c r="G726" s="86" t="s">
        <v>252</v>
      </c>
      <c r="H726" s="86" t="s">
        <v>230</v>
      </c>
      <c r="I726" s="86" t="s">
        <v>217</v>
      </c>
      <c r="J726" s="86">
        <v>7.9</v>
      </c>
      <c r="K726" s="373">
        <f t="shared" si="67"/>
        <v>200</v>
      </c>
      <c r="L726" s="75">
        <v>200</v>
      </c>
      <c r="M726" s="75"/>
      <c r="N726" s="76" t="e">
        <f t="shared" si="68"/>
        <v>#DIV/0!</v>
      </c>
      <c r="O726" s="76">
        <f t="shared" si="69"/>
        <v>0</v>
      </c>
      <c r="P726" s="77">
        <f>IF(L726="nio",0,IF(L726&gt;0,VLOOKUP(H726,'3-Productie normen'!A:J,VLOOKUP(L726,'3-Productie normen'!$B$33:$C$38,2,FALSE),FALSE)))/VLOOKUP(B726,'2-Kosten per locatie'!$A$12:$C$27,3,FALSE)</f>
        <v>0</v>
      </c>
      <c r="Q726" s="77">
        <f t="shared" si="70"/>
        <v>0</v>
      </c>
      <c r="R726" s="78" t="str">
        <f>VLOOKUP(H726,'3-Productie normen'!A:L,12,FALSE)</f>
        <v>V</v>
      </c>
      <c r="S726" s="78"/>
      <c r="U726" s="41">
        <f t="shared" si="71"/>
        <v>1580</v>
      </c>
    </row>
    <row r="727" spans="1:21" ht="14.1" customHeight="1">
      <c r="A727" s="54">
        <f t="shared" si="66"/>
        <v>727</v>
      </c>
      <c r="B727" s="72" t="s">
        <v>567</v>
      </c>
      <c r="C727" s="72"/>
      <c r="D727" s="415" t="s">
        <v>568</v>
      </c>
      <c r="E727" s="415" t="s">
        <v>89</v>
      </c>
      <c r="F727" s="86">
        <v>37</v>
      </c>
      <c r="G727" s="86" t="s">
        <v>235</v>
      </c>
      <c r="H727" s="86" t="s">
        <v>235</v>
      </c>
      <c r="I727" s="86" t="s">
        <v>254</v>
      </c>
      <c r="J727" s="86">
        <v>255.1</v>
      </c>
      <c r="K727" s="373">
        <f t="shared" si="67"/>
        <v>200</v>
      </c>
      <c r="L727" s="75">
        <v>200</v>
      </c>
      <c r="M727" s="75"/>
      <c r="N727" s="76" t="e">
        <f t="shared" si="68"/>
        <v>#DIV/0!</v>
      </c>
      <c r="O727" s="76">
        <f t="shared" si="69"/>
        <v>0</v>
      </c>
      <c r="P727" s="77">
        <f>IF(L727="nio",0,IF(L727&gt;0,VLOOKUP(H727,'3-Productie normen'!A:J,VLOOKUP(L727,'3-Productie normen'!$B$33:$C$38,2,FALSE),FALSE)))/VLOOKUP(B727,'2-Kosten per locatie'!$A$12:$C$27,3,FALSE)</f>
        <v>0</v>
      </c>
      <c r="Q727" s="77">
        <f t="shared" si="70"/>
        <v>0</v>
      </c>
      <c r="R727" s="78" t="str">
        <f>VLOOKUP(H727,'3-Productie normen'!A:L,12,FALSE)</f>
        <v>L</v>
      </c>
      <c r="S727" s="78"/>
      <c r="U727" s="41">
        <f t="shared" si="71"/>
        <v>51020</v>
      </c>
    </row>
    <row r="728" spans="1:21" ht="14.1" customHeight="1">
      <c r="A728" s="54">
        <f t="shared" si="66"/>
        <v>728</v>
      </c>
      <c r="B728" s="72" t="s">
        <v>567</v>
      </c>
      <c r="C728" s="72"/>
      <c r="D728" s="415" t="s">
        <v>568</v>
      </c>
      <c r="E728" s="415" t="s">
        <v>89</v>
      </c>
      <c r="F728" s="86">
        <v>38</v>
      </c>
      <c r="G728" s="86" t="s">
        <v>256</v>
      </c>
      <c r="H728" s="330" t="s">
        <v>98</v>
      </c>
      <c r="I728" s="86" t="s">
        <v>254</v>
      </c>
      <c r="J728" s="86">
        <v>41.27</v>
      </c>
      <c r="K728" s="373">
        <f t="shared" si="67"/>
        <v>0</v>
      </c>
      <c r="L728" s="75" t="s">
        <v>98</v>
      </c>
      <c r="M728" s="75"/>
      <c r="N728" s="76">
        <f t="shared" si="68"/>
        <v>0</v>
      </c>
      <c r="O728" s="76">
        <f t="shared" si="69"/>
        <v>0</v>
      </c>
      <c r="P728" s="77">
        <f>IF(L728="nio",0,IF(L728&gt;0,VLOOKUP(H728,'3-Productie normen'!A:J,VLOOKUP(L728,'3-Productie normen'!$B$33:$C$38,2,FALSE),FALSE)))/VLOOKUP(B728,'2-Kosten per locatie'!$A$12:$C$27,3,FALSE)</f>
        <v>0</v>
      </c>
      <c r="Q728" s="77">
        <f t="shared" si="70"/>
        <v>0</v>
      </c>
      <c r="R728" s="78">
        <f>VLOOKUP(H728,'3-Productie normen'!A:L,12,FALSE)</f>
        <v>0</v>
      </c>
      <c r="S728" s="78"/>
      <c r="U728" s="41">
        <f t="shared" si="71"/>
        <v>0</v>
      </c>
    </row>
    <row r="729" spans="1:21" ht="14.1" customHeight="1">
      <c r="A729" s="54">
        <f t="shared" si="66"/>
        <v>729</v>
      </c>
      <c r="B729" s="72" t="s">
        <v>567</v>
      </c>
      <c r="C729" s="72"/>
      <c r="D729" s="415" t="s">
        <v>568</v>
      </c>
      <c r="E729" s="415" t="s">
        <v>89</v>
      </c>
      <c r="F729" s="86">
        <v>39</v>
      </c>
      <c r="G729" s="86" t="s">
        <v>221</v>
      </c>
      <c r="H729" s="86" t="s">
        <v>221</v>
      </c>
      <c r="I729" s="86" t="s">
        <v>233</v>
      </c>
      <c r="J729" s="86">
        <v>9.68</v>
      </c>
      <c r="K729" s="373">
        <f t="shared" si="67"/>
        <v>200</v>
      </c>
      <c r="L729" s="75">
        <v>200</v>
      </c>
      <c r="M729" s="75"/>
      <c r="N729" s="76" t="e">
        <f t="shared" si="68"/>
        <v>#DIV/0!</v>
      </c>
      <c r="O729" s="76">
        <f t="shared" si="69"/>
        <v>0</v>
      </c>
      <c r="P729" s="77">
        <f>IF(L729="nio",0,IF(L729&gt;0,VLOOKUP(H729,'3-Productie normen'!A:J,VLOOKUP(L729,'3-Productie normen'!$B$33:$C$38,2,FALSE),FALSE)))/VLOOKUP(B729,'2-Kosten per locatie'!$A$12:$C$27,3,FALSE)</f>
        <v>0</v>
      </c>
      <c r="Q729" s="77">
        <f t="shared" si="70"/>
        <v>0</v>
      </c>
      <c r="R729" s="78" t="str">
        <f>VLOOKUP(H729,'3-Productie normen'!A:L,12,FALSE)</f>
        <v>V</v>
      </c>
      <c r="S729" s="78"/>
      <c r="U729" s="41">
        <f t="shared" si="71"/>
        <v>1936</v>
      </c>
    </row>
    <row r="730" spans="1:21" ht="14.1" customHeight="1">
      <c r="A730" s="54">
        <f t="shared" si="66"/>
        <v>730</v>
      </c>
      <c r="B730" s="72" t="s">
        <v>567</v>
      </c>
      <c r="C730" s="72"/>
      <c r="D730" s="415" t="s">
        <v>568</v>
      </c>
      <c r="E730" s="415">
        <v>1</v>
      </c>
      <c r="F730" s="86">
        <v>40</v>
      </c>
      <c r="G730" s="86" t="s">
        <v>252</v>
      </c>
      <c r="H730" s="86" t="s">
        <v>230</v>
      </c>
      <c r="I730" s="86" t="s">
        <v>248</v>
      </c>
      <c r="J730" s="86">
        <v>13.53</v>
      </c>
      <c r="K730" s="373">
        <f t="shared" si="67"/>
        <v>200</v>
      </c>
      <c r="L730" s="75">
        <v>200</v>
      </c>
      <c r="M730" s="75"/>
      <c r="N730" s="76" t="e">
        <f t="shared" si="68"/>
        <v>#DIV/0!</v>
      </c>
      <c r="O730" s="76">
        <f t="shared" si="69"/>
        <v>0</v>
      </c>
      <c r="P730" s="77">
        <f>IF(L730="nio",0,IF(L730&gt;0,VLOOKUP(H730,'3-Productie normen'!A:J,VLOOKUP(L730,'3-Productie normen'!$B$33:$C$38,2,FALSE),FALSE)))/VLOOKUP(B730,'2-Kosten per locatie'!$A$12:$C$27,3,FALSE)</f>
        <v>0</v>
      </c>
      <c r="Q730" s="77">
        <f t="shared" si="70"/>
        <v>0</v>
      </c>
      <c r="R730" s="78" t="str">
        <f>VLOOKUP(H730,'3-Productie normen'!A:L,12,FALSE)</f>
        <v>V</v>
      </c>
      <c r="S730" s="78"/>
      <c r="U730" s="41">
        <f t="shared" si="71"/>
        <v>2706</v>
      </c>
    </row>
    <row r="731" spans="1:21" ht="14.1" customHeight="1">
      <c r="A731" s="54">
        <f t="shared" si="66"/>
        <v>731</v>
      </c>
      <c r="B731" s="72" t="s">
        <v>567</v>
      </c>
      <c r="C731" s="72"/>
      <c r="D731" s="415" t="s">
        <v>568</v>
      </c>
      <c r="E731" s="415">
        <v>1</v>
      </c>
      <c r="F731" s="86">
        <v>41</v>
      </c>
      <c r="G731" s="86" t="s">
        <v>232</v>
      </c>
      <c r="H731" s="86" t="s">
        <v>232</v>
      </c>
      <c r="I731" s="86" t="s">
        <v>217</v>
      </c>
      <c r="J731" s="86">
        <v>73.5</v>
      </c>
      <c r="K731" s="373">
        <f t="shared" si="67"/>
        <v>200</v>
      </c>
      <c r="L731" s="75">
        <v>200</v>
      </c>
      <c r="M731" s="75"/>
      <c r="N731" s="76" t="e">
        <f t="shared" si="68"/>
        <v>#DIV/0!</v>
      </c>
      <c r="O731" s="76">
        <f t="shared" si="69"/>
        <v>0</v>
      </c>
      <c r="P731" s="77">
        <f>IF(L731="nio",0,IF(L731&gt;0,VLOOKUP(H731,'3-Productie normen'!A:J,VLOOKUP(L731,'3-Productie normen'!$B$33:$C$38,2,FALSE),FALSE)))/VLOOKUP(B731,'2-Kosten per locatie'!$A$12:$C$27,3,FALSE)</f>
        <v>0</v>
      </c>
      <c r="Q731" s="77">
        <f t="shared" si="70"/>
        <v>0</v>
      </c>
      <c r="R731" s="78" t="str">
        <f>VLOOKUP(H731,'3-Productie normen'!A:L,12,FALSE)</f>
        <v>V</v>
      </c>
      <c r="S731" s="78"/>
      <c r="U731" s="41">
        <f t="shared" si="71"/>
        <v>14700</v>
      </c>
    </row>
    <row r="732" spans="1:21" ht="14.1" customHeight="1">
      <c r="A732" s="54">
        <f t="shared" si="66"/>
        <v>732</v>
      </c>
      <c r="B732" s="72" t="s">
        <v>567</v>
      </c>
      <c r="C732" s="72"/>
      <c r="D732" s="415" t="s">
        <v>568</v>
      </c>
      <c r="E732" s="415">
        <v>1</v>
      </c>
      <c r="F732" s="86">
        <v>42</v>
      </c>
      <c r="G732" s="86" t="s">
        <v>256</v>
      </c>
      <c r="H732" s="330" t="s">
        <v>98</v>
      </c>
      <c r="I732" s="86" t="s">
        <v>248</v>
      </c>
      <c r="J732" s="86">
        <v>1.17</v>
      </c>
      <c r="K732" s="373">
        <f t="shared" si="67"/>
        <v>0</v>
      </c>
      <c r="L732" s="75" t="s">
        <v>98</v>
      </c>
      <c r="M732" s="75"/>
      <c r="N732" s="76">
        <f t="shared" si="68"/>
        <v>0</v>
      </c>
      <c r="O732" s="76">
        <f t="shared" si="69"/>
        <v>0</v>
      </c>
      <c r="P732" s="77">
        <f>IF(L732="nio",0,IF(L732&gt;0,VLOOKUP(H732,'3-Productie normen'!A:J,VLOOKUP(L732,'3-Productie normen'!$B$33:$C$38,2,FALSE),FALSE)))/VLOOKUP(B732,'2-Kosten per locatie'!$A$12:$C$27,3,FALSE)</f>
        <v>0</v>
      </c>
      <c r="Q732" s="77">
        <f t="shared" si="70"/>
        <v>0</v>
      </c>
      <c r="R732" s="78">
        <f>VLOOKUP(H732,'3-Productie normen'!A:L,12,FALSE)</f>
        <v>0</v>
      </c>
      <c r="S732" s="78"/>
      <c r="U732" s="41">
        <f t="shared" si="71"/>
        <v>0</v>
      </c>
    </row>
    <row r="733" spans="1:21" ht="14.1" customHeight="1">
      <c r="A733" s="54">
        <f t="shared" si="66"/>
        <v>733</v>
      </c>
      <c r="B733" s="72" t="s">
        <v>567</v>
      </c>
      <c r="C733" s="72"/>
      <c r="D733" s="415" t="s">
        <v>568</v>
      </c>
      <c r="E733" s="415" t="s">
        <v>89</v>
      </c>
      <c r="F733" s="86">
        <v>43</v>
      </c>
      <c r="G733" s="86" t="s">
        <v>256</v>
      </c>
      <c r="H733" s="330" t="s">
        <v>98</v>
      </c>
      <c r="I733" s="86" t="s">
        <v>248</v>
      </c>
      <c r="J733" s="86">
        <v>1.31</v>
      </c>
      <c r="K733" s="373">
        <f t="shared" si="67"/>
        <v>0</v>
      </c>
      <c r="L733" s="75" t="s">
        <v>98</v>
      </c>
      <c r="M733" s="75"/>
      <c r="N733" s="76">
        <f t="shared" si="68"/>
        <v>0</v>
      </c>
      <c r="O733" s="76">
        <f t="shared" si="69"/>
        <v>0</v>
      </c>
      <c r="P733" s="77">
        <f>IF(L733="nio",0,IF(L733&gt;0,VLOOKUP(H733,'3-Productie normen'!A:J,VLOOKUP(L733,'3-Productie normen'!$B$33:$C$38,2,FALSE),FALSE)))/VLOOKUP(B733,'2-Kosten per locatie'!$A$12:$C$27,3,FALSE)</f>
        <v>0</v>
      </c>
      <c r="Q733" s="77">
        <f t="shared" si="70"/>
        <v>0</v>
      </c>
      <c r="R733" s="78">
        <f>VLOOKUP(H733,'3-Productie normen'!A:L,12,FALSE)</f>
        <v>0</v>
      </c>
      <c r="S733" s="78"/>
      <c r="U733" s="41">
        <f t="shared" si="71"/>
        <v>0</v>
      </c>
    </row>
    <row r="734" spans="1:21" ht="14.1" customHeight="1">
      <c r="A734" s="54">
        <f t="shared" si="66"/>
        <v>734</v>
      </c>
      <c r="B734" s="72" t="s">
        <v>567</v>
      </c>
      <c r="C734" s="72"/>
      <c r="D734" s="415" t="s">
        <v>568</v>
      </c>
      <c r="E734" s="415">
        <v>1</v>
      </c>
      <c r="F734" s="86">
        <v>44</v>
      </c>
      <c r="G734" s="86" t="s">
        <v>252</v>
      </c>
      <c r="H734" s="86" t="s">
        <v>230</v>
      </c>
      <c r="I734" s="86" t="s">
        <v>248</v>
      </c>
      <c r="J734" s="86">
        <v>10.74</v>
      </c>
      <c r="K734" s="373">
        <f t="shared" si="67"/>
        <v>200</v>
      </c>
      <c r="L734" s="75">
        <v>200</v>
      </c>
      <c r="M734" s="75"/>
      <c r="N734" s="76" t="e">
        <f t="shared" si="68"/>
        <v>#DIV/0!</v>
      </c>
      <c r="O734" s="76">
        <f t="shared" si="69"/>
        <v>0</v>
      </c>
      <c r="P734" s="77">
        <f>IF(L734="nio",0,IF(L734&gt;0,VLOOKUP(H734,'3-Productie normen'!A:J,VLOOKUP(L734,'3-Productie normen'!$B$33:$C$38,2,FALSE),FALSE)))/VLOOKUP(B734,'2-Kosten per locatie'!$A$12:$C$27,3,FALSE)</f>
        <v>0</v>
      </c>
      <c r="Q734" s="77">
        <f t="shared" si="70"/>
        <v>0</v>
      </c>
      <c r="R734" s="78" t="str">
        <f>VLOOKUP(H734,'3-Productie normen'!A:L,12,FALSE)</f>
        <v>V</v>
      </c>
      <c r="S734" s="78"/>
      <c r="U734" s="41">
        <f t="shared" si="71"/>
        <v>2148</v>
      </c>
    </row>
    <row r="735" spans="1:21" ht="14.1" customHeight="1">
      <c r="A735" s="54">
        <f t="shared" si="66"/>
        <v>735</v>
      </c>
      <c r="B735" s="72" t="s">
        <v>567</v>
      </c>
      <c r="C735" s="72"/>
      <c r="D735" s="415" t="s">
        <v>568</v>
      </c>
      <c r="E735" s="415">
        <v>1</v>
      </c>
      <c r="F735" s="86">
        <v>45</v>
      </c>
      <c r="G735" s="86" t="s">
        <v>252</v>
      </c>
      <c r="H735" s="86" t="s">
        <v>230</v>
      </c>
      <c r="I735" s="86" t="s">
        <v>248</v>
      </c>
      <c r="J735" s="86">
        <v>43.37</v>
      </c>
      <c r="K735" s="373">
        <f t="shared" si="67"/>
        <v>200</v>
      </c>
      <c r="L735" s="75">
        <v>200</v>
      </c>
      <c r="M735" s="75"/>
      <c r="N735" s="76" t="e">
        <f t="shared" si="68"/>
        <v>#DIV/0!</v>
      </c>
      <c r="O735" s="76">
        <f t="shared" si="69"/>
        <v>0</v>
      </c>
      <c r="P735" s="77">
        <f>IF(L735="nio",0,IF(L735&gt;0,VLOOKUP(H735,'3-Productie normen'!A:J,VLOOKUP(L735,'3-Productie normen'!$B$33:$C$38,2,FALSE),FALSE)))/VLOOKUP(B735,'2-Kosten per locatie'!$A$12:$C$27,3,FALSE)</f>
        <v>0</v>
      </c>
      <c r="Q735" s="77">
        <f t="shared" si="70"/>
        <v>0</v>
      </c>
      <c r="R735" s="78" t="str">
        <f>VLOOKUP(H735,'3-Productie normen'!A:L,12,FALSE)</f>
        <v>V</v>
      </c>
      <c r="S735" s="78"/>
      <c r="U735" s="41">
        <f t="shared" si="71"/>
        <v>8674</v>
      </c>
    </row>
    <row r="736" spans="1:21" ht="14.1" customHeight="1">
      <c r="A736" s="54">
        <f t="shared" si="66"/>
        <v>736</v>
      </c>
      <c r="B736" s="72" t="s">
        <v>567</v>
      </c>
      <c r="C736" s="72"/>
      <c r="D736" s="415" t="s">
        <v>568</v>
      </c>
      <c r="E736" s="415">
        <v>1</v>
      </c>
      <c r="F736" s="86">
        <v>46</v>
      </c>
      <c r="G736" s="86" t="s">
        <v>169</v>
      </c>
      <c r="H736" s="86" t="s">
        <v>169</v>
      </c>
      <c r="I736" s="86" t="s">
        <v>217</v>
      </c>
      <c r="J736" s="86">
        <v>7.43</v>
      </c>
      <c r="K736" s="373">
        <f t="shared" si="67"/>
        <v>200</v>
      </c>
      <c r="L736" s="75">
        <v>200</v>
      </c>
      <c r="M736" s="75"/>
      <c r="N736" s="76" t="e">
        <f t="shared" si="68"/>
        <v>#DIV/0!</v>
      </c>
      <c r="O736" s="76">
        <f t="shared" si="69"/>
        <v>0</v>
      </c>
      <c r="P736" s="77">
        <f>IF(L736="nio",0,IF(L736&gt;0,VLOOKUP(H736,'3-Productie normen'!A:J,VLOOKUP(L736,'3-Productie normen'!$B$33:$C$38,2,FALSE),FALSE)))/VLOOKUP(B736,'2-Kosten per locatie'!$A$12:$C$27,3,FALSE)</f>
        <v>0</v>
      </c>
      <c r="Q736" s="77">
        <f t="shared" si="70"/>
        <v>0</v>
      </c>
      <c r="R736" s="78" t="str">
        <f>VLOOKUP(H736,'3-Productie normen'!A:L,12,FALSE)</f>
        <v>B</v>
      </c>
      <c r="S736" s="78"/>
      <c r="U736" s="41">
        <f t="shared" si="71"/>
        <v>1486</v>
      </c>
    </row>
    <row r="737" spans="1:21" ht="14.1" customHeight="1">
      <c r="A737" s="54">
        <f t="shared" si="66"/>
        <v>737</v>
      </c>
      <c r="B737" s="72" t="s">
        <v>567</v>
      </c>
      <c r="C737" s="72"/>
      <c r="D737" s="415" t="s">
        <v>568</v>
      </c>
      <c r="E737" s="415">
        <v>1</v>
      </c>
      <c r="F737" s="86">
        <v>47</v>
      </c>
      <c r="G737" s="86" t="s">
        <v>232</v>
      </c>
      <c r="H737" s="86" t="s">
        <v>232</v>
      </c>
      <c r="I737" s="86" t="s">
        <v>217</v>
      </c>
      <c r="J737" s="86">
        <v>56.1</v>
      </c>
      <c r="K737" s="373">
        <f t="shared" si="67"/>
        <v>200</v>
      </c>
      <c r="L737" s="75">
        <v>200</v>
      </c>
      <c r="M737" s="75"/>
      <c r="N737" s="76" t="e">
        <f t="shared" si="68"/>
        <v>#DIV/0!</v>
      </c>
      <c r="O737" s="76">
        <f t="shared" si="69"/>
        <v>0</v>
      </c>
      <c r="P737" s="77">
        <f>IF(L737="nio",0,IF(L737&gt;0,VLOOKUP(H737,'3-Productie normen'!A:J,VLOOKUP(L737,'3-Productie normen'!$B$33:$C$38,2,FALSE),FALSE)))/VLOOKUP(B737,'2-Kosten per locatie'!$A$12:$C$27,3,FALSE)</f>
        <v>0</v>
      </c>
      <c r="Q737" s="77">
        <f t="shared" si="70"/>
        <v>0</v>
      </c>
      <c r="R737" s="78" t="str">
        <f>VLOOKUP(H737,'3-Productie normen'!A:L,12,FALSE)</f>
        <v>V</v>
      </c>
      <c r="S737" s="78"/>
      <c r="U737" s="41">
        <f t="shared" si="71"/>
        <v>11220</v>
      </c>
    </row>
    <row r="738" spans="1:21" ht="14.1" customHeight="1">
      <c r="A738" s="54">
        <f t="shared" si="66"/>
        <v>738</v>
      </c>
      <c r="B738" s="72" t="s">
        <v>567</v>
      </c>
      <c r="C738" s="72"/>
      <c r="D738" s="415" t="s">
        <v>568</v>
      </c>
      <c r="E738" s="415">
        <v>1</v>
      </c>
      <c r="F738" s="86">
        <v>48</v>
      </c>
      <c r="G738" s="86" t="s">
        <v>232</v>
      </c>
      <c r="H738" s="86" t="s">
        <v>232</v>
      </c>
      <c r="I738" s="86" t="s">
        <v>217</v>
      </c>
      <c r="J738" s="86">
        <v>55.57</v>
      </c>
      <c r="K738" s="373">
        <f t="shared" si="67"/>
        <v>200</v>
      </c>
      <c r="L738" s="75">
        <v>200</v>
      </c>
      <c r="M738" s="75"/>
      <c r="N738" s="76" t="e">
        <f t="shared" si="68"/>
        <v>#DIV/0!</v>
      </c>
      <c r="O738" s="76">
        <f t="shared" si="69"/>
        <v>0</v>
      </c>
      <c r="P738" s="77">
        <f>IF(L738="nio",0,IF(L738&gt;0,VLOOKUP(H738,'3-Productie normen'!A:J,VLOOKUP(L738,'3-Productie normen'!$B$33:$C$38,2,FALSE),FALSE)))/VLOOKUP(B738,'2-Kosten per locatie'!$A$12:$C$27,3,FALSE)</f>
        <v>0</v>
      </c>
      <c r="Q738" s="77">
        <f t="shared" si="70"/>
        <v>0</v>
      </c>
      <c r="R738" s="78" t="str">
        <f>VLOOKUP(H738,'3-Productie normen'!A:L,12,FALSE)</f>
        <v>V</v>
      </c>
      <c r="S738" s="78"/>
      <c r="U738" s="41">
        <f t="shared" si="71"/>
        <v>11114</v>
      </c>
    </row>
    <row r="739" spans="1:21" ht="14.1" customHeight="1">
      <c r="A739" s="54">
        <f t="shared" si="66"/>
        <v>739</v>
      </c>
      <c r="B739" s="72" t="s">
        <v>567</v>
      </c>
      <c r="C739" s="72"/>
      <c r="D739" s="415" t="s">
        <v>568</v>
      </c>
      <c r="E739" s="415">
        <v>1</v>
      </c>
      <c r="F739" s="86">
        <v>49</v>
      </c>
      <c r="G739" s="86" t="s">
        <v>232</v>
      </c>
      <c r="H739" s="86" t="s">
        <v>232</v>
      </c>
      <c r="I739" s="86" t="s">
        <v>217</v>
      </c>
      <c r="J739" s="86">
        <v>58.11</v>
      </c>
      <c r="K739" s="373">
        <f t="shared" si="67"/>
        <v>200</v>
      </c>
      <c r="L739" s="75">
        <v>200</v>
      </c>
      <c r="M739" s="75"/>
      <c r="N739" s="76" t="e">
        <f t="shared" si="68"/>
        <v>#DIV/0!</v>
      </c>
      <c r="O739" s="76">
        <f t="shared" si="69"/>
        <v>0</v>
      </c>
      <c r="P739" s="77">
        <f>IF(L739="nio",0,IF(L739&gt;0,VLOOKUP(H739,'3-Productie normen'!A:J,VLOOKUP(L739,'3-Productie normen'!$B$33:$C$38,2,FALSE),FALSE)))/VLOOKUP(B739,'2-Kosten per locatie'!$A$12:$C$27,3,FALSE)</f>
        <v>0</v>
      </c>
      <c r="Q739" s="77">
        <f t="shared" si="70"/>
        <v>0</v>
      </c>
      <c r="R739" s="78" t="str">
        <f>VLOOKUP(H739,'3-Productie normen'!A:L,12,FALSE)</f>
        <v>V</v>
      </c>
      <c r="S739" s="78"/>
      <c r="U739" s="41">
        <f t="shared" si="71"/>
        <v>11622</v>
      </c>
    </row>
    <row r="740" spans="1:21" ht="14.1" customHeight="1">
      <c r="A740" s="54">
        <f t="shared" si="66"/>
        <v>740</v>
      </c>
      <c r="B740" s="72" t="s">
        <v>567</v>
      </c>
      <c r="C740" s="72"/>
      <c r="D740" s="415" t="s">
        <v>568</v>
      </c>
      <c r="E740" s="415">
        <v>1</v>
      </c>
      <c r="F740" s="86">
        <v>50</v>
      </c>
      <c r="G740" s="86" t="s">
        <v>169</v>
      </c>
      <c r="H740" s="86" t="s">
        <v>169</v>
      </c>
      <c r="I740" s="86" t="s">
        <v>217</v>
      </c>
      <c r="J740" s="86">
        <v>8.39</v>
      </c>
      <c r="K740" s="373">
        <f t="shared" si="67"/>
        <v>200</v>
      </c>
      <c r="L740" s="75">
        <v>200</v>
      </c>
      <c r="M740" s="75"/>
      <c r="N740" s="76" t="e">
        <f t="shared" si="68"/>
        <v>#DIV/0!</v>
      </c>
      <c r="O740" s="76">
        <f t="shared" si="69"/>
        <v>0</v>
      </c>
      <c r="P740" s="77">
        <f>IF(L740="nio",0,IF(L740&gt;0,VLOOKUP(H740,'3-Productie normen'!A:J,VLOOKUP(L740,'3-Productie normen'!$B$33:$C$38,2,FALSE),FALSE)))/VLOOKUP(B740,'2-Kosten per locatie'!$A$12:$C$27,3,FALSE)</f>
        <v>0</v>
      </c>
      <c r="Q740" s="77">
        <f t="shared" si="70"/>
        <v>0</v>
      </c>
      <c r="R740" s="78" t="str">
        <f>VLOOKUP(H740,'3-Productie normen'!A:L,12,FALSE)</f>
        <v>B</v>
      </c>
      <c r="S740" s="78"/>
      <c r="U740" s="41">
        <f t="shared" si="71"/>
        <v>1678</v>
      </c>
    </row>
    <row r="741" spans="1:21" ht="14.1" customHeight="1">
      <c r="A741" s="54">
        <f t="shared" si="66"/>
        <v>741</v>
      </c>
      <c r="B741" s="72" t="s">
        <v>567</v>
      </c>
      <c r="C741" s="72"/>
      <c r="D741" s="415" t="s">
        <v>568</v>
      </c>
      <c r="E741" s="415">
        <v>1</v>
      </c>
      <c r="F741" s="86">
        <v>51</v>
      </c>
      <c r="G741" s="86" t="s">
        <v>17</v>
      </c>
      <c r="H741" s="86" t="s">
        <v>17</v>
      </c>
      <c r="I741" s="86" t="s">
        <v>254</v>
      </c>
      <c r="J741" s="86">
        <v>6.26</v>
      </c>
      <c r="K741" s="373">
        <f t="shared" si="67"/>
        <v>200</v>
      </c>
      <c r="L741" s="75">
        <v>200</v>
      </c>
      <c r="M741" s="75"/>
      <c r="N741" s="76" t="e">
        <f t="shared" si="68"/>
        <v>#DIV/0!</v>
      </c>
      <c r="O741" s="76">
        <f t="shared" si="69"/>
        <v>0</v>
      </c>
      <c r="P741" s="77">
        <f>IF(L741="nio",0,IF(L741&gt;0,VLOOKUP(H741,'3-Productie normen'!A:J,VLOOKUP(L741,'3-Productie normen'!$B$33:$C$38,2,FALSE),FALSE)))/VLOOKUP(B741,'2-Kosten per locatie'!$A$12:$C$27,3,FALSE)</f>
        <v>0</v>
      </c>
      <c r="Q741" s="77">
        <f t="shared" si="70"/>
        <v>0</v>
      </c>
      <c r="R741" s="78" t="str">
        <f>VLOOKUP(H741,'3-Productie normen'!A:L,12,FALSE)</f>
        <v>V</v>
      </c>
      <c r="S741" s="78"/>
      <c r="U741" s="41">
        <f t="shared" si="71"/>
        <v>1252</v>
      </c>
    </row>
    <row r="742" spans="1:21" ht="14.1" customHeight="1">
      <c r="A742" s="54">
        <f t="shared" si="66"/>
        <v>742</v>
      </c>
      <c r="B742" s="72" t="s">
        <v>567</v>
      </c>
      <c r="C742" s="72"/>
      <c r="D742" s="415" t="s">
        <v>568</v>
      </c>
      <c r="E742" s="415">
        <v>1</v>
      </c>
      <c r="F742" s="86">
        <v>52</v>
      </c>
      <c r="G742" s="86" t="s">
        <v>221</v>
      </c>
      <c r="H742" s="86" t="s">
        <v>221</v>
      </c>
      <c r="I742" s="86" t="s">
        <v>224</v>
      </c>
      <c r="J742" s="86">
        <v>4.62</v>
      </c>
      <c r="K742" s="373">
        <f t="shared" si="67"/>
        <v>200</v>
      </c>
      <c r="L742" s="75">
        <v>200</v>
      </c>
      <c r="M742" s="75"/>
      <c r="N742" s="76" t="e">
        <f t="shared" si="68"/>
        <v>#DIV/0!</v>
      </c>
      <c r="O742" s="76">
        <f t="shared" si="69"/>
        <v>0</v>
      </c>
      <c r="P742" s="77">
        <f>IF(L742="nio",0,IF(L742&gt;0,VLOOKUP(H742,'3-Productie normen'!A:J,VLOOKUP(L742,'3-Productie normen'!$B$33:$C$38,2,FALSE),FALSE)))/VLOOKUP(B742,'2-Kosten per locatie'!$A$12:$C$27,3,FALSE)</f>
        <v>0</v>
      </c>
      <c r="Q742" s="77">
        <f t="shared" si="70"/>
        <v>0</v>
      </c>
      <c r="R742" s="78" t="str">
        <f>VLOOKUP(H742,'3-Productie normen'!A:L,12,FALSE)</f>
        <v>V</v>
      </c>
      <c r="S742" s="78"/>
      <c r="U742" s="41">
        <f t="shared" si="71"/>
        <v>924</v>
      </c>
    </row>
    <row r="743" spans="1:21" ht="14.1" customHeight="1">
      <c r="A743" s="54">
        <f t="shared" si="66"/>
        <v>743</v>
      </c>
      <c r="B743" s="72" t="s">
        <v>567</v>
      </c>
      <c r="C743" s="72"/>
      <c r="D743" s="415" t="s">
        <v>568</v>
      </c>
      <c r="E743" s="415">
        <v>2</v>
      </c>
      <c r="F743" s="86">
        <v>53</v>
      </c>
      <c r="G743" s="86" t="s">
        <v>252</v>
      </c>
      <c r="H743" s="86" t="s">
        <v>230</v>
      </c>
      <c r="I743" s="86" t="s">
        <v>224</v>
      </c>
      <c r="J743" s="86">
        <v>4.63</v>
      </c>
      <c r="K743" s="373">
        <f t="shared" si="67"/>
        <v>200</v>
      </c>
      <c r="L743" s="75">
        <v>200</v>
      </c>
      <c r="M743" s="75"/>
      <c r="N743" s="76" t="e">
        <f t="shared" si="68"/>
        <v>#DIV/0!</v>
      </c>
      <c r="O743" s="76">
        <f t="shared" si="69"/>
        <v>0</v>
      </c>
      <c r="P743" s="77">
        <f>IF(L743="nio",0,IF(L743&gt;0,VLOOKUP(H743,'3-Productie normen'!A:J,VLOOKUP(L743,'3-Productie normen'!$B$33:$C$38,2,FALSE),FALSE)))/VLOOKUP(B743,'2-Kosten per locatie'!$A$12:$C$27,3,FALSE)</f>
        <v>0</v>
      </c>
      <c r="Q743" s="77">
        <f t="shared" si="70"/>
        <v>0</v>
      </c>
      <c r="R743" s="78" t="str">
        <f>VLOOKUP(H743,'3-Productie normen'!A:L,12,FALSE)</f>
        <v>V</v>
      </c>
      <c r="S743" s="78"/>
      <c r="U743" s="41">
        <f t="shared" si="71"/>
        <v>926</v>
      </c>
    </row>
    <row r="744" spans="1:21" ht="14.1" customHeight="1">
      <c r="A744" s="54">
        <f t="shared" si="66"/>
        <v>744</v>
      </c>
      <c r="B744" s="72" t="s">
        <v>567</v>
      </c>
      <c r="C744" s="72"/>
      <c r="D744" s="415" t="s">
        <v>568</v>
      </c>
      <c r="E744" s="415">
        <v>2</v>
      </c>
      <c r="F744" s="86">
        <v>54</v>
      </c>
      <c r="G744" s="86" t="s">
        <v>256</v>
      </c>
      <c r="H744" s="330" t="s">
        <v>98</v>
      </c>
      <c r="I744" s="86" t="s">
        <v>224</v>
      </c>
      <c r="J744" s="86">
        <v>84.2</v>
      </c>
      <c r="K744" s="373">
        <f t="shared" si="67"/>
        <v>0</v>
      </c>
      <c r="L744" s="75" t="s">
        <v>98</v>
      </c>
      <c r="M744" s="75"/>
      <c r="N744" s="76">
        <f t="shared" si="68"/>
        <v>0</v>
      </c>
      <c r="O744" s="76">
        <f t="shared" si="69"/>
        <v>0</v>
      </c>
      <c r="P744" s="77">
        <f>IF(L744="nio",0,IF(L744&gt;0,VLOOKUP(H744,'3-Productie normen'!A:J,VLOOKUP(L744,'3-Productie normen'!$B$33:$C$38,2,FALSE),FALSE)))/VLOOKUP(B744,'2-Kosten per locatie'!$A$12:$C$27,3,FALSE)</f>
        <v>0</v>
      </c>
      <c r="Q744" s="77">
        <f t="shared" si="70"/>
        <v>0</v>
      </c>
      <c r="R744" s="78">
        <f>VLOOKUP(H744,'3-Productie normen'!A:L,12,FALSE)</f>
        <v>0</v>
      </c>
      <c r="S744" s="78"/>
      <c r="U744" s="41">
        <f t="shared" si="71"/>
        <v>0</v>
      </c>
    </row>
    <row r="745" spans="1:21" ht="14.1" customHeight="1">
      <c r="A745" s="54">
        <f t="shared" si="66"/>
        <v>745</v>
      </c>
      <c r="B745" s="72" t="s">
        <v>567</v>
      </c>
      <c r="C745" s="72"/>
      <c r="D745" s="415" t="s">
        <v>568</v>
      </c>
      <c r="E745" s="415" t="s">
        <v>89</v>
      </c>
      <c r="F745" s="86">
        <v>55</v>
      </c>
      <c r="G745" s="86" t="s">
        <v>169</v>
      </c>
      <c r="H745" s="86" t="s">
        <v>169</v>
      </c>
      <c r="I745" s="86" t="s">
        <v>217</v>
      </c>
      <c r="J745" s="86">
        <v>12.21</v>
      </c>
      <c r="K745" s="373">
        <f t="shared" si="67"/>
        <v>200</v>
      </c>
      <c r="L745" s="75">
        <v>200</v>
      </c>
      <c r="M745" s="75"/>
      <c r="N745" s="76" t="e">
        <f t="shared" si="68"/>
        <v>#DIV/0!</v>
      </c>
      <c r="O745" s="76">
        <f t="shared" si="69"/>
        <v>0</v>
      </c>
      <c r="P745" s="77">
        <f>IF(L745="nio",0,IF(L745&gt;0,VLOOKUP(H745,'3-Productie normen'!A:J,VLOOKUP(L745,'3-Productie normen'!$B$33:$C$38,2,FALSE),FALSE)))/VLOOKUP(B745,'2-Kosten per locatie'!$A$12:$C$27,3,FALSE)</f>
        <v>0</v>
      </c>
      <c r="Q745" s="77">
        <f t="shared" si="70"/>
        <v>0</v>
      </c>
      <c r="R745" s="78" t="str">
        <f>VLOOKUP(H745,'3-Productie normen'!A:L,12,FALSE)</f>
        <v>B</v>
      </c>
      <c r="S745" s="78"/>
      <c r="U745" s="41">
        <f t="shared" si="71"/>
        <v>2442</v>
      </c>
    </row>
    <row r="746" spans="1:21" ht="14.1" customHeight="1">
      <c r="A746" s="54">
        <f t="shared" si="66"/>
        <v>746</v>
      </c>
      <c r="B746" s="72" t="s">
        <v>567</v>
      </c>
      <c r="C746" s="72"/>
      <c r="D746" s="415" t="s">
        <v>568</v>
      </c>
      <c r="E746" s="415" t="s">
        <v>89</v>
      </c>
      <c r="F746" s="86">
        <v>56</v>
      </c>
      <c r="G746" s="86" t="s">
        <v>169</v>
      </c>
      <c r="H746" s="86" t="s">
        <v>169</v>
      </c>
      <c r="I746" s="86" t="s">
        <v>217</v>
      </c>
      <c r="J746" s="86">
        <v>12.59</v>
      </c>
      <c r="K746" s="373">
        <f t="shared" si="67"/>
        <v>200</v>
      </c>
      <c r="L746" s="75">
        <v>200</v>
      </c>
      <c r="M746" s="75"/>
      <c r="N746" s="76" t="e">
        <f t="shared" si="68"/>
        <v>#DIV/0!</v>
      </c>
      <c r="O746" s="76">
        <f t="shared" si="69"/>
        <v>0</v>
      </c>
      <c r="P746" s="77">
        <f>IF(L746="nio",0,IF(L746&gt;0,VLOOKUP(H746,'3-Productie normen'!A:J,VLOOKUP(L746,'3-Productie normen'!$B$33:$C$38,2,FALSE),FALSE)))/VLOOKUP(B746,'2-Kosten per locatie'!$A$12:$C$27,3,FALSE)</f>
        <v>0</v>
      </c>
      <c r="Q746" s="77">
        <f t="shared" si="70"/>
        <v>0</v>
      </c>
      <c r="R746" s="78" t="str">
        <f>VLOOKUP(H746,'3-Productie normen'!A:L,12,FALSE)</f>
        <v>B</v>
      </c>
      <c r="S746" s="78"/>
      <c r="U746" s="41">
        <f t="shared" si="71"/>
        <v>2518</v>
      </c>
    </row>
    <row r="747" spans="1:21" ht="14.1" customHeight="1">
      <c r="A747" s="54">
        <f t="shared" si="66"/>
        <v>747</v>
      </c>
      <c r="B747" s="72" t="s">
        <v>567</v>
      </c>
      <c r="C747" s="72"/>
      <c r="D747" s="415" t="s">
        <v>568</v>
      </c>
      <c r="E747" s="415" t="s">
        <v>89</v>
      </c>
      <c r="F747" s="86">
        <v>57</v>
      </c>
      <c r="G747" s="86" t="s">
        <v>169</v>
      </c>
      <c r="H747" s="86" t="s">
        <v>169</v>
      </c>
      <c r="I747" s="86" t="s">
        <v>217</v>
      </c>
      <c r="J747" s="86">
        <v>10.11</v>
      </c>
      <c r="K747" s="373">
        <f t="shared" si="67"/>
        <v>200</v>
      </c>
      <c r="L747" s="75">
        <v>200</v>
      </c>
      <c r="M747" s="75"/>
      <c r="N747" s="76" t="e">
        <f t="shared" si="68"/>
        <v>#DIV/0!</v>
      </c>
      <c r="O747" s="76">
        <f t="shared" si="69"/>
        <v>0</v>
      </c>
      <c r="P747" s="77">
        <f>IF(L747="nio",0,IF(L747&gt;0,VLOOKUP(H747,'3-Productie normen'!A:J,VLOOKUP(L747,'3-Productie normen'!$B$33:$C$38,2,FALSE),FALSE)))/VLOOKUP(B747,'2-Kosten per locatie'!$A$12:$C$27,3,FALSE)</f>
        <v>0</v>
      </c>
      <c r="Q747" s="77">
        <f t="shared" si="70"/>
        <v>0</v>
      </c>
      <c r="R747" s="78" t="str">
        <f>VLOOKUP(H747,'3-Productie normen'!A:L,12,FALSE)</f>
        <v>B</v>
      </c>
      <c r="S747" s="78"/>
      <c r="U747" s="41">
        <f t="shared" si="71"/>
        <v>2022</v>
      </c>
    </row>
    <row r="748" spans="1:21" ht="14.1" customHeight="1">
      <c r="A748" s="54">
        <f t="shared" si="66"/>
        <v>748</v>
      </c>
      <c r="B748" s="72" t="s">
        <v>567</v>
      </c>
      <c r="C748" s="72"/>
      <c r="D748" s="415" t="s">
        <v>568</v>
      </c>
      <c r="E748" s="415" t="s">
        <v>89</v>
      </c>
      <c r="F748" s="86">
        <v>58</v>
      </c>
      <c r="G748" s="86" t="s">
        <v>17</v>
      </c>
      <c r="H748" s="86" t="s">
        <v>17</v>
      </c>
      <c r="I748" s="86" t="s">
        <v>217</v>
      </c>
      <c r="J748" s="86">
        <v>4.0199999999999996</v>
      </c>
      <c r="K748" s="373">
        <f t="shared" si="67"/>
        <v>200</v>
      </c>
      <c r="L748" s="75">
        <v>200</v>
      </c>
      <c r="M748" s="75"/>
      <c r="N748" s="76" t="e">
        <f t="shared" si="68"/>
        <v>#DIV/0!</v>
      </c>
      <c r="O748" s="76">
        <f t="shared" si="69"/>
        <v>0</v>
      </c>
      <c r="P748" s="77">
        <f>IF(L748="nio",0,IF(L748&gt;0,VLOOKUP(H748,'3-Productie normen'!A:J,VLOOKUP(L748,'3-Productie normen'!$B$33:$C$38,2,FALSE),FALSE)))/VLOOKUP(B748,'2-Kosten per locatie'!$A$12:$C$27,3,FALSE)</f>
        <v>0</v>
      </c>
      <c r="Q748" s="77">
        <f t="shared" si="70"/>
        <v>0</v>
      </c>
      <c r="R748" s="78" t="str">
        <f>VLOOKUP(H748,'3-Productie normen'!A:L,12,FALSE)</f>
        <v>V</v>
      </c>
      <c r="S748" s="78"/>
      <c r="U748" s="41">
        <f t="shared" si="71"/>
        <v>803.99999999999989</v>
      </c>
    </row>
    <row r="749" spans="1:21" ht="14.1" customHeight="1">
      <c r="A749" s="54">
        <f t="shared" si="66"/>
        <v>749</v>
      </c>
      <c r="B749" s="72" t="s">
        <v>567</v>
      </c>
      <c r="C749" s="72"/>
      <c r="D749" s="415" t="s">
        <v>568</v>
      </c>
      <c r="E749" s="415" t="s">
        <v>89</v>
      </c>
      <c r="F749" s="86">
        <v>59</v>
      </c>
      <c r="G749" s="86" t="s">
        <v>252</v>
      </c>
      <c r="H749" s="86" t="s">
        <v>230</v>
      </c>
      <c r="I749" s="86" t="s">
        <v>217</v>
      </c>
      <c r="J749" s="86">
        <v>9.2799999999999994</v>
      </c>
      <c r="K749" s="373">
        <f t="shared" si="67"/>
        <v>200</v>
      </c>
      <c r="L749" s="75">
        <v>200</v>
      </c>
      <c r="M749" s="75"/>
      <c r="N749" s="76" t="e">
        <f t="shared" si="68"/>
        <v>#DIV/0!</v>
      </c>
      <c r="O749" s="76">
        <f t="shared" si="69"/>
        <v>0</v>
      </c>
      <c r="P749" s="77">
        <f>IF(L749="nio",0,IF(L749&gt;0,VLOOKUP(H749,'3-Productie normen'!A:J,VLOOKUP(L749,'3-Productie normen'!$B$33:$C$38,2,FALSE),FALSE)))/VLOOKUP(B749,'2-Kosten per locatie'!$A$12:$C$27,3,FALSE)</f>
        <v>0</v>
      </c>
      <c r="Q749" s="77">
        <f t="shared" si="70"/>
        <v>0</v>
      </c>
      <c r="R749" s="78" t="str">
        <f>VLOOKUP(H749,'3-Productie normen'!A:L,12,FALSE)</f>
        <v>V</v>
      </c>
      <c r="S749" s="78"/>
      <c r="U749" s="41">
        <f t="shared" si="71"/>
        <v>1855.9999999999998</v>
      </c>
    </row>
    <row r="750" spans="1:21" ht="14.1" customHeight="1">
      <c r="A750" s="54">
        <f t="shared" si="66"/>
        <v>750</v>
      </c>
      <c r="B750" s="72" t="s">
        <v>567</v>
      </c>
      <c r="C750" s="72"/>
      <c r="D750" s="415" t="s">
        <v>568</v>
      </c>
      <c r="E750" s="415">
        <v>1</v>
      </c>
      <c r="F750" s="86">
        <v>60</v>
      </c>
      <c r="G750" s="86" t="s">
        <v>252</v>
      </c>
      <c r="H750" s="86" t="s">
        <v>230</v>
      </c>
      <c r="I750" s="86" t="s">
        <v>248</v>
      </c>
      <c r="J750" s="86">
        <v>30</v>
      </c>
      <c r="K750" s="373">
        <f t="shared" si="67"/>
        <v>200</v>
      </c>
      <c r="L750" s="75">
        <v>200</v>
      </c>
      <c r="M750" s="75"/>
      <c r="N750" s="76" t="e">
        <f t="shared" si="68"/>
        <v>#DIV/0!</v>
      </c>
      <c r="O750" s="76">
        <f t="shared" si="69"/>
        <v>0</v>
      </c>
      <c r="P750" s="77">
        <f>IF(L750="nio",0,IF(L750&gt;0,VLOOKUP(H750,'3-Productie normen'!A:J,VLOOKUP(L750,'3-Productie normen'!$B$33:$C$38,2,FALSE),FALSE)))/VLOOKUP(B750,'2-Kosten per locatie'!$A$12:$C$27,3,FALSE)</f>
        <v>0</v>
      </c>
      <c r="Q750" s="77">
        <f t="shared" si="70"/>
        <v>0</v>
      </c>
      <c r="R750" s="78" t="str">
        <f>VLOOKUP(H750,'3-Productie normen'!A:L,12,FALSE)</f>
        <v>V</v>
      </c>
      <c r="S750" s="78"/>
      <c r="U750" s="41">
        <f t="shared" si="71"/>
        <v>6000</v>
      </c>
    </row>
    <row r="751" spans="1:21" ht="14.1" customHeight="1">
      <c r="A751" s="54">
        <f t="shared" si="66"/>
        <v>751</v>
      </c>
      <c r="B751" s="72" t="s">
        <v>567</v>
      </c>
      <c r="C751" s="72"/>
      <c r="D751" s="415" t="s">
        <v>568</v>
      </c>
      <c r="E751" s="415">
        <v>1</v>
      </c>
      <c r="F751" s="86">
        <v>61</v>
      </c>
      <c r="G751" s="86" t="s">
        <v>232</v>
      </c>
      <c r="H751" s="86" t="s">
        <v>232</v>
      </c>
      <c r="I751" s="86" t="s">
        <v>217</v>
      </c>
      <c r="J751" s="86">
        <v>60.79</v>
      </c>
      <c r="K751" s="373">
        <f t="shared" si="67"/>
        <v>200</v>
      </c>
      <c r="L751" s="75">
        <v>200</v>
      </c>
      <c r="M751" s="75"/>
      <c r="N751" s="76" t="e">
        <f t="shared" si="68"/>
        <v>#DIV/0!</v>
      </c>
      <c r="O751" s="76">
        <f t="shared" si="69"/>
        <v>0</v>
      </c>
      <c r="P751" s="77">
        <f>IF(L751="nio",0,IF(L751&gt;0,VLOOKUP(H751,'3-Productie normen'!A:J,VLOOKUP(L751,'3-Productie normen'!$B$33:$C$38,2,FALSE),FALSE)))/VLOOKUP(B751,'2-Kosten per locatie'!$A$12:$C$27,3,FALSE)</f>
        <v>0</v>
      </c>
      <c r="Q751" s="77">
        <f t="shared" si="70"/>
        <v>0</v>
      </c>
      <c r="R751" s="78" t="str">
        <f>VLOOKUP(H751,'3-Productie normen'!A:L,12,FALSE)</f>
        <v>V</v>
      </c>
      <c r="S751" s="78"/>
      <c r="U751" s="41">
        <f t="shared" si="71"/>
        <v>12158</v>
      </c>
    </row>
    <row r="752" spans="1:21" ht="14.1" customHeight="1">
      <c r="A752" s="54">
        <f t="shared" si="66"/>
        <v>752</v>
      </c>
      <c r="B752" s="72" t="s">
        <v>567</v>
      </c>
      <c r="C752" s="72"/>
      <c r="D752" s="415" t="s">
        <v>568</v>
      </c>
      <c r="E752" s="415">
        <v>1</v>
      </c>
      <c r="F752" s="86">
        <v>62</v>
      </c>
      <c r="G752" s="86" t="s">
        <v>240</v>
      </c>
      <c r="H752" s="86" t="s">
        <v>240</v>
      </c>
      <c r="I752" s="86" t="s">
        <v>217</v>
      </c>
      <c r="J752" s="86">
        <v>55.53</v>
      </c>
      <c r="K752" s="373">
        <f t="shared" si="67"/>
        <v>200</v>
      </c>
      <c r="L752" s="75">
        <v>200</v>
      </c>
      <c r="M752" s="75"/>
      <c r="N752" s="76" t="e">
        <f t="shared" si="68"/>
        <v>#DIV/0!</v>
      </c>
      <c r="O752" s="76">
        <f t="shared" si="69"/>
        <v>0</v>
      </c>
      <c r="P752" s="77">
        <f>IF(L752="nio",0,IF(L752&gt;0,VLOOKUP(H752,'3-Productie normen'!A:J,VLOOKUP(L752,'3-Productie normen'!$B$33:$C$38,2,FALSE),FALSE)))/VLOOKUP(B752,'2-Kosten per locatie'!$A$12:$C$27,3,FALSE)</f>
        <v>0</v>
      </c>
      <c r="Q752" s="77">
        <f t="shared" si="70"/>
        <v>0</v>
      </c>
      <c r="R752" s="78" t="str">
        <f>VLOOKUP(H752,'3-Productie normen'!A:L,12,FALSE)</f>
        <v>V</v>
      </c>
      <c r="S752" s="78"/>
      <c r="U752" s="41">
        <f t="shared" si="71"/>
        <v>11106</v>
      </c>
    </row>
    <row r="753" spans="1:21" ht="14.1" customHeight="1">
      <c r="A753" s="54">
        <f t="shared" si="66"/>
        <v>753</v>
      </c>
      <c r="B753" s="72" t="s">
        <v>567</v>
      </c>
      <c r="C753" s="72"/>
      <c r="D753" s="415" t="s">
        <v>568</v>
      </c>
      <c r="E753" s="415">
        <v>1</v>
      </c>
      <c r="F753" s="86">
        <v>63</v>
      </c>
      <c r="G753" s="86" t="s">
        <v>252</v>
      </c>
      <c r="H753" s="86" t="s">
        <v>230</v>
      </c>
      <c r="I753" s="86" t="s">
        <v>248</v>
      </c>
      <c r="J753" s="86">
        <v>64.38</v>
      </c>
      <c r="K753" s="373">
        <f t="shared" si="67"/>
        <v>200</v>
      </c>
      <c r="L753" s="75">
        <v>200</v>
      </c>
      <c r="M753" s="75"/>
      <c r="N753" s="76" t="e">
        <f t="shared" si="68"/>
        <v>#DIV/0!</v>
      </c>
      <c r="O753" s="76">
        <f t="shared" si="69"/>
        <v>0</v>
      </c>
      <c r="P753" s="77">
        <f>IF(L753="nio",0,IF(L753&gt;0,VLOOKUP(H753,'3-Productie normen'!A:J,VLOOKUP(L753,'3-Productie normen'!$B$33:$C$38,2,FALSE),FALSE)))/VLOOKUP(B753,'2-Kosten per locatie'!$A$12:$C$27,3,FALSE)</f>
        <v>0</v>
      </c>
      <c r="Q753" s="77">
        <f t="shared" si="70"/>
        <v>0</v>
      </c>
      <c r="R753" s="78" t="str">
        <f>VLOOKUP(H753,'3-Productie normen'!A:L,12,FALSE)</f>
        <v>V</v>
      </c>
      <c r="S753" s="78"/>
      <c r="U753" s="41">
        <f t="shared" si="71"/>
        <v>12876</v>
      </c>
    </row>
    <row r="754" spans="1:21" ht="14.1" customHeight="1">
      <c r="A754" s="54">
        <f t="shared" si="66"/>
        <v>754</v>
      </c>
      <c r="B754" s="72" t="s">
        <v>567</v>
      </c>
      <c r="C754" s="72"/>
      <c r="D754" s="415" t="s">
        <v>568</v>
      </c>
      <c r="E754" s="415">
        <v>1</v>
      </c>
      <c r="F754" s="86">
        <v>64</v>
      </c>
      <c r="G754" s="86" t="s">
        <v>17</v>
      </c>
      <c r="H754" s="86" t="s">
        <v>17</v>
      </c>
      <c r="I754" s="86" t="s">
        <v>254</v>
      </c>
      <c r="J754" s="86">
        <v>8.5</v>
      </c>
      <c r="K754" s="373">
        <f t="shared" si="67"/>
        <v>200</v>
      </c>
      <c r="L754" s="75">
        <v>200</v>
      </c>
      <c r="M754" s="75"/>
      <c r="N754" s="76" t="e">
        <f t="shared" si="68"/>
        <v>#DIV/0!</v>
      </c>
      <c r="O754" s="76">
        <f t="shared" si="69"/>
        <v>0</v>
      </c>
      <c r="P754" s="77">
        <f>IF(L754="nio",0,IF(L754&gt;0,VLOOKUP(H754,'3-Productie normen'!A:J,VLOOKUP(L754,'3-Productie normen'!$B$33:$C$38,2,FALSE),FALSE)))/VLOOKUP(B754,'2-Kosten per locatie'!$A$12:$C$27,3,FALSE)</f>
        <v>0</v>
      </c>
      <c r="Q754" s="77">
        <f t="shared" si="70"/>
        <v>0</v>
      </c>
      <c r="R754" s="78" t="str">
        <f>VLOOKUP(H754,'3-Productie normen'!A:L,12,FALSE)</f>
        <v>V</v>
      </c>
      <c r="S754" s="78"/>
      <c r="U754" s="41">
        <f t="shared" si="71"/>
        <v>1700</v>
      </c>
    </row>
    <row r="755" spans="1:21" ht="14.1" customHeight="1">
      <c r="A755" s="54">
        <f t="shared" si="66"/>
        <v>755</v>
      </c>
      <c r="B755" s="72" t="s">
        <v>567</v>
      </c>
      <c r="C755" s="72"/>
      <c r="D755" s="415" t="s">
        <v>568</v>
      </c>
      <c r="E755" s="415">
        <v>1</v>
      </c>
      <c r="F755" s="86">
        <v>65</v>
      </c>
      <c r="G755" s="86" t="s">
        <v>253</v>
      </c>
      <c r="H755" s="86" t="s">
        <v>228</v>
      </c>
      <c r="I755" s="86" t="s">
        <v>217</v>
      </c>
      <c r="J755" s="86">
        <v>9.4499999999999993</v>
      </c>
      <c r="K755" s="373">
        <f t="shared" si="67"/>
        <v>200</v>
      </c>
      <c r="L755" s="75">
        <v>200</v>
      </c>
      <c r="M755" s="75"/>
      <c r="N755" s="76" t="e">
        <f t="shared" si="68"/>
        <v>#DIV/0!</v>
      </c>
      <c r="O755" s="76">
        <f t="shared" si="69"/>
        <v>0</v>
      </c>
      <c r="P755" s="77">
        <f>IF(L755="nio",0,IF(L755&gt;0,VLOOKUP(H755,'3-Productie normen'!A:J,VLOOKUP(L755,'3-Productie normen'!$B$33:$C$38,2,FALSE),FALSE)))/VLOOKUP(B755,'2-Kosten per locatie'!$A$12:$C$27,3,FALSE)</f>
        <v>0</v>
      </c>
      <c r="Q755" s="77">
        <f t="shared" si="70"/>
        <v>0</v>
      </c>
      <c r="R755" s="78" t="str">
        <f>VLOOKUP(H755,'3-Productie normen'!A:L,12,FALSE)</f>
        <v>V</v>
      </c>
      <c r="S755" s="78"/>
      <c r="U755" s="41">
        <f t="shared" si="71"/>
        <v>1889.9999999999998</v>
      </c>
    </row>
    <row r="756" spans="1:21" ht="14.1" customHeight="1">
      <c r="A756" s="54">
        <f t="shared" si="66"/>
        <v>756</v>
      </c>
      <c r="B756" s="72" t="s">
        <v>567</v>
      </c>
      <c r="C756" s="72"/>
      <c r="D756" s="415" t="s">
        <v>568</v>
      </c>
      <c r="E756" s="415">
        <v>1</v>
      </c>
      <c r="F756" s="86">
        <v>66</v>
      </c>
      <c r="G756" s="86" t="s">
        <v>17</v>
      </c>
      <c r="H756" s="86" t="s">
        <v>17</v>
      </c>
      <c r="I756" s="86" t="s">
        <v>248</v>
      </c>
      <c r="J756" s="86">
        <v>8.41</v>
      </c>
      <c r="K756" s="373">
        <f t="shared" si="67"/>
        <v>200</v>
      </c>
      <c r="L756" s="75">
        <v>200</v>
      </c>
      <c r="M756" s="75"/>
      <c r="N756" s="76" t="e">
        <f t="shared" si="68"/>
        <v>#DIV/0!</v>
      </c>
      <c r="O756" s="76">
        <f t="shared" si="69"/>
        <v>0</v>
      </c>
      <c r="P756" s="77">
        <f>IF(L756="nio",0,IF(L756&gt;0,VLOOKUP(H756,'3-Productie normen'!A:J,VLOOKUP(L756,'3-Productie normen'!$B$33:$C$38,2,FALSE),FALSE)))/VLOOKUP(B756,'2-Kosten per locatie'!$A$12:$C$27,3,FALSE)</f>
        <v>0</v>
      </c>
      <c r="Q756" s="77">
        <f t="shared" si="70"/>
        <v>0</v>
      </c>
      <c r="R756" s="78" t="str">
        <f>VLOOKUP(H756,'3-Productie normen'!A:L,12,FALSE)</f>
        <v>V</v>
      </c>
      <c r="S756" s="78"/>
      <c r="U756" s="41">
        <f t="shared" si="71"/>
        <v>1682</v>
      </c>
    </row>
    <row r="757" spans="1:21" ht="14.1" customHeight="1">
      <c r="A757" s="54">
        <f t="shared" si="66"/>
        <v>757</v>
      </c>
      <c r="B757" s="72" t="s">
        <v>567</v>
      </c>
      <c r="C757" s="72"/>
      <c r="D757" s="415" t="s">
        <v>568</v>
      </c>
      <c r="E757" s="415">
        <v>1</v>
      </c>
      <c r="F757" s="86">
        <v>67</v>
      </c>
      <c r="G757" s="86" t="s">
        <v>253</v>
      </c>
      <c r="H757" s="86" t="s">
        <v>228</v>
      </c>
      <c r="I757" s="86" t="s">
        <v>217</v>
      </c>
      <c r="J757" s="86">
        <v>8.2799999999999994</v>
      </c>
      <c r="K757" s="373">
        <f t="shared" si="67"/>
        <v>200</v>
      </c>
      <c r="L757" s="75">
        <v>200</v>
      </c>
      <c r="M757" s="75"/>
      <c r="N757" s="76" t="e">
        <f t="shared" si="68"/>
        <v>#DIV/0!</v>
      </c>
      <c r="O757" s="76">
        <f t="shared" si="69"/>
        <v>0</v>
      </c>
      <c r="P757" s="77">
        <f>IF(L757="nio",0,IF(L757&gt;0,VLOOKUP(H757,'3-Productie normen'!A:J,VLOOKUP(L757,'3-Productie normen'!$B$33:$C$38,2,FALSE),FALSE)))/VLOOKUP(B757,'2-Kosten per locatie'!$A$12:$C$27,3,FALSE)</f>
        <v>0</v>
      </c>
      <c r="Q757" s="77">
        <f t="shared" si="70"/>
        <v>0</v>
      </c>
      <c r="R757" s="78" t="str">
        <f>VLOOKUP(H757,'3-Productie normen'!A:L,12,FALSE)</f>
        <v>V</v>
      </c>
      <c r="S757" s="78"/>
      <c r="U757" s="41">
        <f t="shared" si="71"/>
        <v>1655.9999999999998</v>
      </c>
    </row>
    <row r="758" spans="1:21" ht="14.1" customHeight="1">
      <c r="A758" s="54">
        <f t="shared" si="66"/>
        <v>758</v>
      </c>
      <c r="B758" s="72" t="s">
        <v>567</v>
      </c>
      <c r="C758" s="72"/>
      <c r="D758" s="415" t="s">
        <v>568</v>
      </c>
      <c r="E758" s="415">
        <v>1</v>
      </c>
      <c r="F758" s="86">
        <v>68</v>
      </c>
      <c r="G758" s="86" t="s">
        <v>240</v>
      </c>
      <c r="H758" s="86" t="s">
        <v>240</v>
      </c>
      <c r="I758" s="86" t="s">
        <v>217</v>
      </c>
      <c r="J758" s="86">
        <v>55.58</v>
      </c>
      <c r="K758" s="373">
        <f t="shared" si="67"/>
        <v>200</v>
      </c>
      <c r="L758" s="75">
        <v>200</v>
      </c>
      <c r="M758" s="75"/>
      <c r="N758" s="76" t="e">
        <f t="shared" si="68"/>
        <v>#DIV/0!</v>
      </c>
      <c r="O758" s="76">
        <f t="shared" si="69"/>
        <v>0</v>
      </c>
      <c r="P758" s="77">
        <f>IF(L758="nio",0,IF(L758&gt;0,VLOOKUP(H758,'3-Productie normen'!A:J,VLOOKUP(L758,'3-Productie normen'!$B$33:$C$38,2,FALSE),FALSE)))/VLOOKUP(B758,'2-Kosten per locatie'!$A$12:$C$27,3,FALSE)</f>
        <v>0</v>
      </c>
      <c r="Q758" s="77">
        <f t="shared" si="70"/>
        <v>0</v>
      </c>
      <c r="R758" s="78" t="str">
        <f>VLOOKUP(H758,'3-Productie normen'!A:L,12,FALSE)</f>
        <v>V</v>
      </c>
      <c r="S758" s="78"/>
      <c r="U758" s="41">
        <f t="shared" si="71"/>
        <v>11116</v>
      </c>
    </row>
    <row r="759" spans="1:21" ht="14.1" customHeight="1">
      <c r="A759" s="54">
        <f t="shared" si="66"/>
        <v>759</v>
      </c>
      <c r="B759" s="72" t="s">
        <v>567</v>
      </c>
      <c r="C759" s="72"/>
      <c r="D759" s="415" t="s">
        <v>568</v>
      </c>
      <c r="E759" s="415">
        <v>1</v>
      </c>
      <c r="F759" s="86">
        <v>69</v>
      </c>
      <c r="G759" s="86" t="s">
        <v>240</v>
      </c>
      <c r="H759" s="86" t="s">
        <v>240</v>
      </c>
      <c r="I759" s="86" t="s">
        <v>217</v>
      </c>
      <c r="J759" s="86">
        <v>55.46</v>
      </c>
      <c r="K759" s="373">
        <f t="shared" si="67"/>
        <v>200</v>
      </c>
      <c r="L759" s="75">
        <v>200</v>
      </c>
      <c r="M759" s="75"/>
      <c r="N759" s="76" t="e">
        <f t="shared" si="68"/>
        <v>#DIV/0!</v>
      </c>
      <c r="O759" s="76">
        <f t="shared" si="69"/>
        <v>0</v>
      </c>
      <c r="P759" s="77">
        <f>IF(L759="nio",0,IF(L759&gt;0,VLOOKUP(H759,'3-Productie normen'!A:J,VLOOKUP(L759,'3-Productie normen'!$B$33:$C$38,2,FALSE),FALSE)))/VLOOKUP(B759,'2-Kosten per locatie'!$A$12:$C$27,3,FALSE)</f>
        <v>0</v>
      </c>
      <c r="Q759" s="77">
        <f t="shared" si="70"/>
        <v>0</v>
      </c>
      <c r="R759" s="78" t="str">
        <f>VLOOKUP(H759,'3-Productie normen'!A:L,12,FALSE)</f>
        <v>V</v>
      </c>
      <c r="S759" s="78"/>
      <c r="U759" s="41">
        <f t="shared" si="71"/>
        <v>11092</v>
      </c>
    </row>
    <row r="760" spans="1:21" ht="14.1" customHeight="1">
      <c r="A760" s="54">
        <f t="shared" si="66"/>
        <v>760</v>
      </c>
      <c r="B760" s="72" t="s">
        <v>570</v>
      </c>
      <c r="C760" s="72"/>
      <c r="D760" s="415" t="s">
        <v>571</v>
      </c>
      <c r="E760" s="415" t="s">
        <v>89</v>
      </c>
      <c r="F760" s="86">
        <v>1</v>
      </c>
      <c r="G760" s="86" t="s">
        <v>251</v>
      </c>
      <c r="H760" s="86" t="s">
        <v>90</v>
      </c>
      <c r="I760" s="86" t="s">
        <v>222</v>
      </c>
      <c r="J760" s="86">
        <v>8.5</v>
      </c>
      <c r="K760" s="373">
        <f t="shared" si="67"/>
        <v>200</v>
      </c>
      <c r="L760" s="75">
        <v>200</v>
      </c>
      <c r="M760" s="75"/>
      <c r="N760" s="76" t="e">
        <f t="shared" si="68"/>
        <v>#DIV/0!</v>
      </c>
      <c r="O760" s="76">
        <f t="shared" si="69"/>
        <v>0</v>
      </c>
      <c r="P760" s="77">
        <f>IF(L760="nio",0,IF(L760&gt;0,VLOOKUP(H760,'3-Productie normen'!A:J,VLOOKUP(L760,'3-Productie normen'!$B$33:$C$38,2,FALSE),FALSE)))/VLOOKUP(B760,'2-Kosten per locatie'!$A$12:$C$27,3,FALSE)</f>
        <v>0</v>
      </c>
      <c r="Q760" s="77">
        <f t="shared" si="70"/>
        <v>0</v>
      </c>
      <c r="R760" s="78" t="str">
        <f>VLOOKUP(H760,'3-Productie normen'!A:L,12,FALSE)</f>
        <v>V</v>
      </c>
      <c r="S760" s="78"/>
      <c r="U760" s="41">
        <f t="shared" si="71"/>
        <v>1700</v>
      </c>
    </row>
    <row r="761" spans="1:21" ht="14.1" customHeight="1">
      <c r="A761" s="54">
        <f t="shared" si="66"/>
        <v>761</v>
      </c>
      <c r="B761" s="72" t="s">
        <v>570</v>
      </c>
      <c r="C761" s="72"/>
      <c r="D761" s="415" t="s">
        <v>571</v>
      </c>
      <c r="E761" s="415" t="s">
        <v>89</v>
      </c>
      <c r="F761" s="86">
        <v>2</v>
      </c>
      <c r="G761" s="86" t="s">
        <v>252</v>
      </c>
      <c r="H761" s="86" t="s">
        <v>230</v>
      </c>
      <c r="I761" s="86" t="s">
        <v>217</v>
      </c>
      <c r="J761" s="86">
        <v>163.22</v>
      </c>
      <c r="K761" s="373">
        <f t="shared" si="67"/>
        <v>200</v>
      </c>
      <c r="L761" s="75">
        <v>200</v>
      </c>
      <c r="M761" s="75"/>
      <c r="N761" s="76" t="e">
        <f t="shared" si="68"/>
        <v>#DIV/0!</v>
      </c>
      <c r="O761" s="76">
        <f t="shared" si="69"/>
        <v>0</v>
      </c>
      <c r="P761" s="77">
        <f>IF(L761="nio",0,IF(L761&gt;0,VLOOKUP(H761,'3-Productie normen'!A:J,VLOOKUP(L761,'3-Productie normen'!$B$33:$C$38,2,FALSE),FALSE)))/VLOOKUP(B761,'2-Kosten per locatie'!$A$12:$C$27,3,FALSE)</f>
        <v>0</v>
      </c>
      <c r="Q761" s="77">
        <f t="shared" si="70"/>
        <v>0</v>
      </c>
      <c r="R761" s="78" t="str">
        <f>VLOOKUP(H761,'3-Productie normen'!A:L,12,FALSE)</f>
        <v>V</v>
      </c>
      <c r="S761" s="78"/>
      <c r="U761" s="41">
        <f t="shared" si="71"/>
        <v>32644</v>
      </c>
    </row>
    <row r="762" spans="1:21" ht="14.1" customHeight="1">
      <c r="A762" s="54">
        <f t="shared" si="66"/>
        <v>762</v>
      </c>
      <c r="B762" s="72" t="s">
        <v>570</v>
      </c>
      <c r="C762" s="72"/>
      <c r="D762" s="415" t="s">
        <v>571</v>
      </c>
      <c r="E762" s="415" t="s">
        <v>89</v>
      </c>
      <c r="F762" s="86">
        <v>3</v>
      </c>
      <c r="G762" s="86" t="s">
        <v>17</v>
      </c>
      <c r="H762" s="86" t="s">
        <v>17</v>
      </c>
      <c r="I762" s="86" t="s">
        <v>254</v>
      </c>
      <c r="J762" s="86">
        <v>5.17</v>
      </c>
      <c r="K762" s="373">
        <f t="shared" si="67"/>
        <v>200</v>
      </c>
      <c r="L762" s="75">
        <v>200</v>
      </c>
      <c r="M762" s="75"/>
      <c r="N762" s="76" t="e">
        <f t="shared" si="68"/>
        <v>#DIV/0!</v>
      </c>
      <c r="O762" s="76">
        <f t="shared" si="69"/>
        <v>0</v>
      </c>
      <c r="P762" s="77">
        <f>IF(L762="nio",0,IF(L762&gt;0,VLOOKUP(H762,'3-Productie normen'!A:J,VLOOKUP(L762,'3-Productie normen'!$B$33:$C$38,2,FALSE),FALSE)))/VLOOKUP(B762,'2-Kosten per locatie'!$A$12:$C$27,3,FALSE)</f>
        <v>0</v>
      </c>
      <c r="Q762" s="77">
        <f t="shared" si="70"/>
        <v>0</v>
      </c>
      <c r="R762" s="78" t="str">
        <f>VLOOKUP(H762,'3-Productie normen'!A:L,12,FALSE)</f>
        <v>V</v>
      </c>
      <c r="S762" s="78"/>
      <c r="U762" s="41">
        <f t="shared" si="71"/>
        <v>1034</v>
      </c>
    </row>
    <row r="763" spans="1:21" ht="14.1" customHeight="1">
      <c r="A763" s="54">
        <f t="shared" si="66"/>
        <v>763</v>
      </c>
      <c r="B763" s="72" t="s">
        <v>570</v>
      </c>
      <c r="C763" s="72"/>
      <c r="D763" s="415" t="s">
        <v>571</v>
      </c>
      <c r="E763" s="415" t="s">
        <v>89</v>
      </c>
      <c r="F763" s="86">
        <v>4</v>
      </c>
      <c r="G763" s="86" t="s">
        <v>253</v>
      </c>
      <c r="H763" s="86" t="s">
        <v>228</v>
      </c>
      <c r="I763" s="86" t="s">
        <v>217</v>
      </c>
      <c r="J763" s="86">
        <v>14.92</v>
      </c>
      <c r="K763" s="373">
        <f t="shared" si="67"/>
        <v>200</v>
      </c>
      <c r="L763" s="75">
        <v>200</v>
      </c>
      <c r="M763" s="75"/>
      <c r="N763" s="76" t="e">
        <f t="shared" si="68"/>
        <v>#DIV/0!</v>
      </c>
      <c r="O763" s="76">
        <f t="shared" si="69"/>
        <v>0</v>
      </c>
      <c r="P763" s="77">
        <f>IF(L763="nio",0,IF(L763&gt;0,VLOOKUP(H763,'3-Productie normen'!A:J,VLOOKUP(L763,'3-Productie normen'!$B$33:$C$38,2,FALSE),FALSE)))/VLOOKUP(B763,'2-Kosten per locatie'!$A$12:$C$27,3,FALSE)</f>
        <v>0</v>
      </c>
      <c r="Q763" s="77">
        <f t="shared" si="70"/>
        <v>0</v>
      </c>
      <c r="R763" s="78" t="str">
        <f>VLOOKUP(H763,'3-Productie normen'!A:L,12,FALSE)</f>
        <v>V</v>
      </c>
      <c r="S763" s="78"/>
      <c r="U763" s="41">
        <f t="shared" si="71"/>
        <v>2984</v>
      </c>
    </row>
    <row r="764" spans="1:21" ht="14.1" customHeight="1">
      <c r="A764" s="54">
        <f t="shared" si="66"/>
        <v>764</v>
      </c>
      <c r="B764" s="72" t="s">
        <v>570</v>
      </c>
      <c r="C764" s="72"/>
      <c r="D764" s="415" t="s">
        <v>571</v>
      </c>
      <c r="E764" s="415" t="s">
        <v>89</v>
      </c>
      <c r="F764" s="86">
        <v>5</v>
      </c>
      <c r="G764" s="86" t="s">
        <v>256</v>
      </c>
      <c r="H764" s="330" t="s">
        <v>98</v>
      </c>
      <c r="I764" s="86" t="s">
        <v>248</v>
      </c>
      <c r="J764" s="86">
        <v>2</v>
      </c>
      <c r="K764" s="373">
        <f t="shared" si="67"/>
        <v>0</v>
      </c>
      <c r="L764" s="75" t="s">
        <v>98</v>
      </c>
      <c r="M764" s="75"/>
      <c r="N764" s="76">
        <f t="shared" si="68"/>
        <v>0</v>
      </c>
      <c r="O764" s="76">
        <f t="shared" si="69"/>
        <v>0</v>
      </c>
      <c r="P764" s="77">
        <f>IF(L764="nio",0,IF(L764&gt;0,VLOOKUP(H764,'3-Productie normen'!A:J,VLOOKUP(L764,'3-Productie normen'!$B$33:$C$38,2,FALSE),FALSE)))/VLOOKUP(B764,'2-Kosten per locatie'!$A$12:$C$27,3,FALSE)</f>
        <v>0</v>
      </c>
      <c r="Q764" s="77">
        <f t="shared" si="70"/>
        <v>0</v>
      </c>
      <c r="R764" s="78">
        <f>VLOOKUP(H764,'3-Productie normen'!A:L,12,FALSE)</f>
        <v>0</v>
      </c>
      <c r="S764" s="78"/>
      <c r="U764" s="41">
        <f t="shared" si="71"/>
        <v>0</v>
      </c>
    </row>
    <row r="765" spans="1:21" ht="14.1" customHeight="1">
      <c r="A765" s="54">
        <f t="shared" si="66"/>
        <v>765</v>
      </c>
      <c r="B765" s="72" t="s">
        <v>570</v>
      </c>
      <c r="C765" s="72"/>
      <c r="D765" s="415" t="s">
        <v>571</v>
      </c>
      <c r="E765" s="415" t="s">
        <v>89</v>
      </c>
      <c r="F765" s="86">
        <v>6</v>
      </c>
      <c r="G765" s="86" t="s">
        <v>169</v>
      </c>
      <c r="H765" s="86" t="s">
        <v>169</v>
      </c>
      <c r="I765" s="86" t="s">
        <v>217</v>
      </c>
      <c r="J765" s="86">
        <v>20.34</v>
      </c>
      <c r="K765" s="373">
        <f t="shared" si="67"/>
        <v>200</v>
      </c>
      <c r="L765" s="75">
        <v>200</v>
      </c>
      <c r="M765" s="75"/>
      <c r="N765" s="76" t="e">
        <f t="shared" si="68"/>
        <v>#DIV/0!</v>
      </c>
      <c r="O765" s="76">
        <f t="shared" si="69"/>
        <v>0</v>
      </c>
      <c r="P765" s="77">
        <f>IF(L765="nio",0,IF(L765&gt;0,VLOOKUP(H765,'3-Productie normen'!A:J,VLOOKUP(L765,'3-Productie normen'!$B$33:$C$38,2,FALSE),FALSE)))/VLOOKUP(B765,'2-Kosten per locatie'!$A$12:$C$27,3,FALSE)</f>
        <v>0</v>
      </c>
      <c r="Q765" s="77">
        <f t="shared" si="70"/>
        <v>0</v>
      </c>
      <c r="R765" s="78" t="str">
        <f>VLOOKUP(H765,'3-Productie normen'!A:L,12,FALSE)</f>
        <v>B</v>
      </c>
      <c r="S765" s="78"/>
      <c r="U765" s="41">
        <f t="shared" si="71"/>
        <v>4068</v>
      </c>
    </row>
    <row r="766" spans="1:21" ht="14.1" customHeight="1">
      <c r="A766" s="54">
        <f t="shared" si="66"/>
        <v>766</v>
      </c>
      <c r="B766" s="72" t="s">
        <v>570</v>
      </c>
      <c r="C766" s="72"/>
      <c r="D766" s="415" t="s">
        <v>571</v>
      </c>
      <c r="E766" s="415" t="s">
        <v>89</v>
      </c>
      <c r="F766" s="86">
        <v>7</v>
      </c>
      <c r="G766" s="86" t="s">
        <v>169</v>
      </c>
      <c r="H766" s="86" t="s">
        <v>169</v>
      </c>
      <c r="I766" s="86" t="s">
        <v>217</v>
      </c>
      <c r="J766" s="86">
        <v>12.97</v>
      </c>
      <c r="K766" s="373">
        <f t="shared" si="67"/>
        <v>200</v>
      </c>
      <c r="L766" s="75">
        <v>200</v>
      </c>
      <c r="M766" s="75"/>
      <c r="N766" s="76" t="e">
        <f t="shared" si="68"/>
        <v>#DIV/0!</v>
      </c>
      <c r="O766" s="76">
        <f t="shared" si="69"/>
        <v>0</v>
      </c>
      <c r="P766" s="77">
        <f>IF(L766="nio",0,IF(L766&gt;0,VLOOKUP(H766,'3-Productie normen'!A:J,VLOOKUP(L766,'3-Productie normen'!$B$33:$C$38,2,FALSE),FALSE)))/VLOOKUP(B766,'2-Kosten per locatie'!$A$12:$C$27,3,FALSE)</f>
        <v>0</v>
      </c>
      <c r="Q766" s="77">
        <f t="shared" si="70"/>
        <v>0</v>
      </c>
      <c r="R766" s="78" t="str">
        <f>VLOOKUP(H766,'3-Productie normen'!A:L,12,FALSE)</f>
        <v>B</v>
      </c>
      <c r="S766" s="78"/>
      <c r="U766" s="41">
        <f t="shared" si="71"/>
        <v>2594</v>
      </c>
    </row>
    <row r="767" spans="1:21" ht="14.1" customHeight="1">
      <c r="A767" s="54">
        <f t="shared" si="66"/>
        <v>767</v>
      </c>
      <c r="B767" s="72" t="s">
        <v>570</v>
      </c>
      <c r="C767" s="72"/>
      <c r="D767" s="415" t="s">
        <v>571</v>
      </c>
      <c r="E767" s="415" t="s">
        <v>89</v>
      </c>
      <c r="F767" s="86">
        <v>8</v>
      </c>
      <c r="G767" s="86" t="s">
        <v>256</v>
      </c>
      <c r="H767" s="330" t="s">
        <v>98</v>
      </c>
      <c r="I767" s="86" t="s">
        <v>217</v>
      </c>
      <c r="J767" s="86">
        <v>3.1</v>
      </c>
      <c r="K767" s="373">
        <f t="shared" si="67"/>
        <v>0</v>
      </c>
      <c r="L767" s="75" t="s">
        <v>98</v>
      </c>
      <c r="M767" s="75"/>
      <c r="N767" s="76">
        <f t="shared" si="68"/>
        <v>0</v>
      </c>
      <c r="O767" s="76">
        <f t="shared" si="69"/>
        <v>0</v>
      </c>
      <c r="P767" s="77">
        <f>IF(L767="nio",0,IF(L767&gt;0,VLOOKUP(H767,'3-Productie normen'!A:J,VLOOKUP(L767,'3-Productie normen'!$B$33:$C$38,2,FALSE),FALSE)))/VLOOKUP(B767,'2-Kosten per locatie'!$A$12:$C$27,3,FALSE)</f>
        <v>0</v>
      </c>
      <c r="Q767" s="77">
        <f t="shared" si="70"/>
        <v>0</v>
      </c>
      <c r="R767" s="78">
        <f>VLOOKUP(H767,'3-Productie normen'!A:L,12,FALSE)</f>
        <v>0</v>
      </c>
      <c r="S767" s="78"/>
      <c r="U767" s="41">
        <f t="shared" si="71"/>
        <v>0</v>
      </c>
    </row>
    <row r="768" spans="1:21" ht="14.1" customHeight="1">
      <c r="A768" s="54">
        <f t="shared" si="66"/>
        <v>768</v>
      </c>
      <c r="B768" s="72" t="s">
        <v>570</v>
      </c>
      <c r="C768" s="72"/>
      <c r="D768" s="415" t="s">
        <v>571</v>
      </c>
      <c r="E768" s="415" t="s">
        <v>89</v>
      </c>
      <c r="F768" s="86">
        <v>9</v>
      </c>
      <c r="G768" s="86" t="s">
        <v>235</v>
      </c>
      <c r="H768" s="86" t="s">
        <v>235</v>
      </c>
      <c r="I768" s="86" t="s">
        <v>217</v>
      </c>
      <c r="J768" s="86">
        <v>99.77</v>
      </c>
      <c r="K768" s="373">
        <f t="shared" si="67"/>
        <v>200</v>
      </c>
      <c r="L768" s="75">
        <v>200</v>
      </c>
      <c r="M768" s="75"/>
      <c r="N768" s="76" t="e">
        <f t="shared" si="68"/>
        <v>#DIV/0!</v>
      </c>
      <c r="O768" s="76">
        <f t="shared" si="69"/>
        <v>0</v>
      </c>
      <c r="P768" s="77">
        <f>IF(L768="nio",0,IF(L768&gt;0,VLOOKUP(H768,'3-Productie normen'!A:J,VLOOKUP(L768,'3-Productie normen'!$B$33:$C$38,2,FALSE),FALSE)))/VLOOKUP(B768,'2-Kosten per locatie'!$A$12:$C$27,3,FALSE)</f>
        <v>0</v>
      </c>
      <c r="Q768" s="77">
        <f t="shared" si="70"/>
        <v>0</v>
      </c>
      <c r="R768" s="78" t="str">
        <f>VLOOKUP(H768,'3-Productie normen'!A:L,12,FALSE)</f>
        <v>L</v>
      </c>
      <c r="S768" s="78"/>
      <c r="U768" s="41">
        <f t="shared" si="71"/>
        <v>19954</v>
      </c>
    </row>
    <row r="769" spans="1:21" ht="14.1" customHeight="1">
      <c r="A769" s="54">
        <f t="shared" si="66"/>
        <v>769</v>
      </c>
      <c r="B769" s="72" t="s">
        <v>570</v>
      </c>
      <c r="C769" s="72"/>
      <c r="D769" s="415" t="s">
        <v>571</v>
      </c>
      <c r="E769" s="415" t="s">
        <v>89</v>
      </c>
      <c r="F769" s="86">
        <v>10</v>
      </c>
      <c r="G769" s="86" t="s">
        <v>232</v>
      </c>
      <c r="H769" s="86" t="s">
        <v>232</v>
      </c>
      <c r="I769" s="86" t="s">
        <v>217</v>
      </c>
      <c r="J769" s="86">
        <v>63.23</v>
      </c>
      <c r="K769" s="373">
        <f t="shared" si="67"/>
        <v>200</v>
      </c>
      <c r="L769" s="75">
        <v>200</v>
      </c>
      <c r="M769" s="75"/>
      <c r="N769" s="76" t="e">
        <f t="shared" si="68"/>
        <v>#DIV/0!</v>
      </c>
      <c r="O769" s="76">
        <f t="shared" si="69"/>
        <v>0</v>
      </c>
      <c r="P769" s="77">
        <f>IF(L769="nio",0,IF(L769&gt;0,VLOOKUP(H769,'3-Productie normen'!A:J,VLOOKUP(L769,'3-Productie normen'!$B$33:$C$38,2,FALSE),FALSE)))/VLOOKUP(B769,'2-Kosten per locatie'!$A$12:$C$27,3,FALSE)</f>
        <v>0</v>
      </c>
      <c r="Q769" s="77">
        <f t="shared" si="70"/>
        <v>0</v>
      </c>
      <c r="R769" s="78" t="str">
        <f>VLOOKUP(H769,'3-Productie normen'!A:L,12,FALSE)</f>
        <v>V</v>
      </c>
      <c r="S769" s="78"/>
      <c r="U769" s="41">
        <f t="shared" si="71"/>
        <v>12646</v>
      </c>
    </row>
    <row r="770" spans="1:21" ht="14.1" customHeight="1">
      <c r="A770" s="54">
        <f t="shared" si="66"/>
        <v>770</v>
      </c>
      <c r="B770" s="72" t="s">
        <v>570</v>
      </c>
      <c r="C770" s="72"/>
      <c r="D770" s="415" t="s">
        <v>571</v>
      </c>
      <c r="E770" s="415" t="s">
        <v>89</v>
      </c>
      <c r="F770" s="86">
        <v>11</v>
      </c>
      <c r="G770" s="86" t="s">
        <v>17</v>
      </c>
      <c r="H770" s="86" t="s">
        <v>17</v>
      </c>
      <c r="I770" s="86" t="s">
        <v>254</v>
      </c>
      <c r="J770" s="86">
        <v>3.89</v>
      </c>
      <c r="K770" s="373">
        <f t="shared" si="67"/>
        <v>200</v>
      </c>
      <c r="L770" s="75">
        <v>200</v>
      </c>
      <c r="M770" s="75"/>
      <c r="N770" s="76" t="e">
        <f t="shared" si="68"/>
        <v>#DIV/0!</v>
      </c>
      <c r="O770" s="76">
        <f t="shared" si="69"/>
        <v>0</v>
      </c>
      <c r="P770" s="77">
        <f>IF(L770="nio",0,IF(L770&gt;0,VLOOKUP(H770,'3-Productie normen'!A:J,VLOOKUP(L770,'3-Productie normen'!$B$33:$C$38,2,FALSE),FALSE)))/VLOOKUP(B770,'2-Kosten per locatie'!$A$12:$C$27,3,FALSE)</f>
        <v>0</v>
      </c>
      <c r="Q770" s="77">
        <f t="shared" si="70"/>
        <v>0</v>
      </c>
      <c r="R770" s="78" t="str">
        <f>VLOOKUP(H770,'3-Productie normen'!A:L,12,FALSE)</f>
        <v>V</v>
      </c>
      <c r="S770" s="78"/>
      <c r="U770" s="41">
        <f t="shared" si="71"/>
        <v>778</v>
      </c>
    </row>
    <row r="771" spans="1:21" ht="14.1" customHeight="1">
      <c r="A771" s="54">
        <f t="shared" ref="A771:A834" si="72">A770+1</f>
        <v>771</v>
      </c>
      <c r="B771" s="72" t="s">
        <v>570</v>
      </c>
      <c r="C771" s="72"/>
      <c r="D771" s="415" t="s">
        <v>571</v>
      </c>
      <c r="E771" s="415" t="s">
        <v>89</v>
      </c>
      <c r="F771" s="86">
        <v>12</v>
      </c>
      <c r="G771" s="86" t="s">
        <v>232</v>
      </c>
      <c r="H771" s="86" t="s">
        <v>232</v>
      </c>
      <c r="I771" s="86" t="s">
        <v>217</v>
      </c>
      <c r="J771" s="86">
        <v>68</v>
      </c>
      <c r="K771" s="373">
        <f t="shared" si="67"/>
        <v>200</v>
      </c>
      <c r="L771" s="75">
        <v>200</v>
      </c>
      <c r="M771" s="75"/>
      <c r="N771" s="76" t="e">
        <f t="shared" si="68"/>
        <v>#DIV/0!</v>
      </c>
      <c r="O771" s="76">
        <f t="shared" si="69"/>
        <v>0</v>
      </c>
      <c r="P771" s="77">
        <f>IF(L771="nio",0,IF(L771&gt;0,VLOOKUP(H771,'3-Productie normen'!A:J,VLOOKUP(L771,'3-Productie normen'!$B$33:$C$38,2,FALSE),FALSE)))/VLOOKUP(B771,'2-Kosten per locatie'!$A$12:$C$27,3,FALSE)</f>
        <v>0</v>
      </c>
      <c r="Q771" s="77">
        <f t="shared" si="70"/>
        <v>0</v>
      </c>
      <c r="R771" s="78" t="str">
        <f>VLOOKUP(H771,'3-Productie normen'!A:L,12,FALSE)</f>
        <v>V</v>
      </c>
      <c r="S771" s="78"/>
      <c r="U771" s="41">
        <f t="shared" si="71"/>
        <v>13600</v>
      </c>
    </row>
    <row r="772" spans="1:21" ht="14.1" customHeight="1">
      <c r="A772" s="54">
        <f t="shared" si="72"/>
        <v>772</v>
      </c>
      <c r="B772" s="72" t="s">
        <v>570</v>
      </c>
      <c r="C772" s="72"/>
      <c r="D772" s="415" t="s">
        <v>571</v>
      </c>
      <c r="E772" s="415" t="s">
        <v>89</v>
      </c>
      <c r="F772" s="86">
        <v>13</v>
      </c>
      <c r="G772" s="86" t="s">
        <v>17</v>
      </c>
      <c r="H772" s="86" t="s">
        <v>17</v>
      </c>
      <c r="I772" s="86" t="s">
        <v>254</v>
      </c>
      <c r="J772" s="86">
        <v>3.89</v>
      </c>
      <c r="K772" s="373">
        <f t="shared" si="67"/>
        <v>200</v>
      </c>
      <c r="L772" s="75">
        <v>200</v>
      </c>
      <c r="M772" s="75"/>
      <c r="N772" s="76" t="e">
        <f t="shared" si="68"/>
        <v>#DIV/0!</v>
      </c>
      <c r="O772" s="76">
        <f t="shared" si="69"/>
        <v>0</v>
      </c>
      <c r="P772" s="77">
        <f>IF(L772="nio",0,IF(L772&gt;0,VLOOKUP(H772,'3-Productie normen'!A:J,VLOOKUP(L772,'3-Productie normen'!$B$33:$C$38,2,FALSE),FALSE)))/VLOOKUP(B772,'2-Kosten per locatie'!$A$12:$C$27,3,FALSE)</f>
        <v>0</v>
      </c>
      <c r="Q772" s="77">
        <f t="shared" si="70"/>
        <v>0</v>
      </c>
      <c r="R772" s="78" t="str">
        <f>VLOOKUP(H772,'3-Productie normen'!A:L,12,FALSE)</f>
        <v>V</v>
      </c>
      <c r="S772" s="78"/>
      <c r="U772" s="41">
        <f t="shared" si="71"/>
        <v>778</v>
      </c>
    </row>
    <row r="773" spans="1:21" ht="14.1" customHeight="1">
      <c r="A773" s="54">
        <f t="shared" si="72"/>
        <v>773</v>
      </c>
      <c r="B773" s="72" t="s">
        <v>570</v>
      </c>
      <c r="C773" s="72"/>
      <c r="D773" s="415" t="s">
        <v>571</v>
      </c>
      <c r="E773" s="415" t="s">
        <v>89</v>
      </c>
      <c r="F773" s="86">
        <v>14</v>
      </c>
      <c r="G773" s="86" t="s">
        <v>17</v>
      </c>
      <c r="H773" s="86" t="s">
        <v>17</v>
      </c>
      <c r="I773" s="86" t="s">
        <v>254</v>
      </c>
      <c r="J773" s="86">
        <v>3.89</v>
      </c>
      <c r="K773" s="373">
        <f t="shared" si="67"/>
        <v>200</v>
      </c>
      <c r="L773" s="75">
        <v>200</v>
      </c>
      <c r="M773" s="75"/>
      <c r="N773" s="76" t="e">
        <f t="shared" si="68"/>
        <v>#DIV/0!</v>
      </c>
      <c r="O773" s="76">
        <f t="shared" si="69"/>
        <v>0</v>
      </c>
      <c r="P773" s="77">
        <f>IF(L773="nio",0,IF(L773&gt;0,VLOOKUP(H773,'3-Productie normen'!A:J,VLOOKUP(L773,'3-Productie normen'!$B$33:$C$38,2,FALSE),FALSE)))/VLOOKUP(B773,'2-Kosten per locatie'!$A$12:$C$27,3,FALSE)</f>
        <v>0</v>
      </c>
      <c r="Q773" s="77">
        <f t="shared" si="70"/>
        <v>0</v>
      </c>
      <c r="R773" s="78" t="str">
        <f>VLOOKUP(H773,'3-Productie normen'!A:L,12,FALSE)</f>
        <v>V</v>
      </c>
      <c r="S773" s="78"/>
      <c r="U773" s="41">
        <f t="shared" si="71"/>
        <v>778</v>
      </c>
    </row>
    <row r="774" spans="1:21" ht="14.1" customHeight="1">
      <c r="A774" s="54">
        <f t="shared" si="72"/>
        <v>774</v>
      </c>
      <c r="B774" s="72" t="s">
        <v>570</v>
      </c>
      <c r="C774" s="72"/>
      <c r="D774" s="415" t="s">
        <v>571</v>
      </c>
      <c r="E774" s="415" t="s">
        <v>89</v>
      </c>
      <c r="F774" s="86">
        <v>15</v>
      </c>
      <c r="G774" s="86" t="s">
        <v>232</v>
      </c>
      <c r="H774" s="86" t="s">
        <v>232</v>
      </c>
      <c r="I774" s="86" t="s">
        <v>217</v>
      </c>
      <c r="J774" s="86">
        <v>57.71</v>
      </c>
      <c r="K774" s="373">
        <f t="shared" si="67"/>
        <v>200</v>
      </c>
      <c r="L774" s="75">
        <v>200</v>
      </c>
      <c r="M774" s="75"/>
      <c r="N774" s="76" t="e">
        <f t="shared" si="68"/>
        <v>#DIV/0!</v>
      </c>
      <c r="O774" s="76">
        <f t="shared" si="69"/>
        <v>0</v>
      </c>
      <c r="P774" s="77">
        <f>IF(L774="nio",0,IF(L774&gt;0,VLOOKUP(H774,'3-Productie normen'!A:J,VLOOKUP(L774,'3-Productie normen'!$B$33:$C$38,2,FALSE),FALSE)))/VLOOKUP(B774,'2-Kosten per locatie'!$A$12:$C$27,3,FALSE)</f>
        <v>0</v>
      </c>
      <c r="Q774" s="77">
        <f t="shared" si="70"/>
        <v>0</v>
      </c>
      <c r="R774" s="78" t="str">
        <f>VLOOKUP(H774,'3-Productie normen'!A:L,12,FALSE)</f>
        <v>V</v>
      </c>
      <c r="S774" s="78"/>
      <c r="U774" s="41">
        <f t="shared" si="71"/>
        <v>11542</v>
      </c>
    </row>
    <row r="775" spans="1:21" ht="14.1" customHeight="1">
      <c r="A775" s="54">
        <f t="shared" si="72"/>
        <v>775</v>
      </c>
      <c r="B775" s="72" t="s">
        <v>570</v>
      </c>
      <c r="C775" s="72"/>
      <c r="D775" s="415" t="s">
        <v>571</v>
      </c>
      <c r="E775" s="415" t="s">
        <v>89</v>
      </c>
      <c r="F775" s="86" t="s">
        <v>394</v>
      </c>
      <c r="G775" s="86" t="s">
        <v>225</v>
      </c>
      <c r="H775" s="86" t="s">
        <v>225</v>
      </c>
      <c r="I775" s="86" t="s">
        <v>217</v>
      </c>
      <c r="J775" s="86">
        <v>44.62</v>
      </c>
      <c r="K775" s="373">
        <f t="shared" si="67"/>
        <v>200</v>
      </c>
      <c r="L775" s="75">
        <v>200</v>
      </c>
      <c r="M775" s="75"/>
      <c r="N775" s="76" t="e">
        <f t="shared" si="68"/>
        <v>#DIV/0!</v>
      </c>
      <c r="O775" s="76">
        <f t="shared" si="69"/>
        <v>0</v>
      </c>
      <c r="P775" s="77">
        <f>IF(L775="nio",0,IF(L775&gt;0,VLOOKUP(H775,'3-Productie normen'!A:J,VLOOKUP(L775,'3-Productie normen'!$B$33:$C$38,2,FALSE),FALSE)))/VLOOKUP(B775,'2-Kosten per locatie'!$A$12:$C$27,3,FALSE)</f>
        <v>0</v>
      </c>
      <c r="Q775" s="77">
        <f t="shared" si="70"/>
        <v>0</v>
      </c>
      <c r="R775" s="78" t="str">
        <f>VLOOKUP(H775,'3-Productie normen'!A:L,12,FALSE)</f>
        <v>V</v>
      </c>
      <c r="S775" s="78"/>
      <c r="U775" s="41">
        <f t="shared" si="71"/>
        <v>8924</v>
      </c>
    </row>
    <row r="776" spans="1:21" ht="14.1" customHeight="1">
      <c r="A776" s="54">
        <f t="shared" si="72"/>
        <v>776</v>
      </c>
      <c r="B776" s="72" t="s">
        <v>570</v>
      </c>
      <c r="C776" s="72"/>
      <c r="D776" s="415" t="s">
        <v>571</v>
      </c>
      <c r="E776" s="415" t="s">
        <v>89</v>
      </c>
      <c r="F776" s="86">
        <v>17</v>
      </c>
      <c r="G776" s="86" t="s">
        <v>251</v>
      </c>
      <c r="H776" s="86" t="s">
        <v>90</v>
      </c>
      <c r="I776" s="86" t="s">
        <v>217</v>
      </c>
      <c r="J776" s="86">
        <v>8.27</v>
      </c>
      <c r="K776" s="373">
        <f t="shared" si="67"/>
        <v>200</v>
      </c>
      <c r="L776" s="75">
        <v>200</v>
      </c>
      <c r="M776" s="75"/>
      <c r="N776" s="76" t="e">
        <f t="shared" si="68"/>
        <v>#DIV/0!</v>
      </c>
      <c r="O776" s="76">
        <f t="shared" si="69"/>
        <v>0</v>
      </c>
      <c r="P776" s="77">
        <f>IF(L776="nio",0,IF(L776&gt;0,VLOOKUP(H776,'3-Productie normen'!A:J,VLOOKUP(L776,'3-Productie normen'!$B$33:$C$38,2,FALSE),FALSE)))/VLOOKUP(B776,'2-Kosten per locatie'!$A$12:$C$27,3,FALSE)</f>
        <v>0</v>
      </c>
      <c r="Q776" s="77">
        <f t="shared" si="70"/>
        <v>0</v>
      </c>
      <c r="R776" s="78" t="str">
        <f>VLOOKUP(H776,'3-Productie normen'!A:L,12,FALSE)</f>
        <v>V</v>
      </c>
      <c r="S776" s="78"/>
      <c r="U776" s="41">
        <f t="shared" si="71"/>
        <v>1654</v>
      </c>
    </row>
    <row r="777" spans="1:21" ht="14.1" customHeight="1">
      <c r="A777" s="54">
        <f t="shared" si="72"/>
        <v>777</v>
      </c>
      <c r="B777" s="72" t="s">
        <v>570</v>
      </c>
      <c r="C777" s="72"/>
      <c r="D777" s="415" t="s">
        <v>571</v>
      </c>
      <c r="E777" s="415" t="s">
        <v>89</v>
      </c>
      <c r="F777" s="86" t="s">
        <v>572</v>
      </c>
      <c r="G777" s="86" t="s">
        <v>17</v>
      </c>
      <c r="H777" s="86" t="s">
        <v>17</v>
      </c>
      <c r="I777" s="86" t="s">
        <v>254</v>
      </c>
      <c r="J777" s="86">
        <v>3.65</v>
      </c>
      <c r="K777" s="373">
        <f t="shared" si="67"/>
        <v>200</v>
      </c>
      <c r="L777" s="75">
        <v>200</v>
      </c>
      <c r="M777" s="75"/>
      <c r="N777" s="76" t="e">
        <f t="shared" si="68"/>
        <v>#DIV/0!</v>
      </c>
      <c r="O777" s="76">
        <f t="shared" si="69"/>
        <v>0</v>
      </c>
      <c r="P777" s="77">
        <f>IF(L777="nio",0,IF(L777&gt;0,VLOOKUP(H777,'3-Productie normen'!A:J,VLOOKUP(L777,'3-Productie normen'!$B$33:$C$38,2,FALSE),FALSE)))/VLOOKUP(B777,'2-Kosten per locatie'!$A$12:$C$27,3,FALSE)</f>
        <v>0</v>
      </c>
      <c r="Q777" s="77">
        <f t="shared" si="70"/>
        <v>0</v>
      </c>
      <c r="R777" s="78" t="str">
        <f>VLOOKUP(H777,'3-Productie normen'!A:L,12,FALSE)</f>
        <v>V</v>
      </c>
      <c r="S777" s="78"/>
      <c r="U777" s="41">
        <f t="shared" si="71"/>
        <v>730</v>
      </c>
    </row>
    <row r="778" spans="1:21" ht="14.1" customHeight="1">
      <c r="A778" s="54">
        <f t="shared" si="72"/>
        <v>778</v>
      </c>
      <c r="B778" s="72" t="s">
        <v>570</v>
      </c>
      <c r="C778" s="72"/>
      <c r="D778" s="415" t="s">
        <v>571</v>
      </c>
      <c r="E778" s="415">
        <v>1</v>
      </c>
      <c r="F778" s="86">
        <v>19</v>
      </c>
      <c r="G778" s="86" t="s">
        <v>252</v>
      </c>
      <c r="H778" s="86" t="s">
        <v>230</v>
      </c>
      <c r="I778" s="86" t="s">
        <v>217</v>
      </c>
      <c r="J778" s="86">
        <v>4.82</v>
      </c>
      <c r="K778" s="373">
        <f t="shared" ref="K778:K841" si="73">SUM(L778:M778)</f>
        <v>200</v>
      </c>
      <c r="L778" s="75">
        <v>200</v>
      </c>
      <c r="M778" s="75"/>
      <c r="N778" s="76" t="e">
        <f t="shared" ref="N778:N841" si="74">IF(L778="nio",0,IF(L778&gt;0,L778*J778/P778,0))</f>
        <v>#DIV/0!</v>
      </c>
      <c r="O778" s="76">
        <f t="shared" ref="O778:O841" si="75">IF(M778&gt;0,M778*J778/Q778,0)</f>
        <v>0</v>
      </c>
      <c r="P778" s="77">
        <f>IF(L778="nio",0,IF(L778&gt;0,VLOOKUP(H778,'3-Productie normen'!A:J,VLOOKUP(L778,'3-Productie normen'!$B$33:$C$38,2,FALSE),FALSE)))/VLOOKUP(B778,'2-Kosten per locatie'!$A$12:$C$27,3,FALSE)</f>
        <v>0</v>
      </c>
      <c r="Q778" s="77">
        <f t="shared" ref="Q778:Q841" si="76">IF(M778&gt;0,P778*$Q$8,0)</f>
        <v>0</v>
      </c>
      <c r="R778" s="78" t="str">
        <f>VLOOKUP(H778,'3-Productie normen'!A:L,12,FALSE)</f>
        <v>V</v>
      </c>
      <c r="S778" s="78"/>
      <c r="U778" s="41">
        <f t="shared" ref="U778:U841" si="77">K778*J778</f>
        <v>964</v>
      </c>
    </row>
    <row r="779" spans="1:21" ht="14.1" customHeight="1">
      <c r="A779" s="54">
        <f t="shared" si="72"/>
        <v>779</v>
      </c>
      <c r="B779" s="72" t="s">
        <v>570</v>
      </c>
      <c r="C779" s="72"/>
      <c r="D779" s="415" t="s">
        <v>571</v>
      </c>
      <c r="E779" s="415" t="s">
        <v>89</v>
      </c>
      <c r="F779" s="86">
        <v>20</v>
      </c>
      <c r="G779" s="86" t="s">
        <v>251</v>
      </c>
      <c r="H779" s="86" t="s">
        <v>90</v>
      </c>
      <c r="I779" s="86" t="s">
        <v>222</v>
      </c>
      <c r="J779" s="86">
        <v>6.87</v>
      </c>
      <c r="K779" s="373">
        <f t="shared" si="73"/>
        <v>200</v>
      </c>
      <c r="L779" s="75">
        <v>200</v>
      </c>
      <c r="M779" s="75"/>
      <c r="N779" s="76" t="e">
        <f t="shared" si="74"/>
        <v>#DIV/0!</v>
      </c>
      <c r="O779" s="76">
        <f t="shared" si="75"/>
        <v>0</v>
      </c>
      <c r="P779" s="77">
        <f>IF(L779="nio",0,IF(L779&gt;0,VLOOKUP(H779,'3-Productie normen'!A:J,VLOOKUP(L779,'3-Productie normen'!$B$33:$C$38,2,FALSE),FALSE)))/VLOOKUP(B779,'2-Kosten per locatie'!$A$12:$C$27,3,FALSE)</f>
        <v>0</v>
      </c>
      <c r="Q779" s="77">
        <f t="shared" si="76"/>
        <v>0</v>
      </c>
      <c r="R779" s="78" t="str">
        <f>VLOOKUP(H779,'3-Productie normen'!A:L,12,FALSE)</f>
        <v>V</v>
      </c>
      <c r="S779" s="78"/>
      <c r="U779" s="41">
        <f t="shared" si="77"/>
        <v>1374</v>
      </c>
    </row>
    <row r="780" spans="1:21" ht="14.1" customHeight="1">
      <c r="A780" s="54">
        <f t="shared" si="72"/>
        <v>780</v>
      </c>
      <c r="B780" s="72" t="s">
        <v>570</v>
      </c>
      <c r="C780" s="72"/>
      <c r="D780" s="415" t="s">
        <v>571</v>
      </c>
      <c r="E780" s="415">
        <v>1</v>
      </c>
      <c r="F780" s="86">
        <v>21</v>
      </c>
      <c r="G780" s="86" t="s">
        <v>221</v>
      </c>
      <c r="H780" s="86" t="s">
        <v>221</v>
      </c>
      <c r="I780" s="86" t="s">
        <v>254</v>
      </c>
      <c r="J780" s="86">
        <v>11.02</v>
      </c>
      <c r="K780" s="373">
        <f t="shared" si="73"/>
        <v>200</v>
      </c>
      <c r="L780" s="75">
        <v>200</v>
      </c>
      <c r="M780" s="75"/>
      <c r="N780" s="76" t="e">
        <f t="shared" si="74"/>
        <v>#DIV/0!</v>
      </c>
      <c r="O780" s="76">
        <f t="shared" si="75"/>
        <v>0</v>
      </c>
      <c r="P780" s="77">
        <f>IF(L780="nio",0,IF(L780&gt;0,VLOOKUP(H780,'3-Productie normen'!A:J,VLOOKUP(L780,'3-Productie normen'!$B$33:$C$38,2,FALSE),FALSE)))/VLOOKUP(B780,'2-Kosten per locatie'!$A$12:$C$27,3,FALSE)</f>
        <v>0</v>
      </c>
      <c r="Q780" s="77">
        <f t="shared" si="76"/>
        <v>0</v>
      </c>
      <c r="R780" s="78" t="str">
        <f>VLOOKUP(H780,'3-Productie normen'!A:L,12,FALSE)</f>
        <v>V</v>
      </c>
      <c r="S780" s="78"/>
      <c r="U780" s="41">
        <f t="shared" si="77"/>
        <v>2204</v>
      </c>
    </row>
    <row r="781" spans="1:21" ht="14.1" customHeight="1">
      <c r="A781" s="54">
        <f t="shared" si="72"/>
        <v>781</v>
      </c>
      <c r="B781" s="72" t="s">
        <v>570</v>
      </c>
      <c r="C781" s="72"/>
      <c r="D781" s="415" t="s">
        <v>571</v>
      </c>
      <c r="E781" s="415">
        <v>1</v>
      </c>
      <c r="F781" s="86">
        <v>22</v>
      </c>
      <c r="G781" s="86" t="s">
        <v>252</v>
      </c>
      <c r="H781" s="86" t="s">
        <v>230</v>
      </c>
      <c r="I781" s="86" t="s">
        <v>217</v>
      </c>
      <c r="J781" s="86">
        <v>56.23</v>
      </c>
      <c r="K781" s="373">
        <f t="shared" si="73"/>
        <v>200</v>
      </c>
      <c r="L781" s="75">
        <v>200</v>
      </c>
      <c r="M781" s="75"/>
      <c r="N781" s="76" t="e">
        <f t="shared" si="74"/>
        <v>#DIV/0!</v>
      </c>
      <c r="O781" s="76">
        <f t="shared" si="75"/>
        <v>0</v>
      </c>
      <c r="P781" s="77">
        <f>IF(L781="nio",0,IF(L781&gt;0,VLOOKUP(H781,'3-Productie normen'!A:J,VLOOKUP(L781,'3-Productie normen'!$B$33:$C$38,2,FALSE),FALSE)))/VLOOKUP(B781,'2-Kosten per locatie'!$A$12:$C$27,3,FALSE)</f>
        <v>0</v>
      </c>
      <c r="Q781" s="77">
        <f t="shared" si="76"/>
        <v>0</v>
      </c>
      <c r="R781" s="78" t="str">
        <f>VLOOKUP(H781,'3-Productie normen'!A:L,12,FALSE)</f>
        <v>V</v>
      </c>
      <c r="S781" s="78"/>
      <c r="U781" s="41">
        <f t="shared" si="77"/>
        <v>11246</v>
      </c>
    </row>
    <row r="782" spans="1:21" ht="14.1" customHeight="1">
      <c r="A782" s="54">
        <f t="shared" si="72"/>
        <v>782</v>
      </c>
      <c r="B782" s="72" t="s">
        <v>570</v>
      </c>
      <c r="C782" s="72"/>
      <c r="D782" s="415" t="s">
        <v>571</v>
      </c>
      <c r="E782" s="415">
        <v>1</v>
      </c>
      <c r="F782" s="86">
        <v>23</v>
      </c>
      <c r="G782" s="86" t="s">
        <v>240</v>
      </c>
      <c r="H782" s="86" t="s">
        <v>240</v>
      </c>
      <c r="I782" s="86" t="s">
        <v>217</v>
      </c>
      <c r="J782" s="86">
        <v>64.33</v>
      </c>
      <c r="K782" s="373">
        <f t="shared" si="73"/>
        <v>200</v>
      </c>
      <c r="L782" s="75">
        <v>200</v>
      </c>
      <c r="M782" s="75"/>
      <c r="N782" s="76" t="e">
        <f t="shared" si="74"/>
        <v>#DIV/0!</v>
      </c>
      <c r="O782" s="76">
        <f t="shared" si="75"/>
        <v>0</v>
      </c>
      <c r="P782" s="77">
        <f>IF(L782="nio",0,IF(L782&gt;0,VLOOKUP(H782,'3-Productie normen'!A:J,VLOOKUP(L782,'3-Productie normen'!$B$33:$C$38,2,FALSE),FALSE)))/VLOOKUP(B782,'2-Kosten per locatie'!$A$12:$C$27,3,FALSE)</f>
        <v>0</v>
      </c>
      <c r="Q782" s="77">
        <f t="shared" si="76"/>
        <v>0</v>
      </c>
      <c r="R782" s="78" t="str">
        <f>VLOOKUP(H782,'3-Productie normen'!A:L,12,FALSE)</f>
        <v>V</v>
      </c>
      <c r="S782" s="78"/>
      <c r="U782" s="41">
        <f t="shared" si="77"/>
        <v>12866</v>
      </c>
    </row>
    <row r="783" spans="1:21" ht="14.1" customHeight="1">
      <c r="A783" s="54">
        <f t="shared" si="72"/>
        <v>783</v>
      </c>
      <c r="B783" s="72" t="s">
        <v>570</v>
      </c>
      <c r="C783" s="72"/>
      <c r="D783" s="415" t="s">
        <v>571</v>
      </c>
      <c r="E783" s="415">
        <v>1</v>
      </c>
      <c r="F783" s="86">
        <v>24</v>
      </c>
      <c r="G783" s="86" t="s">
        <v>17</v>
      </c>
      <c r="H783" s="86" t="s">
        <v>17</v>
      </c>
      <c r="I783" s="86" t="s">
        <v>254</v>
      </c>
      <c r="J783" s="86">
        <v>10.3</v>
      </c>
      <c r="K783" s="373">
        <f t="shared" si="73"/>
        <v>200</v>
      </c>
      <c r="L783" s="75">
        <v>200</v>
      </c>
      <c r="M783" s="75"/>
      <c r="N783" s="76" t="e">
        <f t="shared" si="74"/>
        <v>#DIV/0!</v>
      </c>
      <c r="O783" s="76">
        <f t="shared" si="75"/>
        <v>0</v>
      </c>
      <c r="P783" s="77">
        <f>IF(L783="nio",0,IF(L783&gt;0,VLOOKUP(H783,'3-Productie normen'!A:J,VLOOKUP(L783,'3-Productie normen'!$B$33:$C$38,2,FALSE),FALSE)))/VLOOKUP(B783,'2-Kosten per locatie'!$A$12:$C$27,3,FALSE)</f>
        <v>0</v>
      </c>
      <c r="Q783" s="77">
        <f t="shared" si="76"/>
        <v>0</v>
      </c>
      <c r="R783" s="78" t="str">
        <f>VLOOKUP(H783,'3-Productie normen'!A:L,12,FALSE)</f>
        <v>V</v>
      </c>
      <c r="S783" s="78"/>
      <c r="U783" s="41">
        <f t="shared" si="77"/>
        <v>2060</v>
      </c>
    </row>
    <row r="784" spans="1:21" ht="14.1" customHeight="1">
      <c r="A784" s="54">
        <f t="shared" si="72"/>
        <v>784</v>
      </c>
      <c r="B784" s="72" t="s">
        <v>570</v>
      </c>
      <c r="C784" s="72"/>
      <c r="D784" s="415" t="s">
        <v>571</v>
      </c>
      <c r="E784" s="415">
        <v>1</v>
      </c>
      <c r="F784" s="86">
        <v>25</v>
      </c>
      <c r="G784" s="86" t="s">
        <v>169</v>
      </c>
      <c r="H784" s="86" t="s">
        <v>169</v>
      </c>
      <c r="I784" s="86" t="s">
        <v>217</v>
      </c>
      <c r="J784" s="86">
        <v>19.489999999999998</v>
      </c>
      <c r="K784" s="373">
        <f t="shared" si="73"/>
        <v>200</v>
      </c>
      <c r="L784" s="75">
        <v>200</v>
      </c>
      <c r="M784" s="75"/>
      <c r="N784" s="76" t="e">
        <f t="shared" si="74"/>
        <v>#DIV/0!</v>
      </c>
      <c r="O784" s="76">
        <f t="shared" si="75"/>
        <v>0</v>
      </c>
      <c r="P784" s="77">
        <f>IF(L784="nio",0,IF(L784&gt;0,VLOOKUP(H784,'3-Productie normen'!A:J,VLOOKUP(L784,'3-Productie normen'!$B$33:$C$38,2,FALSE),FALSE)))/VLOOKUP(B784,'2-Kosten per locatie'!$A$12:$C$27,3,FALSE)</f>
        <v>0</v>
      </c>
      <c r="Q784" s="77">
        <f t="shared" si="76"/>
        <v>0</v>
      </c>
      <c r="R784" s="78" t="str">
        <f>VLOOKUP(H784,'3-Productie normen'!A:L,12,FALSE)</f>
        <v>B</v>
      </c>
      <c r="S784" s="78"/>
      <c r="U784" s="41">
        <f t="shared" si="77"/>
        <v>3897.9999999999995</v>
      </c>
    </row>
    <row r="785" spans="1:21" ht="14.1" customHeight="1">
      <c r="A785" s="54">
        <f t="shared" si="72"/>
        <v>785</v>
      </c>
      <c r="B785" s="72" t="s">
        <v>570</v>
      </c>
      <c r="C785" s="72"/>
      <c r="D785" s="415" t="s">
        <v>571</v>
      </c>
      <c r="E785" s="415">
        <v>1</v>
      </c>
      <c r="F785" s="86">
        <v>26</v>
      </c>
      <c r="G785" s="86" t="s">
        <v>252</v>
      </c>
      <c r="H785" s="86" t="s">
        <v>230</v>
      </c>
      <c r="I785" s="86" t="s">
        <v>217</v>
      </c>
      <c r="J785" s="86">
        <v>10.99</v>
      </c>
      <c r="K785" s="373">
        <f t="shared" si="73"/>
        <v>200</v>
      </c>
      <c r="L785" s="75">
        <v>200</v>
      </c>
      <c r="M785" s="75"/>
      <c r="N785" s="76" t="e">
        <f t="shared" si="74"/>
        <v>#DIV/0!</v>
      </c>
      <c r="O785" s="76">
        <f t="shared" si="75"/>
        <v>0</v>
      </c>
      <c r="P785" s="77">
        <f>IF(L785="nio",0,IF(L785&gt;0,VLOOKUP(H785,'3-Productie normen'!A:J,VLOOKUP(L785,'3-Productie normen'!$B$33:$C$38,2,FALSE),FALSE)))/VLOOKUP(B785,'2-Kosten per locatie'!$A$12:$C$27,3,FALSE)</f>
        <v>0</v>
      </c>
      <c r="Q785" s="77">
        <f t="shared" si="76"/>
        <v>0</v>
      </c>
      <c r="R785" s="78" t="str">
        <f>VLOOKUP(H785,'3-Productie normen'!A:L,12,FALSE)</f>
        <v>V</v>
      </c>
      <c r="S785" s="78"/>
      <c r="U785" s="41">
        <f t="shared" si="77"/>
        <v>2198</v>
      </c>
    </row>
    <row r="786" spans="1:21" ht="14.1" customHeight="1">
      <c r="A786" s="54">
        <f t="shared" si="72"/>
        <v>786</v>
      </c>
      <c r="B786" s="72" t="s">
        <v>570</v>
      </c>
      <c r="C786" s="72"/>
      <c r="D786" s="415" t="s">
        <v>571</v>
      </c>
      <c r="E786" s="415">
        <v>1</v>
      </c>
      <c r="F786" s="86">
        <v>27</v>
      </c>
      <c r="G786" s="86" t="s">
        <v>221</v>
      </c>
      <c r="H786" s="86" t="s">
        <v>221</v>
      </c>
      <c r="I786" s="86" t="s">
        <v>254</v>
      </c>
      <c r="J786" s="86">
        <v>11.02</v>
      </c>
      <c r="K786" s="373">
        <f t="shared" si="73"/>
        <v>200</v>
      </c>
      <c r="L786" s="75">
        <v>200</v>
      </c>
      <c r="M786" s="75"/>
      <c r="N786" s="76" t="e">
        <f t="shared" si="74"/>
        <v>#DIV/0!</v>
      </c>
      <c r="O786" s="76">
        <f t="shared" si="75"/>
        <v>0</v>
      </c>
      <c r="P786" s="77">
        <f>IF(L786="nio",0,IF(L786&gt;0,VLOOKUP(H786,'3-Productie normen'!A:J,VLOOKUP(L786,'3-Productie normen'!$B$33:$C$38,2,FALSE),FALSE)))/VLOOKUP(B786,'2-Kosten per locatie'!$A$12:$C$27,3,FALSE)</f>
        <v>0</v>
      </c>
      <c r="Q786" s="77">
        <f t="shared" si="76"/>
        <v>0</v>
      </c>
      <c r="R786" s="78" t="str">
        <f>VLOOKUP(H786,'3-Productie normen'!A:L,12,FALSE)</f>
        <v>V</v>
      </c>
      <c r="S786" s="78"/>
      <c r="U786" s="41">
        <f t="shared" si="77"/>
        <v>2204</v>
      </c>
    </row>
    <row r="787" spans="1:21" ht="14.1" customHeight="1">
      <c r="A787" s="54">
        <f t="shared" si="72"/>
        <v>787</v>
      </c>
      <c r="B787" s="72" t="s">
        <v>570</v>
      </c>
      <c r="C787" s="72"/>
      <c r="D787" s="415" t="s">
        <v>571</v>
      </c>
      <c r="E787" s="415">
        <v>1</v>
      </c>
      <c r="F787" s="86">
        <v>28</v>
      </c>
      <c r="G787" s="86" t="s">
        <v>240</v>
      </c>
      <c r="H787" s="86" t="s">
        <v>240</v>
      </c>
      <c r="I787" s="86" t="s">
        <v>217</v>
      </c>
      <c r="J787" s="86">
        <v>63.38</v>
      </c>
      <c r="K787" s="373">
        <f t="shared" si="73"/>
        <v>200</v>
      </c>
      <c r="L787" s="75">
        <v>200</v>
      </c>
      <c r="M787" s="75"/>
      <c r="N787" s="76" t="e">
        <f t="shared" si="74"/>
        <v>#DIV/0!</v>
      </c>
      <c r="O787" s="76">
        <f t="shared" si="75"/>
        <v>0</v>
      </c>
      <c r="P787" s="77">
        <f>IF(L787="nio",0,IF(L787&gt;0,VLOOKUP(H787,'3-Productie normen'!A:J,VLOOKUP(L787,'3-Productie normen'!$B$33:$C$38,2,FALSE),FALSE)))/VLOOKUP(B787,'2-Kosten per locatie'!$A$12:$C$27,3,FALSE)</f>
        <v>0</v>
      </c>
      <c r="Q787" s="77">
        <f t="shared" si="76"/>
        <v>0</v>
      </c>
      <c r="R787" s="78" t="str">
        <f>VLOOKUP(H787,'3-Productie normen'!A:L,12,FALSE)</f>
        <v>V</v>
      </c>
      <c r="S787" s="78"/>
      <c r="U787" s="41">
        <f t="shared" si="77"/>
        <v>12676</v>
      </c>
    </row>
    <row r="788" spans="1:21" ht="14.1" customHeight="1">
      <c r="A788" s="54">
        <f t="shared" si="72"/>
        <v>788</v>
      </c>
      <c r="B788" s="72" t="s">
        <v>570</v>
      </c>
      <c r="C788" s="72"/>
      <c r="D788" s="415" t="s">
        <v>571</v>
      </c>
      <c r="E788" s="415">
        <v>1</v>
      </c>
      <c r="F788" s="86">
        <v>29</v>
      </c>
      <c r="G788" s="86" t="s">
        <v>240</v>
      </c>
      <c r="H788" s="86" t="s">
        <v>240</v>
      </c>
      <c r="I788" s="86" t="s">
        <v>217</v>
      </c>
      <c r="J788" s="86">
        <v>63.36</v>
      </c>
      <c r="K788" s="373">
        <f t="shared" si="73"/>
        <v>200</v>
      </c>
      <c r="L788" s="75">
        <v>200</v>
      </c>
      <c r="M788" s="75"/>
      <c r="N788" s="76" t="e">
        <f t="shared" si="74"/>
        <v>#DIV/0!</v>
      </c>
      <c r="O788" s="76">
        <f t="shared" si="75"/>
        <v>0</v>
      </c>
      <c r="P788" s="77">
        <f>IF(L788="nio",0,IF(L788&gt;0,VLOOKUP(H788,'3-Productie normen'!A:J,VLOOKUP(L788,'3-Productie normen'!$B$33:$C$38,2,FALSE),FALSE)))/VLOOKUP(B788,'2-Kosten per locatie'!$A$12:$C$27,3,FALSE)</f>
        <v>0</v>
      </c>
      <c r="Q788" s="77">
        <f t="shared" si="76"/>
        <v>0</v>
      </c>
      <c r="R788" s="78" t="str">
        <f>VLOOKUP(H788,'3-Productie normen'!A:L,12,FALSE)</f>
        <v>V</v>
      </c>
      <c r="S788" s="78"/>
      <c r="U788" s="41">
        <f t="shared" si="77"/>
        <v>12672</v>
      </c>
    </row>
    <row r="789" spans="1:21" ht="14.1" customHeight="1">
      <c r="A789" s="54">
        <f t="shared" si="72"/>
        <v>789</v>
      </c>
      <c r="B789" s="72" t="s">
        <v>570</v>
      </c>
      <c r="C789" s="72"/>
      <c r="D789" s="415" t="s">
        <v>571</v>
      </c>
      <c r="E789" s="415">
        <v>1</v>
      </c>
      <c r="F789" s="86">
        <v>30</v>
      </c>
      <c r="G789" s="86" t="s">
        <v>240</v>
      </c>
      <c r="H789" s="86" t="s">
        <v>240</v>
      </c>
      <c r="I789" s="86" t="s">
        <v>217</v>
      </c>
      <c r="J789" s="86">
        <v>62.97</v>
      </c>
      <c r="K789" s="373">
        <f t="shared" si="73"/>
        <v>200</v>
      </c>
      <c r="L789" s="75">
        <v>200</v>
      </c>
      <c r="M789" s="75"/>
      <c r="N789" s="76" t="e">
        <f t="shared" si="74"/>
        <v>#DIV/0!</v>
      </c>
      <c r="O789" s="76">
        <f t="shared" si="75"/>
        <v>0</v>
      </c>
      <c r="P789" s="77">
        <f>IF(L789="nio",0,IF(L789&gt;0,VLOOKUP(H789,'3-Productie normen'!A:J,VLOOKUP(L789,'3-Productie normen'!$B$33:$C$38,2,FALSE),FALSE)))/VLOOKUP(B789,'2-Kosten per locatie'!$A$12:$C$27,3,FALSE)</f>
        <v>0</v>
      </c>
      <c r="Q789" s="77">
        <f t="shared" si="76"/>
        <v>0</v>
      </c>
      <c r="R789" s="78" t="str">
        <f>VLOOKUP(H789,'3-Productie normen'!A:L,12,FALSE)</f>
        <v>V</v>
      </c>
      <c r="S789" s="78"/>
      <c r="U789" s="41">
        <f t="shared" si="77"/>
        <v>12594</v>
      </c>
    </row>
    <row r="790" spans="1:21" ht="14.1" customHeight="1">
      <c r="A790" s="54">
        <f t="shared" si="72"/>
        <v>790</v>
      </c>
      <c r="B790" s="72" t="s">
        <v>570</v>
      </c>
      <c r="C790" s="72"/>
      <c r="D790" s="415" t="s">
        <v>571</v>
      </c>
      <c r="E790" s="415">
        <v>1</v>
      </c>
      <c r="F790" s="86">
        <v>31</v>
      </c>
      <c r="G790" s="86" t="s">
        <v>17</v>
      </c>
      <c r="H790" s="86" t="s">
        <v>17</v>
      </c>
      <c r="I790" s="86" t="s">
        <v>254</v>
      </c>
      <c r="J790" s="86">
        <v>2.6</v>
      </c>
      <c r="K790" s="373">
        <f t="shared" si="73"/>
        <v>200</v>
      </c>
      <c r="L790" s="75">
        <v>200</v>
      </c>
      <c r="M790" s="75"/>
      <c r="N790" s="76" t="e">
        <f t="shared" si="74"/>
        <v>#DIV/0!</v>
      </c>
      <c r="O790" s="76">
        <f t="shared" si="75"/>
        <v>0</v>
      </c>
      <c r="P790" s="77">
        <f>IF(L790="nio",0,IF(L790&gt;0,VLOOKUP(H790,'3-Productie normen'!A:J,VLOOKUP(L790,'3-Productie normen'!$B$33:$C$38,2,FALSE),FALSE)))/VLOOKUP(B790,'2-Kosten per locatie'!$A$12:$C$27,3,FALSE)</f>
        <v>0</v>
      </c>
      <c r="Q790" s="77">
        <f t="shared" si="76"/>
        <v>0</v>
      </c>
      <c r="R790" s="78" t="str">
        <f>VLOOKUP(H790,'3-Productie normen'!A:L,12,FALSE)</f>
        <v>V</v>
      </c>
      <c r="S790" s="78"/>
      <c r="U790" s="41">
        <f t="shared" si="77"/>
        <v>520</v>
      </c>
    </row>
    <row r="791" spans="1:21" ht="14.1" customHeight="1">
      <c r="A791" s="54">
        <f t="shared" si="72"/>
        <v>791</v>
      </c>
      <c r="B791" s="72" t="s">
        <v>570</v>
      </c>
      <c r="C791" s="72"/>
      <c r="D791" s="415" t="s">
        <v>571</v>
      </c>
      <c r="E791" s="415">
        <v>1</v>
      </c>
      <c r="F791" s="86">
        <v>32</v>
      </c>
      <c r="G791" s="86" t="s">
        <v>17</v>
      </c>
      <c r="H791" s="86" t="s">
        <v>17</v>
      </c>
      <c r="I791" s="86" t="s">
        <v>254</v>
      </c>
      <c r="J791" s="86">
        <v>21.81</v>
      </c>
      <c r="K791" s="373">
        <f t="shared" si="73"/>
        <v>200</v>
      </c>
      <c r="L791" s="75">
        <v>200</v>
      </c>
      <c r="M791" s="75"/>
      <c r="N791" s="76" t="e">
        <f t="shared" si="74"/>
        <v>#DIV/0!</v>
      </c>
      <c r="O791" s="76">
        <f t="shared" si="75"/>
        <v>0</v>
      </c>
      <c r="P791" s="77">
        <f>IF(L791="nio",0,IF(L791&gt;0,VLOOKUP(H791,'3-Productie normen'!A:J,VLOOKUP(L791,'3-Productie normen'!$B$33:$C$38,2,FALSE),FALSE)))/VLOOKUP(B791,'2-Kosten per locatie'!$A$12:$C$27,3,FALSE)</f>
        <v>0</v>
      </c>
      <c r="Q791" s="77">
        <f t="shared" si="76"/>
        <v>0</v>
      </c>
      <c r="R791" s="78" t="str">
        <f>VLOOKUP(H791,'3-Productie normen'!A:L,12,FALSE)</f>
        <v>V</v>
      </c>
      <c r="S791" s="78"/>
      <c r="U791" s="41">
        <f t="shared" si="77"/>
        <v>4362</v>
      </c>
    </row>
    <row r="792" spans="1:21" ht="14.1" customHeight="1">
      <c r="A792" s="54">
        <f t="shared" si="72"/>
        <v>792</v>
      </c>
      <c r="B792" s="72" t="s">
        <v>570</v>
      </c>
      <c r="C792" s="72"/>
      <c r="D792" s="415" t="s">
        <v>571</v>
      </c>
      <c r="E792" s="415">
        <v>1</v>
      </c>
      <c r="F792" s="86">
        <v>33</v>
      </c>
      <c r="G792" s="86" t="s">
        <v>240</v>
      </c>
      <c r="H792" s="86" t="s">
        <v>240</v>
      </c>
      <c r="I792" s="86" t="s">
        <v>217</v>
      </c>
      <c r="J792" s="86">
        <v>61.42</v>
      </c>
      <c r="K792" s="373">
        <f t="shared" si="73"/>
        <v>200</v>
      </c>
      <c r="L792" s="75">
        <v>200</v>
      </c>
      <c r="M792" s="75"/>
      <c r="N792" s="76" t="e">
        <f t="shared" si="74"/>
        <v>#DIV/0!</v>
      </c>
      <c r="O792" s="76">
        <f t="shared" si="75"/>
        <v>0</v>
      </c>
      <c r="P792" s="77">
        <f>IF(L792="nio",0,IF(L792&gt;0,VLOOKUP(H792,'3-Productie normen'!A:J,VLOOKUP(L792,'3-Productie normen'!$B$33:$C$38,2,FALSE),FALSE)))/VLOOKUP(B792,'2-Kosten per locatie'!$A$12:$C$27,3,FALSE)</f>
        <v>0</v>
      </c>
      <c r="Q792" s="77">
        <f t="shared" si="76"/>
        <v>0</v>
      </c>
      <c r="R792" s="78" t="str">
        <f>VLOOKUP(H792,'3-Productie normen'!A:L,12,FALSE)</f>
        <v>V</v>
      </c>
      <c r="S792" s="78"/>
      <c r="U792" s="41">
        <f t="shared" si="77"/>
        <v>12284</v>
      </c>
    </row>
    <row r="793" spans="1:21" ht="14.1" customHeight="1">
      <c r="A793" s="54">
        <f t="shared" si="72"/>
        <v>793</v>
      </c>
      <c r="B793" s="72" t="s">
        <v>570</v>
      </c>
      <c r="C793" s="72"/>
      <c r="D793" s="415" t="s">
        <v>571</v>
      </c>
      <c r="E793" s="415">
        <v>1</v>
      </c>
      <c r="F793" s="86">
        <v>34</v>
      </c>
      <c r="G793" s="86" t="s">
        <v>240</v>
      </c>
      <c r="H793" s="86" t="s">
        <v>240</v>
      </c>
      <c r="I793" s="86" t="s">
        <v>217</v>
      </c>
      <c r="J793" s="86">
        <v>61.29</v>
      </c>
      <c r="K793" s="373">
        <f t="shared" si="73"/>
        <v>200</v>
      </c>
      <c r="L793" s="75">
        <v>200</v>
      </c>
      <c r="M793" s="75"/>
      <c r="N793" s="76" t="e">
        <f t="shared" si="74"/>
        <v>#DIV/0!</v>
      </c>
      <c r="O793" s="76">
        <f t="shared" si="75"/>
        <v>0</v>
      </c>
      <c r="P793" s="77">
        <f>IF(L793="nio",0,IF(L793&gt;0,VLOOKUP(H793,'3-Productie normen'!A:J,VLOOKUP(L793,'3-Productie normen'!$B$33:$C$38,2,FALSE),FALSE)))/VLOOKUP(B793,'2-Kosten per locatie'!$A$12:$C$27,3,FALSE)</f>
        <v>0</v>
      </c>
      <c r="Q793" s="77">
        <f t="shared" si="76"/>
        <v>0</v>
      </c>
      <c r="R793" s="78" t="str">
        <f>VLOOKUP(H793,'3-Productie normen'!A:L,12,FALSE)</f>
        <v>V</v>
      </c>
      <c r="S793" s="78"/>
      <c r="U793" s="41">
        <f t="shared" si="77"/>
        <v>12258</v>
      </c>
    </row>
    <row r="794" spans="1:21" ht="14.1" customHeight="1">
      <c r="A794" s="54">
        <f t="shared" si="72"/>
        <v>794</v>
      </c>
      <c r="B794" s="72" t="s">
        <v>570</v>
      </c>
      <c r="C794" s="72"/>
      <c r="D794" s="415" t="s">
        <v>571</v>
      </c>
      <c r="E794" s="415">
        <v>1</v>
      </c>
      <c r="F794" s="86">
        <v>35</v>
      </c>
      <c r="G794" s="86" t="s">
        <v>240</v>
      </c>
      <c r="H794" s="86" t="s">
        <v>240</v>
      </c>
      <c r="I794" s="86" t="s">
        <v>217</v>
      </c>
      <c r="J794" s="86">
        <v>60.41</v>
      </c>
      <c r="K794" s="373">
        <f t="shared" si="73"/>
        <v>200</v>
      </c>
      <c r="L794" s="75">
        <v>200</v>
      </c>
      <c r="M794" s="75"/>
      <c r="N794" s="76" t="e">
        <f t="shared" si="74"/>
        <v>#DIV/0!</v>
      </c>
      <c r="O794" s="76">
        <f t="shared" si="75"/>
        <v>0</v>
      </c>
      <c r="P794" s="77">
        <f>IF(L794="nio",0,IF(L794&gt;0,VLOOKUP(H794,'3-Productie normen'!A:J,VLOOKUP(L794,'3-Productie normen'!$B$33:$C$38,2,FALSE),FALSE)))/VLOOKUP(B794,'2-Kosten per locatie'!$A$12:$C$27,3,FALSE)</f>
        <v>0</v>
      </c>
      <c r="Q794" s="77">
        <f t="shared" si="76"/>
        <v>0</v>
      </c>
      <c r="R794" s="78" t="str">
        <f>VLOOKUP(H794,'3-Productie normen'!A:L,12,FALSE)</f>
        <v>V</v>
      </c>
      <c r="S794" s="78"/>
      <c r="U794" s="41">
        <f t="shared" si="77"/>
        <v>12082</v>
      </c>
    </row>
    <row r="795" spans="1:21" ht="14.1" customHeight="1">
      <c r="A795" s="54">
        <f t="shared" si="72"/>
        <v>795</v>
      </c>
      <c r="B795" s="72" t="s">
        <v>573</v>
      </c>
      <c r="C795" s="72"/>
      <c r="D795" s="415" t="s">
        <v>574</v>
      </c>
      <c r="E795" s="415" t="s">
        <v>237</v>
      </c>
      <c r="F795" s="86" t="s">
        <v>273</v>
      </c>
      <c r="G795" s="86" t="s">
        <v>575</v>
      </c>
      <c r="H795" s="86" t="s">
        <v>230</v>
      </c>
      <c r="I795" s="86" t="s">
        <v>576</v>
      </c>
      <c r="J795" s="86">
        <v>27.07</v>
      </c>
      <c r="K795" s="373">
        <f t="shared" si="73"/>
        <v>200</v>
      </c>
      <c r="L795" s="75">
        <v>200</v>
      </c>
      <c r="M795" s="75"/>
      <c r="N795" s="76" t="e">
        <f t="shared" si="74"/>
        <v>#DIV/0!</v>
      </c>
      <c r="O795" s="76">
        <f t="shared" si="75"/>
        <v>0</v>
      </c>
      <c r="P795" s="77">
        <f>IF(L795="nio",0,IF(L795&gt;0,VLOOKUP(H795,'3-Productie normen'!A:J,VLOOKUP(L795,'3-Productie normen'!$B$33:$C$38,2,FALSE),FALSE)))/VLOOKUP(B795,'2-Kosten per locatie'!$A$12:$C$27,3,FALSE)</f>
        <v>0</v>
      </c>
      <c r="Q795" s="77">
        <f t="shared" si="76"/>
        <v>0</v>
      </c>
      <c r="R795" s="78" t="str">
        <f>VLOOKUP(H795,'3-Productie normen'!A:L,12,FALSE)</f>
        <v>V</v>
      </c>
      <c r="S795" s="78"/>
      <c r="U795" s="41">
        <f t="shared" si="77"/>
        <v>5414</v>
      </c>
    </row>
    <row r="796" spans="1:21" ht="14.1" customHeight="1">
      <c r="A796" s="54">
        <f t="shared" si="72"/>
        <v>796</v>
      </c>
      <c r="B796" s="72" t="s">
        <v>573</v>
      </c>
      <c r="C796" s="72"/>
      <c r="D796" s="415" t="s">
        <v>574</v>
      </c>
      <c r="E796" s="415" t="s">
        <v>237</v>
      </c>
      <c r="F796" s="86" t="s">
        <v>577</v>
      </c>
      <c r="G796" s="86" t="s">
        <v>575</v>
      </c>
      <c r="H796" s="86" t="s">
        <v>230</v>
      </c>
      <c r="I796" s="86" t="s">
        <v>576</v>
      </c>
      <c r="J796" s="86">
        <v>6.75</v>
      </c>
      <c r="K796" s="373">
        <f t="shared" si="73"/>
        <v>200</v>
      </c>
      <c r="L796" s="75">
        <v>200</v>
      </c>
      <c r="M796" s="75"/>
      <c r="N796" s="76" t="e">
        <f t="shared" si="74"/>
        <v>#DIV/0!</v>
      </c>
      <c r="O796" s="76">
        <f t="shared" si="75"/>
        <v>0</v>
      </c>
      <c r="P796" s="77">
        <f>IF(L796="nio",0,IF(L796&gt;0,VLOOKUP(H796,'3-Productie normen'!A:J,VLOOKUP(L796,'3-Productie normen'!$B$33:$C$38,2,FALSE),FALSE)))/VLOOKUP(B796,'2-Kosten per locatie'!$A$12:$C$27,3,FALSE)</f>
        <v>0</v>
      </c>
      <c r="Q796" s="77">
        <f t="shared" si="76"/>
        <v>0</v>
      </c>
      <c r="R796" s="78" t="str">
        <f>VLOOKUP(H796,'3-Productie normen'!A:L,12,FALSE)</f>
        <v>V</v>
      </c>
      <c r="S796" s="78"/>
      <c r="U796" s="41">
        <f t="shared" si="77"/>
        <v>1350</v>
      </c>
    </row>
    <row r="797" spans="1:21" ht="14.1" customHeight="1">
      <c r="A797" s="54">
        <f t="shared" si="72"/>
        <v>797</v>
      </c>
      <c r="B797" s="72" t="s">
        <v>573</v>
      </c>
      <c r="C797" s="72"/>
      <c r="D797" s="415" t="s">
        <v>574</v>
      </c>
      <c r="E797" s="415" t="s">
        <v>89</v>
      </c>
      <c r="F797" s="86" t="s">
        <v>324</v>
      </c>
      <c r="G797" s="86" t="s">
        <v>578</v>
      </c>
      <c r="H797" s="417" t="s">
        <v>234</v>
      </c>
      <c r="I797" s="86" t="s">
        <v>442</v>
      </c>
      <c r="J797" s="86">
        <v>18.59</v>
      </c>
      <c r="K797" s="373">
        <f t="shared" si="73"/>
        <v>200</v>
      </c>
      <c r="L797" s="75">
        <v>200</v>
      </c>
      <c r="M797" s="75"/>
      <c r="N797" s="76" t="e">
        <f t="shared" si="74"/>
        <v>#DIV/0!</v>
      </c>
      <c r="O797" s="76">
        <f t="shared" si="75"/>
        <v>0</v>
      </c>
      <c r="P797" s="77">
        <f>IF(L797="nio",0,IF(L797&gt;0,VLOOKUP(H797,'3-Productie normen'!A:J,VLOOKUP(L797,'3-Productie normen'!$B$33:$C$38,2,FALSE),FALSE)))/VLOOKUP(B797,'2-Kosten per locatie'!$A$12:$C$27,3,FALSE)</f>
        <v>0</v>
      </c>
      <c r="Q797" s="77">
        <f t="shared" si="76"/>
        <v>0</v>
      </c>
      <c r="R797" s="78" t="str">
        <f>VLOOKUP(H797,'3-Productie normen'!A:L,12,FALSE)</f>
        <v>S</v>
      </c>
      <c r="S797" s="78"/>
      <c r="U797" s="41">
        <f t="shared" si="77"/>
        <v>3718</v>
      </c>
    </row>
    <row r="798" spans="1:21" ht="14.1" customHeight="1">
      <c r="A798" s="54">
        <f t="shared" si="72"/>
        <v>798</v>
      </c>
      <c r="B798" s="72" t="s">
        <v>573</v>
      </c>
      <c r="C798" s="72"/>
      <c r="D798" s="415" t="s">
        <v>574</v>
      </c>
      <c r="E798" s="415" t="s">
        <v>89</v>
      </c>
      <c r="F798" s="86" t="s">
        <v>327</v>
      </c>
      <c r="G798" s="86" t="s">
        <v>578</v>
      </c>
      <c r="H798" s="417" t="s">
        <v>234</v>
      </c>
      <c r="I798" s="86" t="s">
        <v>442</v>
      </c>
      <c r="J798" s="86">
        <v>5.81</v>
      </c>
      <c r="K798" s="373">
        <f t="shared" si="73"/>
        <v>200</v>
      </c>
      <c r="L798" s="75">
        <v>200</v>
      </c>
      <c r="M798" s="75"/>
      <c r="N798" s="76" t="e">
        <f t="shared" si="74"/>
        <v>#DIV/0!</v>
      </c>
      <c r="O798" s="76">
        <f t="shared" si="75"/>
        <v>0</v>
      </c>
      <c r="P798" s="77">
        <f>IF(L798="nio",0,IF(L798&gt;0,VLOOKUP(H798,'3-Productie normen'!A:J,VLOOKUP(L798,'3-Productie normen'!$B$33:$C$38,2,FALSE),FALSE)))/VLOOKUP(B798,'2-Kosten per locatie'!$A$12:$C$27,3,FALSE)</f>
        <v>0</v>
      </c>
      <c r="Q798" s="77">
        <f t="shared" si="76"/>
        <v>0</v>
      </c>
      <c r="R798" s="78" t="str">
        <f>VLOOKUP(H798,'3-Productie normen'!A:L,12,FALSE)</f>
        <v>S</v>
      </c>
      <c r="S798" s="78"/>
      <c r="U798" s="41">
        <f t="shared" si="77"/>
        <v>1162</v>
      </c>
    </row>
    <row r="799" spans="1:21" ht="14.1" customHeight="1">
      <c r="A799" s="54">
        <f t="shared" si="72"/>
        <v>799</v>
      </c>
      <c r="B799" s="72" t="s">
        <v>573</v>
      </c>
      <c r="C799" s="72"/>
      <c r="D799" s="415" t="s">
        <v>574</v>
      </c>
      <c r="E799" s="415" t="s">
        <v>89</v>
      </c>
      <c r="F799" s="86" t="s">
        <v>429</v>
      </c>
      <c r="G799" s="86" t="s">
        <v>90</v>
      </c>
      <c r="H799" s="86" t="s">
        <v>230</v>
      </c>
      <c r="I799" s="86" t="s">
        <v>579</v>
      </c>
      <c r="J799" s="86">
        <v>12.98</v>
      </c>
      <c r="K799" s="373">
        <f t="shared" si="73"/>
        <v>200</v>
      </c>
      <c r="L799" s="75">
        <v>200</v>
      </c>
      <c r="M799" s="75"/>
      <c r="N799" s="76" t="e">
        <f t="shared" si="74"/>
        <v>#DIV/0!</v>
      </c>
      <c r="O799" s="76">
        <f t="shared" si="75"/>
        <v>0</v>
      </c>
      <c r="P799" s="77">
        <f>IF(L799="nio",0,IF(L799&gt;0,VLOOKUP(H799,'3-Productie normen'!A:J,VLOOKUP(L799,'3-Productie normen'!$B$33:$C$38,2,FALSE),FALSE)))/VLOOKUP(B799,'2-Kosten per locatie'!$A$12:$C$27,3,FALSE)</f>
        <v>0</v>
      </c>
      <c r="Q799" s="77">
        <f t="shared" si="76"/>
        <v>0</v>
      </c>
      <c r="R799" s="78" t="str">
        <f>VLOOKUP(H799,'3-Productie normen'!A:L,12,FALSE)</f>
        <v>V</v>
      </c>
      <c r="S799" s="78"/>
      <c r="U799" s="41">
        <f t="shared" si="77"/>
        <v>2596</v>
      </c>
    </row>
    <row r="800" spans="1:21" ht="14.1" customHeight="1">
      <c r="A800" s="54">
        <f t="shared" si="72"/>
        <v>800</v>
      </c>
      <c r="B800" s="72" t="s">
        <v>573</v>
      </c>
      <c r="C800" s="72"/>
      <c r="D800" s="415" t="s">
        <v>574</v>
      </c>
      <c r="E800" s="415" t="s">
        <v>89</v>
      </c>
      <c r="F800" s="86" t="s">
        <v>431</v>
      </c>
      <c r="G800" s="86" t="s">
        <v>271</v>
      </c>
      <c r="H800" s="86" t="s">
        <v>230</v>
      </c>
      <c r="I800" s="86" t="s">
        <v>576</v>
      </c>
      <c r="J800" s="86">
        <v>7.2</v>
      </c>
      <c r="K800" s="373">
        <f t="shared" si="73"/>
        <v>200</v>
      </c>
      <c r="L800" s="75">
        <v>200</v>
      </c>
      <c r="M800" s="75"/>
      <c r="N800" s="76" t="e">
        <f t="shared" si="74"/>
        <v>#DIV/0!</v>
      </c>
      <c r="O800" s="76">
        <f t="shared" si="75"/>
        <v>0</v>
      </c>
      <c r="P800" s="77">
        <f>IF(L800="nio",0,IF(L800&gt;0,VLOOKUP(H800,'3-Productie normen'!A:J,VLOOKUP(L800,'3-Productie normen'!$B$33:$C$38,2,FALSE),FALSE)))/VLOOKUP(B800,'2-Kosten per locatie'!$A$12:$C$27,3,FALSE)</f>
        <v>0</v>
      </c>
      <c r="Q800" s="77">
        <f t="shared" si="76"/>
        <v>0</v>
      </c>
      <c r="R800" s="78" t="str">
        <f>VLOOKUP(H800,'3-Productie normen'!A:L,12,FALSE)</f>
        <v>V</v>
      </c>
      <c r="S800" s="78"/>
      <c r="U800" s="41">
        <f t="shared" si="77"/>
        <v>1440</v>
      </c>
    </row>
    <row r="801" spans="1:21" ht="14.1" customHeight="1">
      <c r="A801" s="54">
        <f t="shared" si="72"/>
        <v>801</v>
      </c>
      <c r="B801" s="72" t="s">
        <v>573</v>
      </c>
      <c r="C801" s="72"/>
      <c r="D801" s="415" t="s">
        <v>574</v>
      </c>
      <c r="E801" s="415" t="s">
        <v>89</v>
      </c>
      <c r="F801" s="86" t="s">
        <v>319</v>
      </c>
      <c r="G801" s="86" t="s">
        <v>271</v>
      </c>
      <c r="H801" s="86" t="s">
        <v>230</v>
      </c>
      <c r="I801" s="86" t="s">
        <v>576</v>
      </c>
      <c r="J801" s="86">
        <v>10.8</v>
      </c>
      <c r="K801" s="373">
        <f t="shared" si="73"/>
        <v>200</v>
      </c>
      <c r="L801" s="75">
        <v>200</v>
      </c>
      <c r="M801" s="75"/>
      <c r="N801" s="76" t="e">
        <f t="shared" si="74"/>
        <v>#DIV/0!</v>
      </c>
      <c r="O801" s="76">
        <f t="shared" si="75"/>
        <v>0</v>
      </c>
      <c r="P801" s="77">
        <f>IF(L801="nio",0,IF(L801&gt;0,VLOOKUP(H801,'3-Productie normen'!A:J,VLOOKUP(L801,'3-Productie normen'!$B$33:$C$38,2,FALSE),FALSE)))/VLOOKUP(B801,'2-Kosten per locatie'!$A$12:$C$27,3,FALSE)</f>
        <v>0</v>
      </c>
      <c r="Q801" s="77">
        <f t="shared" si="76"/>
        <v>0</v>
      </c>
      <c r="R801" s="78" t="str">
        <f>VLOOKUP(H801,'3-Productie normen'!A:L,12,FALSE)</f>
        <v>V</v>
      </c>
      <c r="S801" s="78"/>
      <c r="U801" s="41">
        <f t="shared" si="77"/>
        <v>2160</v>
      </c>
    </row>
    <row r="802" spans="1:21" ht="14.1" customHeight="1">
      <c r="A802" s="54">
        <f t="shared" si="72"/>
        <v>802</v>
      </c>
      <c r="B802" s="72" t="s">
        <v>573</v>
      </c>
      <c r="C802" s="72"/>
      <c r="D802" s="415" t="s">
        <v>574</v>
      </c>
      <c r="E802" s="415" t="s">
        <v>237</v>
      </c>
      <c r="F802" s="86" t="s">
        <v>272</v>
      </c>
      <c r="G802" s="86" t="s">
        <v>271</v>
      </c>
      <c r="H802" s="86" t="s">
        <v>230</v>
      </c>
      <c r="I802" s="86" t="s">
        <v>576</v>
      </c>
      <c r="J802" s="86">
        <v>47.66</v>
      </c>
      <c r="K802" s="373">
        <f t="shared" si="73"/>
        <v>200</v>
      </c>
      <c r="L802" s="75">
        <v>200</v>
      </c>
      <c r="M802" s="75"/>
      <c r="N802" s="76" t="e">
        <f t="shared" si="74"/>
        <v>#DIV/0!</v>
      </c>
      <c r="O802" s="76">
        <f t="shared" si="75"/>
        <v>0</v>
      </c>
      <c r="P802" s="77">
        <f>IF(L802="nio",0,IF(L802&gt;0,VLOOKUP(H802,'3-Productie normen'!A:J,VLOOKUP(L802,'3-Productie normen'!$B$33:$C$38,2,FALSE),FALSE)))/VLOOKUP(B802,'2-Kosten per locatie'!$A$12:$C$27,3,FALSE)</f>
        <v>0</v>
      </c>
      <c r="Q802" s="77">
        <f t="shared" si="76"/>
        <v>0</v>
      </c>
      <c r="R802" s="78" t="str">
        <f>VLOOKUP(H802,'3-Productie normen'!A:L,12,FALSE)</f>
        <v>V</v>
      </c>
      <c r="S802" s="78"/>
      <c r="U802" s="41">
        <f t="shared" si="77"/>
        <v>9532</v>
      </c>
    </row>
    <row r="803" spans="1:21" ht="14.1" customHeight="1">
      <c r="A803" s="54">
        <f t="shared" si="72"/>
        <v>803</v>
      </c>
      <c r="B803" s="72" t="s">
        <v>573</v>
      </c>
      <c r="C803" s="72"/>
      <c r="D803" s="415" t="s">
        <v>574</v>
      </c>
      <c r="E803" s="415" t="s">
        <v>237</v>
      </c>
      <c r="F803" s="86" t="s">
        <v>580</v>
      </c>
      <c r="G803" s="86" t="s">
        <v>271</v>
      </c>
      <c r="H803" s="86" t="s">
        <v>230</v>
      </c>
      <c r="I803" s="86" t="s">
        <v>576</v>
      </c>
      <c r="J803" s="86">
        <v>96.71</v>
      </c>
      <c r="K803" s="373">
        <f t="shared" si="73"/>
        <v>200</v>
      </c>
      <c r="L803" s="75">
        <v>200</v>
      </c>
      <c r="M803" s="75"/>
      <c r="N803" s="76" t="e">
        <f t="shared" si="74"/>
        <v>#DIV/0!</v>
      </c>
      <c r="O803" s="76">
        <f t="shared" si="75"/>
        <v>0</v>
      </c>
      <c r="P803" s="77">
        <f>IF(L803="nio",0,IF(L803&gt;0,VLOOKUP(H803,'3-Productie normen'!A:J,VLOOKUP(L803,'3-Productie normen'!$B$33:$C$38,2,FALSE),FALSE)))/VLOOKUP(B803,'2-Kosten per locatie'!$A$12:$C$27,3,FALSE)</f>
        <v>0</v>
      </c>
      <c r="Q803" s="77">
        <f t="shared" si="76"/>
        <v>0</v>
      </c>
      <c r="R803" s="78" t="str">
        <f>VLOOKUP(H803,'3-Productie normen'!A:L,12,FALSE)</f>
        <v>V</v>
      </c>
      <c r="S803" s="78"/>
      <c r="U803" s="41">
        <f t="shared" si="77"/>
        <v>19342</v>
      </c>
    </row>
    <row r="804" spans="1:21" ht="14.1" customHeight="1">
      <c r="A804" s="54">
        <f t="shared" si="72"/>
        <v>804</v>
      </c>
      <c r="B804" s="72" t="s">
        <v>573</v>
      </c>
      <c r="C804" s="72"/>
      <c r="D804" s="415" t="s">
        <v>574</v>
      </c>
      <c r="E804" s="415" t="s">
        <v>237</v>
      </c>
      <c r="F804" s="86" t="s">
        <v>581</v>
      </c>
      <c r="G804" s="86" t="s">
        <v>271</v>
      </c>
      <c r="H804" s="86" t="s">
        <v>230</v>
      </c>
      <c r="I804" s="86" t="s">
        <v>576</v>
      </c>
      <c r="J804" s="86">
        <v>94.71</v>
      </c>
      <c r="K804" s="373">
        <f t="shared" si="73"/>
        <v>200</v>
      </c>
      <c r="L804" s="75">
        <v>200</v>
      </c>
      <c r="M804" s="75"/>
      <c r="N804" s="76" t="e">
        <f t="shared" si="74"/>
        <v>#DIV/0!</v>
      </c>
      <c r="O804" s="76">
        <f t="shared" si="75"/>
        <v>0</v>
      </c>
      <c r="P804" s="77">
        <f>IF(L804="nio",0,IF(L804&gt;0,VLOOKUP(H804,'3-Productie normen'!A:J,VLOOKUP(L804,'3-Productie normen'!$B$33:$C$38,2,FALSE),FALSE)))/VLOOKUP(B804,'2-Kosten per locatie'!$A$12:$C$27,3,FALSE)</f>
        <v>0</v>
      </c>
      <c r="Q804" s="77">
        <f t="shared" si="76"/>
        <v>0</v>
      </c>
      <c r="R804" s="78" t="str">
        <f>VLOOKUP(H804,'3-Productie normen'!A:L,12,FALSE)</f>
        <v>V</v>
      </c>
      <c r="S804" s="78"/>
      <c r="U804" s="41">
        <f t="shared" si="77"/>
        <v>18942</v>
      </c>
    </row>
    <row r="805" spans="1:21" ht="14.1" customHeight="1">
      <c r="A805" s="54">
        <f t="shared" si="72"/>
        <v>805</v>
      </c>
      <c r="B805" s="72" t="s">
        <v>573</v>
      </c>
      <c r="C805" s="72"/>
      <c r="D805" s="415" t="s">
        <v>574</v>
      </c>
      <c r="E805" s="415" t="s">
        <v>89</v>
      </c>
      <c r="F805" s="86" t="s">
        <v>329</v>
      </c>
      <c r="G805" s="86" t="s">
        <v>235</v>
      </c>
      <c r="H805" s="86" t="s">
        <v>230</v>
      </c>
      <c r="I805" s="86" t="s">
        <v>457</v>
      </c>
      <c r="J805" s="86">
        <v>247.98</v>
      </c>
      <c r="K805" s="373">
        <f t="shared" si="73"/>
        <v>200</v>
      </c>
      <c r="L805" s="75">
        <v>200</v>
      </c>
      <c r="M805" s="75"/>
      <c r="N805" s="76" t="e">
        <f t="shared" si="74"/>
        <v>#DIV/0!</v>
      </c>
      <c r="O805" s="76">
        <f t="shared" si="75"/>
        <v>0</v>
      </c>
      <c r="P805" s="77">
        <f>IF(L805="nio",0,IF(L805&gt;0,VLOOKUP(H805,'3-Productie normen'!A:J,VLOOKUP(L805,'3-Productie normen'!$B$33:$C$38,2,FALSE),FALSE)))/VLOOKUP(B805,'2-Kosten per locatie'!$A$12:$C$27,3,FALSE)</f>
        <v>0</v>
      </c>
      <c r="Q805" s="77">
        <f t="shared" si="76"/>
        <v>0</v>
      </c>
      <c r="R805" s="78" t="str">
        <f>VLOOKUP(H805,'3-Productie normen'!A:L,12,FALSE)</f>
        <v>V</v>
      </c>
      <c r="S805" s="78"/>
      <c r="U805" s="41">
        <f t="shared" si="77"/>
        <v>49596</v>
      </c>
    </row>
    <row r="806" spans="1:21" ht="14.1" customHeight="1">
      <c r="A806" s="54">
        <f t="shared" si="72"/>
        <v>806</v>
      </c>
      <c r="B806" s="72" t="s">
        <v>573</v>
      </c>
      <c r="C806" s="72"/>
      <c r="D806" s="415" t="s">
        <v>574</v>
      </c>
      <c r="E806" s="415" t="s">
        <v>89</v>
      </c>
      <c r="F806" s="86" t="s">
        <v>432</v>
      </c>
      <c r="G806" s="86" t="s">
        <v>260</v>
      </c>
      <c r="H806" s="86" t="s">
        <v>169</v>
      </c>
      <c r="I806" s="86" t="s">
        <v>576</v>
      </c>
      <c r="J806" s="86">
        <v>11.26</v>
      </c>
      <c r="K806" s="373">
        <f t="shared" si="73"/>
        <v>200</v>
      </c>
      <c r="L806" s="75">
        <v>200</v>
      </c>
      <c r="M806" s="75"/>
      <c r="N806" s="76" t="e">
        <f t="shared" si="74"/>
        <v>#DIV/0!</v>
      </c>
      <c r="O806" s="76">
        <f t="shared" si="75"/>
        <v>0</v>
      </c>
      <c r="P806" s="77">
        <f>IF(L806="nio",0,IF(L806&gt;0,VLOOKUP(H806,'3-Productie normen'!A:J,VLOOKUP(L806,'3-Productie normen'!$B$33:$C$38,2,FALSE),FALSE)))/VLOOKUP(B806,'2-Kosten per locatie'!$A$12:$C$27,3,FALSE)</f>
        <v>0</v>
      </c>
      <c r="Q806" s="77">
        <f t="shared" si="76"/>
        <v>0</v>
      </c>
      <c r="R806" s="78" t="str">
        <f>VLOOKUP(H806,'3-Productie normen'!A:L,12,FALSE)</f>
        <v>B</v>
      </c>
      <c r="S806" s="78"/>
      <c r="U806" s="41">
        <f t="shared" si="77"/>
        <v>2252</v>
      </c>
    </row>
    <row r="807" spans="1:21" ht="14.1" customHeight="1">
      <c r="A807" s="54">
        <f t="shared" si="72"/>
        <v>807</v>
      </c>
      <c r="B807" s="72" t="s">
        <v>573</v>
      </c>
      <c r="C807" s="72"/>
      <c r="D807" s="415" t="s">
        <v>574</v>
      </c>
      <c r="E807" s="415" t="s">
        <v>89</v>
      </c>
      <c r="F807" s="86" t="s">
        <v>311</v>
      </c>
      <c r="G807" s="86" t="s">
        <v>260</v>
      </c>
      <c r="H807" s="86" t="s">
        <v>169</v>
      </c>
      <c r="I807" s="86" t="s">
        <v>576</v>
      </c>
      <c r="J807" s="86">
        <v>21.26</v>
      </c>
      <c r="K807" s="373">
        <f t="shared" si="73"/>
        <v>200</v>
      </c>
      <c r="L807" s="75">
        <v>200</v>
      </c>
      <c r="M807" s="75"/>
      <c r="N807" s="76" t="e">
        <f t="shared" si="74"/>
        <v>#DIV/0!</v>
      </c>
      <c r="O807" s="76">
        <f t="shared" si="75"/>
        <v>0</v>
      </c>
      <c r="P807" s="77">
        <f>IF(L807="nio",0,IF(L807&gt;0,VLOOKUP(H807,'3-Productie normen'!A:J,VLOOKUP(L807,'3-Productie normen'!$B$33:$C$38,2,FALSE),FALSE)))/VLOOKUP(B807,'2-Kosten per locatie'!$A$12:$C$27,3,FALSE)</f>
        <v>0</v>
      </c>
      <c r="Q807" s="77">
        <f t="shared" si="76"/>
        <v>0</v>
      </c>
      <c r="R807" s="78" t="str">
        <f>VLOOKUP(H807,'3-Productie normen'!A:L,12,FALSE)</f>
        <v>B</v>
      </c>
      <c r="S807" s="78"/>
      <c r="U807" s="41">
        <f t="shared" si="77"/>
        <v>4252</v>
      </c>
    </row>
    <row r="808" spans="1:21" ht="14.1" customHeight="1">
      <c r="A808" s="54">
        <f t="shared" si="72"/>
        <v>808</v>
      </c>
      <c r="B808" s="72" t="s">
        <v>573</v>
      </c>
      <c r="C808" s="72"/>
      <c r="D808" s="415" t="s">
        <v>574</v>
      </c>
      <c r="E808" s="415" t="s">
        <v>237</v>
      </c>
      <c r="F808" s="86" t="s">
        <v>278</v>
      </c>
      <c r="G808" s="86" t="s">
        <v>260</v>
      </c>
      <c r="H808" s="86" t="s">
        <v>169</v>
      </c>
      <c r="I808" s="86" t="s">
        <v>576</v>
      </c>
      <c r="J808" s="86">
        <v>28.17</v>
      </c>
      <c r="K808" s="373">
        <f t="shared" si="73"/>
        <v>200</v>
      </c>
      <c r="L808" s="75">
        <v>200</v>
      </c>
      <c r="M808" s="75"/>
      <c r="N808" s="76" t="e">
        <f t="shared" si="74"/>
        <v>#DIV/0!</v>
      </c>
      <c r="O808" s="76">
        <f t="shared" si="75"/>
        <v>0</v>
      </c>
      <c r="P808" s="77">
        <f>IF(L808="nio",0,IF(L808&gt;0,VLOOKUP(H808,'3-Productie normen'!A:J,VLOOKUP(L808,'3-Productie normen'!$B$33:$C$38,2,FALSE),FALSE)))/VLOOKUP(B808,'2-Kosten per locatie'!$A$12:$C$27,3,FALSE)</f>
        <v>0</v>
      </c>
      <c r="Q808" s="77">
        <f t="shared" si="76"/>
        <v>0</v>
      </c>
      <c r="R808" s="78" t="str">
        <f>VLOOKUP(H808,'3-Productie normen'!A:L,12,FALSE)</f>
        <v>B</v>
      </c>
      <c r="S808" s="78"/>
      <c r="U808" s="41">
        <f t="shared" si="77"/>
        <v>5634</v>
      </c>
    </row>
    <row r="809" spans="1:21" ht="14.1" customHeight="1">
      <c r="A809" s="54">
        <f t="shared" si="72"/>
        <v>809</v>
      </c>
      <c r="B809" s="72" t="s">
        <v>573</v>
      </c>
      <c r="C809" s="72"/>
      <c r="D809" s="415" t="s">
        <v>574</v>
      </c>
      <c r="E809" s="415" t="s">
        <v>237</v>
      </c>
      <c r="F809" s="86" t="s">
        <v>280</v>
      </c>
      <c r="G809" s="86" t="s">
        <v>260</v>
      </c>
      <c r="H809" s="86" t="s">
        <v>169</v>
      </c>
      <c r="I809" s="86" t="s">
        <v>576</v>
      </c>
      <c r="J809" s="86">
        <v>6.5</v>
      </c>
      <c r="K809" s="373">
        <f t="shared" si="73"/>
        <v>200</v>
      </c>
      <c r="L809" s="75">
        <v>200</v>
      </c>
      <c r="M809" s="75"/>
      <c r="N809" s="76" t="e">
        <f t="shared" si="74"/>
        <v>#DIV/0!</v>
      </c>
      <c r="O809" s="76">
        <f t="shared" si="75"/>
        <v>0</v>
      </c>
      <c r="P809" s="77">
        <f>IF(L809="nio",0,IF(L809&gt;0,VLOOKUP(H809,'3-Productie normen'!A:J,VLOOKUP(L809,'3-Productie normen'!$B$33:$C$38,2,FALSE),FALSE)))/VLOOKUP(B809,'2-Kosten per locatie'!$A$12:$C$27,3,FALSE)</f>
        <v>0</v>
      </c>
      <c r="Q809" s="77">
        <f t="shared" si="76"/>
        <v>0</v>
      </c>
      <c r="R809" s="78" t="str">
        <f>VLOOKUP(H809,'3-Productie normen'!A:L,12,FALSE)</f>
        <v>B</v>
      </c>
      <c r="S809" s="78"/>
      <c r="U809" s="41">
        <f t="shared" si="77"/>
        <v>1300</v>
      </c>
    </row>
    <row r="810" spans="1:21" ht="14.1" customHeight="1">
      <c r="A810" s="54">
        <f t="shared" si="72"/>
        <v>810</v>
      </c>
      <c r="B810" s="72" t="s">
        <v>573</v>
      </c>
      <c r="C810" s="72"/>
      <c r="D810" s="415" t="s">
        <v>574</v>
      </c>
      <c r="E810" s="415" t="s">
        <v>237</v>
      </c>
      <c r="F810" s="86" t="s">
        <v>281</v>
      </c>
      <c r="G810" s="86" t="s">
        <v>260</v>
      </c>
      <c r="H810" s="86" t="s">
        <v>169</v>
      </c>
      <c r="I810" s="86" t="s">
        <v>576</v>
      </c>
      <c r="J810" s="86">
        <v>6</v>
      </c>
      <c r="K810" s="373">
        <f t="shared" si="73"/>
        <v>200</v>
      </c>
      <c r="L810" s="75">
        <v>200</v>
      </c>
      <c r="M810" s="75"/>
      <c r="N810" s="76" t="e">
        <f t="shared" si="74"/>
        <v>#DIV/0!</v>
      </c>
      <c r="O810" s="76">
        <f t="shared" si="75"/>
        <v>0</v>
      </c>
      <c r="P810" s="77">
        <f>IF(L810="nio",0,IF(L810&gt;0,VLOOKUP(H810,'3-Productie normen'!A:J,VLOOKUP(L810,'3-Productie normen'!$B$33:$C$38,2,FALSE),FALSE)))/VLOOKUP(B810,'2-Kosten per locatie'!$A$12:$C$27,3,FALSE)</f>
        <v>0</v>
      </c>
      <c r="Q810" s="77">
        <f t="shared" si="76"/>
        <v>0</v>
      </c>
      <c r="R810" s="78" t="str">
        <f>VLOOKUP(H810,'3-Productie normen'!A:L,12,FALSE)</f>
        <v>B</v>
      </c>
      <c r="S810" s="78"/>
      <c r="U810" s="41">
        <f t="shared" si="77"/>
        <v>1200</v>
      </c>
    </row>
    <row r="811" spans="1:21" ht="14.1" customHeight="1">
      <c r="A811" s="54">
        <f t="shared" si="72"/>
        <v>811</v>
      </c>
      <c r="B811" s="72" t="s">
        <v>573</v>
      </c>
      <c r="C811" s="72"/>
      <c r="D811" s="415" t="s">
        <v>574</v>
      </c>
      <c r="E811" s="415" t="s">
        <v>237</v>
      </c>
      <c r="F811" s="86" t="s">
        <v>284</v>
      </c>
      <c r="G811" s="86" t="s">
        <v>260</v>
      </c>
      <c r="H811" s="86" t="s">
        <v>169</v>
      </c>
      <c r="I811" s="86" t="s">
        <v>576</v>
      </c>
      <c r="J811" s="86">
        <v>15.1</v>
      </c>
      <c r="K811" s="373">
        <f t="shared" si="73"/>
        <v>200</v>
      </c>
      <c r="L811" s="75">
        <v>200</v>
      </c>
      <c r="M811" s="75"/>
      <c r="N811" s="76" t="e">
        <f t="shared" si="74"/>
        <v>#DIV/0!</v>
      </c>
      <c r="O811" s="76">
        <f t="shared" si="75"/>
        <v>0</v>
      </c>
      <c r="P811" s="77">
        <f>IF(L811="nio",0,IF(L811&gt;0,VLOOKUP(H811,'3-Productie normen'!A:J,VLOOKUP(L811,'3-Productie normen'!$B$33:$C$38,2,FALSE),FALSE)))/VLOOKUP(B811,'2-Kosten per locatie'!$A$12:$C$27,3,FALSE)</f>
        <v>0</v>
      </c>
      <c r="Q811" s="77">
        <f t="shared" si="76"/>
        <v>0</v>
      </c>
      <c r="R811" s="78" t="str">
        <f>VLOOKUP(H811,'3-Productie normen'!A:L,12,FALSE)</f>
        <v>B</v>
      </c>
      <c r="S811" s="78"/>
      <c r="U811" s="41">
        <f t="shared" si="77"/>
        <v>3020</v>
      </c>
    </row>
    <row r="812" spans="1:21" ht="14.1" customHeight="1">
      <c r="A812" s="54">
        <f t="shared" si="72"/>
        <v>812</v>
      </c>
      <c r="B812" s="72" t="s">
        <v>573</v>
      </c>
      <c r="C812" s="72"/>
      <c r="D812" s="415" t="s">
        <v>574</v>
      </c>
      <c r="E812" s="415" t="s">
        <v>89</v>
      </c>
      <c r="F812" s="86" t="s">
        <v>323</v>
      </c>
      <c r="G812" s="86" t="s">
        <v>498</v>
      </c>
      <c r="H812" s="86" t="s">
        <v>17</v>
      </c>
      <c r="I812" s="86" t="s">
        <v>442</v>
      </c>
      <c r="J812" s="86">
        <v>5.81</v>
      </c>
      <c r="K812" s="373">
        <f t="shared" si="73"/>
        <v>200</v>
      </c>
      <c r="L812" s="75">
        <v>200</v>
      </c>
      <c r="M812" s="75"/>
      <c r="N812" s="76" t="e">
        <f t="shared" si="74"/>
        <v>#DIV/0!</v>
      </c>
      <c r="O812" s="76">
        <f t="shared" si="75"/>
        <v>0</v>
      </c>
      <c r="P812" s="77">
        <f>IF(L812="nio",0,IF(L812&gt;0,VLOOKUP(H812,'3-Productie normen'!A:J,VLOOKUP(L812,'3-Productie normen'!$B$33:$C$38,2,FALSE),FALSE)))/VLOOKUP(B812,'2-Kosten per locatie'!$A$12:$C$27,3,FALSE)</f>
        <v>0</v>
      </c>
      <c r="Q812" s="77">
        <f t="shared" si="76"/>
        <v>0</v>
      </c>
      <c r="R812" s="78" t="str">
        <f>VLOOKUP(H812,'3-Productie normen'!A:L,12,FALSE)</f>
        <v>V</v>
      </c>
      <c r="S812" s="78"/>
      <c r="U812" s="41">
        <f t="shared" si="77"/>
        <v>1162</v>
      </c>
    </row>
    <row r="813" spans="1:21" ht="14.1" customHeight="1">
      <c r="A813" s="54">
        <f t="shared" si="72"/>
        <v>813</v>
      </c>
      <c r="B813" s="72" t="s">
        <v>573</v>
      </c>
      <c r="C813" s="72"/>
      <c r="D813" s="415" t="s">
        <v>574</v>
      </c>
      <c r="E813" s="415" t="s">
        <v>89</v>
      </c>
      <c r="F813" s="86" t="s">
        <v>326</v>
      </c>
      <c r="G813" s="86" t="s">
        <v>498</v>
      </c>
      <c r="H813" s="86" t="s">
        <v>17</v>
      </c>
      <c r="I813" s="86" t="s">
        <v>442</v>
      </c>
      <c r="J813" s="86">
        <v>18.59</v>
      </c>
      <c r="K813" s="373">
        <f t="shared" si="73"/>
        <v>200</v>
      </c>
      <c r="L813" s="75">
        <v>200</v>
      </c>
      <c r="M813" s="75"/>
      <c r="N813" s="76" t="e">
        <f t="shared" si="74"/>
        <v>#DIV/0!</v>
      </c>
      <c r="O813" s="76">
        <f t="shared" si="75"/>
        <v>0</v>
      </c>
      <c r="P813" s="77">
        <f>IF(L813="nio",0,IF(L813&gt;0,VLOOKUP(H813,'3-Productie normen'!A:J,VLOOKUP(L813,'3-Productie normen'!$B$33:$C$38,2,FALSE),FALSE)))/VLOOKUP(B813,'2-Kosten per locatie'!$A$12:$C$27,3,FALSE)</f>
        <v>0</v>
      </c>
      <c r="Q813" s="77">
        <f t="shared" si="76"/>
        <v>0</v>
      </c>
      <c r="R813" s="78" t="str">
        <f>VLOOKUP(H813,'3-Productie normen'!A:L,12,FALSE)</f>
        <v>V</v>
      </c>
      <c r="S813" s="78"/>
      <c r="U813" s="41">
        <f t="shared" si="77"/>
        <v>3718</v>
      </c>
    </row>
    <row r="814" spans="1:21" ht="14.1" customHeight="1">
      <c r="A814" s="54">
        <f t="shared" si="72"/>
        <v>814</v>
      </c>
      <c r="B814" s="72" t="s">
        <v>573</v>
      </c>
      <c r="C814" s="72"/>
      <c r="D814" s="415" t="s">
        <v>574</v>
      </c>
      <c r="E814" s="415" t="s">
        <v>89</v>
      </c>
      <c r="F814" s="86" t="s">
        <v>308</v>
      </c>
      <c r="G814" s="86" t="s">
        <v>396</v>
      </c>
      <c r="H814" s="86" t="s">
        <v>232</v>
      </c>
      <c r="I814" s="86" t="s">
        <v>576</v>
      </c>
      <c r="J814" s="86">
        <v>50.56</v>
      </c>
      <c r="K814" s="373">
        <f t="shared" si="73"/>
        <v>200</v>
      </c>
      <c r="L814" s="75">
        <v>200</v>
      </c>
      <c r="M814" s="75"/>
      <c r="N814" s="76" t="e">
        <f t="shared" si="74"/>
        <v>#DIV/0!</v>
      </c>
      <c r="O814" s="76">
        <f t="shared" si="75"/>
        <v>0</v>
      </c>
      <c r="P814" s="77">
        <f>IF(L814="nio",0,IF(L814&gt;0,VLOOKUP(H814,'3-Productie normen'!A:J,VLOOKUP(L814,'3-Productie normen'!$B$33:$C$38,2,FALSE),FALSE)))/VLOOKUP(B814,'2-Kosten per locatie'!$A$12:$C$27,3,FALSE)</f>
        <v>0</v>
      </c>
      <c r="Q814" s="77">
        <f t="shared" si="76"/>
        <v>0</v>
      </c>
      <c r="R814" s="78" t="str">
        <f>VLOOKUP(H814,'3-Productie normen'!A:L,12,FALSE)</f>
        <v>V</v>
      </c>
      <c r="S814" s="78"/>
      <c r="U814" s="41">
        <f t="shared" si="77"/>
        <v>10112</v>
      </c>
    </row>
    <row r="815" spans="1:21" ht="14.1" customHeight="1">
      <c r="A815" s="54">
        <f t="shared" si="72"/>
        <v>815</v>
      </c>
      <c r="B815" s="72" t="s">
        <v>573</v>
      </c>
      <c r="C815" s="72"/>
      <c r="D815" s="415" t="s">
        <v>574</v>
      </c>
      <c r="E815" s="415" t="s">
        <v>237</v>
      </c>
      <c r="F815" s="86" t="s">
        <v>286</v>
      </c>
      <c r="G815" s="86" t="s">
        <v>396</v>
      </c>
      <c r="H815" s="86" t="s">
        <v>232</v>
      </c>
      <c r="I815" s="86" t="s">
        <v>576</v>
      </c>
      <c r="J815" s="86">
        <v>53.74</v>
      </c>
      <c r="K815" s="373">
        <f t="shared" si="73"/>
        <v>200</v>
      </c>
      <c r="L815" s="75">
        <v>200</v>
      </c>
      <c r="M815" s="75"/>
      <c r="N815" s="76" t="e">
        <f t="shared" si="74"/>
        <v>#DIV/0!</v>
      </c>
      <c r="O815" s="76">
        <f t="shared" si="75"/>
        <v>0</v>
      </c>
      <c r="P815" s="77">
        <f>IF(L815="nio",0,IF(L815&gt;0,VLOOKUP(H815,'3-Productie normen'!A:J,VLOOKUP(L815,'3-Productie normen'!$B$33:$C$38,2,FALSE),FALSE)))/VLOOKUP(B815,'2-Kosten per locatie'!$A$12:$C$27,3,FALSE)</f>
        <v>0</v>
      </c>
      <c r="Q815" s="77">
        <f t="shared" si="76"/>
        <v>0</v>
      </c>
      <c r="R815" s="78" t="str">
        <f>VLOOKUP(H815,'3-Productie normen'!A:L,12,FALSE)</f>
        <v>V</v>
      </c>
      <c r="S815" s="78"/>
      <c r="U815" s="41">
        <f t="shared" si="77"/>
        <v>10748</v>
      </c>
    </row>
    <row r="816" spans="1:21" ht="14.1" customHeight="1">
      <c r="A816" s="54">
        <f t="shared" si="72"/>
        <v>816</v>
      </c>
      <c r="B816" s="72" t="s">
        <v>573</v>
      </c>
      <c r="C816" s="72"/>
      <c r="D816" s="415" t="s">
        <v>574</v>
      </c>
      <c r="E816" s="415" t="s">
        <v>237</v>
      </c>
      <c r="F816" s="86" t="s">
        <v>287</v>
      </c>
      <c r="G816" s="86" t="s">
        <v>396</v>
      </c>
      <c r="H816" s="86" t="s">
        <v>232</v>
      </c>
      <c r="I816" s="86" t="s">
        <v>576</v>
      </c>
      <c r="J816" s="86">
        <v>57.41</v>
      </c>
      <c r="K816" s="373">
        <f t="shared" si="73"/>
        <v>200</v>
      </c>
      <c r="L816" s="75">
        <v>200</v>
      </c>
      <c r="M816" s="75"/>
      <c r="N816" s="76" t="e">
        <f t="shared" si="74"/>
        <v>#DIV/0!</v>
      </c>
      <c r="O816" s="76">
        <f t="shared" si="75"/>
        <v>0</v>
      </c>
      <c r="P816" s="77">
        <f>IF(L816="nio",0,IF(L816&gt;0,VLOOKUP(H816,'3-Productie normen'!A:J,VLOOKUP(L816,'3-Productie normen'!$B$33:$C$38,2,FALSE),FALSE)))/VLOOKUP(B816,'2-Kosten per locatie'!$A$12:$C$27,3,FALSE)</f>
        <v>0</v>
      </c>
      <c r="Q816" s="77">
        <f t="shared" si="76"/>
        <v>0</v>
      </c>
      <c r="R816" s="78" t="str">
        <f>VLOOKUP(H816,'3-Productie normen'!A:L,12,FALSE)</f>
        <v>V</v>
      </c>
      <c r="S816" s="78"/>
      <c r="U816" s="41">
        <f t="shared" si="77"/>
        <v>11482</v>
      </c>
    </row>
    <row r="817" spans="1:21" ht="14.1" customHeight="1">
      <c r="A817" s="54">
        <f t="shared" si="72"/>
        <v>817</v>
      </c>
      <c r="B817" s="72" t="s">
        <v>573</v>
      </c>
      <c r="C817" s="72"/>
      <c r="D817" s="415" t="s">
        <v>574</v>
      </c>
      <c r="E817" s="415" t="s">
        <v>237</v>
      </c>
      <c r="F817" s="86" t="s">
        <v>288</v>
      </c>
      <c r="G817" s="86" t="s">
        <v>396</v>
      </c>
      <c r="H817" s="86" t="s">
        <v>232</v>
      </c>
      <c r="I817" s="86" t="s">
        <v>576</v>
      </c>
      <c r="J817" s="86">
        <v>57.45</v>
      </c>
      <c r="K817" s="373">
        <f t="shared" si="73"/>
        <v>200</v>
      </c>
      <c r="L817" s="75">
        <v>200</v>
      </c>
      <c r="M817" s="75"/>
      <c r="N817" s="76" t="e">
        <f t="shared" si="74"/>
        <v>#DIV/0!</v>
      </c>
      <c r="O817" s="76">
        <f t="shared" si="75"/>
        <v>0</v>
      </c>
      <c r="P817" s="77">
        <f>IF(L817="nio",0,IF(L817&gt;0,VLOOKUP(H817,'3-Productie normen'!A:J,VLOOKUP(L817,'3-Productie normen'!$B$33:$C$38,2,FALSE),FALSE)))/VLOOKUP(B817,'2-Kosten per locatie'!$A$12:$C$27,3,FALSE)</f>
        <v>0</v>
      </c>
      <c r="Q817" s="77">
        <f t="shared" si="76"/>
        <v>0</v>
      </c>
      <c r="R817" s="78" t="str">
        <f>VLOOKUP(H817,'3-Productie normen'!A:L,12,FALSE)</f>
        <v>V</v>
      </c>
      <c r="S817" s="78"/>
      <c r="U817" s="41">
        <f t="shared" si="77"/>
        <v>11490</v>
      </c>
    </row>
    <row r="818" spans="1:21" ht="14.1" customHeight="1">
      <c r="A818" s="54">
        <f t="shared" si="72"/>
        <v>818</v>
      </c>
      <c r="B818" s="72" t="s">
        <v>573</v>
      </c>
      <c r="C818" s="72"/>
      <c r="D818" s="415" t="s">
        <v>574</v>
      </c>
      <c r="E818" s="415" t="s">
        <v>237</v>
      </c>
      <c r="F818" s="86" t="s">
        <v>289</v>
      </c>
      <c r="G818" s="86" t="s">
        <v>396</v>
      </c>
      <c r="H818" s="86" t="s">
        <v>232</v>
      </c>
      <c r="I818" s="86" t="s">
        <v>576</v>
      </c>
      <c r="J818" s="86">
        <v>53.63</v>
      </c>
      <c r="K818" s="373">
        <f t="shared" si="73"/>
        <v>200</v>
      </c>
      <c r="L818" s="75">
        <v>200</v>
      </c>
      <c r="M818" s="75"/>
      <c r="N818" s="76" t="e">
        <f t="shared" si="74"/>
        <v>#DIV/0!</v>
      </c>
      <c r="O818" s="76">
        <f t="shared" si="75"/>
        <v>0</v>
      </c>
      <c r="P818" s="77">
        <f>IF(L818="nio",0,IF(L818&gt;0,VLOOKUP(H818,'3-Productie normen'!A:J,VLOOKUP(L818,'3-Productie normen'!$B$33:$C$38,2,FALSE),FALSE)))/VLOOKUP(B818,'2-Kosten per locatie'!$A$12:$C$27,3,FALSE)</f>
        <v>0</v>
      </c>
      <c r="Q818" s="77">
        <f t="shared" si="76"/>
        <v>0</v>
      </c>
      <c r="R818" s="78" t="str">
        <f>VLOOKUP(H818,'3-Productie normen'!A:L,12,FALSE)</f>
        <v>V</v>
      </c>
      <c r="S818" s="78"/>
      <c r="U818" s="41">
        <f t="shared" si="77"/>
        <v>10726</v>
      </c>
    </row>
    <row r="819" spans="1:21" ht="14.1" customHeight="1">
      <c r="A819" s="54">
        <f t="shared" si="72"/>
        <v>819</v>
      </c>
      <c r="B819" s="72" t="s">
        <v>573</v>
      </c>
      <c r="C819" s="72"/>
      <c r="D819" s="415" t="s">
        <v>574</v>
      </c>
      <c r="E819" s="415" t="s">
        <v>237</v>
      </c>
      <c r="F819" s="86" t="s">
        <v>290</v>
      </c>
      <c r="G819" s="86" t="s">
        <v>396</v>
      </c>
      <c r="H819" s="86" t="s">
        <v>232</v>
      </c>
      <c r="I819" s="86" t="s">
        <v>576</v>
      </c>
      <c r="J819" s="86">
        <v>67.95</v>
      </c>
      <c r="K819" s="373">
        <f t="shared" si="73"/>
        <v>200</v>
      </c>
      <c r="L819" s="75">
        <v>200</v>
      </c>
      <c r="M819" s="75"/>
      <c r="N819" s="76" t="e">
        <f t="shared" si="74"/>
        <v>#DIV/0!</v>
      </c>
      <c r="O819" s="76">
        <f t="shared" si="75"/>
        <v>0</v>
      </c>
      <c r="P819" s="77">
        <f>IF(L819="nio",0,IF(L819&gt;0,VLOOKUP(H819,'3-Productie normen'!A:J,VLOOKUP(L819,'3-Productie normen'!$B$33:$C$38,2,FALSE),FALSE)))/VLOOKUP(B819,'2-Kosten per locatie'!$A$12:$C$27,3,FALSE)</f>
        <v>0</v>
      </c>
      <c r="Q819" s="77">
        <f t="shared" si="76"/>
        <v>0</v>
      </c>
      <c r="R819" s="78" t="str">
        <f>VLOOKUP(H819,'3-Productie normen'!A:L,12,FALSE)</f>
        <v>V</v>
      </c>
      <c r="S819" s="78"/>
      <c r="U819" s="41">
        <f t="shared" si="77"/>
        <v>13590</v>
      </c>
    </row>
    <row r="820" spans="1:21" ht="14.1" customHeight="1">
      <c r="A820" s="54">
        <f t="shared" si="72"/>
        <v>820</v>
      </c>
      <c r="B820" s="72" t="s">
        <v>573</v>
      </c>
      <c r="C820" s="72"/>
      <c r="D820" s="415" t="s">
        <v>574</v>
      </c>
      <c r="E820" s="415" t="s">
        <v>237</v>
      </c>
      <c r="F820" s="86" t="s">
        <v>293</v>
      </c>
      <c r="G820" s="86" t="s">
        <v>396</v>
      </c>
      <c r="H820" s="86" t="s">
        <v>232</v>
      </c>
      <c r="I820" s="86" t="s">
        <v>576</v>
      </c>
      <c r="J820" s="86">
        <v>67.95</v>
      </c>
      <c r="K820" s="373">
        <f t="shared" si="73"/>
        <v>200</v>
      </c>
      <c r="L820" s="75">
        <v>200</v>
      </c>
      <c r="M820" s="75"/>
      <c r="N820" s="76" t="e">
        <f t="shared" si="74"/>
        <v>#DIV/0!</v>
      </c>
      <c r="O820" s="76">
        <f t="shared" si="75"/>
        <v>0</v>
      </c>
      <c r="P820" s="77">
        <f>IF(L820="nio",0,IF(L820&gt;0,VLOOKUP(H820,'3-Productie normen'!A:J,VLOOKUP(L820,'3-Productie normen'!$B$33:$C$38,2,FALSE),FALSE)))/VLOOKUP(B820,'2-Kosten per locatie'!$A$12:$C$27,3,FALSE)</f>
        <v>0</v>
      </c>
      <c r="Q820" s="77">
        <f t="shared" si="76"/>
        <v>0</v>
      </c>
      <c r="R820" s="78" t="str">
        <f>VLOOKUP(H820,'3-Productie normen'!A:L,12,FALSE)</f>
        <v>V</v>
      </c>
      <c r="S820" s="78"/>
      <c r="U820" s="41">
        <f t="shared" si="77"/>
        <v>13590</v>
      </c>
    </row>
    <row r="821" spans="1:21" ht="14.1" customHeight="1">
      <c r="A821" s="54">
        <f t="shared" si="72"/>
        <v>821</v>
      </c>
      <c r="B821" s="72" t="s">
        <v>573</v>
      </c>
      <c r="C821" s="72"/>
      <c r="D821" s="415" t="s">
        <v>574</v>
      </c>
      <c r="E821" s="415" t="s">
        <v>237</v>
      </c>
      <c r="F821" s="86" t="s">
        <v>294</v>
      </c>
      <c r="G821" s="86" t="s">
        <v>396</v>
      </c>
      <c r="H821" s="86" t="s">
        <v>232</v>
      </c>
      <c r="I821" s="86" t="s">
        <v>576</v>
      </c>
      <c r="J821" s="86">
        <v>53.78</v>
      </c>
      <c r="K821" s="373">
        <f t="shared" si="73"/>
        <v>200</v>
      </c>
      <c r="L821" s="75">
        <v>200</v>
      </c>
      <c r="M821" s="75"/>
      <c r="N821" s="76" t="e">
        <f t="shared" si="74"/>
        <v>#DIV/0!</v>
      </c>
      <c r="O821" s="76">
        <f t="shared" si="75"/>
        <v>0</v>
      </c>
      <c r="P821" s="77">
        <f>IF(L821="nio",0,IF(L821&gt;0,VLOOKUP(H821,'3-Productie normen'!A:J,VLOOKUP(L821,'3-Productie normen'!$B$33:$C$38,2,FALSE),FALSE)))/VLOOKUP(B821,'2-Kosten per locatie'!$A$12:$C$27,3,FALSE)</f>
        <v>0</v>
      </c>
      <c r="Q821" s="77">
        <f t="shared" si="76"/>
        <v>0</v>
      </c>
      <c r="R821" s="78" t="str">
        <f>VLOOKUP(H821,'3-Productie normen'!A:L,12,FALSE)</f>
        <v>V</v>
      </c>
      <c r="S821" s="78"/>
      <c r="U821" s="41">
        <f t="shared" si="77"/>
        <v>10756</v>
      </c>
    </row>
    <row r="822" spans="1:21" ht="14.1" customHeight="1">
      <c r="A822" s="54">
        <f t="shared" si="72"/>
        <v>822</v>
      </c>
      <c r="B822" s="72" t="s">
        <v>573</v>
      </c>
      <c r="C822" s="72"/>
      <c r="D822" s="415" t="s">
        <v>574</v>
      </c>
      <c r="E822" s="415" t="s">
        <v>237</v>
      </c>
      <c r="F822" s="86" t="s">
        <v>295</v>
      </c>
      <c r="G822" s="86" t="s">
        <v>396</v>
      </c>
      <c r="H822" s="86" t="s">
        <v>232</v>
      </c>
      <c r="I822" s="86" t="s">
        <v>576</v>
      </c>
      <c r="J822" s="86">
        <v>57.49</v>
      </c>
      <c r="K822" s="373">
        <f t="shared" si="73"/>
        <v>200</v>
      </c>
      <c r="L822" s="75">
        <v>200</v>
      </c>
      <c r="M822" s="75"/>
      <c r="N822" s="76" t="e">
        <f t="shared" si="74"/>
        <v>#DIV/0!</v>
      </c>
      <c r="O822" s="76">
        <f t="shared" si="75"/>
        <v>0</v>
      </c>
      <c r="P822" s="77">
        <f>IF(L822="nio",0,IF(L822&gt;0,VLOOKUP(H822,'3-Productie normen'!A:J,VLOOKUP(L822,'3-Productie normen'!$B$33:$C$38,2,FALSE),FALSE)))/VLOOKUP(B822,'2-Kosten per locatie'!$A$12:$C$27,3,FALSE)</f>
        <v>0</v>
      </c>
      <c r="Q822" s="77">
        <f t="shared" si="76"/>
        <v>0</v>
      </c>
      <c r="R822" s="78" t="str">
        <f>VLOOKUP(H822,'3-Productie normen'!A:L,12,FALSE)</f>
        <v>V</v>
      </c>
      <c r="S822" s="78"/>
      <c r="U822" s="41">
        <f t="shared" si="77"/>
        <v>11498</v>
      </c>
    </row>
    <row r="823" spans="1:21" ht="14.1" customHeight="1">
      <c r="A823" s="54">
        <f t="shared" si="72"/>
        <v>823</v>
      </c>
      <c r="B823" s="72" t="s">
        <v>573</v>
      </c>
      <c r="C823" s="72"/>
      <c r="D823" s="415" t="s">
        <v>574</v>
      </c>
      <c r="E823" s="415" t="s">
        <v>237</v>
      </c>
      <c r="F823" s="86" t="s">
        <v>296</v>
      </c>
      <c r="G823" s="86" t="s">
        <v>396</v>
      </c>
      <c r="H823" s="86" t="s">
        <v>232</v>
      </c>
      <c r="I823" s="86" t="s">
        <v>576</v>
      </c>
      <c r="J823" s="86">
        <v>57.53</v>
      </c>
      <c r="K823" s="373">
        <f t="shared" si="73"/>
        <v>200</v>
      </c>
      <c r="L823" s="75">
        <v>200</v>
      </c>
      <c r="M823" s="75"/>
      <c r="N823" s="76" t="e">
        <f t="shared" si="74"/>
        <v>#DIV/0!</v>
      </c>
      <c r="O823" s="76">
        <f t="shared" si="75"/>
        <v>0</v>
      </c>
      <c r="P823" s="77">
        <f>IF(L823="nio",0,IF(L823&gt;0,VLOOKUP(H823,'3-Productie normen'!A:J,VLOOKUP(L823,'3-Productie normen'!$B$33:$C$38,2,FALSE),FALSE)))/VLOOKUP(B823,'2-Kosten per locatie'!$A$12:$C$27,3,FALSE)</f>
        <v>0</v>
      </c>
      <c r="Q823" s="77">
        <f t="shared" si="76"/>
        <v>0</v>
      </c>
      <c r="R823" s="78" t="str">
        <f>VLOOKUP(H823,'3-Productie normen'!A:L,12,FALSE)</f>
        <v>V</v>
      </c>
      <c r="S823" s="78"/>
      <c r="U823" s="41">
        <f t="shared" si="77"/>
        <v>11506</v>
      </c>
    </row>
    <row r="824" spans="1:21" ht="14.1" customHeight="1">
      <c r="A824" s="54">
        <f t="shared" si="72"/>
        <v>824</v>
      </c>
      <c r="B824" s="72" t="s">
        <v>573</v>
      </c>
      <c r="C824" s="72"/>
      <c r="D824" s="415" t="s">
        <v>574</v>
      </c>
      <c r="E824" s="415" t="s">
        <v>237</v>
      </c>
      <c r="F824" s="86" t="s">
        <v>297</v>
      </c>
      <c r="G824" s="86" t="s">
        <v>396</v>
      </c>
      <c r="H824" s="86" t="s">
        <v>232</v>
      </c>
      <c r="I824" s="86" t="s">
        <v>576</v>
      </c>
      <c r="J824" s="86">
        <v>53.88</v>
      </c>
      <c r="K824" s="373">
        <f t="shared" si="73"/>
        <v>200</v>
      </c>
      <c r="L824" s="75">
        <v>200</v>
      </c>
      <c r="M824" s="75"/>
      <c r="N824" s="76" t="e">
        <f t="shared" si="74"/>
        <v>#DIV/0!</v>
      </c>
      <c r="O824" s="76">
        <f t="shared" si="75"/>
        <v>0</v>
      </c>
      <c r="P824" s="77">
        <f>IF(L824="nio",0,IF(L824&gt;0,VLOOKUP(H824,'3-Productie normen'!A:J,VLOOKUP(L824,'3-Productie normen'!$B$33:$C$38,2,FALSE),FALSE)))/VLOOKUP(B824,'2-Kosten per locatie'!$A$12:$C$27,3,FALSE)</f>
        <v>0</v>
      </c>
      <c r="Q824" s="77">
        <f t="shared" si="76"/>
        <v>0</v>
      </c>
      <c r="R824" s="78" t="str">
        <f>VLOOKUP(H824,'3-Productie normen'!A:L,12,FALSE)</f>
        <v>V</v>
      </c>
      <c r="S824" s="78"/>
      <c r="U824" s="41">
        <f t="shared" si="77"/>
        <v>10776</v>
      </c>
    </row>
    <row r="825" spans="1:21" ht="14.1" customHeight="1">
      <c r="A825" s="54">
        <f t="shared" si="72"/>
        <v>825</v>
      </c>
      <c r="B825" s="72" t="s">
        <v>573</v>
      </c>
      <c r="C825" s="72"/>
      <c r="D825" s="415" t="s">
        <v>574</v>
      </c>
      <c r="E825" s="415" t="s">
        <v>89</v>
      </c>
      <c r="F825" s="86" t="s">
        <v>582</v>
      </c>
      <c r="G825" s="86" t="s">
        <v>583</v>
      </c>
      <c r="H825" s="86" t="s">
        <v>236</v>
      </c>
      <c r="I825" s="86" t="s">
        <v>576</v>
      </c>
      <c r="J825" s="86">
        <v>1.87</v>
      </c>
      <c r="K825" s="373">
        <f t="shared" si="73"/>
        <v>200</v>
      </c>
      <c r="L825" s="75">
        <v>200</v>
      </c>
      <c r="M825" s="75"/>
      <c r="N825" s="76" t="e">
        <f t="shared" si="74"/>
        <v>#DIV/0!</v>
      </c>
      <c r="O825" s="76">
        <f t="shared" si="75"/>
        <v>0</v>
      </c>
      <c r="P825" s="77">
        <f>IF(L825="nio",0,IF(L825&gt;0,VLOOKUP(H825,'3-Productie normen'!A:J,VLOOKUP(L825,'3-Productie normen'!$B$33:$C$38,2,FALSE),FALSE)))/VLOOKUP(B825,'2-Kosten per locatie'!$A$12:$C$27,3,FALSE)</f>
        <v>0</v>
      </c>
      <c r="Q825" s="77">
        <f t="shared" si="76"/>
        <v>0</v>
      </c>
      <c r="R825" s="78" t="str">
        <f>VLOOKUP(H825,'3-Productie normen'!A:L,12,FALSE)</f>
        <v>V</v>
      </c>
      <c r="S825" s="78"/>
      <c r="U825" s="41">
        <f t="shared" si="77"/>
        <v>374</v>
      </c>
    </row>
    <row r="826" spans="1:21" ht="14.1" customHeight="1">
      <c r="A826" s="54">
        <f t="shared" si="72"/>
        <v>826</v>
      </c>
      <c r="B826" s="72" t="s">
        <v>573</v>
      </c>
      <c r="C826" s="72"/>
      <c r="D826" s="415" t="s">
        <v>574</v>
      </c>
      <c r="E826" s="415" t="s">
        <v>89</v>
      </c>
      <c r="F826" s="86" t="s">
        <v>310</v>
      </c>
      <c r="G826" s="86" t="s">
        <v>454</v>
      </c>
      <c r="H826" s="86" t="s">
        <v>232</v>
      </c>
      <c r="I826" s="86" t="s">
        <v>576</v>
      </c>
      <c r="J826" s="86">
        <v>50.56</v>
      </c>
      <c r="K826" s="373">
        <f t="shared" si="73"/>
        <v>200</v>
      </c>
      <c r="L826" s="75">
        <v>200</v>
      </c>
      <c r="M826" s="75"/>
      <c r="N826" s="76" t="e">
        <f t="shared" si="74"/>
        <v>#DIV/0!</v>
      </c>
      <c r="O826" s="76">
        <f t="shared" si="75"/>
        <v>0</v>
      </c>
      <c r="P826" s="77">
        <f>IF(L826="nio",0,IF(L826&gt;0,VLOOKUP(H826,'3-Productie normen'!A:J,VLOOKUP(L826,'3-Productie normen'!$B$33:$C$38,2,FALSE),FALSE)))/VLOOKUP(B826,'2-Kosten per locatie'!$A$12:$C$27,3,FALSE)</f>
        <v>0</v>
      </c>
      <c r="Q826" s="77">
        <f t="shared" si="76"/>
        <v>0</v>
      </c>
      <c r="R826" s="78" t="str">
        <f>VLOOKUP(H826,'3-Productie normen'!A:L,12,FALSE)</f>
        <v>V</v>
      </c>
      <c r="S826" s="78"/>
      <c r="U826" s="41">
        <f t="shared" si="77"/>
        <v>10112</v>
      </c>
    </row>
    <row r="827" spans="1:21" ht="14.1" customHeight="1">
      <c r="A827" s="54">
        <f t="shared" si="72"/>
        <v>827</v>
      </c>
      <c r="B827" s="72" t="s">
        <v>573</v>
      </c>
      <c r="C827" s="72"/>
      <c r="D827" s="415" t="s">
        <v>574</v>
      </c>
      <c r="E827" s="415" t="s">
        <v>89</v>
      </c>
      <c r="F827" s="86" t="s">
        <v>312</v>
      </c>
      <c r="G827" s="86" t="s">
        <v>454</v>
      </c>
      <c r="H827" s="86" t="s">
        <v>232</v>
      </c>
      <c r="I827" s="86" t="s">
        <v>576</v>
      </c>
      <c r="J827" s="86">
        <v>63.75</v>
      </c>
      <c r="K827" s="373">
        <f t="shared" si="73"/>
        <v>200</v>
      </c>
      <c r="L827" s="75">
        <v>200</v>
      </c>
      <c r="M827" s="75"/>
      <c r="N827" s="76" t="e">
        <f t="shared" si="74"/>
        <v>#DIV/0!</v>
      </c>
      <c r="O827" s="76">
        <f t="shared" si="75"/>
        <v>0</v>
      </c>
      <c r="P827" s="77">
        <f>IF(L827="nio",0,IF(L827&gt;0,VLOOKUP(H827,'3-Productie normen'!A:J,VLOOKUP(L827,'3-Productie normen'!$B$33:$C$38,2,FALSE),FALSE)))/VLOOKUP(B827,'2-Kosten per locatie'!$A$12:$C$27,3,FALSE)</f>
        <v>0</v>
      </c>
      <c r="Q827" s="77">
        <f t="shared" si="76"/>
        <v>0</v>
      </c>
      <c r="R827" s="78" t="str">
        <f>VLOOKUP(H827,'3-Productie normen'!A:L,12,FALSE)</f>
        <v>V</v>
      </c>
      <c r="S827" s="78"/>
      <c r="U827" s="41">
        <f t="shared" si="77"/>
        <v>12750</v>
      </c>
    </row>
    <row r="828" spans="1:21" ht="14.1" customHeight="1">
      <c r="A828" s="54">
        <f t="shared" si="72"/>
        <v>828</v>
      </c>
      <c r="B828" s="72" t="s">
        <v>573</v>
      </c>
      <c r="C828" s="72"/>
      <c r="D828" s="415" t="s">
        <v>574</v>
      </c>
      <c r="E828" s="415" t="s">
        <v>89</v>
      </c>
      <c r="F828" s="86" t="s">
        <v>320</v>
      </c>
      <c r="G828" s="86" t="s">
        <v>584</v>
      </c>
      <c r="H828" s="86" t="s">
        <v>17</v>
      </c>
      <c r="I828" s="86" t="s">
        <v>442</v>
      </c>
      <c r="J828" s="86">
        <v>3.31</v>
      </c>
      <c r="K828" s="373">
        <f t="shared" si="73"/>
        <v>200</v>
      </c>
      <c r="L828" s="75">
        <v>200</v>
      </c>
      <c r="M828" s="75"/>
      <c r="N828" s="76" t="e">
        <f t="shared" si="74"/>
        <v>#DIV/0!</v>
      </c>
      <c r="O828" s="76">
        <f t="shared" si="75"/>
        <v>0</v>
      </c>
      <c r="P828" s="77">
        <f>IF(L828="nio",0,IF(L828&gt;0,VLOOKUP(H828,'3-Productie normen'!A:J,VLOOKUP(L828,'3-Productie normen'!$B$33:$C$38,2,FALSE),FALSE)))/VLOOKUP(B828,'2-Kosten per locatie'!$A$12:$C$27,3,FALSE)</f>
        <v>0</v>
      </c>
      <c r="Q828" s="77">
        <f t="shared" si="76"/>
        <v>0</v>
      </c>
      <c r="R828" s="78" t="str">
        <f>VLOOKUP(H828,'3-Productie normen'!A:L,12,FALSE)</f>
        <v>V</v>
      </c>
      <c r="S828" s="78"/>
      <c r="U828" s="41">
        <f t="shared" si="77"/>
        <v>662</v>
      </c>
    </row>
    <row r="829" spans="1:21" ht="14.1" customHeight="1">
      <c r="A829" s="54">
        <f t="shared" si="72"/>
        <v>829</v>
      </c>
      <c r="B829" s="72" t="s">
        <v>573</v>
      </c>
      <c r="C829" s="72"/>
      <c r="D829" s="415" t="s">
        <v>574</v>
      </c>
      <c r="E829" s="415" t="s">
        <v>237</v>
      </c>
      <c r="F829" s="86" t="s">
        <v>282</v>
      </c>
      <c r="G829" s="86" t="s">
        <v>584</v>
      </c>
      <c r="H829" s="86" t="s">
        <v>17</v>
      </c>
      <c r="I829" s="86" t="s">
        <v>442</v>
      </c>
      <c r="J829" s="86">
        <v>3.9</v>
      </c>
      <c r="K829" s="373">
        <f t="shared" si="73"/>
        <v>200</v>
      </c>
      <c r="L829" s="75">
        <v>200</v>
      </c>
      <c r="M829" s="75"/>
      <c r="N829" s="76" t="e">
        <f t="shared" si="74"/>
        <v>#DIV/0!</v>
      </c>
      <c r="O829" s="76">
        <f t="shared" si="75"/>
        <v>0</v>
      </c>
      <c r="P829" s="77">
        <f>IF(L829="nio",0,IF(L829&gt;0,VLOOKUP(H829,'3-Productie normen'!A:J,VLOOKUP(L829,'3-Productie normen'!$B$33:$C$38,2,FALSE),FALSE)))/VLOOKUP(B829,'2-Kosten per locatie'!$A$12:$C$27,3,FALSE)</f>
        <v>0</v>
      </c>
      <c r="Q829" s="77">
        <f t="shared" si="76"/>
        <v>0</v>
      </c>
      <c r="R829" s="78" t="str">
        <f>VLOOKUP(H829,'3-Productie normen'!A:L,12,FALSE)</f>
        <v>V</v>
      </c>
      <c r="S829" s="78"/>
      <c r="U829" s="41">
        <f t="shared" si="77"/>
        <v>780</v>
      </c>
    </row>
    <row r="830" spans="1:21" ht="14.1" customHeight="1">
      <c r="A830" s="54">
        <f t="shared" si="72"/>
        <v>830</v>
      </c>
      <c r="B830" s="72" t="s">
        <v>573</v>
      </c>
      <c r="C830" s="72"/>
      <c r="D830" s="415" t="s">
        <v>574</v>
      </c>
      <c r="E830" s="415" t="s">
        <v>89</v>
      </c>
      <c r="F830" s="86" t="s">
        <v>321</v>
      </c>
      <c r="G830" s="86" t="s">
        <v>357</v>
      </c>
      <c r="H830" s="86" t="s">
        <v>170</v>
      </c>
      <c r="I830" s="86" t="s">
        <v>576</v>
      </c>
      <c r="J830" s="86">
        <v>1.86</v>
      </c>
      <c r="K830" s="373">
        <f t="shared" si="73"/>
        <v>200</v>
      </c>
      <c r="L830" s="75">
        <v>200</v>
      </c>
      <c r="M830" s="75"/>
      <c r="N830" s="76" t="e">
        <f t="shared" si="74"/>
        <v>#DIV/0!</v>
      </c>
      <c r="O830" s="76">
        <f t="shared" si="75"/>
        <v>0</v>
      </c>
      <c r="P830" s="77">
        <f>IF(L830="nio",0,IF(L830&gt;0,VLOOKUP(H830,'3-Productie normen'!A:J,VLOOKUP(L830,'3-Productie normen'!$B$33:$C$38,2,FALSE),FALSE)))/VLOOKUP(B830,'2-Kosten per locatie'!$A$12:$C$27,3,FALSE)</f>
        <v>0</v>
      </c>
      <c r="Q830" s="77">
        <f t="shared" si="76"/>
        <v>0</v>
      </c>
      <c r="R830" s="78" t="str">
        <f>VLOOKUP(H830,'3-Productie normen'!A:L,12,FALSE)</f>
        <v>V</v>
      </c>
      <c r="S830" s="78"/>
      <c r="U830" s="41">
        <f t="shared" si="77"/>
        <v>372</v>
      </c>
    </row>
    <row r="831" spans="1:21" ht="14.1" customHeight="1">
      <c r="A831" s="54">
        <f t="shared" si="72"/>
        <v>831</v>
      </c>
      <c r="B831" s="72" t="s">
        <v>573</v>
      </c>
      <c r="C831" s="72"/>
      <c r="D831" s="415" t="s">
        <v>574</v>
      </c>
      <c r="E831" s="415" t="s">
        <v>237</v>
      </c>
      <c r="F831" s="86" t="s">
        <v>285</v>
      </c>
      <c r="G831" s="86" t="s">
        <v>357</v>
      </c>
      <c r="H831" s="86" t="s">
        <v>170</v>
      </c>
      <c r="I831" s="86" t="s">
        <v>576</v>
      </c>
      <c r="J831" s="86">
        <v>14.8</v>
      </c>
      <c r="K831" s="373">
        <f t="shared" si="73"/>
        <v>200</v>
      </c>
      <c r="L831" s="75">
        <v>200</v>
      </c>
      <c r="M831" s="75"/>
      <c r="N831" s="76" t="e">
        <f t="shared" si="74"/>
        <v>#DIV/0!</v>
      </c>
      <c r="O831" s="76">
        <f t="shared" si="75"/>
        <v>0</v>
      </c>
      <c r="P831" s="77">
        <f>IF(L831="nio",0,IF(L831&gt;0,VLOOKUP(H831,'3-Productie normen'!A:J,VLOOKUP(L831,'3-Productie normen'!$B$33:$C$38,2,FALSE),FALSE)))/VLOOKUP(B831,'2-Kosten per locatie'!$A$12:$C$27,3,FALSE)</f>
        <v>0</v>
      </c>
      <c r="Q831" s="77">
        <f t="shared" si="76"/>
        <v>0</v>
      </c>
      <c r="R831" s="78" t="str">
        <f>VLOOKUP(H831,'3-Productie normen'!A:L,12,FALSE)</f>
        <v>V</v>
      </c>
      <c r="S831" s="78"/>
      <c r="U831" s="41">
        <f t="shared" si="77"/>
        <v>2960</v>
      </c>
    </row>
    <row r="832" spans="1:21" ht="14.1" customHeight="1">
      <c r="A832" s="54">
        <f t="shared" si="72"/>
        <v>832</v>
      </c>
      <c r="B832" s="72" t="s">
        <v>573</v>
      </c>
      <c r="C832" s="72"/>
      <c r="D832" s="415" t="s">
        <v>574</v>
      </c>
      <c r="E832" s="415" t="s">
        <v>237</v>
      </c>
      <c r="F832" s="86" t="s">
        <v>277</v>
      </c>
      <c r="G832" s="86" t="s">
        <v>270</v>
      </c>
      <c r="H832" s="86" t="s">
        <v>170</v>
      </c>
      <c r="I832" s="86" t="s">
        <v>442</v>
      </c>
      <c r="J832" s="86">
        <v>7.4</v>
      </c>
      <c r="K832" s="373">
        <f t="shared" si="73"/>
        <v>200</v>
      </c>
      <c r="L832" s="75">
        <v>200</v>
      </c>
      <c r="M832" s="75"/>
      <c r="N832" s="76" t="e">
        <f t="shared" si="74"/>
        <v>#DIV/0!</v>
      </c>
      <c r="O832" s="76">
        <f t="shared" si="75"/>
        <v>0</v>
      </c>
      <c r="P832" s="77">
        <f>IF(L832="nio",0,IF(L832&gt;0,VLOOKUP(H832,'3-Productie normen'!A:J,VLOOKUP(L832,'3-Productie normen'!$B$33:$C$38,2,FALSE),FALSE)))/VLOOKUP(B832,'2-Kosten per locatie'!$A$12:$C$27,3,FALSE)</f>
        <v>0</v>
      </c>
      <c r="Q832" s="77">
        <f t="shared" si="76"/>
        <v>0</v>
      </c>
      <c r="R832" s="78" t="str">
        <f>VLOOKUP(H832,'3-Productie normen'!A:L,12,FALSE)</f>
        <v>V</v>
      </c>
      <c r="S832" s="78"/>
      <c r="U832" s="41">
        <f t="shared" si="77"/>
        <v>1480</v>
      </c>
    </row>
    <row r="833" spans="1:21" ht="14.1" customHeight="1">
      <c r="A833" s="54">
        <f t="shared" si="72"/>
        <v>833</v>
      </c>
      <c r="B833" s="72" t="s">
        <v>573</v>
      </c>
      <c r="C833" s="72"/>
      <c r="D833" s="415" t="s">
        <v>574</v>
      </c>
      <c r="E833" s="415" t="s">
        <v>237</v>
      </c>
      <c r="F833" s="86" t="s">
        <v>355</v>
      </c>
      <c r="G833" s="86" t="s">
        <v>270</v>
      </c>
      <c r="H833" s="86" t="s">
        <v>170</v>
      </c>
      <c r="I833" s="86" t="s">
        <v>442</v>
      </c>
      <c r="J833" s="86">
        <v>18.37</v>
      </c>
      <c r="K833" s="373">
        <f t="shared" si="73"/>
        <v>200</v>
      </c>
      <c r="L833" s="75">
        <v>200</v>
      </c>
      <c r="M833" s="75"/>
      <c r="N833" s="76" t="e">
        <f t="shared" si="74"/>
        <v>#DIV/0!</v>
      </c>
      <c r="O833" s="76">
        <f t="shared" si="75"/>
        <v>0</v>
      </c>
      <c r="P833" s="77">
        <f>IF(L833="nio",0,IF(L833&gt;0,VLOOKUP(H833,'3-Productie normen'!A:J,VLOOKUP(L833,'3-Productie normen'!$B$33:$C$38,2,FALSE),FALSE)))/VLOOKUP(B833,'2-Kosten per locatie'!$A$12:$C$27,3,FALSE)</f>
        <v>0</v>
      </c>
      <c r="Q833" s="77">
        <f t="shared" si="76"/>
        <v>0</v>
      </c>
      <c r="R833" s="78" t="str">
        <f>VLOOKUP(H833,'3-Productie normen'!A:L,12,FALSE)</f>
        <v>V</v>
      </c>
      <c r="S833" s="78"/>
      <c r="U833" s="41">
        <f t="shared" si="77"/>
        <v>3674</v>
      </c>
    </row>
    <row r="834" spans="1:21" ht="14.1" customHeight="1">
      <c r="A834" s="54">
        <f t="shared" si="72"/>
        <v>834</v>
      </c>
      <c r="B834" s="72" t="s">
        <v>573</v>
      </c>
      <c r="C834" s="72"/>
      <c r="D834" s="415" t="s">
        <v>574</v>
      </c>
      <c r="E834" s="415" t="s">
        <v>89</v>
      </c>
      <c r="F834" s="86" t="s">
        <v>317</v>
      </c>
      <c r="G834" s="86" t="s">
        <v>247</v>
      </c>
      <c r="H834" s="86" t="s">
        <v>247</v>
      </c>
      <c r="I834" s="86" t="s">
        <v>457</v>
      </c>
      <c r="J834" s="86">
        <v>109.25</v>
      </c>
      <c r="K834" s="373">
        <f t="shared" si="73"/>
        <v>200</v>
      </c>
      <c r="L834" s="75">
        <v>200</v>
      </c>
      <c r="M834" s="75"/>
      <c r="N834" s="76" t="e">
        <f t="shared" si="74"/>
        <v>#DIV/0!</v>
      </c>
      <c r="O834" s="76">
        <f t="shared" si="75"/>
        <v>0</v>
      </c>
      <c r="P834" s="77">
        <f>IF(L834="nio",0,IF(L834&gt;0,VLOOKUP(H834,'3-Productie normen'!A:J,VLOOKUP(L834,'3-Productie normen'!$B$33:$C$38,2,FALSE),FALSE)))/VLOOKUP(B834,'2-Kosten per locatie'!$A$12:$C$27,3,FALSE)</f>
        <v>0</v>
      </c>
      <c r="Q834" s="77">
        <f t="shared" si="76"/>
        <v>0</v>
      </c>
      <c r="R834" s="78" t="str">
        <f>VLOOKUP(H834,'3-Productie normen'!A:L,12,FALSE)</f>
        <v>V</v>
      </c>
      <c r="S834" s="78"/>
      <c r="U834" s="41">
        <f t="shared" si="77"/>
        <v>21850</v>
      </c>
    </row>
    <row r="835" spans="1:21" ht="14.1" customHeight="1">
      <c r="A835" s="54">
        <f t="shared" ref="A835:A854" si="78">A834+1</f>
        <v>835</v>
      </c>
      <c r="B835" s="72" t="s">
        <v>573</v>
      </c>
      <c r="C835" s="72"/>
      <c r="D835" s="415" t="s">
        <v>574</v>
      </c>
      <c r="E835" s="415" t="s">
        <v>237</v>
      </c>
      <c r="F835" s="86" t="s">
        <v>298</v>
      </c>
      <c r="G835" s="86" t="s">
        <v>247</v>
      </c>
      <c r="H835" s="86" t="s">
        <v>247</v>
      </c>
      <c r="I835" s="86" t="s">
        <v>576</v>
      </c>
      <c r="J835" s="86">
        <v>19.38</v>
      </c>
      <c r="K835" s="373">
        <f t="shared" si="73"/>
        <v>200</v>
      </c>
      <c r="L835" s="75">
        <v>200</v>
      </c>
      <c r="M835" s="75"/>
      <c r="N835" s="76" t="e">
        <f t="shared" si="74"/>
        <v>#DIV/0!</v>
      </c>
      <c r="O835" s="76">
        <f t="shared" si="75"/>
        <v>0</v>
      </c>
      <c r="P835" s="77">
        <f>IF(L835="nio",0,IF(L835&gt;0,VLOOKUP(H835,'3-Productie normen'!A:J,VLOOKUP(L835,'3-Productie normen'!$B$33:$C$38,2,FALSE),FALSE)))/VLOOKUP(B835,'2-Kosten per locatie'!$A$12:$C$27,3,FALSE)</f>
        <v>0</v>
      </c>
      <c r="Q835" s="77">
        <f t="shared" si="76"/>
        <v>0</v>
      </c>
      <c r="R835" s="78" t="str">
        <f>VLOOKUP(H835,'3-Productie normen'!A:L,12,FALSE)</f>
        <v>V</v>
      </c>
      <c r="S835" s="78"/>
      <c r="U835" s="41">
        <f t="shared" si="77"/>
        <v>3876</v>
      </c>
    </row>
    <row r="836" spans="1:21" ht="14.1" customHeight="1">
      <c r="A836" s="54">
        <f t="shared" si="78"/>
        <v>836</v>
      </c>
      <c r="B836" s="72" t="s">
        <v>573</v>
      </c>
      <c r="C836" s="72"/>
      <c r="D836" s="415" t="s">
        <v>574</v>
      </c>
      <c r="E836" s="415" t="s">
        <v>237</v>
      </c>
      <c r="F836" s="86" t="s">
        <v>299</v>
      </c>
      <c r="G836" s="86" t="s">
        <v>247</v>
      </c>
      <c r="H836" s="86" t="s">
        <v>247</v>
      </c>
      <c r="I836" s="86" t="s">
        <v>576</v>
      </c>
      <c r="J836" s="86">
        <v>5.07</v>
      </c>
      <c r="K836" s="373">
        <f t="shared" si="73"/>
        <v>200</v>
      </c>
      <c r="L836" s="75">
        <v>200</v>
      </c>
      <c r="M836" s="75"/>
      <c r="N836" s="76" t="e">
        <f t="shared" si="74"/>
        <v>#DIV/0!</v>
      </c>
      <c r="O836" s="76">
        <f t="shared" si="75"/>
        <v>0</v>
      </c>
      <c r="P836" s="77">
        <f>IF(L836="nio",0,IF(L836&gt;0,VLOOKUP(H836,'3-Productie normen'!A:J,VLOOKUP(L836,'3-Productie normen'!$B$33:$C$38,2,FALSE),FALSE)))/VLOOKUP(B836,'2-Kosten per locatie'!$A$12:$C$27,3,FALSE)</f>
        <v>0</v>
      </c>
      <c r="Q836" s="77">
        <f t="shared" si="76"/>
        <v>0</v>
      </c>
      <c r="R836" s="78" t="str">
        <f>VLOOKUP(H836,'3-Productie normen'!A:L,12,FALSE)</f>
        <v>V</v>
      </c>
      <c r="S836" s="78"/>
      <c r="U836" s="41">
        <f t="shared" si="77"/>
        <v>1014</v>
      </c>
    </row>
    <row r="837" spans="1:21" ht="14.1" customHeight="1">
      <c r="A837" s="54">
        <f t="shared" si="78"/>
        <v>837</v>
      </c>
      <c r="B837" s="72" t="s">
        <v>573</v>
      </c>
      <c r="C837" s="72"/>
      <c r="D837" s="415" t="s">
        <v>574</v>
      </c>
      <c r="E837" s="415" t="s">
        <v>89</v>
      </c>
      <c r="F837" s="86" t="s">
        <v>435</v>
      </c>
      <c r="G837" s="86" t="s">
        <v>585</v>
      </c>
      <c r="H837" s="330" t="s">
        <v>98</v>
      </c>
      <c r="I837" s="86" t="s">
        <v>576</v>
      </c>
      <c r="J837" s="86">
        <v>7.5</v>
      </c>
      <c r="K837" s="373">
        <f t="shared" si="73"/>
        <v>0</v>
      </c>
      <c r="L837" s="75" t="s">
        <v>98</v>
      </c>
      <c r="M837" s="75"/>
      <c r="N837" s="76">
        <f t="shared" si="74"/>
        <v>0</v>
      </c>
      <c r="O837" s="76">
        <f t="shared" si="75"/>
        <v>0</v>
      </c>
      <c r="P837" s="77">
        <f>IF(L837="nio",0,IF(L837&gt;0,VLOOKUP(H837,'3-Productie normen'!A:J,VLOOKUP(L837,'3-Productie normen'!$B$33:$C$38,2,FALSE),FALSE)))/VLOOKUP(B837,'2-Kosten per locatie'!$A$12:$C$27,3,FALSE)</f>
        <v>0</v>
      </c>
      <c r="Q837" s="77">
        <f t="shared" si="76"/>
        <v>0</v>
      </c>
      <c r="R837" s="78">
        <f>VLOOKUP(H837,'3-Productie normen'!A:L,12,FALSE)</f>
        <v>0</v>
      </c>
      <c r="S837" s="78"/>
      <c r="U837" s="41">
        <f t="shared" si="77"/>
        <v>0</v>
      </c>
    </row>
    <row r="838" spans="1:21" ht="14.1" customHeight="1">
      <c r="A838" s="54">
        <f t="shared" si="78"/>
        <v>838</v>
      </c>
      <c r="B838" s="72" t="s">
        <v>573</v>
      </c>
      <c r="C838" s="72"/>
      <c r="D838" s="415" t="s">
        <v>574</v>
      </c>
      <c r="E838" s="415" t="s">
        <v>89</v>
      </c>
      <c r="F838" s="86" t="s">
        <v>318</v>
      </c>
      <c r="G838" s="86" t="s">
        <v>585</v>
      </c>
      <c r="H838" s="330" t="s">
        <v>98</v>
      </c>
      <c r="I838" s="86" t="s">
        <v>576</v>
      </c>
      <c r="J838" s="86">
        <v>6.81</v>
      </c>
      <c r="K838" s="373">
        <f t="shared" si="73"/>
        <v>0</v>
      </c>
      <c r="L838" s="75" t="s">
        <v>98</v>
      </c>
      <c r="M838" s="75"/>
      <c r="N838" s="76">
        <f t="shared" si="74"/>
        <v>0</v>
      </c>
      <c r="O838" s="76">
        <f t="shared" si="75"/>
        <v>0</v>
      </c>
      <c r="P838" s="77">
        <f>IF(L838="nio",0,IF(L838&gt;0,VLOOKUP(H838,'3-Productie normen'!A:J,VLOOKUP(L838,'3-Productie normen'!$B$33:$C$38,2,FALSE),FALSE)))/VLOOKUP(B838,'2-Kosten per locatie'!$A$12:$C$27,3,FALSE)</f>
        <v>0</v>
      </c>
      <c r="Q838" s="77">
        <f t="shared" si="76"/>
        <v>0</v>
      </c>
      <c r="R838" s="78">
        <f>VLOOKUP(H838,'3-Productie normen'!A:L,12,FALSE)</f>
        <v>0</v>
      </c>
      <c r="S838" s="78"/>
      <c r="U838" s="41">
        <f t="shared" si="77"/>
        <v>0</v>
      </c>
    </row>
    <row r="839" spans="1:21" ht="14.1" customHeight="1">
      <c r="A839" s="54">
        <f t="shared" si="78"/>
        <v>839</v>
      </c>
      <c r="B839" s="72" t="s">
        <v>573</v>
      </c>
      <c r="C839" s="72"/>
      <c r="D839" s="415" t="s">
        <v>574</v>
      </c>
      <c r="E839" s="415" t="s">
        <v>89</v>
      </c>
      <c r="F839" s="86" t="s">
        <v>322</v>
      </c>
      <c r="G839" s="86" t="s">
        <v>585</v>
      </c>
      <c r="H839" s="330" t="s">
        <v>98</v>
      </c>
      <c r="I839" s="86" t="s">
        <v>576</v>
      </c>
      <c r="J839" s="86">
        <v>2.13</v>
      </c>
      <c r="K839" s="373">
        <f t="shared" si="73"/>
        <v>0</v>
      </c>
      <c r="L839" s="75" t="s">
        <v>98</v>
      </c>
      <c r="M839" s="75"/>
      <c r="N839" s="76">
        <f t="shared" si="74"/>
        <v>0</v>
      </c>
      <c r="O839" s="76">
        <f t="shared" si="75"/>
        <v>0</v>
      </c>
      <c r="P839" s="77">
        <f>IF(L839="nio",0,IF(L839&gt;0,VLOOKUP(H839,'3-Productie normen'!A:J,VLOOKUP(L839,'3-Productie normen'!$B$33:$C$38,2,FALSE),FALSE)))/VLOOKUP(B839,'2-Kosten per locatie'!$A$12:$C$27,3,FALSE)</f>
        <v>0</v>
      </c>
      <c r="Q839" s="77">
        <f t="shared" si="76"/>
        <v>0</v>
      </c>
      <c r="R839" s="78">
        <f>VLOOKUP(H839,'3-Productie normen'!A:L,12,FALSE)</f>
        <v>0</v>
      </c>
      <c r="S839" s="78"/>
      <c r="U839" s="41">
        <f t="shared" si="77"/>
        <v>0</v>
      </c>
    </row>
    <row r="840" spans="1:21" ht="14.1" customHeight="1">
      <c r="A840" s="54">
        <f t="shared" si="78"/>
        <v>840</v>
      </c>
      <c r="B840" s="72" t="s">
        <v>573</v>
      </c>
      <c r="C840" s="72"/>
      <c r="D840" s="415" t="s">
        <v>574</v>
      </c>
      <c r="E840" s="415" t="s">
        <v>237</v>
      </c>
      <c r="F840" s="86" t="s">
        <v>283</v>
      </c>
      <c r="G840" s="86" t="s">
        <v>585</v>
      </c>
      <c r="H840" s="330" t="s">
        <v>98</v>
      </c>
      <c r="I840" s="86" t="s">
        <v>576</v>
      </c>
      <c r="J840" s="86">
        <v>4.67</v>
      </c>
      <c r="K840" s="373">
        <f t="shared" si="73"/>
        <v>0</v>
      </c>
      <c r="L840" s="75" t="s">
        <v>98</v>
      </c>
      <c r="M840" s="75"/>
      <c r="N840" s="76">
        <f t="shared" si="74"/>
        <v>0</v>
      </c>
      <c r="O840" s="76">
        <f t="shared" si="75"/>
        <v>0</v>
      </c>
      <c r="P840" s="77">
        <f>IF(L840="nio",0,IF(L840&gt;0,VLOOKUP(H840,'3-Productie normen'!A:J,VLOOKUP(L840,'3-Productie normen'!$B$33:$C$38,2,FALSE),FALSE)))/VLOOKUP(B840,'2-Kosten per locatie'!$A$12:$C$27,3,FALSE)</f>
        <v>0</v>
      </c>
      <c r="Q840" s="77">
        <f t="shared" si="76"/>
        <v>0</v>
      </c>
      <c r="R840" s="78">
        <f>VLOOKUP(H840,'3-Productie normen'!A:L,12,FALSE)</f>
        <v>0</v>
      </c>
      <c r="S840" s="78"/>
      <c r="U840" s="41">
        <f t="shared" si="77"/>
        <v>0</v>
      </c>
    </row>
    <row r="841" spans="1:21" ht="14.1" customHeight="1">
      <c r="A841" s="54">
        <f t="shared" si="78"/>
        <v>841</v>
      </c>
      <c r="B841" s="72" t="s">
        <v>573</v>
      </c>
      <c r="C841" s="72"/>
      <c r="D841" s="415" t="s">
        <v>574</v>
      </c>
      <c r="E841" s="415" t="s">
        <v>89</v>
      </c>
      <c r="F841" s="86" t="s">
        <v>330</v>
      </c>
      <c r="G841" s="86" t="s">
        <v>586</v>
      </c>
      <c r="H841" s="86" t="s">
        <v>235</v>
      </c>
      <c r="I841" s="86" t="s">
        <v>457</v>
      </c>
      <c r="J841" s="86">
        <v>16.100000000000001</v>
      </c>
      <c r="K841" s="373">
        <f t="shared" si="73"/>
        <v>200</v>
      </c>
      <c r="L841" s="75">
        <v>200</v>
      </c>
      <c r="M841" s="75"/>
      <c r="N841" s="76" t="e">
        <f t="shared" si="74"/>
        <v>#DIV/0!</v>
      </c>
      <c r="O841" s="76">
        <f t="shared" si="75"/>
        <v>0</v>
      </c>
      <c r="P841" s="77">
        <f>IF(L841="nio",0,IF(L841&gt;0,VLOOKUP(H841,'3-Productie normen'!A:J,VLOOKUP(L841,'3-Productie normen'!$B$33:$C$38,2,FALSE),FALSE)))/VLOOKUP(B841,'2-Kosten per locatie'!$A$12:$C$27,3,FALSE)</f>
        <v>0</v>
      </c>
      <c r="Q841" s="77">
        <f t="shared" si="76"/>
        <v>0</v>
      </c>
      <c r="R841" s="78" t="str">
        <f>VLOOKUP(H841,'3-Productie normen'!A:L,12,FALSE)</f>
        <v>L</v>
      </c>
      <c r="S841" s="78"/>
      <c r="U841" s="41">
        <f t="shared" si="77"/>
        <v>3220.0000000000005</v>
      </c>
    </row>
    <row r="842" spans="1:21" ht="14.1" customHeight="1">
      <c r="A842" s="54">
        <f t="shared" si="78"/>
        <v>842</v>
      </c>
      <c r="B842" s="72" t="s">
        <v>573</v>
      </c>
      <c r="C842" s="72"/>
      <c r="D842" s="415" t="s">
        <v>574</v>
      </c>
      <c r="E842" s="415" t="s">
        <v>89</v>
      </c>
      <c r="F842" s="86" t="s">
        <v>309</v>
      </c>
      <c r="G842" s="86" t="s">
        <v>587</v>
      </c>
      <c r="H842" s="86" t="s">
        <v>17</v>
      </c>
      <c r="I842" s="86" t="s">
        <v>442</v>
      </c>
      <c r="J842" s="86">
        <v>5.54</v>
      </c>
      <c r="K842" s="373">
        <f t="shared" ref="K842:K854" si="79">SUM(L842:M842)</f>
        <v>200</v>
      </c>
      <c r="L842" s="75">
        <v>200</v>
      </c>
      <c r="M842" s="75"/>
      <c r="N842" s="76" t="e">
        <f t="shared" ref="N842:N854" si="80">IF(L842="nio",0,IF(L842&gt;0,L842*J842/P842,0))</f>
        <v>#DIV/0!</v>
      </c>
      <c r="O842" s="76">
        <f t="shared" ref="O842:O854" si="81">IF(M842&gt;0,M842*J842/Q842,0)</f>
        <v>0</v>
      </c>
      <c r="P842" s="77">
        <f>IF(L842="nio",0,IF(L842&gt;0,VLOOKUP(H842,'3-Productie normen'!A:J,VLOOKUP(L842,'3-Productie normen'!$B$33:$C$38,2,FALSE),FALSE)))/VLOOKUP(B842,'2-Kosten per locatie'!$A$12:$C$27,3,FALSE)</f>
        <v>0</v>
      </c>
      <c r="Q842" s="77">
        <f t="shared" ref="Q842:Q854" si="82">IF(M842&gt;0,P842*$Q$8,0)</f>
        <v>0</v>
      </c>
      <c r="R842" s="78" t="str">
        <f>VLOOKUP(H842,'3-Productie normen'!A:L,12,FALSE)</f>
        <v>V</v>
      </c>
      <c r="S842" s="78"/>
      <c r="U842" s="41">
        <f t="shared" ref="U842:U854" si="83">K842*J842</f>
        <v>1108</v>
      </c>
    </row>
    <row r="843" spans="1:21" ht="14.1" customHeight="1">
      <c r="A843" s="54">
        <f t="shared" si="78"/>
        <v>843</v>
      </c>
      <c r="B843" s="72" t="s">
        <v>573</v>
      </c>
      <c r="C843" s="72"/>
      <c r="D843" s="415" t="s">
        <v>574</v>
      </c>
      <c r="E843" s="415" t="s">
        <v>89</v>
      </c>
      <c r="F843" s="86" t="s">
        <v>313</v>
      </c>
      <c r="G843" s="86" t="s">
        <v>587</v>
      </c>
      <c r="H843" s="86" t="s">
        <v>17</v>
      </c>
      <c r="I843" s="86" t="s">
        <v>442</v>
      </c>
      <c r="J843" s="86">
        <v>6.54</v>
      </c>
      <c r="K843" s="373">
        <f t="shared" si="79"/>
        <v>200</v>
      </c>
      <c r="L843" s="75">
        <v>200</v>
      </c>
      <c r="M843" s="75"/>
      <c r="N843" s="76" t="e">
        <f t="shared" si="80"/>
        <v>#DIV/0!</v>
      </c>
      <c r="O843" s="76">
        <f t="shared" si="81"/>
        <v>0</v>
      </c>
      <c r="P843" s="77">
        <f>IF(L843="nio",0,IF(L843&gt;0,VLOOKUP(H843,'3-Productie normen'!A:J,VLOOKUP(L843,'3-Productie normen'!$B$33:$C$38,2,FALSE),FALSE)))/VLOOKUP(B843,'2-Kosten per locatie'!$A$12:$C$27,3,FALSE)</f>
        <v>0</v>
      </c>
      <c r="Q843" s="77">
        <f t="shared" si="82"/>
        <v>0</v>
      </c>
      <c r="R843" s="78" t="str">
        <f>VLOOKUP(H843,'3-Productie normen'!A:L,12,FALSE)</f>
        <v>V</v>
      </c>
      <c r="S843" s="78"/>
      <c r="U843" s="41">
        <f t="shared" si="83"/>
        <v>1308</v>
      </c>
    </row>
    <row r="844" spans="1:21" ht="14.1" customHeight="1">
      <c r="A844" s="54">
        <f t="shared" si="78"/>
        <v>844</v>
      </c>
      <c r="B844" s="72" t="s">
        <v>573</v>
      </c>
      <c r="C844" s="72"/>
      <c r="D844" s="415" t="s">
        <v>574</v>
      </c>
      <c r="E844" s="415" t="s">
        <v>89</v>
      </c>
      <c r="F844" s="86" t="s">
        <v>325</v>
      </c>
      <c r="G844" s="86" t="s">
        <v>587</v>
      </c>
      <c r="H844" s="86" t="s">
        <v>17</v>
      </c>
      <c r="I844" s="86" t="s">
        <v>442</v>
      </c>
      <c r="J844" s="86">
        <v>0.81</v>
      </c>
      <c r="K844" s="373">
        <f t="shared" si="79"/>
        <v>200</v>
      </c>
      <c r="L844" s="75">
        <v>200</v>
      </c>
      <c r="M844" s="75"/>
      <c r="N844" s="76" t="e">
        <f t="shared" si="80"/>
        <v>#DIV/0!</v>
      </c>
      <c r="O844" s="76">
        <f t="shared" si="81"/>
        <v>0</v>
      </c>
      <c r="P844" s="77">
        <f>IF(L844="nio",0,IF(L844&gt;0,VLOOKUP(H844,'3-Productie normen'!A:J,VLOOKUP(L844,'3-Productie normen'!$B$33:$C$38,2,FALSE),FALSE)))/VLOOKUP(B844,'2-Kosten per locatie'!$A$12:$C$27,3,FALSE)</f>
        <v>0</v>
      </c>
      <c r="Q844" s="77">
        <f t="shared" si="82"/>
        <v>0</v>
      </c>
      <c r="R844" s="78" t="str">
        <f>VLOOKUP(H844,'3-Productie normen'!A:L,12,FALSE)</f>
        <v>V</v>
      </c>
      <c r="S844" s="78"/>
      <c r="U844" s="41">
        <f t="shared" si="83"/>
        <v>162</v>
      </c>
    </row>
    <row r="845" spans="1:21" ht="14.1" customHeight="1">
      <c r="A845" s="54">
        <f t="shared" si="78"/>
        <v>845</v>
      </c>
      <c r="B845" s="72" t="s">
        <v>573</v>
      </c>
      <c r="C845" s="72"/>
      <c r="D845" s="415" t="s">
        <v>574</v>
      </c>
      <c r="E845" s="415" t="s">
        <v>89</v>
      </c>
      <c r="F845" s="86" t="s">
        <v>328</v>
      </c>
      <c r="G845" s="86" t="s">
        <v>587</v>
      </c>
      <c r="H845" s="86" t="s">
        <v>17</v>
      </c>
      <c r="I845" s="86" t="s">
        <v>442</v>
      </c>
      <c r="J845" s="86">
        <v>0.81</v>
      </c>
      <c r="K845" s="373">
        <f t="shared" si="79"/>
        <v>200</v>
      </c>
      <c r="L845" s="75">
        <v>200</v>
      </c>
      <c r="M845" s="75"/>
      <c r="N845" s="76" t="e">
        <f t="shared" si="80"/>
        <v>#DIV/0!</v>
      </c>
      <c r="O845" s="76">
        <f t="shared" si="81"/>
        <v>0</v>
      </c>
      <c r="P845" s="77">
        <f>IF(L845="nio",0,IF(L845&gt;0,VLOOKUP(H845,'3-Productie normen'!A:J,VLOOKUP(L845,'3-Productie normen'!$B$33:$C$38,2,FALSE),FALSE)))/VLOOKUP(B845,'2-Kosten per locatie'!$A$12:$C$27,3,FALSE)</f>
        <v>0</v>
      </c>
      <c r="Q845" s="77">
        <f t="shared" si="82"/>
        <v>0</v>
      </c>
      <c r="R845" s="78" t="str">
        <f>VLOOKUP(H845,'3-Productie normen'!A:L,12,FALSE)</f>
        <v>V</v>
      </c>
      <c r="S845" s="78"/>
      <c r="U845" s="41">
        <f t="shared" si="83"/>
        <v>162</v>
      </c>
    </row>
    <row r="846" spans="1:21" ht="14.1" customHeight="1">
      <c r="A846" s="54">
        <f t="shared" si="78"/>
        <v>846</v>
      </c>
      <c r="B846" s="72" t="s">
        <v>573</v>
      </c>
      <c r="C846" s="72"/>
      <c r="D846" s="415" t="s">
        <v>574</v>
      </c>
      <c r="E846" s="415" t="s">
        <v>237</v>
      </c>
      <c r="F846" s="86" t="s">
        <v>291</v>
      </c>
      <c r="G846" s="86" t="s">
        <v>587</v>
      </c>
      <c r="H846" s="86" t="s">
        <v>17</v>
      </c>
      <c r="I846" s="86" t="s">
        <v>442</v>
      </c>
      <c r="J846" s="86">
        <v>16.79</v>
      </c>
      <c r="K846" s="373">
        <f t="shared" si="79"/>
        <v>200</v>
      </c>
      <c r="L846" s="75">
        <v>200</v>
      </c>
      <c r="M846" s="75"/>
      <c r="N846" s="76" t="e">
        <f t="shared" si="80"/>
        <v>#DIV/0!</v>
      </c>
      <c r="O846" s="76">
        <f t="shared" si="81"/>
        <v>0</v>
      </c>
      <c r="P846" s="77">
        <f>IF(L846="nio",0,IF(L846&gt;0,VLOOKUP(H846,'3-Productie normen'!A:J,VLOOKUP(L846,'3-Productie normen'!$B$33:$C$38,2,FALSE),FALSE)))/VLOOKUP(B846,'2-Kosten per locatie'!$A$12:$C$27,3,FALSE)</f>
        <v>0</v>
      </c>
      <c r="Q846" s="77">
        <f t="shared" si="82"/>
        <v>0</v>
      </c>
      <c r="R846" s="78" t="str">
        <f>VLOOKUP(H846,'3-Productie normen'!A:L,12,FALSE)</f>
        <v>V</v>
      </c>
      <c r="S846" s="78"/>
      <c r="U846" s="41">
        <f t="shared" si="83"/>
        <v>3358</v>
      </c>
    </row>
    <row r="847" spans="1:21" ht="14.1" customHeight="1">
      <c r="A847" s="54">
        <f t="shared" si="78"/>
        <v>847</v>
      </c>
      <c r="B847" s="72" t="s">
        <v>573</v>
      </c>
      <c r="C847" s="72"/>
      <c r="D847" s="415" t="s">
        <v>574</v>
      </c>
      <c r="E847" s="415" t="s">
        <v>237</v>
      </c>
      <c r="F847" s="86" t="s">
        <v>292</v>
      </c>
      <c r="G847" s="86" t="s">
        <v>587</v>
      </c>
      <c r="H847" s="86" t="s">
        <v>17</v>
      </c>
      <c r="I847" s="86" t="s">
        <v>442</v>
      </c>
      <c r="J847" s="86">
        <v>16.79</v>
      </c>
      <c r="K847" s="373">
        <f t="shared" si="79"/>
        <v>200</v>
      </c>
      <c r="L847" s="75">
        <v>200</v>
      </c>
      <c r="M847" s="75"/>
      <c r="N847" s="76" t="e">
        <f t="shared" si="80"/>
        <v>#DIV/0!</v>
      </c>
      <c r="O847" s="76">
        <f t="shared" si="81"/>
        <v>0</v>
      </c>
      <c r="P847" s="77">
        <f>IF(L847="nio",0,IF(L847&gt;0,VLOOKUP(H847,'3-Productie normen'!A:J,VLOOKUP(L847,'3-Productie normen'!$B$33:$C$38,2,FALSE),FALSE)))/VLOOKUP(B847,'2-Kosten per locatie'!$A$12:$C$27,3,FALSE)</f>
        <v>0</v>
      </c>
      <c r="Q847" s="77">
        <f t="shared" si="82"/>
        <v>0</v>
      </c>
      <c r="R847" s="78" t="str">
        <f>VLOOKUP(H847,'3-Productie normen'!A:L,12,FALSE)</f>
        <v>V</v>
      </c>
      <c r="S847" s="78"/>
      <c r="U847" s="41">
        <f t="shared" si="83"/>
        <v>3358</v>
      </c>
    </row>
    <row r="848" spans="1:21" ht="14.1" customHeight="1">
      <c r="A848" s="54">
        <f t="shared" si="78"/>
        <v>848</v>
      </c>
      <c r="B848" s="72" t="s">
        <v>573</v>
      </c>
      <c r="C848" s="72"/>
      <c r="D848" s="415" t="s">
        <v>574</v>
      </c>
      <c r="E848" s="415" t="s">
        <v>237</v>
      </c>
      <c r="F848" s="86" t="s">
        <v>300</v>
      </c>
      <c r="G848" s="86" t="s">
        <v>588</v>
      </c>
      <c r="H848" s="86" t="s">
        <v>17</v>
      </c>
      <c r="I848" s="86" t="s">
        <v>442</v>
      </c>
      <c r="J848" s="86">
        <v>2.2999999999999998</v>
      </c>
      <c r="K848" s="373">
        <f t="shared" si="79"/>
        <v>200</v>
      </c>
      <c r="L848" s="75">
        <v>200</v>
      </c>
      <c r="M848" s="75"/>
      <c r="N848" s="76" t="e">
        <f t="shared" si="80"/>
        <v>#DIV/0!</v>
      </c>
      <c r="O848" s="76">
        <f t="shared" si="81"/>
        <v>0</v>
      </c>
      <c r="P848" s="77">
        <f>IF(L848="nio",0,IF(L848&gt;0,VLOOKUP(H848,'3-Productie normen'!A:J,VLOOKUP(L848,'3-Productie normen'!$B$33:$C$38,2,FALSE),FALSE)))/VLOOKUP(B848,'2-Kosten per locatie'!$A$12:$C$27,3,FALSE)</f>
        <v>0</v>
      </c>
      <c r="Q848" s="77">
        <f t="shared" si="82"/>
        <v>0</v>
      </c>
      <c r="R848" s="78" t="str">
        <f>VLOOKUP(H848,'3-Productie normen'!A:L,12,FALSE)</f>
        <v>V</v>
      </c>
      <c r="S848" s="78"/>
      <c r="U848" s="41">
        <f t="shared" si="83"/>
        <v>459.99999999999994</v>
      </c>
    </row>
    <row r="849" spans="1:21" ht="14.1" customHeight="1">
      <c r="A849" s="54">
        <f t="shared" si="78"/>
        <v>849</v>
      </c>
      <c r="B849" s="72" t="s">
        <v>573</v>
      </c>
      <c r="C849" s="72"/>
      <c r="D849" s="415" t="s">
        <v>574</v>
      </c>
      <c r="E849" s="415" t="s">
        <v>237</v>
      </c>
      <c r="F849" s="86" t="s">
        <v>302</v>
      </c>
      <c r="G849" s="86" t="s">
        <v>259</v>
      </c>
      <c r="H849" s="86" t="s">
        <v>221</v>
      </c>
      <c r="I849" s="86" t="s">
        <v>515</v>
      </c>
      <c r="J849" s="86">
        <v>6.79</v>
      </c>
      <c r="K849" s="373">
        <f t="shared" si="79"/>
        <v>200</v>
      </c>
      <c r="L849" s="75">
        <v>200</v>
      </c>
      <c r="M849" s="75"/>
      <c r="N849" s="76" t="e">
        <f t="shared" si="80"/>
        <v>#DIV/0!</v>
      </c>
      <c r="O849" s="76">
        <f t="shared" si="81"/>
        <v>0</v>
      </c>
      <c r="P849" s="77">
        <f>IF(L849="nio",0,IF(L849&gt;0,VLOOKUP(H849,'3-Productie normen'!A:J,VLOOKUP(L849,'3-Productie normen'!$B$33:$C$38,2,FALSE),FALSE)))/VLOOKUP(B849,'2-Kosten per locatie'!$A$12:$C$27,3,FALSE)</f>
        <v>0</v>
      </c>
      <c r="Q849" s="77">
        <f t="shared" si="82"/>
        <v>0</v>
      </c>
      <c r="R849" s="78" t="str">
        <f>VLOOKUP(H849,'3-Productie normen'!A:L,12,FALSE)</f>
        <v>V</v>
      </c>
      <c r="S849" s="78"/>
      <c r="U849" s="41">
        <f t="shared" si="83"/>
        <v>1358</v>
      </c>
    </row>
    <row r="850" spans="1:21" ht="14.1" customHeight="1">
      <c r="A850" s="54">
        <f t="shared" si="78"/>
        <v>850</v>
      </c>
      <c r="B850" s="72" t="s">
        <v>573</v>
      </c>
      <c r="C850" s="72"/>
      <c r="D850" s="415" t="s">
        <v>574</v>
      </c>
      <c r="E850" s="415" t="s">
        <v>237</v>
      </c>
      <c r="F850" s="86" t="s">
        <v>303</v>
      </c>
      <c r="G850" s="86" t="s">
        <v>259</v>
      </c>
      <c r="H850" s="86" t="s">
        <v>221</v>
      </c>
      <c r="I850" s="86" t="s">
        <v>515</v>
      </c>
      <c r="J850" s="86">
        <v>6.79</v>
      </c>
      <c r="K850" s="373">
        <f t="shared" si="79"/>
        <v>200</v>
      </c>
      <c r="L850" s="75">
        <v>200</v>
      </c>
      <c r="M850" s="75"/>
      <c r="N850" s="76" t="e">
        <f t="shared" si="80"/>
        <v>#DIV/0!</v>
      </c>
      <c r="O850" s="76">
        <f t="shared" si="81"/>
        <v>0</v>
      </c>
      <c r="P850" s="77">
        <f>IF(L850="nio",0,IF(L850&gt;0,VLOOKUP(H850,'3-Productie normen'!A:J,VLOOKUP(L850,'3-Productie normen'!$B$33:$C$38,2,FALSE),FALSE)))/VLOOKUP(B850,'2-Kosten per locatie'!$A$12:$C$27,3,FALSE)</f>
        <v>0</v>
      </c>
      <c r="Q850" s="77">
        <f t="shared" si="82"/>
        <v>0</v>
      </c>
      <c r="R850" s="78" t="str">
        <f>VLOOKUP(H850,'3-Productie normen'!A:L,12,FALSE)</f>
        <v>V</v>
      </c>
      <c r="S850" s="78"/>
      <c r="U850" s="41">
        <f t="shared" si="83"/>
        <v>1358</v>
      </c>
    </row>
    <row r="851" spans="1:21" ht="14.1" customHeight="1">
      <c r="A851" s="54">
        <f t="shared" si="78"/>
        <v>851</v>
      </c>
      <c r="B851" s="72" t="s">
        <v>573</v>
      </c>
      <c r="C851" s="72"/>
      <c r="D851" s="415" t="s">
        <v>574</v>
      </c>
      <c r="E851" s="415" t="s">
        <v>237</v>
      </c>
      <c r="F851" s="86" t="s">
        <v>304</v>
      </c>
      <c r="G851" s="86" t="s">
        <v>259</v>
      </c>
      <c r="H851" s="86" t="s">
        <v>221</v>
      </c>
      <c r="I851" s="86" t="s">
        <v>515</v>
      </c>
      <c r="J851" s="86">
        <v>6.79</v>
      </c>
      <c r="K851" s="373">
        <f t="shared" si="79"/>
        <v>200</v>
      </c>
      <c r="L851" s="75">
        <v>200</v>
      </c>
      <c r="M851" s="75"/>
      <c r="N851" s="76" t="e">
        <f t="shared" si="80"/>
        <v>#DIV/0!</v>
      </c>
      <c r="O851" s="76">
        <f t="shared" si="81"/>
        <v>0</v>
      </c>
      <c r="P851" s="77">
        <f>IF(L851="nio",0,IF(L851&gt;0,VLOOKUP(H851,'3-Productie normen'!A:J,VLOOKUP(L851,'3-Productie normen'!$B$33:$C$38,2,FALSE),FALSE)))/VLOOKUP(B851,'2-Kosten per locatie'!$A$12:$C$27,3,FALSE)</f>
        <v>0</v>
      </c>
      <c r="Q851" s="77">
        <f t="shared" si="82"/>
        <v>0</v>
      </c>
      <c r="R851" s="78" t="str">
        <f>VLOOKUP(H851,'3-Productie normen'!A:L,12,FALSE)</f>
        <v>V</v>
      </c>
      <c r="S851" s="78"/>
      <c r="U851" s="41">
        <f t="shared" si="83"/>
        <v>1358</v>
      </c>
    </row>
    <row r="852" spans="1:21" ht="14.1" customHeight="1">
      <c r="A852" s="54">
        <f t="shared" si="78"/>
        <v>852</v>
      </c>
      <c r="B852" s="72" t="s">
        <v>573</v>
      </c>
      <c r="C852" s="72"/>
      <c r="D852" s="415" t="s">
        <v>574</v>
      </c>
      <c r="E852" s="415" t="s">
        <v>237</v>
      </c>
      <c r="F852" s="86" t="s">
        <v>305</v>
      </c>
      <c r="G852" s="86" t="s">
        <v>259</v>
      </c>
      <c r="H852" s="86" t="s">
        <v>221</v>
      </c>
      <c r="I852" s="86" t="s">
        <v>515</v>
      </c>
      <c r="J852" s="86">
        <v>6.79</v>
      </c>
      <c r="K852" s="373">
        <f t="shared" si="79"/>
        <v>200</v>
      </c>
      <c r="L852" s="75">
        <v>200</v>
      </c>
      <c r="M852" s="75"/>
      <c r="N852" s="76" t="e">
        <f t="shared" si="80"/>
        <v>#DIV/0!</v>
      </c>
      <c r="O852" s="76">
        <f t="shared" si="81"/>
        <v>0</v>
      </c>
      <c r="P852" s="77">
        <f>IF(L852="nio",0,IF(L852&gt;0,VLOOKUP(H852,'3-Productie normen'!A:J,VLOOKUP(L852,'3-Productie normen'!$B$33:$C$38,2,FALSE),FALSE)))/VLOOKUP(B852,'2-Kosten per locatie'!$A$12:$C$27,3,FALSE)</f>
        <v>0</v>
      </c>
      <c r="Q852" s="77">
        <f t="shared" si="82"/>
        <v>0</v>
      </c>
      <c r="R852" s="78" t="str">
        <f>VLOOKUP(H852,'3-Productie normen'!A:L,12,FALSE)</f>
        <v>V</v>
      </c>
      <c r="S852" s="78"/>
      <c r="U852" s="41">
        <f t="shared" si="83"/>
        <v>1358</v>
      </c>
    </row>
    <row r="853" spans="1:21" ht="14.1" customHeight="1">
      <c r="A853" s="54">
        <f t="shared" si="78"/>
        <v>853</v>
      </c>
      <c r="B853" s="72" t="s">
        <v>573</v>
      </c>
      <c r="C853" s="72"/>
      <c r="D853" s="415" t="s">
        <v>574</v>
      </c>
      <c r="E853" s="415" t="s">
        <v>89</v>
      </c>
      <c r="F853" s="86" t="s">
        <v>437</v>
      </c>
      <c r="G853" s="86" t="s">
        <v>266</v>
      </c>
      <c r="H853" s="86" t="s">
        <v>98</v>
      </c>
      <c r="I853" s="86" t="s">
        <v>576</v>
      </c>
      <c r="J853" s="86">
        <v>1.6</v>
      </c>
      <c r="K853" s="373">
        <f t="shared" si="79"/>
        <v>0</v>
      </c>
      <c r="L853" s="75" t="s">
        <v>98</v>
      </c>
      <c r="M853" s="75"/>
      <c r="N853" s="76">
        <f t="shared" si="80"/>
        <v>0</v>
      </c>
      <c r="O853" s="76">
        <f t="shared" si="81"/>
        <v>0</v>
      </c>
      <c r="P853" s="77">
        <f>IF(L853="nio",0,IF(L853&gt;0,VLOOKUP(H853,'3-Productie normen'!A:J,VLOOKUP(L853,'3-Productie normen'!$B$33:$C$38,2,FALSE),FALSE)))/VLOOKUP(B853,'2-Kosten per locatie'!$A$12:$C$27,3,FALSE)</f>
        <v>0</v>
      </c>
      <c r="Q853" s="77">
        <f t="shared" si="82"/>
        <v>0</v>
      </c>
      <c r="R853" s="78">
        <f>VLOOKUP(H853,'3-Productie normen'!A:L,12,FALSE)</f>
        <v>0</v>
      </c>
      <c r="S853" s="78"/>
      <c r="U853" s="41">
        <f t="shared" si="83"/>
        <v>0</v>
      </c>
    </row>
    <row r="854" spans="1:21" ht="14.1" customHeight="1">
      <c r="A854" s="54">
        <f t="shared" si="78"/>
        <v>854</v>
      </c>
      <c r="B854" s="72" t="s">
        <v>573</v>
      </c>
      <c r="C854" s="72"/>
      <c r="D854" s="415" t="s">
        <v>574</v>
      </c>
      <c r="E854" s="415" t="s">
        <v>237</v>
      </c>
      <c r="F854" s="86" t="s">
        <v>279</v>
      </c>
      <c r="G854" s="86" t="s">
        <v>266</v>
      </c>
      <c r="H854" s="86" t="s">
        <v>98</v>
      </c>
      <c r="I854" s="86" t="s">
        <v>576</v>
      </c>
      <c r="J854" s="86">
        <v>2.59</v>
      </c>
      <c r="K854" s="373">
        <f t="shared" si="79"/>
        <v>0</v>
      </c>
      <c r="L854" s="75" t="s">
        <v>98</v>
      </c>
      <c r="M854" s="75"/>
      <c r="N854" s="76">
        <f t="shared" si="80"/>
        <v>0</v>
      </c>
      <c r="O854" s="76">
        <f t="shared" si="81"/>
        <v>0</v>
      </c>
      <c r="P854" s="77">
        <f>IF(L854="nio",0,IF(L854&gt;0,VLOOKUP(H854,'3-Productie normen'!A:J,VLOOKUP(L854,'3-Productie normen'!$B$33:$C$38,2,FALSE),FALSE)))/VLOOKUP(B854,'2-Kosten per locatie'!$A$12:$C$27,3,FALSE)</f>
        <v>0</v>
      </c>
      <c r="Q854" s="77">
        <f t="shared" si="82"/>
        <v>0</v>
      </c>
      <c r="R854" s="78">
        <f>VLOOKUP(H854,'3-Productie normen'!A:L,12,FALSE)</f>
        <v>0</v>
      </c>
      <c r="S854" s="78"/>
      <c r="U854" s="41">
        <f t="shared" si="83"/>
        <v>0</v>
      </c>
    </row>
  </sheetData>
  <autoFilter ref="B9:U854" xr:uid="{00000000-0009-0000-0000-000004000000}"/>
  <mergeCells count="1">
    <mergeCell ref="Q6:Q7"/>
  </mergeCells>
  <phoneticPr fontId="10"/>
  <printOptions horizontalCentered="1" gridLinesSet="0"/>
  <pageMargins left="0.19685039370078741" right="0.19685039370078741" top="0.59055118110236227" bottom="0.78740157480314965" header="0.39370078740157483" footer="0.19685039370078741"/>
  <pageSetup paperSize="9" scale="41" fitToHeight="0" orientation="landscape" r:id="rId1"/>
  <headerFooter alignWithMargins="0">
    <oddFooter>&amp;L&amp;"Verdana,Standaard"&amp;F-&amp;A
Atir b.v. ©&amp;R&amp;"Verdana,Standaard"printversie &amp;D</oddFooter>
  </headerFooter>
  <rowBreaks count="7" manualBreakCount="7">
    <brk id="377" min="1" max="21" man="1"/>
    <brk id="427" min="1" max="21" man="1"/>
    <brk id="487" min="1" max="21" man="1"/>
    <brk id="536" min="1" max="21" man="1"/>
    <brk id="586" min="1" max="21" man="1"/>
    <brk id="637" min="1" max="21" man="1"/>
    <brk id="686" min="1"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H83"/>
  <sheetViews>
    <sheetView showGridLines="0" showZeros="0" showOutlineSymbols="0" zoomScaleNormal="100" zoomScaleSheetLayoutView="100" workbookViewId="0">
      <pane ySplit="9" topLeftCell="A10" activePane="bottomLeft" state="frozen"/>
      <selection activeCell="B1" sqref="B1"/>
      <selection pane="bottomLeft" activeCell="B1" sqref="B1"/>
    </sheetView>
  </sheetViews>
  <sheetFormatPr defaultColWidth="9.33203125" defaultRowHeight="13.2"/>
  <cols>
    <col min="1" max="1" width="45.5546875" style="3" customWidth="1"/>
    <col min="2" max="2" width="18.33203125" style="3" customWidth="1"/>
    <col min="3" max="3" width="18.44140625" style="3" customWidth="1"/>
    <col min="4" max="4" width="10.6640625" style="3" customWidth="1"/>
    <col min="5" max="5" width="11.109375" style="3" customWidth="1"/>
    <col min="6" max="6" width="2.109375" style="3" customWidth="1"/>
    <col min="7" max="7" width="7.88671875" style="3" customWidth="1"/>
    <col min="8" max="8" width="27" style="3" bestFit="1" customWidth="1"/>
    <col min="9" max="16384" width="9.33203125" style="3"/>
  </cols>
  <sheetData>
    <row r="1" spans="1:8">
      <c r="A1" s="287" t="s">
        <v>22</v>
      </c>
      <c r="B1" s="91"/>
      <c r="C1" s="2"/>
      <c r="D1" s="2"/>
      <c r="E1" s="2"/>
      <c r="F1" s="2"/>
      <c r="G1" s="2"/>
    </row>
    <row r="2" spans="1:8">
      <c r="A2" s="2"/>
      <c r="B2" s="2"/>
      <c r="C2" s="2"/>
      <c r="D2" s="2"/>
      <c r="E2" s="2"/>
      <c r="F2" s="2"/>
      <c r="G2" s="2"/>
    </row>
    <row r="3" spans="1:8" ht="15">
      <c r="A3" s="26" t="str">
        <f>'2-Kosten per locatie'!A3</f>
        <v>Naam opdrachtgever</v>
      </c>
      <c r="B3" s="52" t="str">
        <f>'2-Kosten per locatie'!B3</f>
        <v>Stichting Christelijk Onderwijs Haaglanden</v>
      </c>
      <c r="C3" s="2"/>
      <c r="D3" s="2"/>
      <c r="E3" s="334"/>
      <c r="F3" s="2"/>
      <c r="G3" s="2"/>
    </row>
    <row r="4" spans="1:8" ht="15">
      <c r="A4" s="26" t="str">
        <f>'2-Kosten per locatie'!A4</f>
        <v>Calculatie onderdeel</v>
      </c>
      <c r="B4" s="52" t="str">
        <f ca="1">MID(CELL("bestandsnaam",$C$9),SEARCH("]",CELL("bestandsnaam",$C$9),1)+1,256)</f>
        <v>5-Premies en opslagen</v>
      </c>
      <c r="C4" s="92"/>
      <c r="D4" s="93"/>
      <c r="E4" s="5"/>
      <c r="F4" s="5"/>
      <c r="G4" s="5"/>
    </row>
    <row r="5" spans="1:8" ht="15">
      <c r="A5" s="26" t="str">
        <f>'2-Kosten per locatie'!A5</f>
        <v>Gebouw/plaats</v>
      </c>
      <c r="B5" s="52" t="str">
        <f>'2-Kosten per locatie'!B5</f>
        <v>Den Haag</v>
      </c>
      <c r="C5" s="26"/>
      <c r="D5" s="10"/>
      <c r="E5" s="94"/>
      <c r="F5" s="6"/>
      <c r="G5" s="5"/>
    </row>
    <row r="6" spans="1:8" ht="15">
      <c r="A6" s="26" t="str">
        <f>'2-Kosten per locatie'!A6</f>
        <v>Referentie nummer</v>
      </c>
      <c r="B6" s="52" t="str">
        <f>'2-Kosten per locatie'!B6</f>
        <v>SCOH-EA-DK-RT-2023</v>
      </c>
      <c r="C6" s="56"/>
      <c r="D6" s="10"/>
      <c r="E6" s="340"/>
      <c r="F6" s="339"/>
      <c r="G6" s="341"/>
      <c r="H6" s="342"/>
    </row>
    <row r="7" spans="1:8" ht="15">
      <c r="A7" s="26" t="str">
        <f>'2-Kosten per locatie'!A7</f>
        <v>Naam dienstverlener</v>
      </c>
      <c r="B7" s="52">
        <f>'2-Kosten per locatie'!B7</f>
        <v>0</v>
      </c>
      <c r="C7" s="56"/>
      <c r="D7" s="10"/>
      <c r="E7" s="94"/>
      <c r="F7" s="6"/>
      <c r="G7" s="5"/>
    </row>
    <row r="8" spans="1:8" ht="15">
      <c r="A8" s="26" t="str">
        <f>'2-Kosten per locatie'!A8</f>
        <v>Prijspeil</v>
      </c>
      <c r="B8" s="407">
        <f>'2-Kosten per locatie'!B8</f>
        <v>45292</v>
      </c>
      <c r="C8" s="94"/>
      <c r="D8" s="94"/>
      <c r="E8" s="94"/>
      <c r="F8" s="6"/>
      <c r="G8" s="5"/>
    </row>
    <row r="9" spans="1:8" ht="15">
      <c r="A9" s="95"/>
      <c r="B9" s="94"/>
      <c r="C9" s="94"/>
      <c r="D9" s="94"/>
      <c r="E9" s="94"/>
      <c r="F9" s="6"/>
      <c r="G9" s="5"/>
    </row>
    <row r="10" spans="1:8" ht="17.399999999999999">
      <c r="A10" s="126" t="s">
        <v>4</v>
      </c>
      <c r="B10" s="127"/>
      <c r="C10" s="128"/>
      <c r="D10" s="94"/>
      <c r="E10" s="94"/>
      <c r="F10" s="6"/>
      <c r="G10" s="5"/>
    </row>
    <row r="11" spans="1:8">
      <c r="A11" s="96"/>
      <c r="B11" s="4"/>
      <c r="C11" s="4"/>
      <c r="D11" s="94"/>
      <c r="E11" s="94"/>
      <c r="F11" s="5"/>
      <c r="G11" s="5"/>
    </row>
    <row r="12" spans="1:8">
      <c r="A12" s="97"/>
      <c r="B12" s="81"/>
      <c r="C12" s="98" t="s">
        <v>35</v>
      </c>
      <c r="D12" s="94"/>
      <c r="E12" s="94"/>
      <c r="F12" s="6"/>
      <c r="G12" s="5"/>
    </row>
    <row r="13" spans="1:8">
      <c r="A13" s="99" t="s">
        <v>77</v>
      </c>
      <c r="B13" s="81"/>
      <c r="C13" s="288">
        <v>0</v>
      </c>
      <c r="D13" s="94"/>
      <c r="E13" s="94"/>
      <c r="F13" s="100"/>
      <c r="G13" s="5"/>
    </row>
    <row r="14" spans="1:8">
      <c r="A14" s="99" t="s">
        <v>164</v>
      </c>
      <c r="B14" s="81"/>
      <c r="C14" s="288">
        <v>0</v>
      </c>
      <c r="D14" s="94"/>
      <c r="E14" s="94"/>
      <c r="F14" s="100"/>
      <c r="G14" s="5"/>
    </row>
    <row r="15" spans="1:8">
      <c r="A15" s="99" t="s">
        <v>78</v>
      </c>
      <c r="B15" s="81"/>
      <c r="C15" s="288">
        <v>0</v>
      </c>
      <c r="D15" s="94"/>
      <c r="E15" s="94"/>
      <c r="F15" s="100"/>
      <c r="G15" s="5"/>
    </row>
    <row r="16" spans="1:8">
      <c r="A16" s="101" t="s">
        <v>9</v>
      </c>
      <c r="B16" s="102"/>
      <c r="C16" s="103">
        <f>SUM(C13:C15)</f>
        <v>0</v>
      </c>
      <c r="D16" s="94"/>
      <c r="E16" s="94"/>
      <c r="F16" s="5"/>
    </row>
    <row r="17" spans="1:7">
      <c r="A17" s="101"/>
      <c r="B17" s="102"/>
      <c r="C17" s="103"/>
      <c r="D17" s="94"/>
      <c r="E17" s="94"/>
      <c r="F17" s="5"/>
    </row>
    <row r="18" spans="1:7">
      <c r="A18" s="466" t="s">
        <v>79</v>
      </c>
      <c r="B18" s="467"/>
      <c r="C18" s="288">
        <v>0</v>
      </c>
      <c r="D18" s="94"/>
      <c r="E18" s="94"/>
      <c r="F18" s="5"/>
    </row>
    <row r="19" spans="1:7">
      <c r="A19" s="345" t="s">
        <v>181</v>
      </c>
      <c r="B19" s="343"/>
      <c r="C19" s="344">
        <v>0</v>
      </c>
      <c r="D19" s="94"/>
      <c r="E19" s="94"/>
      <c r="F19" s="5"/>
    </row>
    <row r="20" spans="1:7">
      <c r="A20" s="466" t="s">
        <v>80</v>
      </c>
      <c r="B20" s="467"/>
      <c r="C20" s="288">
        <v>0</v>
      </c>
      <c r="D20" s="94"/>
      <c r="E20" s="94"/>
      <c r="F20" s="5"/>
    </row>
    <row r="21" spans="1:7">
      <c r="A21" s="466" t="s">
        <v>31</v>
      </c>
      <c r="B21" s="467"/>
      <c r="C21" s="104" t="e">
        <f>C34</f>
        <v>#DIV/0!</v>
      </c>
      <c r="D21" s="94"/>
      <c r="E21" s="94"/>
      <c r="F21" s="5"/>
    </row>
    <row r="22" spans="1:7">
      <c r="A22" s="466" t="s">
        <v>64</v>
      </c>
      <c r="B22" s="467"/>
      <c r="C22" s="288">
        <v>0</v>
      </c>
      <c r="D22" s="94"/>
      <c r="E22" s="94"/>
      <c r="F22" s="5"/>
    </row>
    <row r="23" spans="1:7">
      <c r="A23" s="466" t="s">
        <v>177</v>
      </c>
      <c r="B23" s="467"/>
      <c r="C23" s="288">
        <v>0</v>
      </c>
      <c r="D23" s="94"/>
      <c r="E23" s="94"/>
      <c r="F23" s="5"/>
    </row>
    <row r="24" spans="1:7">
      <c r="A24" s="468" t="s">
        <v>63</v>
      </c>
      <c r="B24" s="469"/>
      <c r="C24" s="105" t="e">
        <f>SUM(C16:C23)</f>
        <v>#DIV/0!</v>
      </c>
      <c r="D24" s="94"/>
      <c r="E24" s="94"/>
      <c r="F24" s="5"/>
    </row>
    <row r="25" spans="1:7">
      <c r="A25" s="106"/>
      <c r="B25" s="93"/>
      <c r="C25" s="8"/>
      <c r="D25" s="94"/>
      <c r="E25" s="94"/>
      <c r="F25" s="9"/>
      <c r="G25" s="5"/>
    </row>
    <row r="26" spans="1:7" ht="17.399999999999999">
      <c r="A26" s="126" t="s">
        <v>57</v>
      </c>
      <c r="B26" s="127"/>
      <c r="C26" s="128"/>
      <c r="D26" s="94"/>
      <c r="E26" s="94"/>
      <c r="F26" s="6"/>
      <c r="G26" s="5"/>
    </row>
    <row r="27" spans="1:7">
      <c r="A27" s="96"/>
      <c r="B27" s="4"/>
      <c r="C27" s="4"/>
      <c r="D27" s="94"/>
      <c r="E27" s="94"/>
      <c r="F27" s="5"/>
      <c r="G27" s="5"/>
    </row>
    <row r="28" spans="1:7">
      <c r="A28" s="4"/>
      <c r="B28" s="4"/>
      <c r="C28" s="107" t="s">
        <v>16</v>
      </c>
      <c r="D28" s="94"/>
      <c r="E28" s="94"/>
      <c r="F28" s="5"/>
      <c r="G28" s="5"/>
    </row>
    <row r="29" spans="1:7">
      <c r="A29" s="99" t="s">
        <v>20</v>
      </c>
      <c r="B29" s="81"/>
      <c r="C29" s="108">
        <f>'6-Opbouw uurtarief productie'!E21</f>
        <v>0</v>
      </c>
      <c r="D29" s="94"/>
      <c r="E29" s="94"/>
      <c r="G29" s="5"/>
    </row>
    <row r="30" spans="1:7">
      <c r="A30" s="99" t="s">
        <v>45</v>
      </c>
      <c r="B30" s="320" t="s">
        <v>167</v>
      </c>
      <c r="C30" s="289">
        <v>0</v>
      </c>
      <c r="D30" s="94"/>
      <c r="E30" s="94"/>
      <c r="F30" s="6"/>
      <c r="G30" s="5"/>
    </row>
    <row r="31" spans="1:7">
      <c r="A31" s="99" t="s">
        <v>40</v>
      </c>
      <c r="B31" s="81"/>
      <c r="C31" s="109">
        <f>C29+C30</f>
        <v>0</v>
      </c>
      <c r="D31" s="94"/>
      <c r="E31" s="94"/>
      <c r="F31" s="6"/>
      <c r="G31" s="5"/>
    </row>
    <row r="32" spans="1:7">
      <c r="A32" s="110" t="s">
        <v>0</v>
      </c>
      <c r="B32" s="111"/>
      <c r="C32" s="290">
        <v>0</v>
      </c>
      <c r="E32" s="112"/>
      <c r="F32" s="6"/>
      <c r="G32" s="5"/>
    </row>
    <row r="33" spans="1:7">
      <c r="A33" s="96"/>
      <c r="B33" s="113"/>
      <c r="C33" s="114"/>
      <c r="E33" s="4"/>
      <c r="F33" s="5"/>
      <c r="G33" s="5"/>
    </row>
    <row r="34" spans="1:7">
      <c r="A34" s="258" t="s">
        <v>41</v>
      </c>
      <c r="B34" s="205"/>
      <c r="C34" s="259" t="e">
        <f>(C31/C29)*C32</f>
        <v>#DIV/0!</v>
      </c>
      <c r="E34" s="115"/>
      <c r="F34" s="6"/>
      <c r="G34" s="116"/>
    </row>
    <row r="35" spans="1:7">
      <c r="A35" s="96"/>
      <c r="B35" s="4"/>
      <c r="C35" s="4"/>
      <c r="E35" s="115"/>
      <c r="F35" s="6"/>
      <c r="G35" s="5"/>
    </row>
    <row r="36" spans="1:7" ht="17.399999999999999">
      <c r="A36" s="129" t="s">
        <v>185</v>
      </c>
      <c r="B36" s="130"/>
      <c r="C36" s="131"/>
      <c r="E36" s="115"/>
      <c r="F36" s="6"/>
      <c r="G36" s="5"/>
    </row>
    <row r="37" spans="1:7">
      <c r="A37" s="106"/>
      <c r="B37" s="93"/>
      <c r="C37" s="8"/>
      <c r="E37" s="115"/>
      <c r="F37" s="6"/>
      <c r="G37" s="5"/>
    </row>
    <row r="38" spans="1:7">
      <c r="A38" s="106"/>
      <c r="B38" s="272" t="s">
        <v>68</v>
      </c>
      <c r="C38" s="8"/>
      <c r="E38" s="115"/>
      <c r="F38" s="6"/>
      <c r="G38" s="5"/>
    </row>
    <row r="39" spans="1:7">
      <c r="A39" s="117" t="s">
        <v>6</v>
      </c>
      <c r="B39" s="347">
        <v>365</v>
      </c>
      <c r="C39" s="8"/>
      <c r="E39" s="115"/>
      <c r="F39" s="6"/>
      <c r="G39" s="11"/>
    </row>
    <row r="40" spans="1:7">
      <c r="A40" s="117" t="s">
        <v>5</v>
      </c>
      <c r="B40" s="347">
        <v>104</v>
      </c>
      <c r="C40" s="8"/>
      <c r="E40" s="115"/>
      <c r="F40" s="6"/>
      <c r="G40" s="11"/>
    </row>
    <row r="41" spans="1:7">
      <c r="A41" s="260" t="s">
        <v>7</v>
      </c>
      <c r="B41" s="261">
        <f>B39-B40</f>
        <v>261</v>
      </c>
      <c r="C41" s="8"/>
      <c r="E41" s="115"/>
      <c r="F41" s="6"/>
      <c r="G41" s="7"/>
    </row>
    <row r="42" spans="1:7">
      <c r="A42" s="118"/>
      <c r="B42" s="37"/>
      <c r="C42" s="8"/>
      <c r="E42" s="115"/>
      <c r="F42" s="6"/>
      <c r="G42" s="7"/>
    </row>
    <row r="43" spans="1:7">
      <c r="A43" s="117" t="s">
        <v>27</v>
      </c>
      <c r="B43" s="291">
        <v>0</v>
      </c>
      <c r="C43" s="8"/>
      <c r="E43" s="115"/>
      <c r="F43" s="6"/>
      <c r="G43" s="7"/>
    </row>
    <row r="44" spans="1:7">
      <c r="A44" s="117" t="s">
        <v>19</v>
      </c>
      <c r="B44" s="291">
        <v>0</v>
      </c>
      <c r="C44" s="8"/>
      <c r="E44" s="115"/>
      <c r="F44" s="6"/>
      <c r="G44" s="7"/>
    </row>
    <row r="45" spans="1:7">
      <c r="A45" s="117" t="s">
        <v>37</v>
      </c>
      <c r="B45" s="291">
        <v>0</v>
      </c>
      <c r="C45" s="8"/>
      <c r="E45" s="115"/>
      <c r="F45" s="6"/>
      <c r="G45" s="7"/>
    </row>
    <row r="46" spans="1:7">
      <c r="A46" s="117" t="s">
        <v>43</v>
      </c>
      <c r="B46" s="291"/>
      <c r="C46" s="8"/>
      <c r="E46" s="115"/>
      <c r="F46" s="6"/>
      <c r="G46" s="7"/>
    </row>
    <row r="47" spans="1:7">
      <c r="A47" s="260" t="s">
        <v>24</v>
      </c>
      <c r="B47" s="261">
        <f>B41-SUM(B43:B46)</f>
        <v>261</v>
      </c>
      <c r="C47" s="8"/>
      <c r="E47" s="115"/>
      <c r="F47" s="6"/>
      <c r="G47" s="7"/>
    </row>
    <row r="48" spans="1:7">
      <c r="A48" s="119"/>
      <c r="B48" s="37"/>
      <c r="C48" s="8"/>
      <c r="E48" s="115"/>
      <c r="F48" s="6"/>
      <c r="G48" s="7"/>
    </row>
    <row r="49" spans="1:7">
      <c r="A49" s="120" t="s">
        <v>58</v>
      </c>
      <c r="B49" s="121">
        <f>IF(B43=0,0,B43/$B$47)</f>
        <v>0</v>
      </c>
      <c r="C49" s="8"/>
      <c r="E49" s="115"/>
      <c r="F49" s="6"/>
      <c r="G49" s="7"/>
    </row>
    <row r="50" spans="1:7">
      <c r="A50" s="120" t="s">
        <v>19</v>
      </c>
      <c r="B50" s="121">
        <f>IF(B44=0,0,B44/$B$47)</f>
        <v>0</v>
      </c>
      <c r="C50" s="8"/>
      <c r="E50" s="115"/>
      <c r="F50" s="6"/>
      <c r="G50" s="7"/>
    </row>
    <row r="51" spans="1:7">
      <c r="A51" s="117" t="s">
        <v>37</v>
      </c>
      <c r="B51" s="121">
        <f>IF(B45=0,0,B45/$B$47)</f>
        <v>0</v>
      </c>
      <c r="C51" s="8"/>
      <c r="E51" s="115"/>
      <c r="F51" s="6"/>
      <c r="G51" s="7"/>
    </row>
    <row r="52" spans="1:7">
      <c r="A52" s="120" t="s">
        <v>43</v>
      </c>
      <c r="B52" s="121">
        <f>IF(B46=0,0,B46/$B$47)</f>
        <v>0</v>
      </c>
      <c r="C52" s="8"/>
      <c r="E52" s="115"/>
      <c r="F52" s="6"/>
      <c r="G52" s="12"/>
    </row>
    <row r="53" spans="1:7">
      <c r="A53" s="260" t="s">
        <v>65</v>
      </c>
      <c r="B53" s="262">
        <f>SUM(B49:B52)</f>
        <v>0</v>
      </c>
      <c r="C53" s="8"/>
      <c r="E53" s="115"/>
      <c r="F53" s="6"/>
      <c r="G53" s="13"/>
    </row>
    <row r="54" spans="1:7">
      <c r="A54" s="14"/>
      <c r="B54" s="14"/>
      <c r="C54" s="14"/>
      <c r="E54" s="115"/>
      <c r="F54" s="6"/>
      <c r="G54" s="2"/>
    </row>
    <row r="55" spans="1:7" ht="31.2" customHeight="1">
      <c r="A55" s="463" t="s">
        <v>186</v>
      </c>
      <c r="B55" s="464"/>
      <c r="C55" s="465"/>
      <c r="E55" s="115"/>
      <c r="F55" s="6"/>
      <c r="G55" s="2"/>
    </row>
    <row r="58" spans="1:7" ht="13.8">
      <c r="A58" s="122"/>
      <c r="B58" s="1"/>
    </row>
    <row r="59" spans="1:7" ht="13.8">
      <c r="A59" s="122"/>
      <c r="B59" s="1"/>
    </row>
    <row r="60" spans="1:7" ht="13.8">
      <c r="A60" s="122"/>
      <c r="B60" s="1"/>
    </row>
    <row r="61" spans="1:7" ht="13.8">
      <c r="A61" s="122"/>
      <c r="B61" s="1"/>
    </row>
    <row r="62" spans="1:7" ht="13.8">
      <c r="A62" s="123"/>
      <c r="B62" s="1"/>
    </row>
    <row r="63" spans="1:7" ht="13.8">
      <c r="A63" s="1"/>
      <c r="B63" s="1"/>
    </row>
    <row r="64" spans="1:7" ht="13.8">
      <c r="A64" s="1"/>
      <c r="B64" s="1"/>
    </row>
    <row r="65" spans="1:3" ht="13.8">
      <c r="A65" s="1"/>
      <c r="B65" s="1"/>
    </row>
    <row r="66" spans="1:3" ht="13.8">
      <c r="A66" s="1"/>
      <c r="B66" s="1"/>
    </row>
    <row r="67" spans="1:3" ht="13.8">
      <c r="A67" s="1"/>
      <c r="B67" s="1"/>
    </row>
    <row r="68" spans="1:3" ht="13.8">
      <c r="A68" s="1"/>
      <c r="B68" s="1"/>
    </row>
    <row r="69" spans="1:3" ht="13.8">
      <c r="A69" s="1"/>
      <c r="B69" s="1"/>
    </row>
    <row r="70" spans="1:3" ht="13.8">
      <c r="A70" s="1"/>
      <c r="B70" s="124"/>
    </row>
    <row r="71" spans="1:3" ht="13.8">
      <c r="A71" s="1"/>
      <c r="B71" s="1"/>
    </row>
    <row r="72" spans="1:3" ht="13.8">
      <c r="B72" s="1"/>
    </row>
    <row r="73" spans="1:3" ht="13.8">
      <c r="A73" s="1"/>
      <c r="B73" s="1"/>
      <c r="C73" s="1"/>
    </row>
    <row r="74" spans="1:3" ht="13.8">
      <c r="A74" s="125"/>
      <c r="B74" s="1"/>
      <c r="C74" s="125"/>
    </row>
    <row r="75" spans="1:3" ht="13.8">
      <c r="A75" s="1"/>
      <c r="B75" s="1"/>
      <c r="C75" s="1"/>
    </row>
    <row r="76" spans="1:3" ht="13.8">
      <c r="A76" s="1"/>
      <c r="B76" s="1"/>
      <c r="C76" s="1"/>
    </row>
    <row r="77" spans="1:3" ht="13.8">
      <c r="A77" s="1"/>
      <c r="B77" s="1"/>
      <c r="C77" s="1"/>
    </row>
    <row r="78" spans="1:3" ht="13.8">
      <c r="A78" s="125"/>
      <c r="B78" s="1"/>
      <c r="C78" s="125"/>
    </row>
    <row r="79" spans="1:3" ht="13.8">
      <c r="A79" s="125"/>
      <c r="B79" s="1"/>
      <c r="C79" s="125"/>
    </row>
    <row r="80" spans="1:3" ht="13.8">
      <c r="A80" s="125"/>
      <c r="B80" s="1"/>
      <c r="C80" s="125"/>
    </row>
    <row r="81" spans="1:2" ht="13.8">
      <c r="A81" s="1"/>
      <c r="B81" s="1"/>
    </row>
    <row r="82" spans="1:2" ht="13.8">
      <c r="A82" s="1"/>
      <c r="B82" s="1"/>
    </row>
    <row r="83" spans="1:2" ht="13.8">
      <c r="A83" s="1"/>
      <c r="B83" s="1"/>
    </row>
  </sheetData>
  <dataConsolidate/>
  <mergeCells count="7">
    <mergeCell ref="A55:C55"/>
    <mergeCell ref="A18:B18"/>
    <mergeCell ref="A24:B24"/>
    <mergeCell ref="A21:B21"/>
    <mergeCell ref="A20:B20"/>
    <mergeCell ref="A23:B23"/>
    <mergeCell ref="A22:B22"/>
  </mergeCells>
  <phoneticPr fontId="10"/>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pageSetUpPr fitToPage="1"/>
  </sheetPr>
  <dimension ref="A1:O75"/>
  <sheetViews>
    <sheetView showGridLines="0" showZeros="0" showOutlineSymbols="0" zoomScale="90" zoomScaleNormal="90" zoomScalePageLayoutView="50" workbookViewId="0">
      <pane ySplit="10" topLeftCell="A11" activePane="bottomLeft" state="frozen"/>
      <selection activeCell="B1" sqref="B1"/>
      <selection pane="bottomLeft" activeCell="I23" sqref="I23:K30"/>
    </sheetView>
  </sheetViews>
  <sheetFormatPr defaultColWidth="11.44140625" defaultRowHeight="13.2"/>
  <cols>
    <col min="1" max="1" width="35.88671875" style="3" customWidth="1"/>
    <col min="2" max="2" width="19.44140625" style="3" customWidth="1"/>
    <col min="3" max="3" width="19.33203125" style="3" bestFit="1" customWidth="1"/>
    <col min="4" max="4" width="2" style="3" customWidth="1"/>
    <col min="5" max="5" width="14.44140625" style="3" customWidth="1"/>
    <col min="6" max="6" width="10.6640625" style="3" customWidth="1"/>
    <col min="7" max="7" width="6" style="3" customWidth="1"/>
    <col min="8" max="8" width="27.5546875" style="3" customWidth="1"/>
    <col min="9" max="15" width="11.44140625" style="3"/>
    <col min="16" max="16" width="31.109375" style="3" customWidth="1"/>
    <col min="17" max="16384" width="11.44140625" style="3"/>
  </cols>
  <sheetData>
    <row r="1" spans="1:15" ht="12.75" customHeight="1">
      <c r="A1" s="287" t="s">
        <v>22</v>
      </c>
      <c r="B1" s="91"/>
      <c r="C1" s="2"/>
      <c r="D1" s="2"/>
      <c r="E1" s="2"/>
      <c r="F1" s="2"/>
      <c r="H1" s="473"/>
      <c r="I1" s="473"/>
      <c r="J1" s="473"/>
      <c r="K1" s="473"/>
      <c r="L1" s="473"/>
      <c r="M1" s="473"/>
      <c r="N1" s="473"/>
    </row>
    <row r="2" spans="1:15">
      <c r="A2" s="132"/>
      <c r="B2" s="133"/>
      <c r="C2" s="134"/>
      <c r="D2" s="133"/>
      <c r="E2" s="135"/>
      <c r="F2" s="136"/>
      <c r="H2" s="473"/>
      <c r="I2" s="473"/>
      <c r="J2" s="473"/>
      <c r="K2" s="473"/>
      <c r="L2" s="473"/>
      <c r="M2" s="473"/>
      <c r="N2" s="473"/>
    </row>
    <row r="3" spans="1:15" ht="14.25" customHeight="1">
      <c r="A3" s="189" t="str">
        <f>'2-Kosten per locatie'!A3</f>
        <v>Naam opdrachtgever</v>
      </c>
      <c r="B3" s="190" t="str">
        <f>'2-Kosten per locatie'!B3</f>
        <v>Stichting Christelijk Onderwijs Haaglanden</v>
      </c>
      <c r="C3" s="191"/>
      <c r="D3" s="133"/>
      <c r="E3" s="350"/>
      <c r="F3" s="138"/>
      <c r="H3" s="473"/>
      <c r="I3" s="473"/>
      <c r="J3" s="473"/>
      <c r="K3" s="473"/>
      <c r="L3" s="473"/>
      <c r="M3" s="473"/>
      <c r="N3" s="473"/>
    </row>
    <row r="4" spans="1:15" ht="15.75" customHeight="1">
      <c r="A4" s="189" t="str">
        <f>'2-Kosten per locatie'!A4</f>
        <v>Calculatie onderdeel</v>
      </c>
      <c r="B4" s="192" t="str">
        <f ca="1">MID(CELL("bestandsnaam",$C$9),SEARCH("]",CELL("bestandsnaam",$C$9),1)+1,256)</f>
        <v>6-Opbouw uurtarief productie</v>
      </c>
      <c r="C4" s="193"/>
      <c r="D4" s="141"/>
      <c r="H4" s="473"/>
      <c r="I4" s="473"/>
      <c r="J4" s="473"/>
      <c r="K4" s="473"/>
      <c r="L4" s="473"/>
      <c r="M4" s="473"/>
      <c r="N4" s="473"/>
    </row>
    <row r="5" spans="1:15" ht="15">
      <c r="A5" s="189" t="str">
        <f>'2-Kosten per locatie'!A5</f>
        <v>Gebouw/plaats</v>
      </c>
      <c r="B5" s="190" t="str">
        <f>'2-Kosten per locatie'!B5</f>
        <v>Den Haag</v>
      </c>
      <c r="C5" s="193"/>
      <c r="D5" s="141"/>
      <c r="H5" s="473"/>
      <c r="I5" s="473"/>
      <c r="J5" s="473"/>
      <c r="K5" s="473"/>
      <c r="L5" s="473"/>
      <c r="M5" s="473"/>
      <c r="N5" s="473"/>
    </row>
    <row r="6" spans="1:15" ht="15">
      <c r="A6" s="189" t="str">
        <f>'2-Kosten per locatie'!A6</f>
        <v>Referentie nummer</v>
      </c>
      <c r="B6" s="190" t="str">
        <f>'2-Kosten per locatie'!B6</f>
        <v>SCOH-EA-DK-RT-2023</v>
      </c>
      <c r="C6" s="193"/>
      <c r="D6" s="141"/>
      <c r="H6" s="142"/>
      <c r="I6" s="142"/>
      <c r="J6" s="142"/>
      <c r="K6" s="142"/>
      <c r="L6" s="142"/>
      <c r="M6" s="142"/>
      <c r="N6" s="142"/>
    </row>
    <row r="7" spans="1:15" ht="15">
      <c r="A7" s="189" t="str">
        <f>'2-Kosten per locatie'!A7</f>
        <v>Naam dienstverlener</v>
      </c>
      <c r="B7" s="190">
        <f>'2-Kosten per locatie'!B7</f>
        <v>0</v>
      </c>
      <c r="C7" s="193"/>
      <c r="D7" s="141"/>
      <c r="H7" s="142"/>
      <c r="I7" s="142"/>
      <c r="J7" s="142"/>
      <c r="K7" s="142"/>
      <c r="L7" s="142"/>
      <c r="M7" s="142"/>
      <c r="N7" s="142"/>
    </row>
    <row r="8" spans="1:15" ht="15">
      <c r="A8" s="189" t="str">
        <f>'2-Kosten per locatie'!A8</f>
        <v>Prijspeil</v>
      </c>
      <c r="B8" s="408">
        <f>'2-Kosten per locatie'!B8</f>
        <v>45292</v>
      </c>
      <c r="C8" s="193"/>
      <c r="D8" s="141"/>
      <c r="J8" s="142"/>
      <c r="K8" s="142"/>
      <c r="L8" s="142"/>
      <c r="M8" s="142"/>
      <c r="N8" s="142"/>
      <c r="O8" s="145"/>
    </row>
    <row r="9" spans="1:15" ht="15">
      <c r="A9" s="137"/>
      <c r="B9" s="139"/>
      <c r="C9" s="140"/>
      <c r="D9" s="141"/>
      <c r="E9" s="351"/>
      <c r="F9" s="143"/>
    </row>
    <row r="10" spans="1:15" s="145" customFormat="1" ht="30.75" customHeight="1">
      <c r="A10" s="194" t="s">
        <v>173</v>
      </c>
      <c r="B10" s="195"/>
      <c r="C10" s="196"/>
      <c r="D10" s="144"/>
      <c r="E10" s="471" t="s">
        <v>174</v>
      </c>
      <c r="F10" s="472"/>
      <c r="H10" s="197" t="s">
        <v>124</v>
      </c>
      <c r="I10" s="474" t="s">
        <v>607</v>
      </c>
      <c r="J10" s="474"/>
      <c r="K10" s="474"/>
      <c r="L10" s="474"/>
      <c r="M10" s="474"/>
      <c r="N10" s="474"/>
    </row>
    <row r="11" spans="1:15" ht="30" customHeight="1">
      <c r="A11" s="146"/>
      <c r="B11" s="147" t="s">
        <v>52</v>
      </c>
      <c r="C11" s="148" t="s">
        <v>52</v>
      </c>
      <c r="D11" s="141"/>
      <c r="E11" s="352"/>
      <c r="F11" s="149"/>
      <c r="H11" s="146"/>
      <c r="I11" s="150">
        <v>1</v>
      </c>
      <c r="J11" s="150">
        <v>2</v>
      </c>
      <c r="K11" s="150">
        <v>3</v>
      </c>
      <c r="L11" s="150">
        <v>4</v>
      </c>
      <c r="M11" s="150">
        <v>5</v>
      </c>
      <c r="N11" s="150">
        <v>6</v>
      </c>
    </row>
    <row r="12" spans="1:15">
      <c r="A12" s="146" t="s">
        <v>34</v>
      </c>
      <c r="B12" s="151"/>
      <c r="C12" s="152"/>
      <c r="D12" s="141"/>
      <c r="E12" s="353">
        <f>SUM(I43:N43)</f>
        <v>0</v>
      </c>
      <c r="F12" s="153"/>
      <c r="H12" s="146" t="s">
        <v>125</v>
      </c>
      <c r="I12" s="448"/>
      <c r="J12" s="448"/>
      <c r="K12" s="448"/>
      <c r="L12" s="448"/>
      <c r="M12" s="448"/>
      <c r="N12" s="448"/>
    </row>
    <row r="13" spans="1:15" ht="13.8">
      <c r="A13" s="146" t="s">
        <v>15</v>
      </c>
      <c r="B13" s="154"/>
      <c r="C13" s="155" t="s">
        <v>55</v>
      </c>
      <c r="D13" s="141"/>
      <c r="E13" s="354">
        <v>0</v>
      </c>
      <c r="F13" s="153"/>
      <c r="H13" s="146" t="s">
        <v>117</v>
      </c>
      <c r="I13" s="448"/>
      <c r="J13" s="448"/>
      <c r="K13" s="448"/>
      <c r="L13" s="448"/>
      <c r="M13" s="448"/>
      <c r="N13" s="448"/>
    </row>
    <row r="14" spans="1:15" ht="13.8">
      <c r="A14" s="410" t="s">
        <v>215</v>
      </c>
      <c r="B14" s="157"/>
      <c r="C14" s="158"/>
      <c r="D14" s="141"/>
      <c r="E14" s="354">
        <v>0</v>
      </c>
      <c r="F14" s="153"/>
      <c r="H14" s="146" t="s">
        <v>118</v>
      </c>
      <c r="I14" s="448"/>
      <c r="J14" s="448"/>
      <c r="K14" s="448"/>
      <c r="L14" s="448"/>
      <c r="M14" s="448"/>
      <c r="N14" s="448"/>
    </row>
    <row r="15" spans="1:15" ht="13.8">
      <c r="A15" s="263" t="s">
        <v>13</v>
      </c>
      <c r="B15" s="264"/>
      <c r="C15" s="265"/>
      <c r="D15" s="266"/>
      <c r="E15" s="355">
        <f>SUM(E12:E14)</f>
        <v>0</v>
      </c>
      <c r="F15" s="153"/>
      <c r="H15" s="146" t="s">
        <v>119</v>
      </c>
      <c r="I15" s="448"/>
      <c r="J15" s="448"/>
      <c r="K15" s="448"/>
      <c r="L15" s="448"/>
      <c r="M15" s="448"/>
      <c r="N15" s="448"/>
    </row>
    <row r="16" spans="1:15" ht="13.8">
      <c r="A16" s="156"/>
      <c r="B16" s="159"/>
      <c r="C16" s="160"/>
      <c r="D16" s="141"/>
      <c r="E16" s="356"/>
      <c r="F16" s="153"/>
      <c r="H16" s="146" t="s">
        <v>120</v>
      </c>
      <c r="I16" s="448"/>
      <c r="J16" s="448"/>
      <c r="K16" s="448"/>
      <c r="L16" s="448"/>
      <c r="M16" s="448"/>
      <c r="N16" s="448"/>
    </row>
    <row r="17" spans="1:15" ht="13.8">
      <c r="A17" s="161" t="s">
        <v>48</v>
      </c>
      <c r="B17" s="162"/>
      <c r="C17" s="292">
        <v>0</v>
      </c>
      <c r="D17" s="141"/>
      <c r="E17" s="357">
        <f>$C17*E15</f>
        <v>0</v>
      </c>
      <c r="F17" s="153"/>
      <c r="H17" s="146" t="s">
        <v>121</v>
      </c>
      <c r="I17" s="448"/>
      <c r="J17" s="448"/>
      <c r="K17" s="448"/>
      <c r="L17" s="448"/>
      <c r="M17" s="448"/>
      <c r="N17" s="448"/>
    </row>
    <row r="18" spans="1:15" ht="13.8">
      <c r="A18" s="161" t="s">
        <v>74</v>
      </c>
      <c r="B18" s="162"/>
      <c r="C18" s="292">
        <v>0</v>
      </c>
      <c r="D18" s="141"/>
      <c r="E18" s="358">
        <f>$C18*E15</f>
        <v>0</v>
      </c>
      <c r="F18" s="153"/>
      <c r="H18" s="146" t="s">
        <v>122</v>
      </c>
      <c r="I18" s="448"/>
      <c r="J18" s="448"/>
      <c r="K18" s="448"/>
      <c r="L18" s="448"/>
      <c r="M18" s="448"/>
      <c r="N18" s="448"/>
    </row>
    <row r="19" spans="1:15" ht="13.8">
      <c r="A19" s="263" t="s">
        <v>44</v>
      </c>
      <c r="B19" s="163"/>
      <c r="C19" s="158"/>
      <c r="D19" s="141"/>
      <c r="E19" s="355">
        <f>SUM(E15:E18)</f>
        <v>0</v>
      </c>
      <c r="F19" s="164">
        <f>IF(E19=0,0,E19/E$47)</f>
        <v>0</v>
      </c>
      <c r="H19" s="146" t="s">
        <v>123</v>
      </c>
      <c r="I19" s="448"/>
      <c r="J19" s="448"/>
      <c r="K19" s="448"/>
      <c r="L19" s="448"/>
      <c r="M19" s="448"/>
      <c r="N19" s="448"/>
    </row>
    <row r="20" spans="1:15" ht="13.8">
      <c r="A20" s="156"/>
      <c r="B20" s="159"/>
      <c r="C20" s="160"/>
      <c r="D20" s="141"/>
      <c r="E20" s="356"/>
      <c r="F20" s="153"/>
    </row>
    <row r="21" spans="1:15" ht="13.8">
      <c r="A21" s="270" t="s">
        <v>49</v>
      </c>
      <c r="B21" s="162"/>
      <c r="C21" s="160"/>
      <c r="D21" s="166"/>
      <c r="E21" s="359">
        <f>E19*0.96</f>
        <v>0</v>
      </c>
      <c r="F21" s="167"/>
      <c r="G21" s="79"/>
      <c r="H21" s="197" t="s">
        <v>124</v>
      </c>
      <c r="I21" s="475" t="s">
        <v>127</v>
      </c>
      <c r="J21" s="476"/>
      <c r="K21" s="476"/>
      <c r="L21" s="476"/>
      <c r="M21" s="476"/>
      <c r="N21" s="477"/>
    </row>
    <row r="22" spans="1:15" s="79" customFormat="1" ht="13.8">
      <c r="A22" s="161" t="s">
        <v>59</v>
      </c>
      <c r="B22" s="162"/>
      <c r="C22" s="168" t="s">
        <v>38</v>
      </c>
      <c r="D22" s="141"/>
      <c r="E22" s="357" t="e">
        <f>E21*'5-Premies en opslagen'!$C24</f>
        <v>#DIV/0!</v>
      </c>
      <c r="F22" s="153"/>
      <c r="G22" s="3"/>
      <c r="H22" s="146"/>
      <c r="I22" s="150">
        <v>1</v>
      </c>
      <c r="J22" s="150">
        <v>2</v>
      </c>
      <c r="K22" s="150">
        <v>3</v>
      </c>
      <c r="L22" s="150">
        <v>4</v>
      </c>
      <c r="M22" s="150">
        <v>5</v>
      </c>
      <c r="N22" s="150">
        <v>6</v>
      </c>
    </row>
    <row r="23" spans="1:15" ht="14.25" customHeight="1">
      <c r="A23" s="263" t="s">
        <v>56</v>
      </c>
      <c r="B23" s="198"/>
      <c r="C23" s="158"/>
      <c r="D23" s="141"/>
      <c r="E23" s="355" t="e">
        <f>E22+E19</f>
        <v>#DIV/0!</v>
      </c>
      <c r="F23" s="164" t="e">
        <f>IF(E23=0,0,E23/E$47)</f>
        <v>#DIV/0!</v>
      </c>
      <c r="H23" s="146" t="s">
        <v>125</v>
      </c>
      <c r="I23" s="294"/>
      <c r="J23" s="294"/>
      <c r="K23" s="294"/>
      <c r="L23" s="294"/>
      <c r="M23" s="294"/>
      <c r="N23" s="294"/>
    </row>
    <row r="24" spans="1:15" ht="12.75" customHeight="1">
      <c r="A24" s="156"/>
      <c r="B24" s="163"/>
      <c r="C24" s="158"/>
      <c r="D24" s="141"/>
      <c r="E24" s="352"/>
      <c r="F24" s="153"/>
      <c r="H24" s="146" t="s">
        <v>117</v>
      </c>
      <c r="I24" s="294"/>
      <c r="J24" s="294"/>
      <c r="K24" s="294"/>
      <c r="L24" s="294"/>
      <c r="M24" s="294"/>
      <c r="N24" s="294"/>
    </row>
    <row r="25" spans="1:15" ht="12.75" customHeight="1">
      <c r="A25" s="161" t="s">
        <v>30</v>
      </c>
      <c r="B25" s="162"/>
      <c r="C25" s="168" t="s">
        <v>38</v>
      </c>
      <c r="D25" s="141"/>
      <c r="E25" s="357" t="e">
        <f>E23*'5-Premies en opslagen'!$B53</f>
        <v>#DIV/0!</v>
      </c>
      <c r="F25" s="153"/>
      <c r="H25" s="146" t="s">
        <v>118</v>
      </c>
      <c r="I25" s="294"/>
      <c r="J25" s="294"/>
      <c r="K25" s="294"/>
      <c r="L25" s="294"/>
      <c r="M25" s="294"/>
      <c r="N25" s="294"/>
    </row>
    <row r="26" spans="1:15" ht="13.8">
      <c r="A26" s="263" t="s">
        <v>66</v>
      </c>
      <c r="B26" s="163"/>
      <c r="C26" s="158"/>
      <c r="D26" s="141"/>
      <c r="E26" s="355" t="e">
        <f>SUM(E23:E25)</f>
        <v>#DIV/0!</v>
      </c>
      <c r="F26" s="164" t="e">
        <f>IF(E26=0,0,E26/E$47)</f>
        <v>#DIV/0!</v>
      </c>
      <c r="H26" s="146" t="s">
        <v>119</v>
      </c>
      <c r="I26" s="294"/>
      <c r="J26" s="294"/>
      <c r="K26" s="294"/>
      <c r="L26" s="294"/>
      <c r="M26" s="294"/>
      <c r="N26" s="294"/>
    </row>
    <row r="27" spans="1:15" ht="13.8">
      <c r="A27" s="156"/>
      <c r="B27" s="163"/>
      <c r="C27" s="158"/>
      <c r="D27" s="141"/>
      <c r="E27" s="352"/>
      <c r="F27" s="153"/>
      <c r="H27" s="146" t="s">
        <v>120</v>
      </c>
      <c r="I27" s="294"/>
      <c r="J27" s="294"/>
      <c r="K27" s="294"/>
      <c r="L27" s="294"/>
      <c r="M27" s="294"/>
      <c r="N27" s="294"/>
    </row>
    <row r="28" spans="1:15" ht="13.8">
      <c r="A28" s="156" t="s">
        <v>50</v>
      </c>
      <c r="B28" s="169"/>
      <c r="C28" s="155" t="s">
        <v>55</v>
      </c>
      <c r="D28" s="141"/>
      <c r="E28" s="354">
        <v>0</v>
      </c>
      <c r="F28" s="153">
        <v>0</v>
      </c>
      <c r="H28" s="146" t="s">
        <v>121</v>
      </c>
      <c r="I28" s="294"/>
      <c r="J28" s="294"/>
      <c r="K28" s="294"/>
      <c r="L28" s="294"/>
      <c r="M28" s="294"/>
      <c r="N28" s="294"/>
    </row>
    <row r="29" spans="1:15" ht="13.8">
      <c r="A29" s="156" t="s">
        <v>53</v>
      </c>
      <c r="B29" s="170"/>
      <c r="C29" s="155" t="s">
        <v>55</v>
      </c>
      <c r="D29" s="141"/>
      <c r="E29" s="354">
        <v>0</v>
      </c>
      <c r="F29" s="153">
        <v>0</v>
      </c>
      <c r="H29" s="146" t="s">
        <v>122</v>
      </c>
      <c r="I29" s="294"/>
      <c r="J29" s="294"/>
      <c r="K29" s="294"/>
      <c r="L29" s="294"/>
      <c r="M29" s="294"/>
      <c r="N29" s="294"/>
    </row>
    <row r="30" spans="1:15" ht="13.8">
      <c r="A30" s="156" t="s">
        <v>54</v>
      </c>
      <c r="B30" s="163"/>
      <c r="C30" s="158" t="s">
        <v>52</v>
      </c>
      <c r="D30" s="141"/>
      <c r="E30" s="354">
        <v>0</v>
      </c>
      <c r="F30" s="153"/>
      <c r="H30" s="146" t="s">
        <v>123</v>
      </c>
      <c r="I30" s="294"/>
      <c r="J30" s="294"/>
      <c r="K30" s="294"/>
      <c r="L30" s="294"/>
      <c r="M30" s="294"/>
      <c r="N30" s="294"/>
    </row>
    <row r="31" spans="1:15" ht="12.75" customHeight="1">
      <c r="A31" s="293"/>
      <c r="B31" s="336"/>
      <c r="C31" s="337" t="s">
        <v>52</v>
      </c>
      <c r="D31" s="141"/>
      <c r="E31" s="354"/>
      <c r="F31" s="153"/>
      <c r="H31" s="172" t="s">
        <v>126</v>
      </c>
      <c r="I31" s="314">
        <f t="shared" ref="I31:N31" si="0">SUM(I23:I30)</f>
        <v>0</v>
      </c>
      <c r="J31" s="314">
        <f t="shared" si="0"/>
        <v>0</v>
      </c>
      <c r="K31" s="314">
        <f t="shared" si="0"/>
        <v>0</v>
      </c>
      <c r="L31" s="314">
        <f t="shared" si="0"/>
        <v>0</v>
      </c>
      <c r="M31" s="314">
        <f t="shared" si="0"/>
        <v>0</v>
      </c>
      <c r="N31" s="314">
        <f t="shared" si="0"/>
        <v>0</v>
      </c>
      <c r="O31" s="199">
        <f>SUM(I31:N31)</f>
        <v>0</v>
      </c>
    </row>
    <row r="32" spans="1:15" ht="12.75" customHeight="1">
      <c r="A32" s="263" t="s">
        <v>46</v>
      </c>
      <c r="B32" s="163"/>
      <c r="C32" s="158"/>
      <c r="D32" s="141"/>
      <c r="E32" s="355" t="e">
        <f>SUM(E26:E31)</f>
        <v>#DIV/0!</v>
      </c>
      <c r="F32" s="164" t="e">
        <f>IF(E32=0,0,E32/E$47)</f>
        <v>#DIV/0!</v>
      </c>
      <c r="H32" s="79"/>
      <c r="I32" s="79"/>
      <c r="J32" s="79"/>
      <c r="K32" s="79"/>
      <c r="L32" s="79"/>
      <c r="M32" s="79"/>
      <c r="N32" s="79"/>
    </row>
    <row r="33" spans="1:15" ht="12.75" customHeight="1">
      <c r="A33" s="156"/>
      <c r="B33" s="163"/>
      <c r="C33" s="158"/>
      <c r="D33" s="141"/>
      <c r="E33" s="352"/>
      <c r="F33" s="153"/>
      <c r="H33" s="321" t="s">
        <v>124</v>
      </c>
      <c r="I33" s="470" t="s">
        <v>128</v>
      </c>
      <c r="J33" s="470"/>
      <c r="K33" s="470"/>
      <c r="L33" s="470"/>
      <c r="M33" s="470"/>
      <c r="N33" s="470"/>
    </row>
    <row r="34" spans="1:15" ht="12.75" customHeight="1">
      <c r="A34" s="156" t="s">
        <v>67</v>
      </c>
      <c r="B34" s="163"/>
      <c r="C34" s="171"/>
      <c r="D34" s="141"/>
      <c r="E34" s="354">
        <v>0</v>
      </c>
      <c r="F34" s="346" t="e">
        <f t="shared" ref="F34:F42" si="1">E34/$E$47</f>
        <v>#DIV/0!</v>
      </c>
      <c r="H34" s="322"/>
      <c r="I34" s="323">
        <v>1</v>
      </c>
      <c r="J34" s="323">
        <v>2</v>
      </c>
      <c r="K34" s="323">
        <v>3</v>
      </c>
      <c r="L34" s="323">
        <v>4</v>
      </c>
      <c r="M34" s="323">
        <v>5</v>
      </c>
      <c r="N34" s="323">
        <v>6</v>
      </c>
    </row>
    <row r="35" spans="1:15" ht="12.75" customHeight="1">
      <c r="A35" s="156" t="s">
        <v>29</v>
      </c>
      <c r="B35" s="163"/>
      <c r="C35" s="171"/>
      <c r="D35" s="141"/>
      <c r="E35" s="354">
        <v>0</v>
      </c>
      <c r="F35" s="346" t="e">
        <f t="shared" si="1"/>
        <v>#DIV/0!</v>
      </c>
      <c r="H35" s="322" t="s">
        <v>125</v>
      </c>
      <c r="I35" s="324">
        <f t="shared" ref="I35:N35" si="2">I23*I12</f>
        <v>0</v>
      </c>
      <c r="J35" s="324">
        <f t="shared" si="2"/>
        <v>0</v>
      </c>
      <c r="K35" s="324">
        <f t="shared" si="2"/>
        <v>0</v>
      </c>
      <c r="L35" s="324">
        <f t="shared" si="2"/>
        <v>0</v>
      </c>
      <c r="M35" s="324">
        <f t="shared" si="2"/>
        <v>0</v>
      </c>
      <c r="N35" s="325">
        <f t="shared" si="2"/>
        <v>0</v>
      </c>
    </row>
    <row r="36" spans="1:15" ht="14.25" customHeight="1">
      <c r="A36" s="156" t="s">
        <v>21</v>
      </c>
      <c r="B36" s="163"/>
      <c r="C36" s="171"/>
      <c r="D36" s="141"/>
      <c r="E36" s="354">
        <v>0</v>
      </c>
      <c r="F36" s="346" t="e">
        <f t="shared" si="1"/>
        <v>#DIV/0!</v>
      </c>
      <c r="H36" s="322" t="s">
        <v>117</v>
      </c>
      <c r="I36" s="324">
        <f t="shared" ref="I36:N36" si="3">I24*I13</f>
        <v>0</v>
      </c>
      <c r="J36" s="324">
        <f t="shared" si="3"/>
        <v>0</v>
      </c>
      <c r="K36" s="324">
        <f t="shared" si="3"/>
        <v>0</v>
      </c>
      <c r="L36" s="324">
        <f t="shared" si="3"/>
        <v>0</v>
      </c>
      <c r="M36" s="324">
        <f t="shared" si="3"/>
        <v>0</v>
      </c>
      <c r="N36" s="325">
        <f t="shared" si="3"/>
        <v>0</v>
      </c>
    </row>
    <row r="37" spans="1:15" ht="13.8">
      <c r="A37" s="156" t="s">
        <v>3</v>
      </c>
      <c r="B37" s="163"/>
      <c r="C37" s="173"/>
      <c r="D37" s="141"/>
      <c r="E37" s="354">
        <v>0</v>
      </c>
      <c r="F37" s="346" t="e">
        <f t="shared" si="1"/>
        <v>#DIV/0!</v>
      </c>
      <c r="H37" s="322" t="s">
        <v>118</v>
      </c>
      <c r="I37" s="324">
        <f t="shared" ref="I37:N37" si="4">I25*I14</f>
        <v>0</v>
      </c>
      <c r="J37" s="324">
        <f t="shared" si="4"/>
        <v>0</v>
      </c>
      <c r="K37" s="324">
        <f t="shared" si="4"/>
        <v>0</v>
      </c>
      <c r="L37" s="324">
        <f t="shared" si="4"/>
        <v>0</v>
      </c>
      <c r="M37" s="324">
        <f t="shared" si="4"/>
        <v>0</v>
      </c>
      <c r="N37" s="325">
        <f t="shared" si="4"/>
        <v>0</v>
      </c>
      <c r="O37" s="79"/>
    </row>
    <row r="38" spans="1:15" ht="13.8">
      <c r="A38" s="156" t="s">
        <v>28</v>
      </c>
      <c r="B38" s="163"/>
      <c r="C38" s="171"/>
      <c r="D38" s="141"/>
      <c r="E38" s="354">
        <v>0</v>
      </c>
      <c r="F38" s="346" t="e">
        <f t="shared" si="1"/>
        <v>#DIV/0!</v>
      </c>
      <c r="H38" s="322" t="s">
        <v>119</v>
      </c>
      <c r="I38" s="324">
        <f t="shared" ref="I38:N38" si="5">I26*I15</f>
        <v>0</v>
      </c>
      <c r="J38" s="324">
        <f t="shared" si="5"/>
        <v>0</v>
      </c>
      <c r="K38" s="324">
        <f t="shared" si="5"/>
        <v>0</v>
      </c>
      <c r="L38" s="324">
        <f t="shared" si="5"/>
        <v>0</v>
      </c>
      <c r="M38" s="324">
        <f t="shared" si="5"/>
        <v>0</v>
      </c>
      <c r="N38" s="325">
        <f t="shared" si="5"/>
        <v>0</v>
      </c>
      <c r="O38" s="79"/>
    </row>
    <row r="39" spans="1:15" ht="13.8">
      <c r="A39" s="156" t="s">
        <v>25</v>
      </c>
      <c r="B39" s="163"/>
      <c r="C39" s="173"/>
      <c r="D39" s="141"/>
      <c r="E39" s="354">
        <v>0</v>
      </c>
      <c r="F39" s="346" t="e">
        <f t="shared" si="1"/>
        <v>#DIV/0!</v>
      </c>
      <c r="H39" s="322" t="s">
        <v>120</v>
      </c>
      <c r="I39" s="324">
        <f t="shared" ref="I39:N39" si="6">I27*I16</f>
        <v>0</v>
      </c>
      <c r="J39" s="324">
        <f t="shared" si="6"/>
        <v>0</v>
      </c>
      <c r="K39" s="324">
        <f t="shared" si="6"/>
        <v>0</v>
      </c>
      <c r="L39" s="324">
        <f t="shared" si="6"/>
        <v>0</v>
      </c>
      <c r="M39" s="324">
        <f t="shared" si="6"/>
        <v>0</v>
      </c>
      <c r="N39" s="325">
        <f t="shared" si="6"/>
        <v>0</v>
      </c>
      <c r="O39" s="79"/>
    </row>
    <row r="40" spans="1:15" ht="13.8">
      <c r="A40" s="156" t="s">
        <v>60</v>
      </c>
      <c r="B40" s="163"/>
      <c r="C40" s="155" t="s">
        <v>55</v>
      </c>
      <c r="D40" s="141"/>
      <c r="E40" s="354">
        <v>0</v>
      </c>
      <c r="F40" s="346" t="e">
        <f t="shared" si="1"/>
        <v>#DIV/0!</v>
      </c>
      <c r="H40" s="322" t="s">
        <v>121</v>
      </c>
      <c r="I40" s="324">
        <f t="shared" ref="I40:N40" si="7">I28*I17</f>
        <v>0</v>
      </c>
      <c r="J40" s="324">
        <f t="shared" si="7"/>
        <v>0</v>
      </c>
      <c r="K40" s="324">
        <f t="shared" si="7"/>
        <v>0</v>
      </c>
      <c r="L40" s="324">
        <f t="shared" si="7"/>
        <v>0</v>
      </c>
      <c r="M40" s="324">
        <f t="shared" si="7"/>
        <v>0</v>
      </c>
      <c r="N40" s="325">
        <f t="shared" si="7"/>
        <v>0</v>
      </c>
      <c r="O40" s="79"/>
    </row>
    <row r="41" spans="1:15" ht="13.8">
      <c r="A41" s="156" t="s">
        <v>73</v>
      </c>
      <c r="B41" s="163"/>
      <c r="C41" s="155"/>
      <c r="D41" s="141"/>
      <c r="E41" s="354">
        <v>0</v>
      </c>
      <c r="F41" s="346" t="e">
        <f t="shared" si="1"/>
        <v>#DIV/0!</v>
      </c>
      <c r="H41" s="322" t="s">
        <v>122</v>
      </c>
      <c r="I41" s="324">
        <f t="shared" ref="I41:N41" si="8">I29*I18</f>
        <v>0</v>
      </c>
      <c r="J41" s="324">
        <f t="shared" si="8"/>
        <v>0</v>
      </c>
      <c r="K41" s="324">
        <f t="shared" si="8"/>
        <v>0</v>
      </c>
      <c r="L41" s="324">
        <f t="shared" si="8"/>
        <v>0</v>
      </c>
      <c r="M41" s="324">
        <f t="shared" si="8"/>
        <v>0</v>
      </c>
      <c r="N41" s="325">
        <f t="shared" si="8"/>
        <v>0</v>
      </c>
      <c r="O41" s="79"/>
    </row>
    <row r="42" spans="1:15" ht="13.8">
      <c r="A42" s="293"/>
      <c r="B42" s="336"/>
      <c r="C42" s="338"/>
      <c r="D42" s="141"/>
      <c r="E42" s="354">
        <v>0</v>
      </c>
      <c r="F42" s="153" t="e">
        <f t="shared" si="1"/>
        <v>#DIV/0!</v>
      </c>
      <c r="H42" s="322" t="s">
        <v>123</v>
      </c>
      <c r="I42" s="324">
        <f t="shared" ref="I42:N42" si="9">I30*I19</f>
        <v>0</v>
      </c>
      <c r="J42" s="324">
        <f t="shared" si="9"/>
        <v>0</v>
      </c>
      <c r="K42" s="324">
        <f t="shared" si="9"/>
        <v>0</v>
      </c>
      <c r="L42" s="324">
        <f t="shared" si="9"/>
        <v>0</v>
      </c>
      <c r="M42" s="324">
        <f t="shared" si="9"/>
        <v>0</v>
      </c>
      <c r="N42" s="325">
        <f t="shared" si="9"/>
        <v>0</v>
      </c>
      <c r="O42" s="79"/>
    </row>
    <row r="43" spans="1:15" ht="13.8">
      <c r="A43" s="263" t="s">
        <v>61</v>
      </c>
      <c r="B43" s="163"/>
      <c r="C43" s="158"/>
      <c r="D43" s="141"/>
      <c r="E43" s="355" t="e">
        <f>SUM(E32:E42)</f>
        <v>#DIV/0!</v>
      </c>
      <c r="F43" s="164" t="e">
        <f>IF(E43=0,0,E43/E$47)</f>
        <v>#DIV/0!</v>
      </c>
      <c r="H43" s="326" t="s">
        <v>126</v>
      </c>
      <c r="I43" s="327">
        <f t="shared" ref="I43:N43" si="10">SUM(I35:I42)</f>
        <v>0</v>
      </c>
      <c r="J43" s="327">
        <f t="shared" si="10"/>
        <v>0</v>
      </c>
      <c r="K43" s="327">
        <f t="shared" si="10"/>
        <v>0</v>
      </c>
      <c r="L43" s="327">
        <f t="shared" si="10"/>
        <v>0</v>
      </c>
      <c r="M43" s="327">
        <f t="shared" si="10"/>
        <v>0</v>
      </c>
      <c r="N43" s="327">
        <f t="shared" si="10"/>
        <v>0</v>
      </c>
      <c r="O43" s="79"/>
    </row>
    <row r="44" spans="1:15" ht="13.8">
      <c r="A44" s="156"/>
      <c r="B44" s="163"/>
      <c r="C44" s="158"/>
      <c r="D44" s="141"/>
      <c r="E44" s="352"/>
      <c r="F44" s="174"/>
      <c r="H44" s="79"/>
      <c r="I44" s="79"/>
      <c r="J44" s="79"/>
      <c r="K44" s="79"/>
      <c r="L44" s="79"/>
      <c r="M44" s="79"/>
      <c r="N44" s="79"/>
      <c r="O44" s="79"/>
    </row>
    <row r="45" spans="1:15" ht="13.8">
      <c r="A45" s="156" t="s">
        <v>62</v>
      </c>
      <c r="B45" s="163"/>
      <c r="C45" s="173"/>
      <c r="D45" s="141"/>
      <c r="E45" s="354">
        <v>0</v>
      </c>
      <c r="F45" s="164">
        <f>(IF(E45=0,0,E45/E$47))</f>
        <v>0</v>
      </c>
      <c r="H45" s="79"/>
      <c r="I45" s="79"/>
      <c r="J45" s="79"/>
      <c r="K45" s="79"/>
      <c r="L45" s="79"/>
      <c r="M45" s="79"/>
      <c r="N45" s="79"/>
      <c r="O45" s="79"/>
    </row>
    <row r="46" spans="1:15" ht="30" customHeight="1">
      <c r="A46" s="156"/>
      <c r="B46" s="157"/>
      <c r="C46" s="158"/>
      <c r="D46" s="141"/>
      <c r="E46" s="352"/>
      <c r="F46" s="153"/>
      <c r="H46" s="194" t="s">
        <v>209</v>
      </c>
      <c r="I46" s="195"/>
      <c r="J46" s="196"/>
      <c r="K46" s="382" t="s">
        <v>174</v>
      </c>
      <c r="L46" s="79"/>
      <c r="M46" s="79"/>
      <c r="N46" s="79"/>
    </row>
    <row r="47" spans="1:15" ht="13.8">
      <c r="A47" s="263" t="s">
        <v>39</v>
      </c>
      <c r="B47" s="268"/>
      <c r="C47" s="175"/>
      <c r="D47" s="141"/>
      <c r="E47" s="267" t="e">
        <f>SUM(E43:E46)</f>
        <v>#DIV/0!</v>
      </c>
      <c r="F47" s="269" t="e">
        <f>SUM(F43:F46)</f>
        <v>#DIV/0!</v>
      </c>
      <c r="H47" s="146"/>
      <c r="I47" s="147" t="s">
        <v>52</v>
      </c>
      <c r="J47" s="148" t="s">
        <v>52</v>
      </c>
      <c r="K47" s="352"/>
      <c r="L47" s="79"/>
      <c r="M47" s="79"/>
      <c r="N47" s="79"/>
    </row>
    <row r="48" spans="1:15" ht="13.8">
      <c r="B48" s="176"/>
      <c r="C48" s="177"/>
      <c r="D48" s="141"/>
      <c r="F48" s="178"/>
      <c r="H48" s="379" t="s">
        <v>13</v>
      </c>
      <c r="I48" s="380"/>
      <c r="J48" s="381"/>
      <c r="K48" s="355">
        <f>E15</f>
        <v>0</v>
      </c>
      <c r="L48" s="79"/>
      <c r="M48" s="79"/>
      <c r="N48" s="79"/>
    </row>
    <row r="49" spans="1:14" ht="13.8">
      <c r="A49" s="180" t="s">
        <v>179</v>
      </c>
      <c r="B49" s="181"/>
      <c r="C49" s="182"/>
      <c r="D49" s="79"/>
      <c r="E49" s="360" t="e">
        <f>(E$26*1.3)+($E$47-$E$26)</f>
        <v>#DIV/0!</v>
      </c>
      <c r="F49" s="183"/>
      <c r="G49" s="79"/>
      <c r="H49" s="378" t="s">
        <v>48</v>
      </c>
      <c r="I49" s="376"/>
      <c r="J49" s="377"/>
      <c r="K49" s="357">
        <f>E17</f>
        <v>0</v>
      </c>
      <c r="L49" s="79"/>
      <c r="M49" s="79"/>
      <c r="N49" s="79"/>
    </row>
    <row r="50" spans="1:14" s="79" customFormat="1" ht="13.8">
      <c r="B50" s="184"/>
      <c r="C50" s="185"/>
      <c r="H50" s="161" t="s">
        <v>74</v>
      </c>
      <c r="I50" s="376"/>
      <c r="J50" s="377"/>
      <c r="K50" s="358">
        <f>E18</f>
        <v>0</v>
      </c>
    </row>
    <row r="51" spans="1:14" s="79" customFormat="1" ht="13.8">
      <c r="A51" s="180" t="s">
        <v>42</v>
      </c>
      <c r="B51" s="181"/>
      <c r="C51" s="182"/>
      <c r="E51" s="360" t="e">
        <f>(E$26*1.5)+($E$47-$E$26)</f>
        <v>#DIV/0!</v>
      </c>
      <c r="F51" s="183"/>
      <c r="H51" s="161" t="s">
        <v>59</v>
      </c>
      <c r="I51" s="376"/>
      <c r="J51" s="377"/>
      <c r="K51" s="357" t="e">
        <f>E22</f>
        <v>#DIV/0!</v>
      </c>
    </row>
    <row r="52" spans="1:14" s="79" customFormat="1" ht="13.8">
      <c r="B52" s="184"/>
      <c r="C52" s="185"/>
      <c r="H52" s="161" t="s">
        <v>30</v>
      </c>
      <c r="I52" s="162"/>
      <c r="J52" s="168"/>
      <c r="K52" s="357" t="e">
        <f>E25</f>
        <v>#DIV/0!</v>
      </c>
    </row>
    <row r="53" spans="1:14" s="79" customFormat="1" ht="13.8">
      <c r="A53" s="180" t="s">
        <v>71</v>
      </c>
      <c r="B53" s="181"/>
      <c r="C53" s="182"/>
      <c r="E53" s="360" t="e">
        <f>(E$26*2.5)+($E$47-$E$26)</f>
        <v>#DIV/0!</v>
      </c>
      <c r="H53" s="156" t="s">
        <v>50</v>
      </c>
      <c r="I53" s="169"/>
      <c r="J53" s="155"/>
      <c r="K53" s="353">
        <f>E28</f>
        <v>0</v>
      </c>
    </row>
    <row r="54" spans="1:14" s="79" customFormat="1" ht="13.8">
      <c r="B54" s="184"/>
      <c r="C54" s="186"/>
      <c r="F54" s="187"/>
      <c r="H54" s="156" t="s">
        <v>53</v>
      </c>
      <c r="I54" s="170"/>
      <c r="J54" s="155"/>
      <c r="K54" s="353">
        <f t="shared" ref="K54:K55" si="11">E29</f>
        <v>0</v>
      </c>
      <c r="M54" s="3"/>
    </row>
    <row r="55" spans="1:14" s="79" customFormat="1" ht="13.8">
      <c r="B55" s="184"/>
      <c r="C55" s="186"/>
      <c r="F55" s="187"/>
      <c r="H55" s="156" t="s">
        <v>54</v>
      </c>
      <c r="I55" s="163"/>
      <c r="J55" s="158" t="s">
        <v>52</v>
      </c>
      <c r="K55" s="353">
        <f t="shared" si="11"/>
        <v>0</v>
      </c>
      <c r="M55" s="3"/>
    </row>
    <row r="56" spans="1:14" s="79" customFormat="1" ht="13.8">
      <c r="C56" s="188"/>
      <c r="F56" s="187"/>
      <c r="H56" s="156" t="s">
        <v>67</v>
      </c>
      <c r="I56" s="163"/>
      <c r="J56" s="171"/>
      <c r="K56" s="353">
        <f>E34</f>
        <v>0</v>
      </c>
      <c r="M56" s="3"/>
    </row>
    <row r="57" spans="1:14" s="79" customFormat="1" ht="13.8">
      <c r="C57" s="188"/>
      <c r="F57" s="187"/>
      <c r="H57" s="156" t="s">
        <v>29</v>
      </c>
      <c r="I57" s="163"/>
      <c r="J57" s="171"/>
      <c r="K57" s="353">
        <f t="shared" ref="K57:K63" si="12">E35</f>
        <v>0</v>
      </c>
      <c r="M57" s="3"/>
    </row>
    <row r="58" spans="1:14" s="79" customFormat="1" ht="13.8">
      <c r="A58" s="3"/>
      <c r="C58" s="188"/>
      <c r="F58" s="187"/>
      <c r="H58" s="156" t="s">
        <v>21</v>
      </c>
      <c r="I58" s="163"/>
      <c r="J58" s="171"/>
      <c r="K58" s="353">
        <f t="shared" si="12"/>
        <v>0</v>
      </c>
      <c r="M58" s="3"/>
    </row>
    <row r="59" spans="1:14" s="79" customFormat="1" ht="13.8">
      <c r="C59" s="188"/>
      <c r="F59" s="187"/>
      <c r="H59" s="156" t="s">
        <v>3</v>
      </c>
      <c r="I59" s="163"/>
      <c r="J59" s="173"/>
      <c r="K59" s="353">
        <f t="shared" si="12"/>
        <v>0</v>
      </c>
      <c r="M59" s="3"/>
    </row>
    <row r="60" spans="1:14" s="79" customFormat="1" ht="13.8">
      <c r="C60" s="188"/>
      <c r="F60" s="187"/>
      <c r="H60" s="156" t="s">
        <v>28</v>
      </c>
      <c r="I60" s="163"/>
      <c r="J60" s="171"/>
      <c r="K60" s="353">
        <f t="shared" si="12"/>
        <v>0</v>
      </c>
      <c r="M60" s="3"/>
    </row>
    <row r="61" spans="1:14" s="79" customFormat="1" ht="13.8">
      <c r="C61" s="188"/>
      <c r="F61" s="187"/>
      <c r="H61" s="156" t="s">
        <v>25</v>
      </c>
      <c r="I61" s="163"/>
      <c r="J61" s="173"/>
      <c r="K61" s="353">
        <f t="shared" si="12"/>
        <v>0</v>
      </c>
      <c r="M61" s="3"/>
      <c r="N61" s="3"/>
    </row>
    <row r="62" spans="1:14" s="79" customFormat="1" ht="13.8">
      <c r="C62" s="188"/>
      <c r="F62" s="187"/>
      <c r="H62" s="156" t="s">
        <v>60</v>
      </c>
      <c r="I62" s="163"/>
      <c r="J62" s="155"/>
      <c r="K62" s="353">
        <f t="shared" si="12"/>
        <v>0</v>
      </c>
      <c r="M62" s="3"/>
      <c r="N62" s="3"/>
    </row>
    <row r="63" spans="1:14" s="79" customFormat="1" ht="13.8">
      <c r="C63" s="188"/>
      <c r="F63" s="187"/>
      <c r="H63" s="156" t="s">
        <v>73</v>
      </c>
      <c r="I63" s="163"/>
      <c r="J63" s="155"/>
      <c r="K63" s="353">
        <f t="shared" si="12"/>
        <v>0</v>
      </c>
      <c r="M63" s="3"/>
      <c r="N63" s="3"/>
    </row>
    <row r="64" spans="1:14" s="79" customFormat="1" ht="13.8">
      <c r="C64" s="188"/>
      <c r="F64" s="187"/>
      <c r="H64" s="156" t="s">
        <v>62</v>
      </c>
      <c r="I64" s="163"/>
      <c r="J64" s="173"/>
      <c r="K64" s="353">
        <f>E45</f>
        <v>0</v>
      </c>
      <c r="M64" s="3"/>
      <c r="N64" s="3"/>
    </row>
    <row r="65" spans="1:14" s="79" customFormat="1" ht="13.8">
      <c r="C65" s="188"/>
      <c r="E65" s="3"/>
      <c r="F65" s="187"/>
      <c r="H65" s="156"/>
      <c r="I65" s="157"/>
      <c r="J65" s="158"/>
      <c r="K65" s="352"/>
      <c r="M65" s="3"/>
      <c r="N65" s="3"/>
    </row>
    <row r="66" spans="1:14" s="79" customFormat="1" ht="13.8">
      <c r="A66" s="3"/>
      <c r="B66" s="3"/>
      <c r="C66" s="3"/>
      <c r="D66" s="3"/>
      <c r="E66" s="3"/>
      <c r="F66" s="3"/>
      <c r="G66" s="3"/>
      <c r="H66" s="263" t="s">
        <v>39</v>
      </c>
      <c r="I66" s="268"/>
      <c r="J66" s="175"/>
      <c r="K66" s="267" t="e">
        <f>SUM(K48:K65)</f>
        <v>#DIV/0!</v>
      </c>
      <c r="M66" s="3"/>
      <c r="N66" s="3"/>
    </row>
    <row r="67" spans="1:14" ht="13.8">
      <c r="I67" s="176"/>
      <c r="J67" s="177"/>
      <c r="L67" s="79"/>
    </row>
    <row r="68" spans="1:14" ht="13.8">
      <c r="H68" s="180" t="s">
        <v>179</v>
      </c>
      <c r="I68" s="181"/>
      <c r="J68" s="182"/>
      <c r="K68" s="360" t="e">
        <f>E49</f>
        <v>#DIV/0!</v>
      </c>
      <c r="L68" s="79"/>
    </row>
    <row r="69" spans="1:14" ht="13.8">
      <c r="H69" s="79"/>
      <c r="I69" s="184"/>
      <c r="J69" s="185"/>
      <c r="K69" s="79"/>
      <c r="L69" s="79"/>
    </row>
    <row r="70" spans="1:14" ht="13.8">
      <c r="H70" s="180" t="s">
        <v>42</v>
      </c>
      <c r="I70" s="181"/>
      <c r="J70" s="182"/>
      <c r="K70" s="360" t="e">
        <f>E51</f>
        <v>#DIV/0!</v>
      </c>
      <c r="L70" s="79"/>
    </row>
    <row r="71" spans="1:14" ht="13.8">
      <c r="H71" s="79"/>
      <c r="I71" s="184"/>
      <c r="J71" s="185"/>
      <c r="K71" s="79"/>
      <c r="L71" s="79"/>
    </row>
    <row r="72" spans="1:14" ht="13.8">
      <c r="H72" s="180" t="s">
        <v>71</v>
      </c>
      <c r="I72" s="181"/>
      <c r="J72" s="182"/>
      <c r="K72" s="360" t="e">
        <f>E53</f>
        <v>#DIV/0!</v>
      </c>
      <c r="L72" s="79"/>
    </row>
    <row r="73" spans="1:14">
      <c r="L73" s="79"/>
    </row>
    <row r="74" spans="1:14">
      <c r="L74" s="79"/>
    </row>
    <row r="75" spans="1:14">
      <c r="L75" s="79"/>
    </row>
  </sheetData>
  <dataConsolidate/>
  <mergeCells count="7">
    <mergeCell ref="I33:N33"/>
    <mergeCell ref="E10:F10"/>
    <mergeCell ref="H1:N2"/>
    <mergeCell ref="H3:N3"/>
    <mergeCell ref="H4:N5"/>
    <mergeCell ref="I10:N10"/>
    <mergeCell ref="I21:N21"/>
  </mergeCells>
  <phoneticPr fontId="10"/>
  <conditionalFormatting sqref="O31">
    <cfRule type="cellIs" dxfId="7" priority="1" operator="greaterThan">
      <formula>1</formula>
    </cfRule>
    <cfRule type="cellIs" dxfId="6" priority="2" operator="between">
      <formula>0.999999</formula>
      <formula>0</formula>
    </cfRule>
    <cfRule type="cellIs" dxfId="5" priority="3" operator="equal">
      <formula>1</formula>
    </cfRule>
  </conditionalFormatting>
  <pageMargins left="0.19685039370078741" right="0.19685039370078741" top="0.59055118110236227" bottom="0.78740157480314965" header="0.39370078740157483" footer="0.19685039370078741"/>
  <pageSetup paperSize="9" scale="55"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pageSetUpPr fitToPage="1"/>
  </sheetPr>
  <dimension ref="A1:O79"/>
  <sheetViews>
    <sheetView showGridLines="0" zoomScale="89" zoomScaleNormal="89" zoomScalePageLayoutView="50" workbookViewId="0">
      <pane ySplit="9" topLeftCell="A10" activePane="bottomLeft" state="frozen"/>
      <selection activeCell="B1" sqref="B1"/>
      <selection pane="bottomLeft" activeCell="E12" sqref="E12"/>
    </sheetView>
  </sheetViews>
  <sheetFormatPr defaultColWidth="11.44140625" defaultRowHeight="13.2"/>
  <cols>
    <col min="1" max="1" width="35.88671875" style="3" customWidth="1"/>
    <col min="2" max="2" width="19.44140625" style="3" customWidth="1"/>
    <col min="3" max="3" width="19.33203125" style="3" bestFit="1" customWidth="1"/>
    <col min="4" max="4" width="2" style="3" customWidth="1"/>
    <col min="5" max="5" width="14.44140625" style="3" customWidth="1"/>
    <col min="6" max="6" width="10.6640625" style="3" customWidth="1"/>
    <col min="7" max="7" width="6" style="3" customWidth="1"/>
    <col min="8" max="8" width="27.88671875" style="3" customWidth="1"/>
    <col min="9" max="15" width="11.44140625" style="3"/>
    <col min="16" max="16" width="33" style="3" customWidth="1"/>
    <col min="17" max="16384" width="11.44140625" style="3"/>
  </cols>
  <sheetData>
    <row r="1" spans="1:15" ht="12.75" customHeight="1">
      <c r="A1" s="287" t="s">
        <v>22</v>
      </c>
      <c r="B1" s="91"/>
      <c r="C1" s="2"/>
      <c r="D1" s="2"/>
      <c r="E1" s="2"/>
      <c r="F1" s="2"/>
      <c r="H1" s="473"/>
      <c r="I1" s="473"/>
      <c r="J1" s="473"/>
      <c r="K1" s="473"/>
      <c r="L1" s="473"/>
      <c r="M1" s="473"/>
      <c r="N1" s="473"/>
    </row>
    <row r="2" spans="1:15">
      <c r="A2" s="132"/>
      <c r="B2" s="133"/>
      <c r="C2" s="134"/>
      <c r="D2" s="133"/>
      <c r="E2" s="135"/>
      <c r="F2" s="136"/>
      <c r="H2" s="473"/>
      <c r="I2" s="473"/>
      <c r="J2" s="473"/>
      <c r="K2" s="473"/>
      <c r="L2" s="473"/>
      <c r="M2" s="473"/>
      <c r="N2" s="473"/>
    </row>
    <row r="3" spans="1:15" ht="14.25" customHeight="1">
      <c r="A3" s="189" t="str">
        <f>'2-Kosten per locatie'!A3</f>
        <v>Naam opdrachtgever</v>
      </c>
      <c r="B3" s="190" t="str">
        <f>'2-Kosten per locatie'!B3</f>
        <v>Stichting Christelijk Onderwijs Haaglanden</v>
      </c>
      <c r="C3" s="191"/>
      <c r="D3" s="133"/>
      <c r="E3" s="350"/>
      <c r="F3" s="138"/>
      <c r="H3" s="473"/>
      <c r="I3" s="473"/>
      <c r="J3" s="473"/>
      <c r="K3" s="473"/>
      <c r="L3" s="473"/>
      <c r="M3" s="473"/>
      <c r="N3" s="473"/>
    </row>
    <row r="4" spans="1:15" ht="15.75" customHeight="1">
      <c r="A4" s="189" t="str">
        <f>'2-Kosten per locatie'!A4</f>
        <v>Calculatie onderdeel</v>
      </c>
      <c r="B4" s="192" t="str">
        <f ca="1">MID(CELL("bestandsnaam",$C$9),SEARCH("]",CELL("bestandsnaam",$C$9),1)+1,256)</f>
        <v>7-Opbouw uurtarief toezicht</v>
      </c>
      <c r="C4" s="193"/>
      <c r="D4" s="141"/>
      <c r="H4" s="473"/>
      <c r="I4" s="473"/>
      <c r="J4" s="473"/>
      <c r="K4" s="473"/>
      <c r="L4" s="473"/>
      <c r="M4" s="473"/>
      <c r="N4" s="473"/>
    </row>
    <row r="5" spans="1:15" ht="15">
      <c r="A5" s="189" t="str">
        <f>'2-Kosten per locatie'!A5</f>
        <v>Gebouw/plaats</v>
      </c>
      <c r="B5" s="190" t="str">
        <f>'2-Kosten per locatie'!B5</f>
        <v>Den Haag</v>
      </c>
      <c r="C5" s="193"/>
      <c r="D5" s="141"/>
      <c r="H5" s="473"/>
      <c r="I5" s="473"/>
      <c r="J5" s="473"/>
      <c r="K5" s="473"/>
      <c r="L5" s="473"/>
      <c r="M5" s="473"/>
      <c r="N5" s="473"/>
    </row>
    <row r="6" spans="1:15" ht="15">
      <c r="A6" s="189" t="str">
        <f>'2-Kosten per locatie'!A6</f>
        <v>Referentie nummer</v>
      </c>
      <c r="B6" s="190" t="str">
        <f>'2-Kosten per locatie'!B6</f>
        <v>SCOH-EA-DK-RT-2023</v>
      </c>
      <c r="C6" s="193"/>
      <c r="D6" s="141"/>
      <c r="H6" s="142"/>
      <c r="I6" s="142"/>
      <c r="J6" s="142"/>
      <c r="K6" s="142"/>
      <c r="L6" s="142"/>
      <c r="M6" s="142"/>
      <c r="N6" s="142"/>
    </row>
    <row r="7" spans="1:15" ht="15">
      <c r="A7" s="189" t="str">
        <f>'2-Kosten per locatie'!A7</f>
        <v>Naam dienstverlener</v>
      </c>
      <c r="B7" s="190">
        <f>'2-Kosten per locatie'!B7</f>
        <v>0</v>
      </c>
      <c r="C7" s="193"/>
      <c r="D7" s="141"/>
      <c r="H7" s="142"/>
      <c r="I7" s="142"/>
      <c r="J7" s="142"/>
      <c r="K7" s="142"/>
      <c r="L7" s="142"/>
      <c r="M7" s="142"/>
      <c r="N7" s="142"/>
      <c r="O7" s="145"/>
    </row>
    <row r="8" spans="1:15" ht="15">
      <c r="A8" s="189" t="str">
        <f>'2-Kosten per locatie'!A8</f>
        <v>Prijspeil</v>
      </c>
      <c r="B8" s="408">
        <f>'2-Kosten per locatie'!B8</f>
        <v>45292</v>
      </c>
      <c r="C8" s="193"/>
      <c r="D8" s="141"/>
      <c r="L8" s="142"/>
      <c r="M8" s="142"/>
      <c r="N8" s="142"/>
    </row>
    <row r="9" spans="1:15" ht="15">
      <c r="A9" s="137"/>
      <c r="B9" s="139"/>
      <c r="C9" s="140"/>
      <c r="D9" s="141"/>
      <c r="E9" s="351"/>
      <c r="F9" s="143"/>
    </row>
    <row r="10" spans="1:15" s="145" customFormat="1" ht="30.75" customHeight="1">
      <c r="A10" s="194" t="s">
        <v>172</v>
      </c>
      <c r="B10" s="195"/>
      <c r="C10" s="196"/>
      <c r="D10" s="144"/>
      <c r="E10" s="471" t="s">
        <v>171</v>
      </c>
      <c r="F10" s="478"/>
      <c r="H10" s="197" t="s">
        <v>124</v>
      </c>
      <c r="I10" s="474" t="s">
        <v>607</v>
      </c>
      <c r="J10" s="474"/>
      <c r="K10" s="474"/>
      <c r="L10" s="474"/>
      <c r="M10" s="474"/>
      <c r="N10" s="474"/>
    </row>
    <row r="11" spans="1:15" ht="30" customHeight="1">
      <c r="A11" s="146"/>
      <c r="B11" s="147" t="s">
        <v>52</v>
      </c>
      <c r="C11" s="148" t="s">
        <v>52</v>
      </c>
      <c r="D11" s="141"/>
      <c r="E11" s="352"/>
      <c r="F11" s="149"/>
      <c r="H11" s="146"/>
      <c r="I11" s="449">
        <v>1</v>
      </c>
      <c r="J11" s="449">
        <v>2</v>
      </c>
      <c r="K11" s="449">
        <v>3</v>
      </c>
      <c r="L11" s="449">
        <v>4</v>
      </c>
      <c r="M11" s="449">
        <v>5</v>
      </c>
      <c r="N11" s="449">
        <v>6</v>
      </c>
    </row>
    <row r="12" spans="1:15" ht="12.75" customHeight="1">
      <c r="A12" s="146" t="s">
        <v>34</v>
      </c>
      <c r="B12" s="151"/>
      <c r="C12" s="152"/>
      <c r="D12" s="141"/>
      <c r="E12" s="353">
        <f>SUM(I34:N34)</f>
        <v>0</v>
      </c>
      <c r="F12" s="153"/>
      <c r="H12" s="313" t="s">
        <v>119</v>
      </c>
      <c r="I12" s="448"/>
      <c r="J12" s="448"/>
      <c r="K12" s="448"/>
      <c r="L12" s="448"/>
      <c r="M12" s="448"/>
      <c r="N12" s="448"/>
    </row>
    <row r="13" spans="1:15" ht="13.8">
      <c r="A13" s="146" t="s">
        <v>15</v>
      </c>
      <c r="B13" s="154"/>
      <c r="C13" s="155" t="s">
        <v>55</v>
      </c>
      <c r="D13" s="141"/>
      <c r="E13" s="354">
        <v>0</v>
      </c>
      <c r="F13" s="153"/>
      <c r="H13" s="313" t="s">
        <v>120</v>
      </c>
      <c r="I13" s="448"/>
      <c r="J13" s="448"/>
      <c r="K13" s="448"/>
      <c r="L13" s="448"/>
      <c r="M13" s="448"/>
      <c r="N13" s="448"/>
    </row>
    <row r="14" spans="1:15" ht="13.8">
      <c r="A14" s="410" t="s">
        <v>215</v>
      </c>
      <c r="B14" s="335"/>
      <c r="C14" s="158"/>
      <c r="D14" s="141"/>
      <c r="E14" s="354">
        <v>0</v>
      </c>
      <c r="F14" s="153"/>
      <c r="H14" s="313" t="s">
        <v>121</v>
      </c>
      <c r="I14" s="448"/>
      <c r="J14" s="448"/>
      <c r="K14" s="448"/>
      <c r="L14" s="448"/>
      <c r="M14" s="448"/>
      <c r="N14" s="448"/>
    </row>
    <row r="15" spans="1:15" ht="13.8">
      <c r="A15" s="263" t="s">
        <v>13</v>
      </c>
      <c r="B15" s="157"/>
      <c r="C15" s="158"/>
      <c r="D15" s="141"/>
      <c r="E15" s="355">
        <f>SUM(E12:E14)</f>
        <v>0</v>
      </c>
      <c r="F15" s="153"/>
      <c r="H15" s="313" t="s">
        <v>122</v>
      </c>
      <c r="I15" s="448"/>
      <c r="J15" s="448"/>
      <c r="K15" s="448"/>
      <c r="L15" s="448"/>
      <c r="M15" s="448"/>
      <c r="N15" s="448"/>
    </row>
    <row r="16" spans="1:15" ht="13.8">
      <c r="A16" s="156"/>
      <c r="B16" s="159"/>
      <c r="C16" s="160"/>
      <c r="D16" s="141"/>
      <c r="E16" s="356"/>
      <c r="F16" s="153"/>
      <c r="H16" s="313" t="s">
        <v>123</v>
      </c>
      <c r="I16" s="448"/>
      <c r="J16" s="448"/>
      <c r="K16" s="448"/>
      <c r="L16" s="448"/>
      <c r="M16" s="448"/>
      <c r="N16" s="448"/>
    </row>
    <row r="17" spans="1:15" ht="13.8">
      <c r="A17" s="161" t="s">
        <v>48</v>
      </c>
      <c r="B17" s="162"/>
      <c r="C17" s="292">
        <v>0</v>
      </c>
      <c r="D17" s="141"/>
      <c r="E17" s="357">
        <f>$C17*E15</f>
        <v>0</v>
      </c>
      <c r="F17" s="153"/>
      <c r="H17" s="311"/>
      <c r="I17" s="312"/>
      <c r="J17" s="312"/>
      <c r="K17" s="312"/>
      <c r="L17" s="312"/>
      <c r="M17" s="312"/>
      <c r="N17" s="312"/>
    </row>
    <row r="18" spans="1:15" ht="13.8">
      <c r="A18" s="161" t="s">
        <v>74</v>
      </c>
      <c r="B18" s="162"/>
      <c r="C18" s="292">
        <v>0</v>
      </c>
      <c r="D18" s="141"/>
      <c r="E18" s="358">
        <f>$C18*E15</f>
        <v>0</v>
      </c>
      <c r="F18" s="153"/>
      <c r="H18" s="197" t="s">
        <v>124</v>
      </c>
      <c r="I18" s="475" t="s">
        <v>127</v>
      </c>
      <c r="J18" s="476"/>
      <c r="K18" s="476"/>
      <c r="L18" s="476"/>
      <c r="M18" s="476"/>
      <c r="N18" s="477"/>
    </row>
    <row r="19" spans="1:15" ht="13.8">
      <c r="A19" s="263" t="s">
        <v>44</v>
      </c>
      <c r="B19" s="163"/>
      <c r="C19" s="158"/>
      <c r="D19" s="141"/>
      <c r="E19" s="355">
        <f>SUM(E15:E18)</f>
        <v>0</v>
      </c>
      <c r="F19" s="164">
        <f>IF(E19=0,0,E19/E$47)</f>
        <v>0</v>
      </c>
      <c r="H19" s="146"/>
      <c r="I19" s="150">
        <v>1</v>
      </c>
      <c r="J19" s="150">
        <v>2</v>
      </c>
      <c r="K19" s="150">
        <v>3</v>
      </c>
      <c r="L19" s="150">
        <v>4</v>
      </c>
      <c r="M19" s="150">
        <v>5</v>
      </c>
      <c r="N19" s="150">
        <v>6</v>
      </c>
    </row>
    <row r="20" spans="1:15" ht="13.8">
      <c r="A20" s="156"/>
      <c r="B20" s="159"/>
      <c r="C20" s="160"/>
      <c r="D20" s="141"/>
      <c r="E20" s="356"/>
      <c r="F20" s="153"/>
      <c r="H20" s="146" t="s">
        <v>119</v>
      </c>
      <c r="I20" s="294"/>
      <c r="J20" s="294"/>
      <c r="K20" s="294"/>
      <c r="L20" s="294"/>
      <c r="M20" s="294"/>
      <c r="N20" s="294"/>
    </row>
    <row r="21" spans="1:15" ht="13.8">
      <c r="A21" s="165" t="s">
        <v>49</v>
      </c>
      <c r="B21" s="162"/>
      <c r="C21" s="160"/>
      <c r="D21" s="166"/>
      <c r="E21" s="359">
        <f>E19*0.96</f>
        <v>0</v>
      </c>
      <c r="F21" s="167"/>
      <c r="G21" s="79"/>
      <c r="H21" s="146" t="s">
        <v>120</v>
      </c>
      <c r="I21" s="294"/>
      <c r="J21" s="294"/>
      <c r="K21" s="294"/>
      <c r="L21" s="294"/>
      <c r="M21" s="294"/>
      <c r="N21" s="294"/>
    </row>
    <row r="22" spans="1:15" s="79" customFormat="1" ht="13.8">
      <c r="A22" s="161" t="s">
        <v>59</v>
      </c>
      <c r="B22" s="162"/>
      <c r="C22" s="168" t="s">
        <v>38</v>
      </c>
      <c r="D22" s="141"/>
      <c r="E22" s="357" t="e">
        <f>E21*'5-Premies en opslagen'!$C24</f>
        <v>#DIV/0!</v>
      </c>
      <c r="F22" s="153"/>
      <c r="G22" s="3"/>
      <c r="H22" s="146" t="s">
        <v>121</v>
      </c>
      <c r="I22" s="294"/>
      <c r="J22" s="294"/>
      <c r="K22" s="294"/>
      <c r="L22" s="294"/>
      <c r="M22" s="294"/>
      <c r="N22" s="294"/>
      <c r="O22" s="3"/>
    </row>
    <row r="23" spans="1:15" ht="14.25" customHeight="1">
      <c r="A23" s="263" t="s">
        <v>56</v>
      </c>
      <c r="B23" s="163"/>
      <c r="C23" s="158"/>
      <c r="D23" s="141"/>
      <c r="E23" s="355" t="e">
        <f>E22+E19</f>
        <v>#DIV/0!</v>
      </c>
      <c r="F23" s="164" t="e">
        <f>IF(E23=0,0,E23/E$47)</f>
        <v>#DIV/0!</v>
      </c>
      <c r="H23" s="146" t="s">
        <v>122</v>
      </c>
      <c r="I23" s="294"/>
      <c r="J23" s="294"/>
      <c r="K23" s="294"/>
      <c r="L23" s="294"/>
      <c r="M23" s="294"/>
      <c r="N23" s="294"/>
      <c r="O23" s="79"/>
    </row>
    <row r="24" spans="1:15" ht="12.75" customHeight="1">
      <c r="A24" s="156"/>
      <c r="B24" s="163"/>
      <c r="C24" s="158"/>
      <c r="D24" s="141"/>
      <c r="E24" s="352"/>
      <c r="F24" s="153"/>
      <c r="H24" s="146" t="s">
        <v>123</v>
      </c>
      <c r="I24" s="294"/>
      <c r="J24" s="294"/>
      <c r="K24" s="294"/>
      <c r="L24" s="294"/>
      <c r="M24" s="294"/>
      <c r="N24" s="294"/>
    </row>
    <row r="25" spans="1:15" ht="12.75" customHeight="1">
      <c r="A25" s="161" t="s">
        <v>30</v>
      </c>
      <c r="B25" s="162"/>
      <c r="C25" s="168" t="s">
        <v>38</v>
      </c>
      <c r="D25" s="141"/>
      <c r="E25" s="357" t="e">
        <f>E23*'5-Premies en opslagen'!$B53</f>
        <v>#DIV/0!</v>
      </c>
      <c r="F25" s="153"/>
      <c r="H25" s="172" t="s">
        <v>126</v>
      </c>
      <c r="I25" s="315">
        <f t="shared" ref="I25:N25" si="0">SUM(I20:I24)</f>
        <v>0</v>
      </c>
      <c r="J25" s="315">
        <f t="shared" si="0"/>
        <v>0</v>
      </c>
      <c r="K25" s="315">
        <f t="shared" si="0"/>
        <v>0</v>
      </c>
      <c r="L25" s="315">
        <f t="shared" si="0"/>
        <v>0</v>
      </c>
      <c r="M25" s="315">
        <f t="shared" si="0"/>
        <v>0</v>
      </c>
      <c r="N25" s="315">
        <f t="shared" si="0"/>
        <v>0</v>
      </c>
      <c r="O25" s="15">
        <f>SUM(I25:N25)</f>
        <v>0</v>
      </c>
    </row>
    <row r="26" spans="1:15" ht="13.8">
      <c r="A26" s="263" t="s">
        <v>66</v>
      </c>
      <c r="B26" s="163"/>
      <c r="C26" s="158"/>
      <c r="D26" s="141"/>
      <c r="E26" s="355" t="e">
        <f>SUM(E23:E25)</f>
        <v>#DIV/0!</v>
      </c>
      <c r="F26" s="164" t="e">
        <f>IF(E26=0,0,E26/E$47)</f>
        <v>#DIV/0!</v>
      </c>
    </row>
    <row r="27" spans="1:15" ht="13.8">
      <c r="A27" s="156"/>
      <c r="B27" s="163"/>
      <c r="C27" s="158"/>
      <c r="D27" s="141"/>
      <c r="E27" s="352"/>
      <c r="F27" s="153"/>
      <c r="H27" s="321" t="s">
        <v>124</v>
      </c>
      <c r="I27" s="470" t="s">
        <v>128</v>
      </c>
      <c r="J27" s="470"/>
      <c r="K27" s="470"/>
      <c r="L27" s="470"/>
      <c r="M27" s="470"/>
      <c r="N27" s="470"/>
    </row>
    <row r="28" spans="1:15" ht="13.8">
      <c r="A28" s="156" t="s">
        <v>50</v>
      </c>
      <c r="B28" s="169"/>
      <c r="C28" s="155" t="s">
        <v>55</v>
      </c>
      <c r="D28" s="141"/>
      <c r="E28" s="354">
        <v>0</v>
      </c>
      <c r="F28" s="271">
        <v>0</v>
      </c>
      <c r="H28" s="322"/>
      <c r="I28" s="323">
        <v>1</v>
      </c>
      <c r="J28" s="323">
        <v>2</v>
      </c>
      <c r="K28" s="323">
        <v>3</v>
      </c>
      <c r="L28" s="323">
        <v>4</v>
      </c>
      <c r="M28" s="323">
        <v>5</v>
      </c>
      <c r="N28" s="323">
        <v>6</v>
      </c>
    </row>
    <row r="29" spans="1:15" ht="13.8">
      <c r="A29" s="156" t="s">
        <v>53</v>
      </c>
      <c r="B29" s="170"/>
      <c r="C29" s="155" t="s">
        <v>55</v>
      </c>
      <c r="D29" s="141"/>
      <c r="E29" s="354">
        <v>0</v>
      </c>
      <c r="F29" s="271">
        <v>0</v>
      </c>
      <c r="H29" s="146" t="s">
        <v>119</v>
      </c>
      <c r="I29" s="324">
        <f t="shared" ref="I29:N29" si="1">I20*I12</f>
        <v>0</v>
      </c>
      <c r="J29" s="324">
        <f t="shared" si="1"/>
        <v>0</v>
      </c>
      <c r="K29" s="324">
        <f t="shared" si="1"/>
        <v>0</v>
      </c>
      <c r="L29" s="324">
        <f t="shared" si="1"/>
        <v>0</v>
      </c>
      <c r="M29" s="324">
        <f t="shared" si="1"/>
        <v>0</v>
      </c>
      <c r="N29" s="325">
        <f t="shared" si="1"/>
        <v>0</v>
      </c>
    </row>
    <row r="30" spans="1:15" ht="13.8">
      <c r="A30" s="156"/>
      <c r="B30" s="163"/>
      <c r="C30" s="158"/>
      <c r="D30" s="141"/>
      <c r="E30" s="352"/>
      <c r="F30" s="153"/>
      <c r="H30" s="146" t="s">
        <v>120</v>
      </c>
      <c r="I30" s="324">
        <f t="shared" ref="I30:N30" si="2">I21*I13</f>
        <v>0</v>
      </c>
      <c r="J30" s="324">
        <f t="shared" si="2"/>
        <v>0</v>
      </c>
      <c r="K30" s="324">
        <f t="shared" si="2"/>
        <v>0</v>
      </c>
      <c r="L30" s="324">
        <f t="shared" si="2"/>
        <v>0</v>
      </c>
      <c r="M30" s="324">
        <f t="shared" si="2"/>
        <v>0</v>
      </c>
      <c r="N30" s="325">
        <f t="shared" si="2"/>
        <v>0</v>
      </c>
    </row>
    <row r="31" spans="1:15" ht="12.75" customHeight="1">
      <c r="A31" s="293"/>
      <c r="B31" s="336"/>
      <c r="C31" s="337" t="s">
        <v>52</v>
      </c>
      <c r="D31" s="141"/>
      <c r="E31" s="354"/>
      <c r="F31" s="153"/>
      <c r="H31" s="146" t="s">
        <v>121</v>
      </c>
      <c r="I31" s="324">
        <f t="shared" ref="I31:N31" si="3">I22*I14</f>
        <v>0</v>
      </c>
      <c r="J31" s="324">
        <f t="shared" si="3"/>
        <v>0</v>
      </c>
      <c r="K31" s="324">
        <f t="shared" si="3"/>
        <v>0</v>
      </c>
      <c r="L31" s="324">
        <f t="shared" si="3"/>
        <v>0</v>
      </c>
      <c r="M31" s="324">
        <f t="shared" si="3"/>
        <v>0</v>
      </c>
      <c r="N31" s="325">
        <f t="shared" si="3"/>
        <v>0</v>
      </c>
    </row>
    <row r="32" spans="1:15" ht="12.75" customHeight="1">
      <c r="A32" s="263" t="s">
        <v>46</v>
      </c>
      <c r="B32" s="163"/>
      <c r="C32" s="158"/>
      <c r="D32" s="141"/>
      <c r="E32" s="355" t="e">
        <f>SUM(E26:E31)</f>
        <v>#DIV/0!</v>
      </c>
      <c r="F32" s="164" t="e">
        <f>IF(E32=0,0,E32/E$47)</f>
        <v>#DIV/0!</v>
      </c>
      <c r="H32" s="146" t="s">
        <v>122</v>
      </c>
      <c r="I32" s="324">
        <f t="shared" ref="I32:N32" si="4">I23*I15</f>
        <v>0</v>
      </c>
      <c r="J32" s="324">
        <f t="shared" si="4"/>
        <v>0</v>
      </c>
      <c r="K32" s="324">
        <f t="shared" si="4"/>
        <v>0</v>
      </c>
      <c r="L32" s="324">
        <f t="shared" si="4"/>
        <v>0</v>
      </c>
      <c r="M32" s="324">
        <f t="shared" si="4"/>
        <v>0</v>
      </c>
      <c r="N32" s="325">
        <f t="shared" si="4"/>
        <v>0</v>
      </c>
    </row>
    <row r="33" spans="1:14" ht="12.75" customHeight="1">
      <c r="A33" s="156"/>
      <c r="B33" s="163"/>
      <c r="C33" s="158"/>
      <c r="D33" s="141"/>
      <c r="E33" s="352"/>
      <c r="F33" s="153"/>
      <c r="H33" s="322" t="s">
        <v>123</v>
      </c>
      <c r="I33" s="324">
        <f t="shared" ref="I33:N33" si="5">I24*I16</f>
        <v>0</v>
      </c>
      <c r="J33" s="324">
        <f t="shared" si="5"/>
        <v>0</v>
      </c>
      <c r="K33" s="324">
        <f t="shared" si="5"/>
        <v>0</v>
      </c>
      <c r="L33" s="324">
        <f t="shared" si="5"/>
        <v>0</v>
      </c>
      <c r="M33" s="324">
        <f t="shared" si="5"/>
        <v>0</v>
      </c>
      <c r="N33" s="325">
        <f t="shared" si="5"/>
        <v>0</v>
      </c>
    </row>
    <row r="34" spans="1:14" ht="12.75" customHeight="1">
      <c r="A34" s="156" t="s">
        <v>67</v>
      </c>
      <c r="B34" s="163"/>
      <c r="C34" s="171"/>
      <c r="D34" s="141"/>
      <c r="E34" s="354">
        <v>0</v>
      </c>
      <c r="F34" s="346" t="e">
        <f>E34/$E$47</f>
        <v>#DIV/0!</v>
      </c>
      <c r="H34" s="326" t="s">
        <v>126</v>
      </c>
      <c r="I34" s="327">
        <f t="shared" ref="I34:N34" si="6">SUM(I29:I33)</f>
        <v>0</v>
      </c>
      <c r="J34" s="327">
        <f t="shared" si="6"/>
        <v>0</v>
      </c>
      <c r="K34" s="327">
        <f t="shared" si="6"/>
        <v>0</v>
      </c>
      <c r="L34" s="327">
        <f t="shared" si="6"/>
        <v>0</v>
      </c>
      <c r="M34" s="327">
        <f t="shared" si="6"/>
        <v>0</v>
      </c>
      <c r="N34" s="327">
        <f t="shared" si="6"/>
        <v>0</v>
      </c>
    </row>
    <row r="35" spans="1:14" ht="12.75" customHeight="1">
      <c r="A35" s="156" t="s">
        <v>29</v>
      </c>
      <c r="B35" s="163"/>
      <c r="C35" s="171"/>
      <c r="D35" s="141"/>
      <c r="E35" s="354">
        <v>0</v>
      </c>
      <c r="F35" s="346" t="e">
        <f t="shared" ref="F35:F41" si="7">E35/$E$47</f>
        <v>#DIV/0!</v>
      </c>
      <c r="H35" s="79"/>
      <c r="I35" s="79"/>
      <c r="J35" s="79"/>
      <c r="K35" s="79"/>
      <c r="L35" s="79"/>
      <c r="M35" s="79"/>
      <c r="N35" s="79"/>
    </row>
    <row r="36" spans="1:14" ht="14.25" customHeight="1">
      <c r="A36" s="156" t="s">
        <v>21</v>
      </c>
      <c r="B36" s="163"/>
      <c r="C36" s="171"/>
      <c r="D36" s="141"/>
      <c r="E36" s="354">
        <v>0</v>
      </c>
      <c r="F36" s="346" t="e">
        <f t="shared" si="7"/>
        <v>#DIV/0!</v>
      </c>
      <c r="H36" s="79"/>
      <c r="I36" s="79"/>
      <c r="J36" s="79"/>
      <c r="K36" s="79"/>
      <c r="L36" s="79"/>
      <c r="M36" s="79"/>
      <c r="N36" s="79"/>
    </row>
    <row r="37" spans="1:14" ht="13.8">
      <c r="A37" s="156" t="s">
        <v>3</v>
      </c>
      <c r="B37" s="163"/>
      <c r="C37" s="173"/>
      <c r="D37" s="141"/>
      <c r="E37" s="354">
        <v>0</v>
      </c>
      <c r="F37" s="346" t="e">
        <f t="shared" si="7"/>
        <v>#DIV/0!</v>
      </c>
      <c r="H37" s="79"/>
      <c r="I37" s="79"/>
      <c r="J37" s="79"/>
      <c r="K37" s="79"/>
      <c r="L37" s="79"/>
      <c r="M37" s="79"/>
      <c r="N37" s="79"/>
    </row>
    <row r="38" spans="1:14" ht="13.8">
      <c r="A38" s="156" t="s">
        <v>28</v>
      </c>
      <c r="B38" s="163"/>
      <c r="C38" s="171"/>
      <c r="D38" s="141"/>
      <c r="E38" s="354">
        <v>0</v>
      </c>
      <c r="F38" s="346" t="e">
        <f t="shared" si="7"/>
        <v>#DIV/0!</v>
      </c>
      <c r="H38" s="79"/>
      <c r="I38" s="79"/>
      <c r="J38" s="79"/>
      <c r="K38" s="79"/>
      <c r="L38" s="79"/>
      <c r="M38" s="79"/>
      <c r="N38" s="79"/>
    </row>
    <row r="39" spans="1:14" ht="13.8">
      <c r="A39" s="156" t="s">
        <v>25</v>
      </c>
      <c r="B39" s="163"/>
      <c r="C39" s="173"/>
      <c r="D39" s="141"/>
      <c r="E39" s="354">
        <v>0</v>
      </c>
      <c r="F39" s="346" t="e">
        <f t="shared" si="7"/>
        <v>#DIV/0!</v>
      </c>
      <c r="H39" s="79"/>
      <c r="I39" s="79"/>
      <c r="J39" s="79"/>
      <c r="K39" s="79"/>
      <c r="L39" s="79"/>
      <c r="M39" s="79"/>
      <c r="N39" s="79"/>
    </row>
    <row r="40" spans="1:14" ht="13.8">
      <c r="A40" s="156" t="s">
        <v>60</v>
      </c>
      <c r="B40" s="163"/>
      <c r="C40" s="155" t="s">
        <v>55</v>
      </c>
      <c r="D40" s="141"/>
      <c r="E40" s="354">
        <v>0</v>
      </c>
      <c r="F40" s="346" t="e">
        <f t="shared" si="7"/>
        <v>#DIV/0!</v>
      </c>
      <c r="H40" s="79"/>
      <c r="I40" s="79"/>
      <c r="J40" s="79"/>
      <c r="K40" s="79"/>
      <c r="L40" s="79"/>
      <c r="M40" s="79"/>
      <c r="N40" s="79"/>
    </row>
    <row r="41" spans="1:14" ht="13.8">
      <c r="A41" s="156" t="s">
        <v>73</v>
      </c>
      <c r="B41" s="163"/>
      <c r="C41" s="155"/>
      <c r="D41" s="141"/>
      <c r="E41" s="354">
        <v>0</v>
      </c>
      <c r="F41" s="346" t="e">
        <f t="shared" si="7"/>
        <v>#DIV/0!</v>
      </c>
      <c r="H41" s="79"/>
      <c r="I41" s="79"/>
      <c r="J41" s="79"/>
      <c r="K41" s="79"/>
      <c r="L41" s="79"/>
      <c r="M41" s="79"/>
      <c r="N41" s="79"/>
    </row>
    <row r="42" spans="1:14" ht="13.8">
      <c r="A42" s="293"/>
      <c r="B42" s="336"/>
      <c r="C42" s="338"/>
      <c r="D42" s="141"/>
      <c r="E42" s="354">
        <v>0</v>
      </c>
      <c r="F42" s="153"/>
      <c r="H42" s="79"/>
      <c r="I42" s="79"/>
      <c r="J42" s="79"/>
      <c r="K42" s="79"/>
      <c r="L42" s="79"/>
      <c r="M42" s="79"/>
      <c r="N42" s="79"/>
    </row>
    <row r="43" spans="1:14" ht="13.8">
      <c r="A43" s="263" t="s">
        <v>61</v>
      </c>
      <c r="B43" s="163"/>
      <c r="C43" s="158"/>
      <c r="D43" s="141"/>
      <c r="E43" s="355" t="e">
        <f>SUM(E32:E42)</f>
        <v>#DIV/0!</v>
      </c>
      <c r="F43" s="164" t="e">
        <f>IF(E43=0,0,E43/E$47)</f>
        <v>#DIV/0!</v>
      </c>
      <c r="H43" s="79"/>
      <c r="I43" s="79"/>
      <c r="J43" s="79"/>
      <c r="K43" s="79"/>
      <c r="L43" s="79"/>
      <c r="M43" s="79"/>
      <c r="N43" s="79"/>
    </row>
    <row r="44" spans="1:14" ht="13.8">
      <c r="A44" s="156"/>
      <c r="B44" s="163"/>
      <c r="C44" s="158"/>
      <c r="D44" s="141"/>
      <c r="E44" s="352"/>
      <c r="F44" s="174"/>
      <c r="H44" s="79"/>
      <c r="I44" s="79"/>
      <c r="J44" s="79"/>
      <c r="K44" s="79"/>
      <c r="L44" s="79"/>
      <c r="M44" s="79"/>
      <c r="N44" s="79"/>
    </row>
    <row r="45" spans="1:14" ht="13.8">
      <c r="A45" s="156" t="s">
        <v>62</v>
      </c>
      <c r="B45" s="163"/>
      <c r="C45" s="173"/>
      <c r="D45" s="141"/>
      <c r="E45" s="354">
        <v>0</v>
      </c>
      <c r="F45" s="164">
        <f>(IF(E45=0,0,E45/E$47))</f>
        <v>0</v>
      </c>
      <c r="H45" s="79"/>
      <c r="I45" s="79"/>
      <c r="J45" s="79"/>
      <c r="K45" s="79"/>
      <c r="L45" s="79"/>
      <c r="M45" s="79"/>
      <c r="N45" s="79"/>
    </row>
    <row r="46" spans="1:14" ht="34.200000000000003">
      <c r="A46" s="156"/>
      <c r="B46" s="157"/>
      <c r="C46" s="158"/>
      <c r="D46" s="141"/>
      <c r="E46" s="352"/>
      <c r="F46" s="153"/>
      <c r="H46" s="194" t="s">
        <v>209</v>
      </c>
      <c r="I46" s="195"/>
      <c r="J46" s="196"/>
      <c r="K46" s="382" t="s">
        <v>174</v>
      </c>
      <c r="L46" s="79"/>
      <c r="M46" s="79"/>
      <c r="N46" s="79"/>
    </row>
    <row r="47" spans="1:14" ht="13.8">
      <c r="A47" s="263" t="s">
        <v>39</v>
      </c>
      <c r="B47" s="200"/>
      <c r="C47" s="175"/>
      <c r="D47" s="141"/>
      <c r="E47" s="267" t="e">
        <f>SUM(E43:E46)</f>
        <v>#DIV/0!</v>
      </c>
      <c r="F47" s="269" t="e">
        <f>SUM(F43:F46)</f>
        <v>#DIV/0!</v>
      </c>
      <c r="H47" s="146"/>
      <c r="I47" s="147" t="s">
        <v>52</v>
      </c>
      <c r="J47" s="148" t="s">
        <v>52</v>
      </c>
      <c r="K47" s="352"/>
      <c r="L47" s="79"/>
      <c r="M47" s="79"/>
      <c r="N47" s="79"/>
    </row>
    <row r="48" spans="1:14" ht="13.8">
      <c r="B48" s="176"/>
      <c r="C48" s="177"/>
      <c r="D48" s="141"/>
      <c r="F48" s="178"/>
      <c r="H48" s="379" t="s">
        <v>13</v>
      </c>
      <c r="I48" s="380"/>
      <c r="J48" s="381"/>
      <c r="K48" s="355">
        <f>E15</f>
        <v>0</v>
      </c>
      <c r="L48" s="79"/>
      <c r="M48" s="79"/>
      <c r="N48" s="79"/>
    </row>
    <row r="49" spans="1:15" ht="13.8">
      <c r="A49" s="180" t="s">
        <v>179</v>
      </c>
      <c r="B49" s="181"/>
      <c r="C49" s="182"/>
      <c r="D49" s="79"/>
      <c r="E49" s="360" t="e">
        <f>(E$26*1.3)+($E$47-$E$26)</f>
        <v>#DIV/0!</v>
      </c>
      <c r="F49" s="183"/>
      <c r="G49" s="79"/>
      <c r="H49" s="378" t="s">
        <v>48</v>
      </c>
      <c r="I49" s="376"/>
      <c r="J49" s="377"/>
      <c r="K49" s="357">
        <f>E17</f>
        <v>0</v>
      </c>
      <c r="L49" s="79"/>
      <c r="M49" s="79"/>
      <c r="N49" s="79"/>
    </row>
    <row r="50" spans="1:15" s="79" customFormat="1" ht="13.8">
      <c r="B50" s="184"/>
      <c r="C50" s="185"/>
      <c r="H50" s="161" t="s">
        <v>74</v>
      </c>
      <c r="I50" s="376"/>
      <c r="J50" s="377"/>
      <c r="K50" s="358">
        <f>E18</f>
        <v>0</v>
      </c>
    </row>
    <row r="51" spans="1:15" s="79" customFormat="1" ht="13.8">
      <c r="A51" s="180" t="s">
        <v>42</v>
      </c>
      <c r="B51" s="181"/>
      <c r="C51" s="182"/>
      <c r="E51" s="360" t="e">
        <f>(E$26*1.5)+($E$47-$E$26)</f>
        <v>#DIV/0!</v>
      </c>
      <c r="F51" s="183"/>
      <c r="H51" s="161" t="s">
        <v>59</v>
      </c>
      <c r="I51" s="376"/>
      <c r="J51" s="377"/>
      <c r="K51" s="357" t="e">
        <f>E22</f>
        <v>#DIV/0!</v>
      </c>
    </row>
    <row r="52" spans="1:15" s="79" customFormat="1" ht="13.8">
      <c r="B52" s="184"/>
      <c r="C52" s="185"/>
      <c r="H52" s="161" t="s">
        <v>30</v>
      </c>
      <c r="I52" s="162"/>
      <c r="J52" s="168"/>
      <c r="K52" s="357" t="e">
        <f>E25</f>
        <v>#DIV/0!</v>
      </c>
    </row>
    <row r="53" spans="1:15" s="79" customFormat="1" ht="13.8">
      <c r="A53" s="180" t="s">
        <v>71</v>
      </c>
      <c r="B53" s="181"/>
      <c r="C53" s="182"/>
      <c r="E53" s="360" t="e">
        <f>(E$26*2.5)+($E$47-$E$26)</f>
        <v>#DIV/0!</v>
      </c>
      <c r="H53" s="156" t="s">
        <v>50</v>
      </c>
      <c r="I53" s="169"/>
      <c r="J53" s="155"/>
      <c r="K53" s="353">
        <f>E28</f>
        <v>0</v>
      </c>
    </row>
    <row r="54" spans="1:15" s="79" customFormat="1" ht="13.8">
      <c r="B54" s="184"/>
      <c r="C54" s="186"/>
      <c r="F54" s="187"/>
      <c r="H54" s="156" t="s">
        <v>53</v>
      </c>
      <c r="I54" s="170"/>
      <c r="J54" s="155"/>
      <c r="K54" s="353">
        <f t="shared" ref="K54:K55" si="8">E29</f>
        <v>0</v>
      </c>
    </row>
    <row r="55" spans="1:15" s="79" customFormat="1" ht="13.8">
      <c r="C55" s="188"/>
      <c r="F55" s="187"/>
      <c r="H55" s="156" t="s">
        <v>54</v>
      </c>
      <c r="I55" s="163"/>
      <c r="J55" s="158" t="s">
        <v>52</v>
      </c>
      <c r="K55" s="353">
        <f t="shared" si="8"/>
        <v>0</v>
      </c>
    </row>
    <row r="56" spans="1:15" s="79" customFormat="1" ht="13.8">
      <c r="C56" s="188"/>
      <c r="F56" s="187"/>
      <c r="H56" s="156" t="s">
        <v>67</v>
      </c>
      <c r="I56" s="163"/>
      <c r="J56" s="171"/>
      <c r="K56" s="353">
        <f>E34</f>
        <v>0</v>
      </c>
    </row>
    <row r="57" spans="1:15" s="79" customFormat="1" ht="13.8">
      <c r="A57" s="3"/>
      <c r="C57" s="188"/>
      <c r="F57" s="187"/>
      <c r="H57" s="156" t="s">
        <v>29</v>
      </c>
      <c r="I57" s="163"/>
      <c r="J57" s="171"/>
      <c r="K57" s="353">
        <f t="shared" ref="K57:K63" si="9">E35</f>
        <v>0</v>
      </c>
    </row>
    <row r="58" spans="1:15" s="79" customFormat="1" ht="13.8">
      <c r="C58" s="188"/>
      <c r="F58" s="187"/>
      <c r="H58" s="156" t="s">
        <v>21</v>
      </c>
      <c r="I58" s="163"/>
      <c r="J58" s="171"/>
      <c r="K58" s="353">
        <f t="shared" si="9"/>
        <v>0</v>
      </c>
    </row>
    <row r="59" spans="1:15" s="79" customFormat="1" ht="13.8">
      <c r="C59" s="188"/>
      <c r="F59" s="187"/>
      <c r="H59" s="156" t="s">
        <v>3</v>
      </c>
      <c r="I59" s="163"/>
      <c r="J59" s="173"/>
      <c r="K59" s="353">
        <f t="shared" si="9"/>
        <v>0</v>
      </c>
    </row>
    <row r="60" spans="1:15" s="79" customFormat="1" ht="13.8">
      <c r="C60" s="188"/>
      <c r="F60" s="187"/>
      <c r="H60" s="156" t="s">
        <v>28</v>
      </c>
      <c r="I60" s="163"/>
      <c r="J60" s="171"/>
      <c r="K60" s="353">
        <f t="shared" si="9"/>
        <v>0</v>
      </c>
    </row>
    <row r="61" spans="1:15" s="79" customFormat="1" ht="13.8">
      <c r="C61" s="188"/>
      <c r="F61" s="187"/>
      <c r="H61" s="156" t="s">
        <v>25</v>
      </c>
      <c r="I61" s="163"/>
      <c r="J61" s="173"/>
      <c r="K61" s="353">
        <f t="shared" si="9"/>
        <v>0</v>
      </c>
      <c r="M61" s="3"/>
      <c r="N61" s="3"/>
    </row>
    <row r="62" spans="1:15" s="79" customFormat="1" ht="13.8">
      <c r="C62" s="188"/>
      <c r="F62" s="187"/>
      <c r="H62" s="156" t="s">
        <v>60</v>
      </c>
      <c r="I62" s="163"/>
      <c r="J62" s="155"/>
      <c r="K62" s="353">
        <f t="shared" si="9"/>
        <v>0</v>
      </c>
      <c r="M62" s="3"/>
      <c r="N62" s="3"/>
    </row>
    <row r="63" spans="1:15" s="79" customFormat="1" ht="13.8">
      <c r="C63" s="188"/>
      <c r="F63" s="187"/>
      <c r="H63" s="156" t="s">
        <v>73</v>
      </c>
      <c r="I63" s="163"/>
      <c r="J63" s="155"/>
      <c r="K63" s="353">
        <f t="shared" si="9"/>
        <v>0</v>
      </c>
      <c r="M63" s="3"/>
      <c r="N63" s="3"/>
      <c r="O63" s="3"/>
    </row>
    <row r="64" spans="1:15" s="79" customFormat="1" ht="13.8">
      <c r="C64" s="188"/>
      <c r="F64" s="187"/>
      <c r="H64" s="156" t="s">
        <v>62</v>
      </c>
      <c r="I64" s="163"/>
      <c r="J64" s="173"/>
      <c r="K64" s="353">
        <f>E45</f>
        <v>0</v>
      </c>
      <c r="M64" s="3"/>
      <c r="N64" s="3"/>
    </row>
    <row r="65" spans="1:15" s="79" customFormat="1" ht="13.8">
      <c r="A65" s="3"/>
      <c r="B65" s="3"/>
      <c r="C65" s="3"/>
      <c r="D65" s="3"/>
      <c r="E65" s="3"/>
      <c r="F65" s="3"/>
      <c r="H65" s="156"/>
      <c r="I65" s="157"/>
      <c r="J65" s="158"/>
      <c r="K65" s="352"/>
      <c r="M65" s="3"/>
      <c r="N65" s="3"/>
    </row>
    <row r="66" spans="1:15" ht="13.8">
      <c r="H66" s="263" t="s">
        <v>39</v>
      </c>
      <c r="I66" s="268"/>
      <c r="J66" s="175"/>
      <c r="K66" s="267" t="e">
        <f>SUM(K48:K65)</f>
        <v>#DIV/0!</v>
      </c>
      <c r="L66" s="79"/>
      <c r="O66" s="79"/>
    </row>
    <row r="67" spans="1:15" ht="13.8">
      <c r="I67" s="176"/>
      <c r="J67" s="177"/>
      <c r="L67" s="79"/>
      <c r="O67" s="79"/>
    </row>
    <row r="68" spans="1:15" ht="13.8">
      <c r="H68" s="180" t="s">
        <v>179</v>
      </c>
      <c r="I68" s="181"/>
      <c r="J68" s="182"/>
      <c r="K68" s="360" t="e">
        <f>E49</f>
        <v>#DIV/0!</v>
      </c>
      <c r="L68" s="79"/>
      <c r="O68" s="79"/>
    </row>
    <row r="69" spans="1:15" ht="13.8">
      <c r="H69" s="79"/>
      <c r="I69" s="184"/>
      <c r="J69" s="185"/>
      <c r="K69" s="79"/>
      <c r="L69" s="79"/>
      <c r="O69" s="79"/>
    </row>
    <row r="70" spans="1:15" ht="13.8">
      <c r="H70" s="180" t="s">
        <v>42</v>
      </c>
      <c r="I70" s="181"/>
      <c r="J70" s="182"/>
      <c r="K70" s="360" t="e">
        <f>E51</f>
        <v>#DIV/0!</v>
      </c>
      <c r="L70" s="79"/>
      <c r="O70" s="79"/>
    </row>
    <row r="71" spans="1:15" ht="13.8">
      <c r="H71" s="79"/>
      <c r="I71" s="184"/>
      <c r="J71" s="185"/>
      <c r="K71" s="79"/>
      <c r="L71" s="79"/>
      <c r="O71" s="79"/>
    </row>
    <row r="72" spans="1:15" ht="13.8">
      <c r="H72" s="180" t="s">
        <v>71</v>
      </c>
      <c r="I72" s="181"/>
      <c r="J72" s="182"/>
      <c r="K72" s="360" t="e">
        <f>E53</f>
        <v>#DIV/0!</v>
      </c>
      <c r="L72" s="79"/>
      <c r="O72" s="79"/>
    </row>
    <row r="73" spans="1:15">
      <c r="L73" s="79"/>
      <c r="O73" s="79"/>
    </row>
    <row r="74" spans="1:15">
      <c r="O74" s="79"/>
    </row>
    <row r="75" spans="1:15">
      <c r="O75" s="79"/>
    </row>
    <row r="76" spans="1:15">
      <c r="O76" s="79"/>
    </row>
    <row r="77" spans="1:15">
      <c r="O77" s="79"/>
    </row>
    <row r="78" spans="1:15">
      <c r="O78" s="79"/>
    </row>
    <row r="79" spans="1:15">
      <c r="O79" s="79"/>
    </row>
  </sheetData>
  <mergeCells count="7">
    <mergeCell ref="E10:F10"/>
    <mergeCell ref="I10:N10"/>
    <mergeCell ref="I27:N27"/>
    <mergeCell ref="H1:N2"/>
    <mergeCell ref="H3:N3"/>
    <mergeCell ref="H4:N5"/>
    <mergeCell ref="I18:N18"/>
  </mergeCells>
  <conditionalFormatting sqref="O25">
    <cfRule type="cellIs" dxfId="4" priority="1" operator="greaterThan">
      <formula>1</formula>
    </cfRule>
    <cfRule type="cellIs" dxfId="3" priority="2" operator="between">
      <formula>0.999999</formula>
      <formula>0</formula>
    </cfRule>
    <cfRule type="cellIs" dxfId="2" priority="3" operator="equal">
      <formula>1</formula>
    </cfRule>
  </conditionalFormatting>
  <pageMargins left="0.7" right="0.7" top="0.75" bottom="0.75" header="0.3" footer="0.3"/>
  <pageSetup paperSize="9" scale="62" fitToHeight="0" orientation="landscape" r:id="rId1"/>
  <headerFooter>
    <oddFooter>&amp;L&amp;F-&amp;A
Atir b.v. ©&amp;Rprintversie &amp;D</oddFooter>
  </headerFooter>
  <colBreaks count="1" manualBreakCount="1">
    <brk id="7" max="6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pageSetUpPr fitToPage="1"/>
  </sheetPr>
  <dimension ref="A1:F14"/>
  <sheetViews>
    <sheetView showGridLines="0" zoomScaleNormal="100" workbookViewId="0">
      <pane ySplit="9" topLeftCell="A10" activePane="bottomLeft" state="frozen"/>
      <selection activeCell="B1" sqref="B1"/>
      <selection pane="bottomLeft" activeCell="E12" sqref="E12"/>
    </sheetView>
  </sheetViews>
  <sheetFormatPr defaultColWidth="9.109375" defaultRowHeight="13.2"/>
  <cols>
    <col min="1" max="1" width="45.33203125" style="3" customWidth="1"/>
    <col min="2" max="2" width="43.21875" style="3" customWidth="1"/>
    <col min="3" max="3" width="12.88671875" style="3" customWidth="1"/>
    <col min="4" max="4" width="11.109375" style="3" customWidth="1"/>
    <col min="5" max="5" width="14.77734375" style="3" customWidth="1"/>
    <col min="6" max="6" width="13.21875" style="3" bestFit="1" customWidth="1"/>
    <col min="7" max="16384" width="9.109375" style="3"/>
  </cols>
  <sheetData>
    <row r="1" spans="1:6">
      <c r="A1" s="295" t="s">
        <v>22</v>
      </c>
    </row>
    <row r="3" spans="1:6" ht="15">
      <c r="A3" s="386" t="str">
        <f>'2-Kosten per locatie'!A3</f>
        <v>Naam opdrachtgever</v>
      </c>
      <c r="B3" s="16" t="str">
        <f>'2-Kosten per locatie'!B3</f>
        <v>Stichting Christelijk Onderwijs Haaglanden</v>
      </c>
    </row>
    <row r="4" spans="1:6" ht="15">
      <c r="A4" s="386" t="str">
        <f>'2-Kosten per locatie'!A4</f>
        <v>Calculatie onderdeel</v>
      </c>
      <c r="B4" s="52" t="str">
        <f ca="1">MID(CELL("bestandsnaam",$C$9),SEARCH("]",CELL("bestandsnaam",$C$9),1)+1,256)</f>
        <v>8-Additionele kosten</v>
      </c>
    </row>
    <row r="5" spans="1:6" ht="15">
      <c r="A5" s="386" t="str">
        <f>'2-Kosten per locatie'!A5</f>
        <v>Gebouw/plaats</v>
      </c>
      <c r="B5" s="16" t="str">
        <f>'2-Kosten per locatie'!B5</f>
        <v>Den Haag</v>
      </c>
    </row>
    <row r="6" spans="1:6" ht="15">
      <c r="A6" s="386" t="str">
        <f>'2-Kosten per locatie'!A6</f>
        <v>Referentie nummer</v>
      </c>
      <c r="B6" s="16" t="str">
        <f>'2-Kosten per locatie'!B6</f>
        <v>SCOH-EA-DK-RT-2023</v>
      </c>
    </row>
    <row r="7" spans="1:6" ht="15" customHeight="1">
      <c r="A7" s="386" t="str">
        <f>'2-Kosten per locatie'!A7</f>
        <v>Naam dienstverlener</v>
      </c>
      <c r="B7" s="16">
        <f>'2-Kosten per locatie'!B7</f>
        <v>0</v>
      </c>
      <c r="D7" s="202"/>
      <c r="E7" s="202"/>
      <c r="F7" s="202"/>
    </row>
    <row r="8" spans="1:6" ht="15">
      <c r="A8" s="386" t="str">
        <f>'2-Kosten per locatie'!A8</f>
        <v>Prijspeil</v>
      </c>
      <c r="B8" s="406">
        <f>'2-Kosten per locatie'!B8</f>
        <v>45292</v>
      </c>
      <c r="D8" s="202"/>
      <c r="E8" s="202"/>
      <c r="F8" s="202"/>
    </row>
    <row r="10" spans="1:6" ht="25.2">
      <c r="A10" s="206" t="s">
        <v>91</v>
      </c>
      <c r="B10" s="206" t="s">
        <v>137</v>
      </c>
      <c r="C10" s="206" t="s">
        <v>211</v>
      </c>
      <c r="D10" s="206" t="s">
        <v>92</v>
      </c>
      <c r="E10" s="206" t="s">
        <v>592</v>
      </c>
      <c r="F10" s="206" t="s">
        <v>136</v>
      </c>
    </row>
    <row r="11" spans="1:6">
      <c r="A11" s="437" t="s">
        <v>562</v>
      </c>
      <c r="B11" s="403" t="s">
        <v>591</v>
      </c>
      <c r="C11" s="423">
        <v>15.71</v>
      </c>
      <c r="D11" s="423">
        <v>1</v>
      </c>
      <c r="E11" s="424"/>
      <c r="F11" s="204">
        <f>E11*D11*C11</f>
        <v>0</v>
      </c>
    </row>
    <row r="12" spans="1:6">
      <c r="A12" s="372"/>
      <c r="B12" s="40"/>
      <c r="C12" s="203"/>
      <c r="D12" s="203"/>
      <c r="E12" s="424"/>
      <c r="F12" s="204"/>
    </row>
    <row r="14" spans="1:6" s="59" customFormat="1" ht="12.6">
      <c r="A14" s="101" t="s">
        <v>9</v>
      </c>
      <c r="B14" s="205"/>
      <c r="C14" s="205"/>
      <c r="D14" s="205"/>
      <c r="E14" s="205"/>
      <c r="F14" s="179">
        <f>SUM(F10:F13)</f>
        <v>0</v>
      </c>
    </row>
  </sheetData>
  <pageMargins left="0.59375" right="0.7" top="0.75" bottom="0.75" header="0.3" footer="0.3"/>
  <pageSetup paperSize="9" scale="92" fitToHeight="0" orientation="landscape" r:id="rId1"/>
  <headerFooter>
    <oddFooter>&amp;L&amp;F-&amp;A
Atir b.v. ©&amp;Rprintversie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F54"/>
  <sheetViews>
    <sheetView showGridLines="0" showZeros="0" zoomScale="96" zoomScaleNormal="96" zoomScaleSheetLayoutView="75" zoomScalePageLayoutView="50" workbookViewId="0">
      <pane ySplit="9" topLeftCell="A10" activePane="bottomLeft" state="frozen"/>
      <selection activeCell="B1" sqref="B1"/>
      <selection pane="bottomLeft" activeCell="A38" sqref="A38:XFD44"/>
    </sheetView>
  </sheetViews>
  <sheetFormatPr defaultColWidth="11.44140625" defaultRowHeight="13.2"/>
  <cols>
    <col min="1" max="1" width="39" style="3" customWidth="1"/>
    <col min="2" max="2" width="20.33203125" style="3" customWidth="1"/>
    <col min="3" max="6" width="17.5546875" style="3" customWidth="1"/>
    <col min="7" max="16384" width="11.44140625" style="3"/>
  </cols>
  <sheetData>
    <row r="1" spans="1:6" ht="13.8">
      <c r="A1" s="295" t="s">
        <v>22</v>
      </c>
      <c r="B1" s="207"/>
      <c r="C1" s="207"/>
      <c r="D1" s="208"/>
    </row>
    <row r="3" spans="1:6" ht="15.6">
      <c r="A3" s="26" t="str">
        <f>'2-Kosten per locatie'!A3</f>
        <v>Naam opdrachtgever</v>
      </c>
      <c r="B3" s="52" t="str">
        <f>'2-Kosten per locatie'!B3</f>
        <v>Stichting Christelijk Onderwijs Haaglanden</v>
      </c>
      <c r="C3" s="209"/>
      <c r="D3" s="209"/>
    </row>
    <row r="4" spans="1:6" ht="15">
      <c r="A4" s="26" t="str">
        <f>'2-Kosten per locatie'!A4</f>
        <v>Calculatie onderdeel</v>
      </c>
      <c r="B4" s="52" t="str">
        <f ca="1">MID(CELL("bestandsnaam",$C$9),SEARCH("]",CELL("bestandsnaam",$C$9),1)+1,256)</f>
        <v>9-Afroepprijs</v>
      </c>
      <c r="C4" s="210"/>
      <c r="D4" s="211"/>
    </row>
    <row r="5" spans="1:6" ht="15">
      <c r="A5" s="26" t="str">
        <f>'2-Kosten per locatie'!A5</f>
        <v>Gebouw/plaats</v>
      </c>
      <c r="B5" s="52" t="str">
        <f>'2-Kosten per locatie'!B5</f>
        <v>Den Haag</v>
      </c>
      <c r="C5" s="210"/>
      <c r="D5" s="211"/>
    </row>
    <row r="6" spans="1:6" ht="15">
      <c r="A6" s="26" t="str">
        <f>'2-Kosten per locatie'!A6</f>
        <v>Referentie nummer</v>
      </c>
      <c r="B6" s="52" t="str">
        <f>'2-Kosten per locatie'!B6</f>
        <v>SCOH-EA-DK-RT-2023</v>
      </c>
      <c r="C6" s="210"/>
      <c r="D6" s="425"/>
    </row>
    <row r="7" spans="1:6" ht="15">
      <c r="A7" s="26" t="str">
        <f>'2-Kosten per locatie'!A7</f>
        <v>Naam dienstverlener</v>
      </c>
      <c r="B7" s="52">
        <f>'2-Kosten per locatie'!B7</f>
        <v>0</v>
      </c>
      <c r="C7" s="210"/>
      <c r="D7" s="211"/>
    </row>
    <row r="8" spans="1:6" ht="15">
      <c r="A8" s="26" t="str">
        <f>'2-Kosten per locatie'!A8</f>
        <v>Prijspeil</v>
      </c>
      <c r="B8" s="407">
        <f>'2-Kosten per locatie'!B8</f>
        <v>45292</v>
      </c>
      <c r="C8" s="210"/>
      <c r="D8" s="211"/>
    </row>
    <row r="9" spans="1:6" ht="15">
      <c r="A9" s="19"/>
      <c r="B9" s="212"/>
      <c r="C9" s="210"/>
      <c r="D9" s="211"/>
    </row>
    <row r="10" spans="1:6" ht="15">
      <c r="A10" s="232" t="s">
        <v>138</v>
      </c>
      <c r="B10" s="233"/>
      <c r="C10" s="233"/>
      <c r="D10" s="234"/>
      <c r="E10" s="234"/>
      <c r="F10" s="235"/>
    </row>
    <row r="12" spans="1:6">
      <c r="A12" s="218"/>
      <c r="B12" s="219"/>
      <c r="C12" s="479" t="s">
        <v>111</v>
      </c>
      <c r="D12" s="480"/>
      <c r="E12" s="480"/>
      <c r="F12" s="481"/>
    </row>
    <row r="13" spans="1:6">
      <c r="A13" s="220" t="s">
        <v>47</v>
      </c>
      <c r="B13" s="220" t="s">
        <v>12</v>
      </c>
      <c r="C13" s="221" t="s">
        <v>107</v>
      </c>
      <c r="D13" s="203" t="s">
        <v>108</v>
      </c>
      <c r="E13" s="203" t="s">
        <v>109</v>
      </c>
      <c r="F13" s="203" t="s">
        <v>110</v>
      </c>
    </row>
    <row r="14" spans="1:6" ht="13.8">
      <c r="A14" s="213" t="s">
        <v>208</v>
      </c>
      <c r="B14" s="213" t="s">
        <v>32</v>
      </c>
      <c r="C14" s="299">
        <v>0</v>
      </c>
      <c r="D14" s="299">
        <v>0</v>
      </c>
      <c r="E14" s="299">
        <v>0</v>
      </c>
      <c r="F14" s="299">
        <v>0</v>
      </c>
    </row>
    <row r="15" spans="1:6" ht="13.8">
      <c r="A15" s="213" t="s">
        <v>207</v>
      </c>
      <c r="B15" s="213" t="s">
        <v>32</v>
      </c>
      <c r="C15" s="299">
        <v>0</v>
      </c>
      <c r="D15" s="299">
        <v>0</v>
      </c>
      <c r="E15" s="299">
        <v>0</v>
      </c>
      <c r="F15" s="299">
        <v>0</v>
      </c>
    </row>
    <row r="16" spans="1:6" ht="13.8">
      <c r="A16" s="213" t="s">
        <v>69</v>
      </c>
      <c r="B16" s="213" t="s">
        <v>33</v>
      </c>
      <c r="C16" s="299">
        <v>0</v>
      </c>
      <c r="D16" s="299">
        <v>0</v>
      </c>
      <c r="E16" s="299">
        <v>0</v>
      </c>
      <c r="F16" s="299">
        <v>0</v>
      </c>
    </row>
    <row r="17" spans="1:6" ht="13.8">
      <c r="A17" s="220" t="s">
        <v>70</v>
      </c>
      <c r="B17" s="297"/>
      <c r="C17" s="299">
        <v>0</v>
      </c>
      <c r="D17" s="299">
        <v>0</v>
      </c>
      <c r="E17" s="299">
        <v>0</v>
      </c>
      <c r="F17" s="299">
        <v>0</v>
      </c>
    </row>
    <row r="18" spans="1:6" ht="13.8">
      <c r="A18" s="220" t="s">
        <v>8</v>
      </c>
      <c r="B18" s="297"/>
      <c r="C18" s="299">
        <v>0</v>
      </c>
      <c r="D18" s="299">
        <v>0</v>
      </c>
      <c r="E18" s="299">
        <v>0</v>
      </c>
      <c r="F18" s="299">
        <v>0</v>
      </c>
    </row>
    <row r="19" spans="1:6" ht="13.8">
      <c r="A19" s="214"/>
      <c r="B19" s="214"/>
      <c r="C19" s="214"/>
      <c r="D19" s="207"/>
    </row>
    <row r="20" spans="1:6" ht="15">
      <c r="A20" s="232" t="s">
        <v>139</v>
      </c>
      <c r="B20" s="233"/>
      <c r="C20" s="233"/>
      <c r="D20" s="233"/>
      <c r="E20" s="233"/>
      <c r="F20" s="236"/>
    </row>
    <row r="21" spans="1:6">
      <c r="A21" s="215"/>
      <c r="B21" s="215"/>
      <c r="C21" s="215"/>
      <c r="D21" s="215"/>
    </row>
    <row r="22" spans="1:6" ht="26.4">
      <c r="A22" s="225" t="s">
        <v>47</v>
      </c>
      <c r="B22" s="226" t="s">
        <v>12</v>
      </c>
      <c r="C22" s="223"/>
      <c r="D22" s="224"/>
      <c r="E22" s="227" t="s">
        <v>105</v>
      </c>
      <c r="F22" s="228" t="s">
        <v>106</v>
      </c>
    </row>
    <row r="23" spans="1:6" ht="13.8">
      <c r="A23" s="213" t="s">
        <v>140</v>
      </c>
      <c r="B23" s="297" t="s">
        <v>18</v>
      </c>
      <c r="C23" s="298"/>
      <c r="D23" s="298"/>
      <c r="E23" s="299">
        <v>0</v>
      </c>
      <c r="F23" s="299">
        <v>0</v>
      </c>
    </row>
    <row r="24" spans="1:6" ht="13.8">
      <c r="A24" s="213" t="s">
        <v>141</v>
      </c>
      <c r="B24" s="297" t="s">
        <v>18</v>
      </c>
      <c r="C24" s="300"/>
      <c r="D24" s="300"/>
      <c r="E24" s="299">
        <v>0</v>
      </c>
      <c r="F24" s="299">
        <v>0</v>
      </c>
    </row>
    <row r="25" spans="1:6" ht="13.8">
      <c r="A25" s="213" t="s">
        <v>142</v>
      </c>
      <c r="B25" s="297" t="s">
        <v>18</v>
      </c>
      <c r="C25" s="301"/>
      <c r="D25" s="300"/>
      <c r="E25" s="299">
        <v>0</v>
      </c>
      <c r="F25" s="299">
        <v>0</v>
      </c>
    </row>
    <row r="26" spans="1:6" ht="13.8">
      <c r="A26" s="213" t="s">
        <v>183</v>
      </c>
      <c r="B26" s="297" t="s">
        <v>18</v>
      </c>
      <c r="C26" s="301"/>
      <c r="D26" s="300"/>
      <c r="E26" s="299">
        <v>0</v>
      </c>
      <c r="F26" s="299">
        <v>0</v>
      </c>
    </row>
    <row r="27" spans="1:6" ht="13.8">
      <c r="A27" s="213" t="s">
        <v>184</v>
      </c>
      <c r="B27" s="297" t="s">
        <v>18</v>
      </c>
      <c r="C27" s="301"/>
      <c r="D27" s="300"/>
      <c r="E27" s="299">
        <v>0</v>
      </c>
      <c r="F27" s="299">
        <v>0</v>
      </c>
    </row>
    <row r="29" spans="1:6" ht="13.8">
      <c r="A29" s="213" t="s">
        <v>603</v>
      </c>
      <c r="B29" s="443" t="s">
        <v>604</v>
      </c>
      <c r="C29" s="444"/>
      <c r="D29" s="445"/>
      <c r="E29" s="299">
        <v>0</v>
      </c>
      <c r="F29" s="299">
        <v>0</v>
      </c>
    </row>
    <row r="31" spans="1:6" ht="15">
      <c r="A31" s="232" t="s">
        <v>143</v>
      </c>
      <c r="B31" s="233"/>
      <c r="C31" s="233"/>
      <c r="D31" s="233"/>
      <c r="E31" s="233"/>
      <c r="F31" s="236"/>
    </row>
    <row r="32" spans="1:6" ht="13.8">
      <c r="A32" s="222"/>
      <c r="B32" s="214"/>
      <c r="C32" s="214"/>
      <c r="D32" s="207"/>
    </row>
    <row r="33" spans="1:6">
      <c r="A33" s="220" t="s">
        <v>47</v>
      </c>
      <c r="B33" s="218" t="s">
        <v>12</v>
      </c>
      <c r="C33" s="215"/>
      <c r="D33" s="215"/>
      <c r="E33" s="215"/>
      <c r="F33" s="229" t="s">
        <v>112</v>
      </c>
    </row>
    <row r="34" spans="1:6" ht="13.8">
      <c r="A34" s="213" t="s">
        <v>144</v>
      </c>
      <c r="B34" s="216" t="s">
        <v>113</v>
      </c>
      <c r="C34" s="216"/>
      <c r="D34" s="216"/>
      <c r="E34" s="216"/>
      <c r="F34" s="299">
        <v>0</v>
      </c>
    </row>
    <row r="35" spans="1:6" ht="13.8">
      <c r="A35" s="213" t="s">
        <v>144</v>
      </c>
      <c r="B35" s="216" t="s">
        <v>115</v>
      </c>
      <c r="C35" s="216"/>
      <c r="D35" s="216"/>
      <c r="E35" s="216"/>
      <c r="F35" s="299">
        <v>0</v>
      </c>
    </row>
    <row r="36" spans="1:6" ht="13.8">
      <c r="A36" s="213" t="s">
        <v>144</v>
      </c>
      <c r="B36" s="216" t="s">
        <v>114</v>
      </c>
      <c r="C36" s="216"/>
      <c r="D36" s="216"/>
      <c r="E36" s="216"/>
      <c r="F36" s="299">
        <v>0</v>
      </c>
    </row>
    <row r="37" spans="1:6" ht="13.8">
      <c r="A37" s="213" t="s">
        <v>129</v>
      </c>
      <c r="B37" s="216" t="s">
        <v>113</v>
      </c>
      <c r="C37" s="216"/>
      <c r="D37" s="216"/>
      <c r="E37" s="216"/>
      <c r="F37" s="299">
        <v>0</v>
      </c>
    </row>
    <row r="38" spans="1:6" s="17" customFormat="1"/>
    <row r="39" spans="1:6" s="17" customFormat="1" ht="15">
      <c r="A39" s="237" t="s">
        <v>148</v>
      </c>
      <c r="B39" s="236"/>
    </row>
    <row r="40" spans="1:6" s="17" customFormat="1">
      <c r="A40" s="220" t="s">
        <v>145</v>
      </c>
      <c r="B40" s="230" t="s">
        <v>112</v>
      </c>
    </row>
    <row r="41" spans="1:6" s="17" customFormat="1" ht="13.8">
      <c r="A41" s="213" t="s">
        <v>146</v>
      </c>
      <c r="B41" s="299">
        <v>0</v>
      </c>
    </row>
    <row r="42" spans="1:6" s="17" customFormat="1" ht="13.8">
      <c r="A42" s="213" t="s">
        <v>147</v>
      </c>
      <c r="B42" s="299">
        <v>0</v>
      </c>
    </row>
    <row r="43" spans="1:6" s="17" customFormat="1">
      <c r="A43" s="214"/>
      <c r="B43" s="214"/>
    </row>
    <row r="44" spans="1:6" ht="15">
      <c r="A44" s="231" t="s">
        <v>2</v>
      </c>
      <c r="B44" s="207"/>
      <c r="C44" s="207"/>
      <c r="D44" s="214"/>
    </row>
    <row r="45" spans="1:6">
      <c r="A45" s="214" t="s">
        <v>36</v>
      </c>
    </row>
    <row r="46" spans="1:6" ht="13.8">
      <c r="A46" s="214" t="s">
        <v>149</v>
      </c>
      <c r="B46" s="207"/>
      <c r="C46" s="207"/>
      <c r="D46" s="214"/>
    </row>
    <row r="47" spans="1:6" ht="12.75" customHeight="1">
      <c r="A47" s="214"/>
      <c r="B47" s="207"/>
      <c r="C47" s="207"/>
      <c r="D47" s="214"/>
    </row>
    <row r="48" spans="1:6" ht="13.8">
      <c r="A48" s="214"/>
      <c r="B48" s="207"/>
      <c r="C48" s="207"/>
      <c r="D48" s="214"/>
    </row>
    <row r="49" spans="1:4" ht="13.8">
      <c r="A49" s="214"/>
      <c r="B49" s="207"/>
      <c r="C49" s="207"/>
      <c r="D49" s="214"/>
    </row>
    <row r="51" spans="1:4" ht="13.8">
      <c r="A51" s="217"/>
      <c r="B51" s="207"/>
      <c r="C51" s="207"/>
      <c r="D51" s="207"/>
    </row>
    <row r="52" spans="1:4">
      <c r="A52" s="217"/>
    </row>
    <row r="53" spans="1:4">
      <c r="A53" s="217"/>
    </row>
    <row r="54" spans="1:4">
      <c r="A54" s="217"/>
    </row>
  </sheetData>
  <mergeCells count="1">
    <mergeCell ref="C12:F12"/>
  </mergeCells>
  <phoneticPr fontId="12"/>
  <conditionalFormatting sqref="E20:F27 E29:F29 B41:B42">
    <cfRule type="cellIs" dxfId="1" priority="1" stopIfTrue="1" operator="equal">
      <formula>"nvt"</formula>
    </cfRule>
  </conditionalFormatting>
  <conditionalFormatting sqref="F34:F37">
    <cfRule type="cellIs" dxfId="0" priority="9"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fitToPage="1"/>
  </sheetPr>
  <dimension ref="A1:Y52"/>
  <sheetViews>
    <sheetView showGridLines="0" zoomScale="85" zoomScaleNormal="85" zoomScaleSheetLayoutView="50" zoomScalePageLayoutView="50" workbookViewId="0">
      <pane ySplit="10" topLeftCell="A11" activePane="bottomLeft" state="frozen"/>
      <selection activeCell="B1" sqref="B1"/>
      <selection pane="bottomLeft" activeCell="E7" sqref="E7"/>
    </sheetView>
  </sheetViews>
  <sheetFormatPr defaultColWidth="13.6640625" defaultRowHeight="13.2"/>
  <cols>
    <col min="1" max="1" width="64.88671875" style="248" customWidth="1"/>
    <col min="2" max="2" width="29.109375" style="254" customWidth="1"/>
    <col min="3" max="3" width="17" style="248" customWidth="1"/>
    <col min="4" max="4" width="24.33203125" style="256" customWidth="1"/>
    <col min="5" max="5" width="16.109375" style="255" customWidth="1"/>
    <col min="6" max="6" width="13.6640625" style="256" customWidth="1"/>
    <col min="7" max="7" width="15.88671875" style="256" customWidth="1"/>
    <col min="8" max="246" width="13.6640625" style="248"/>
    <col min="247" max="247" width="22.109375" style="248" customWidth="1"/>
    <col min="248" max="254" width="13.6640625" style="248" customWidth="1"/>
    <col min="255" max="255" width="15.88671875" style="248" customWidth="1"/>
    <col min="256" max="256" width="16.5546875" style="248" bestFit="1" customWidth="1"/>
    <col min="257" max="257" width="13.6640625" style="248" customWidth="1"/>
    <col min="258" max="258" width="17.109375" style="248" bestFit="1" customWidth="1"/>
    <col min="259" max="259" width="4" style="248" customWidth="1"/>
    <col min="260" max="260" width="13.6640625" style="248" customWidth="1"/>
    <col min="261" max="502" width="13.6640625" style="248"/>
    <col min="503" max="503" width="22.109375" style="248" customWidth="1"/>
    <col min="504" max="510" width="13.6640625" style="248" customWidth="1"/>
    <col min="511" max="511" width="15.88671875" style="248" customWidth="1"/>
    <col min="512" max="512" width="16.5546875" style="248" bestFit="1" customWidth="1"/>
    <col min="513" max="513" width="13.6640625" style="248" customWidth="1"/>
    <col min="514" max="514" width="17.109375" style="248" bestFit="1" customWidth="1"/>
    <col min="515" max="515" width="4" style="248" customWidth="1"/>
    <col min="516" max="516" width="13.6640625" style="248" customWidth="1"/>
    <col min="517" max="758" width="13.6640625" style="248"/>
    <col min="759" max="759" width="22.109375" style="248" customWidth="1"/>
    <col min="760" max="766" width="13.6640625" style="248" customWidth="1"/>
    <col min="767" max="767" width="15.88671875" style="248" customWidth="1"/>
    <col min="768" max="768" width="16.5546875" style="248" bestFit="1" customWidth="1"/>
    <col min="769" max="769" width="13.6640625" style="248" customWidth="1"/>
    <col min="770" max="770" width="17.109375" style="248" bestFit="1" customWidth="1"/>
    <col min="771" max="771" width="4" style="248" customWidth="1"/>
    <col min="772" max="772" width="13.6640625" style="248" customWidth="1"/>
    <col min="773" max="1014" width="13.6640625" style="248"/>
    <col min="1015" max="1015" width="22.109375" style="248" customWidth="1"/>
    <col min="1016" max="1022" width="13.6640625" style="248" customWidth="1"/>
    <col min="1023" max="1023" width="15.88671875" style="248" customWidth="1"/>
    <col min="1024" max="1024" width="16.5546875" style="248" bestFit="1" customWidth="1"/>
    <col min="1025" max="1025" width="13.6640625" style="248" customWidth="1"/>
    <col min="1026" max="1026" width="17.109375" style="248" bestFit="1" customWidth="1"/>
    <col min="1027" max="1027" width="4" style="248" customWidth="1"/>
    <col min="1028" max="1028" width="13.6640625" style="248" customWidth="1"/>
    <col min="1029" max="1270" width="13.6640625" style="248"/>
    <col min="1271" max="1271" width="22.109375" style="248" customWidth="1"/>
    <col min="1272" max="1278" width="13.6640625" style="248" customWidth="1"/>
    <col min="1279" max="1279" width="15.88671875" style="248" customWidth="1"/>
    <col min="1280" max="1280" width="16.5546875" style="248" bestFit="1" customWidth="1"/>
    <col min="1281" max="1281" width="13.6640625" style="248" customWidth="1"/>
    <col min="1282" max="1282" width="17.109375" style="248" bestFit="1" customWidth="1"/>
    <col min="1283" max="1283" width="4" style="248" customWidth="1"/>
    <col min="1284" max="1284" width="13.6640625" style="248" customWidth="1"/>
    <col min="1285" max="1526" width="13.6640625" style="248"/>
    <col min="1527" max="1527" width="22.109375" style="248" customWidth="1"/>
    <col min="1528" max="1534" width="13.6640625" style="248" customWidth="1"/>
    <col min="1535" max="1535" width="15.88671875" style="248" customWidth="1"/>
    <col min="1536" max="1536" width="16.5546875" style="248" bestFit="1" customWidth="1"/>
    <col min="1537" max="1537" width="13.6640625" style="248" customWidth="1"/>
    <col min="1538" max="1538" width="17.109375" style="248" bestFit="1" customWidth="1"/>
    <col min="1539" max="1539" width="4" style="248" customWidth="1"/>
    <col min="1540" max="1540" width="13.6640625" style="248" customWidth="1"/>
    <col min="1541" max="1782" width="13.6640625" style="248"/>
    <col min="1783" max="1783" width="22.109375" style="248" customWidth="1"/>
    <col min="1784" max="1790" width="13.6640625" style="248" customWidth="1"/>
    <col min="1791" max="1791" width="15.88671875" style="248" customWidth="1"/>
    <col min="1792" max="1792" width="16.5546875" style="248" bestFit="1" customWidth="1"/>
    <col min="1793" max="1793" width="13.6640625" style="248" customWidth="1"/>
    <col min="1794" max="1794" width="17.109375" style="248" bestFit="1" customWidth="1"/>
    <col min="1795" max="1795" width="4" style="248" customWidth="1"/>
    <col min="1796" max="1796" width="13.6640625" style="248" customWidth="1"/>
    <col min="1797" max="2038" width="13.6640625" style="248"/>
    <col min="2039" max="2039" width="22.109375" style="248" customWidth="1"/>
    <col min="2040" max="2046" width="13.6640625" style="248" customWidth="1"/>
    <col min="2047" max="2047" width="15.88671875" style="248" customWidth="1"/>
    <col min="2048" max="2048" width="16.5546875" style="248" bestFit="1" customWidth="1"/>
    <col min="2049" max="2049" width="13.6640625" style="248" customWidth="1"/>
    <col min="2050" max="2050" width="17.109375" style="248" bestFit="1" customWidth="1"/>
    <col min="2051" max="2051" width="4" style="248" customWidth="1"/>
    <col min="2052" max="2052" width="13.6640625" style="248" customWidth="1"/>
    <col min="2053" max="2294" width="13.6640625" style="248"/>
    <col min="2295" max="2295" width="22.109375" style="248" customWidth="1"/>
    <col min="2296" max="2302" width="13.6640625" style="248" customWidth="1"/>
    <col min="2303" max="2303" width="15.88671875" style="248" customWidth="1"/>
    <col min="2304" max="2304" width="16.5546875" style="248" bestFit="1" customWidth="1"/>
    <col min="2305" max="2305" width="13.6640625" style="248" customWidth="1"/>
    <col min="2306" max="2306" width="17.109375" style="248" bestFit="1" customWidth="1"/>
    <col min="2307" max="2307" width="4" style="248" customWidth="1"/>
    <col min="2308" max="2308" width="13.6640625" style="248" customWidth="1"/>
    <col min="2309" max="2550" width="13.6640625" style="248"/>
    <col min="2551" max="2551" width="22.109375" style="248" customWidth="1"/>
    <col min="2552" max="2558" width="13.6640625" style="248" customWidth="1"/>
    <col min="2559" max="2559" width="15.88671875" style="248" customWidth="1"/>
    <col min="2560" max="2560" width="16.5546875" style="248" bestFit="1" customWidth="1"/>
    <col min="2561" max="2561" width="13.6640625" style="248" customWidth="1"/>
    <col min="2562" max="2562" width="17.109375" style="248" bestFit="1" customWidth="1"/>
    <col min="2563" max="2563" width="4" style="248" customWidth="1"/>
    <col min="2564" max="2564" width="13.6640625" style="248" customWidth="1"/>
    <col min="2565" max="2806" width="13.6640625" style="248"/>
    <col min="2807" max="2807" width="22.109375" style="248" customWidth="1"/>
    <col min="2808" max="2814" width="13.6640625" style="248" customWidth="1"/>
    <col min="2815" max="2815" width="15.88671875" style="248" customWidth="1"/>
    <col min="2816" max="2816" width="16.5546875" style="248" bestFit="1" customWidth="1"/>
    <col min="2817" max="2817" width="13.6640625" style="248" customWidth="1"/>
    <col min="2818" max="2818" width="17.109375" style="248" bestFit="1" customWidth="1"/>
    <col min="2819" max="2819" width="4" style="248" customWidth="1"/>
    <col min="2820" max="2820" width="13.6640625" style="248" customWidth="1"/>
    <col min="2821" max="3062" width="13.6640625" style="248"/>
    <col min="3063" max="3063" width="22.109375" style="248" customWidth="1"/>
    <col min="3064" max="3070" width="13.6640625" style="248" customWidth="1"/>
    <col min="3071" max="3071" width="15.88671875" style="248" customWidth="1"/>
    <col min="3072" max="3072" width="16.5546875" style="248" bestFit="1" customWidth="1"/>
    <col min="3073" max="3073" width="13.6640625" style="248" customWidth="1"/>
    <col min="3074" max="3074" width="17.109375" style="248" bestFit="1" customWidth="1"/>
    <col min="3075" max="3075" width="4" style="248" customWidth="1"/>
    <col min="3076" max="3076" width="13.6640625" style="248" customWidth="1"/>
    <col min="3077" max="3318" width="13.6640625" style="248"/>
    <col min="3319" max="3319" width="22.109375" style="248" customWidth="1"/>
    <col min="3320" max="3326" width="13.6640625" style="248" customWidth="1"/>
    <col min="3327" max="3327" width="15.88671875" style="248" customWidth="1"/>
    <col min="3328" max="3328" width="16.5546875" style="248" bestFit="1" customWidth="1"/>
    <col min="3329" max="3329" width="13.6640625" style="248" customWidth="1"/>
    <col min="3330" max="3330" width="17.109375" style="248" bestFit="1" customWidth="1"/>
    <col min="3331" max="3331" width="4" style="248" customWidth="1"/>
    <col min="3332" max="3332" width="13.6640625" style="248" customWidth="1"/>
    <col min="3333" max="3574" width="13.6640625" style="248"/>
    <col min="3575" max="3575" width="22.109375" style="248" customWidth="1"/>
    <col min="3576" max="3582" width="13.6640625" style="248" customWidth="1"/>
    <col min="3583" max="3583" width="15.88671875" style="248" customWidth="1"/>
    <col min="3584" max="3584" width="16.5546875" style="248" bestFit="1" customWidth="1"/>
    <col min="3585" max="3585" width="13.6640625" style="248" customWidth="1"/>
    <col min="3586" max="3586" width="17.109375" style="248" bestFit="1" customWidth="1"/>
    <col min="3587" max="3587" width="4" style="248" customWidth="1"/>
    <col min="3588" max="3588" width="13.6640625" style="248" customWidth="1"/>
    <col min="3589" max="3830" width="13.6640625" style="248"/>
    <col min="3831" max="3831" width="22.109375" style="248" customWidth="1"/>
    <col min="3832" max="3838" width="13.6640625" style="248" customWidth="1"/>
    <col min="3839" max="3839" width="15.88671875" style="248" customWidth="1"/>
    <col min="3840" max="3840" width="16.5546875" style="248" bestFit="1" customWidth="1"/>
    <col min="3841" max="3841" width="13.6640625" style="248" customWidth="1"/>
    <col min="3842" max="3842" width="17.109375" style="248" bestFit="1" customWidth="1"/>
    <col min="3843" max="3843" width="4" style="248" customWidth="1"/>
    <col min="3844" max="3844" width="13.6640625" style="248" customWidth="1"/>
    <col min="3845" max="4086" width="13.6640625" style="248"/>
    <col min="4087" max="4087" width="22.109375" style="248" customWidth="1"/>
    <col min="4088" max="4094" width="13.6640625" style="248" customWidth="1"/>
    <col min="4095" max="4095" width="15.88671875" style="248" customWidth="1"/>
    <col min="4096" max="4096" width="16.5546875" style="248" bestFit="1" customWidth="1"/>
    <col min="4097" max="4097" width="13.6640625" style="248" customWidth="1"/>
    <col min="4098" max="4098" width="17.109375" style="248" bestFit="1" customWidth="1"/>
    <col min="4099" max="4099" width="4" style="248" customWidth="1"/>
    <col min="4100" max="4100" width="13.6640625" style="248" customWidth="1"/>
    <col min="4101" max="4342" width="13.6640625" style="248"/>
    <col min="4343" max="4343" width="22.109375" style="248" customWidth="1"/>
    <col min="4344" max="4350" width="13.6640625" style="248" customWidth="1"/>
    <col min="4351" max="4351" width="15.88671875" style="248" customWidth="1"/>
    <col min="4352" max="4352" width="16.5546875" style="248" bestFit="1" customWidth="1"/>
    <col min="4353" max="4353" width="13.6640625" style="248" customWidth="1"/>
    <col min="4354" max="4354" width="17.109375" style="248" bestFit="1" customWidth="1"/>
    <col min="4355" max="4355" width="4" style="248" customWidth="1"/>
    <col min="4356" max="4356" width="13.6640625" style="248" customWidth="1"/>
    <col min="4357" max="4598" width="13.6640625" style="248"/>
    <col min="4599" max="4599" width="22.109375" style="248" customWidth="1"/>
    <col min="4600" max="4606" width="13.6640625" style="248" customWidth="1"/>
    <col min="4607" max="4607" width="15.88671875" style="248" customWidth="1"/>
    <col min="4608" max="4608" width="16.5546875" style="248" bestFit="1" customWidth="1"/>
    <col min="4609" max="4609" width="13.6640625" style="248" customWidth="1"/>
    <col min="4610" max="4610" width="17.109375" style="248" bestFit="1" customWidth="1"/>
    <col min="4611" max="4611" width="4" style="248" customWidth="1"/>
    <col min="4612" max="4612" width="13.6640625" style="248" customWidth="1"/>
    <col min="4613" max="4854" width="13.6640625" style="248"/>
    <col min="4855" max="4855" width="22.109375" style="248" customWidth="1"/>
    <col min="4856" max="4862" width="13.6640625" style="248" customWidth="1"/>
    <col min="4863" max="4863" width="15.88671875" style="248" customWidth="1"/>
    <col min="4864" max="4864" width="16.5546875" style="248" bestFit="1" customWidth="1"/>
    <col min="4865" max="4865" width="13.6640625" style="248" customWidth="1"/>
    <col min="4866" max="4866" width="17.109375" style="248" bestFit="1" customWidth="1"/>
    <col min="4867" max="4867" width="4" style="248" customWidth="1"/>
    <col min="4868" max="4868" width="13.6640625" style="248" customWidth="1"/>
    <col min="4869" max="5110" width="13.6640625" style="248"/>
    <col min="5111" max="5111" width="22.109375" style="248" customWidth="1"/>
    <col min="5112" max="5118" width="13.6640625" style="248" customWidth="1"/>
    <col min="5119" max="5119" width="15.88671875" style="248" customWidth="1"/>
    <col min="5120" max="5120" width="16.5546875" style="248" bestFit="1" customWidth="1"/>
    <col min="5121" max="5121" width="13.6640625" style="248" customWidth="1"/>
    <col min="5122" max="5122" width="17.109375" style="248" bestFit="1" customWidth="1"/>
    <col min="5123" max="5123" width="4" style="248" customWidth="1"/>
    <col min="5124" max="5124" width="13.6640625" style="248" customWidth="1"/>
    <col min="5125" max="5366" width="13.6640625" style="248"/>
    <col min="5367" max="5367" width="22.109375" style="248" customWidth="1"/>
    <col min="5368" max="5374" width="13.6640625" style="248" customWidth="1"/>
    <col min="5375" max="5375" width="15.88671875" style="248" customWidth="1"/>
    <col min="5376" max="5376" width="16.5546875" style="248" bestFit="1" customWidth="1"/>
    <col min="5377" max="5377" width="13.6640625" style="248" customWidth="1"/>
    <col min="5378" max="5378" width="17.109375" style="248" bestFit="1" customWidth="1"/>
    <col min="5379" max="5379" width="4" style="248" customWidth="1"/>
    <col min="5380" max="5380" width="13.6640625" style="248" customWidth="1"/>
    <col min="5381" max="5622" width="13.6640625" style="248"/>
    <col min="5623" max="5623" width="22.109375" style="248" customWidth="1"/>
    <col min="5624" max="5630" width="13.6640625" style="248" customWidth="1"/>
    <col min="5631" max="5631" width="15.88671875" style="248" customWidth="1"/>
    <col min="5632" max="5632" width="16.5546875" style="248" bestFit="1" customWidth="1"/>
    <col min="5633" max="5633" width="13.6640625" style="248" customWidth="1"/>
    <col min="5634" max="5634" width="17.109375" style="248" bestFit="1" customWidth="1"/>
    <col min="5635" max="5635" width="4" style="248" customWidth="1"/>
    <col min="5636" max="5636" width="13.6640625" style="248" customWidth="1"/>
    <col min="5637" max="5878" width="13.6640625" style="248"/>
    <col min="5879" max="5879" width="22.109375" style="248" customWidth="1"/>
    <col min="5880" max="5886" width="13.6640625" style="248" customWidth="1"/>
    <col min="5887" max="5887" width="15.88671875" style="248" customWidth="1"/>
    <col min="5888" max="5888" width="16.5546875" style="248" bestFit="1" customWidth="1"/>
    <col min="5889" max="5889" width="13.6640625" style="248" customWidth="1"/>
    <col min="5890" max="5890" width="17.109375" style="248" bestFit="1" customWidth="1"/>
    <col min="5891" max="5891" width="4" style="248" customWidth="1"/>
    <col min="5892" max="5892" width="13.6640625" style="248" customWidth="1"/>
    <col min="5893" max="6134" width="13.6640625" style="248"/>
    <col min="6135" max="6135" width="22.109375" style="248" customWidth="1"/>
    <col min="6136" max="6142" width="13.6640625" style="248" customWidth="1"/>
    <col min="6143" max="6143" width="15.88671875" style="248" customWidth="1"/>
    <col min="6144" max="6144" width="16.5546875" style="248" bestFit="1" customWidth="1"/>
    <col min="6145" max="6145" width="13.6640625" style="248" customWidth="1"/>
    <col min="6146" max="6146" width="17.109375" style="248" bestFit="1" customWidth="1"/>
    <col min="6147" max="6147" width="4" style="248" customWidth="1"/>
    <col min="6148" max="6148" width="13.6640625" style="248" customWidth="1"/>
    <col min="6149" max="6390" width="13.6640625" style="248"/>
    <col min="6391" max="6391" width="22.109375" style="248" customWidth="1"/>
    <col min="6392" max="6398" width="13.6640625" style="248" customWidth="1"/>
    <col min="6399" max="6399" width="15.88671875" style="248" customWidth="1"/>
    <col min="6400" max="6400" width="16.5546875" style="248" bestFit="1" customWidth="1"/>
    <col min="6401" max="6401" width="13.6640625" style="248" customWidth="1"/>
    <col min="6402" max="6402" width="17.109375" style="248" bestFit="1" customWidth="1"/>
    <col min="6403" max="6403" width="4" style="248" customWidth="1"/>
    <col min="6404" max="6404" width="13.6640625" style="248" customWidth="1"/>
    <col min="6405" max="6646" width="13.6640625" style="248"/>
    <col min="6647" max="6647" width="22.109375" style="248" customWidth="1"/>
    <col min="6648" max="6654" width="13.6640625" style="248" customWidth="1"/>
    <col min="6655" max="6655" width="15.88671875" style="248" customWidth="1"/>
    <col min="6656" max="6656" width="16.5546875" style="248" bestFit="1" customWidth="1"/>
    <col min="6657" max="6657" width="13.6640625" style="248" customWidth="1"/>
    <col min="6658" max="6658" width="17.109375" style="248" bestFit="1" customWidth="1"/>
    <col min="6659" max="6659" width="4" style="248" customWidth="1"/>
    <col min="6660" max="6660" width="13.6640625" style="248" customWidth="1"/>
    <col min="6661" max="6902" width="13.6640625" style="248"/>
    <col min="6903" max="6903" width="22.109375" style="248" customWidth="1"/>
    <col min="6904" max="6910" width="13.6640625" style="248" customWidth="1"/>
    <col min="6911" max="6911" width="15.88671875" style="248" customWidth="1"/>
    <col min="6912" max="6912" width="16.5546875" style="248" bestFit="1" customWidth="1"/>
    <col min="6913" max="6913" width="13.6640625" style="248" customWidth="1"/>
    <col min="6914" max="6914" width="17.109375" style="248" bestFit="1" customWidth="1"/>
    <col min="6915" max="6915" width="4" style="248" customWidth="1"/>
    <col min="6916" max="6916" width="13.6640625" style="248" customWidth="1"/>
    <col min="6917" max="7158" width="13.6640625" style="248"/>
    <col min="7159" max="7159" width="22.109375" style="248" customWidth="1"/>
    <col min="7160" max="7166" width="13.6640625" style="248" customWidth="1"/>
    <col min="7167" max="7167" width="15.88671875" style="248" customWidth="1"/>
    <col min="7168" max="7168" width="16.5546875" style="248" bestFit="1" customWidth="1"/>
    <col min="7169" max="7169" width="13.6640625" style="248" customWidth="1"/>
    <col min="7170" max="7170" width="17.109375" style="248" bestFit="1" customWidth="1"/>
    <col min="7171" max="7171" width="4" style="248" customWidth="1"/>
    <col min="7172" max="7172" width="13.6640625" style="248" customWidth="1"/>
    <col min="7173" max="7414" width="13.6640625" style="248"/>
    <col min="7415" max="7415" width="22.109375" style="248" customWidth="1"/>
    <col min="7416" max="7422" width="13.6640625" style="248" customWidth="1"/>
    <col min="7423" max="7423" width="15.88671875" style="248" customWidth="1"/>
    <col min="7424" max="7424" width="16.5546875" style="248" bestFit="1" customWidth="1"/>
    <col min="7425" max="7425" width="13.6640625" style="248" customWidth="1"/>
    <col min="7426" max="7426" width="17.109375" style="248" bestFit="1" customWidth="1"/>
    <col min="7427" max="7427" width="4" style="248" customWidth="1"/>
    <col min="7428" max="7428" width="13.6640625" style="248" customWidth="1"/>
    <col min="7429" max="7670" width="13.6640625" style="248"/>
    <col min="7671" max="7671" width="22.109375" style="248" customWidth="1"/>
    <col min="7672" max="7678" width="13.6640625" style="248" customWidth="1"/>
    <col min="7679" max="7679" width="15.88671875" style="248" customWidth="1"/>
    <col min="7680" max="7680" width="16.5546875" style="248" bestFit="1" customWidth="1"/>
    <col min="7681" max="7681" width="13.6640625" style="248" customWidth="1"/>
    <col min="7682" max="7682" width="17.109375" style="248" bestFit="1" customWidth="1"/>
    <col min="7683" max="7683" width="4" style="248" customWidth="1"/>
    <col min="7684" max="7684" width="13.6640625" style="248" customWidth="1"/>
    <col min="7685" max="7926" width="13.6640625" style="248"/>
    <col min="7927" max="7927" width="22.109375" style="248" customWidth="1"/>
    <col min="7928" max="7934" width="13.6640625" style="248" customWidth="1"/>
    <col min="7935" max="7935" width="15.88671875" style="248" customWidth="1"/>
    <col min="7936" max="7936" width="16.5546875" style="248" bestFit="1" customWidth="1"/>
    <col min="7937" max="7937" width="13.6640625" style="248" customWidth="1"/>
    <col min="7938" max="7938" width="17.109375" style="248" bestFit="1" customWidth="1"/>
    <col min="7939" max="7939" width="4" style="248" customWidth="1"/>
    <col min="7940" max="7940" width="13.6640625" style="248" customWidth="1"/>
    <col min="7941" max="8182" width="13.6640625" style="248"/>
    <col min="8183" max="8183" width="22.109375" style="248" customWidth="1"/>
    <col min="8184" max="8190" width="13.6640625" style="248" customWidth="1"/>
    <col min="8191" max="8191" width="15.88671875" style="248" customWidth="1"/>
    <col min="8192" max="8192" width="16.5546875" style="248" bestFit="1" customWidth="1"/>
    <col min="8193" max="8193" width="13.6640625" style="248" customWidth="1"/>
    <col min="8194" max="8194" width="17.109375" style="248" bestFit="1" customWidth="1"/>
    <col min="8195" max="8195" width="4" style="248" customWidth="1"/>
    <col min="8196" max="8196" width="13.6640625" style="248" customWidth="1"/>
    <col min="8197" max="8438" width="13.6640625" style="248"/>
    <col min="8439" max="8439" width="22.109375" style="248" customWidth="1"/>
    <col min="8440" max="8446" width="13.6640625" style="248" customWidth="1"/>
    <col min="8447" max="8447" width="15.88671875" style="248" customWidth="1"/>
    <col min="8448" max="8448" width="16.5546875" style="248" bestFit="1" customWidth="1"/>
    <col min="8449" max="8449" width="13.6640625" style="248" customWidth="1"/>
    <col min="8450" max="8450" width="17.109375" style="248" bestFit="1" customWidth="1"/>
    <col min="8451" max="8451" width="4" style="248" customWidth="1"/>
    <col min="8452" max="8452" width="13.6640625" style="248" customWidth="1"/>
    <col min="8453" max="8694" width="13.6640625" style="248"/>
    <col min="8695" max="8695" width="22.109375" style="248" customWidth="1"/>
    <col min="8696" max="8702" width="13.6640625" style="248" customWidth="1"/>
    <col min="8703" max="8703" width="15.88671875" style="248" customWidth="1"/>
    <col min="8704" max="8704" width="16.5546875" style="248" bestFit="1" customWidth="1"/>
    <col min="8705" max="8705" width="13.6640625" style="248" customWidth="1"/>
    <col min="8706" max="8706" width="17.109375" style="248" bestFit="1" customWidth="1"/>
    <col min="8707" max="8707" width="4" style="248" customWidth="1"/>
    <col min="8708" max="8708" width="13.6640625" style="248" customWidth="1"/>
    <col min="8709" max="8950" width="13.6640625" style="248"/>
    <col min="8951" max="8951" width="22.109375" style="248" customWidth="1"/>
    <col min="8952" max="8958" width="13.6640625" style="248" customWidth="1"/>
    <col min="8959" max="8959" width="15.88671875" style="248" customWidth="1"/>
    <col min="8960" max="8960" width="16.5546875" style="248" bestFit="1" customWidth="1"/>
    <col min="8961" max="8961" width="13.6640625" style="248" customWidth="1"/>
    <col min="8962" max="8962" width="17.109375" style="248" bestFit="1" customWidth="1"/>
    <col min="8963" max="8963" width="4" style="248" customWidth="1"/>
    <col min="8964" max="8964" width="13.6640625" style="248" customWidth="1"/>
    <col min="8965" max="9206" width="13.6640625" style="248"/>
    <col min="9207" max="9207" width="22.109375" style="248" customWidth="1"/>
    <col min="9208" max="9214" width="13.6640625" style="248" customWidth="1"/>
    <col min="9215" max="9215" width="15.88671875" style="248" customWidth="1"/>
    <col min="9216" max="9216" width="16.5546875" style="248" bestFit="1" customWidth="1"/>
    <col min="9217" max="9217" width="13.6640625" style="248" customWidth="1"/>
    <col min="9218" max="9218" width="17.109375" style="248" bestFit="1" customWidth="1"/>
    <col min="9219" max="9219" width="4" style="248" customWidth="1"/>
    <col min="9220" max="9220" width="13.6640625" style="248" customWidth="1"/>
    <col min="9221" max="9462" width="13.6640625" style="248"/>
    <col min="9463" max="9463" width="22.109375" style="248" customWidth="1"/>
    <col min="9464" max="9470" width="13.6640625" style="248" customWidth="1"/>
    <col min="9471" max="9471" width="15.88671875" style="248" customWidth="1"/>
    <col min="9472" max="9472" width="16.5546875" style="248" bestFit="1" customWidth="1"/>
    <col min="9473" max="9473" width="13.6640625" style="248" customWidth="1"/>
    <col min="9474" max="9474" width="17.109375" style="248" bestFit="1" customWidth="1"/>
    <col min="9475" max="9475" width="4" style="248" customWidth="1"/>
    <col min="9476" max="9476" width="13.6640625" style="248" customWidth="1"/>
    <col min="9477" max="9718" width="13.6640625" style="248"/>
    <col min="9719" max="9719" width="22.109375" style="248" customWidth="1"/>
    <col min="9720" max="9726" width="13.6640625" style="248" customWidth="1"/>
    <col min="9727" max="9727" width="15.88671875" style="248" customWidth="1"/>
    <col min="9728" max="9728" width="16.5546875" style="248" bestFit="1" customWidth="1"/>
    <col min="9729" max="9729" width="13.6640625" style="248" customWidth="1"/>
    <col min="9730" max="9730" width="17.109375" style="248" bestFit="1" customWidth="1"/>
    <col min="9731" max="9731" width="4" style="248" customWidth="1"/>
    <col min="9732" max="9732" width="13.6640625" style="248" customWidth="1"/>
    <col min="9733" max="9974" width="13.6640625" style="248"/>
    <col min="9975" max="9975" width="22.109375" style="248" customWidth="1"/>
    <col min="9976" max="9982" width="13.6640625" style="248" customWidth="1"/>
    <col min="9983" max="9983" width="15.88671875" style="248" customWidth="1"/>
    <col min="9984" max="9984" width="16.5546875" style="248" bestFit="1" customWidth="1"/>
    <col min="9985" max="9985" width="13.6640625" style="248" customWidth="1"/>
    <col min="9986" max="9986" width="17.109375" style="248" bestFit="1" customWidth="1"/>
    <col min="9987" max="9987" width="4" style="248" customWidth="1"/>
    <col min="9988" max="9988" width="13.6640625" style="248" customWidth="1"/>
    <col min="9989" max="10230" width="13.6640625" style="248"/>
    <col min="10231" max="10231" width="22.109375" style="248" customWidth="1"/>
    <col min="10232" max="10238" width="13.6640625" style="248" customWidth="1"/>
    <col min="10239" max="10239" width="15.88671875" style="248" customWidth="1"/>
    <col min="10240" max="10240" width="16.5546875" style="248" bestFit="1" customWidth="1"/>
    <col min="10241" max="10241" width="13.6640625" style="248" customWidth="1"/>
    <col min="10242" max="10242" width="17.109375" style="248" bestFit="1" customWidth="1"/>
    <col min="10243" max="10243" width="4" style="248" customWidth="1"/>
    <col min="10244" max="10244" width="13.6640625" style="248" customWidth="1"/>
    <col min="10245" max="10486" width="13.6640625" style="248"/>
    <col min="10487" max="10487" width="22.109375" style="248" customWidth="1"/>
    <col min="10488" max="10494" width="13.6640625" style="248" customWidth="1"/>
    <col min="10495" max="10495" width="15.88671875" style="248" customWidth="1"/>
    <col min="10496" max="10496" width="16.5546875" style="248" bestFit="1" customWidth="1"/>
    <col min="10497" max="10497" width="13.6640625" style="248" customWidth="1"/>
    <col min="10498" max="10498" width="17.109375" style="248" bestFit="1" customWidth="1"/>
    <col min="10499" max="10499" width="4" style="248" customWidth="1"/>
    <col min="10500" max="10500" width="13.6640625" style="248" customWidth="1"/>
    <col min="10501" max="10742" width="13.6640625" style="248"/>
    <col min="10743" max="10743" width="22.109375" style="248" customWidth="1"/>
    <col min="10744" max="10750" width="13.6640625" style="248" customWidth="1"/>
    <col min="10751" max="10751" width="15.88671875" style="248" customWidth="1"/>
    <col min="10752" max="10752" width="16.5546875" style="248" bestFit="1" customWidth="1"/>
    <col min="10753" max="10753" width="13.6640625" style="248" customWidth="1"/>
    <col min="10754" max="10754" width="17.109375" style="248" bestFit="1" customWidth="1"/>
    <col min="10755" max="10755" width="4" style="248" customWidth="1"/>
    <col min="10756" max="10756" width="13.6640625" style="248" customWidth="1"/>
    <col min="10757" max="10998" width="13.6640625" style="248"/>
    <col min="10999" max="10999" width="22.109375" style="248" customWidth="1"/>
    <col min="11000" max="11006" width="13.6640625" style="248" customWidth="1"/>
    <col min="11007" max="11007" width="15.88671875" style="248" customWidth="1"/>
    <col min="11008" max="11008" width="16.5546875" style="248" bestFit="1" customWidth="1"/>
    <col min="11009" max="11009" width="13.6640625" style="248" customWidth="1"/>
    <col min="11010" max="11010" width="17.109375" style="248" bestFit="1" customWidth="1"/>
    <col min="11011" max="11011" width="4" style="248" customWidth="1"/>
    <col min="11012" max="11012" width="13.6640625" style="248" customWidth="1"/>
    <col min="11013" max="11254" width="13.6640625" style="248"/>
    <col min="11255" max="11255" width="22.109375" style="248" customWidth="1"/>
    <col min="11256" max="11262" width="13.6640625" style="248" customWidth="1"/>
    <col min="11263" max="11263" width="15.88671875" style="248" customWidth="1"/>
    <col min="11264" max="11264" width="16.5546875" style="248" bestFit="1" customWidth="1"/>
    <col min="11265" max="11265" width="13.6640625" style="248" customWidth="1"/>
    <col min="11266" max="11266" width="17.109375" style="248" bestFit="1" customWidth="1"/>
    <col min="11267" max="11267" width="4" style="248" customWidth="1"/>
    <col min="11268" max="11268" width="13.6640625" style="248" customWidth="1"/>
    <col min="11269" max="11510" width="13.6640625" style="248"/>
    <col min="11511" max="11511" width="22.109375" style="248" customWidth="1"/>
    <col min="11512" max="11518" width="13.6640625" style="248" customWidth="1"/>
    <col min="11519" max="11519" width="15.88671875" style="248" customWidth="1"/>
    <col min="11520" max="11520" width="16.5546875" style="248" bestFit="1" customWidth="1"/>
    <col min="11521" max="11521" width="13.6640625" style="248" customWidth="1"/>
    <col min="11522" max="11522" width="17.109375" style="248" bestFit="1" customWidth="1"/>
    <col min="11523" max="11523" width="4" style="248" customWidth="1"/>
    <col min="11524" max="11524" width="13.6640625" style="248" customWidth="1"/>
    <col min="11525" max="11766" width="13.6640625" style="248"/>
    <col min="11767" max="11767" width="22.109375" style="248" customWidth="1"/>
    <col min="11768" max="11774" width="13.6640625" style="248" customWidth="1"/>
    <col min="11775" max="11775" width="15.88671875" style="248" customWidth="1"/>
    <col min="11776" max="11776" width="16.5546875" style="248" bestFit="1" customWidth="1"/>
    <col min="11777" max="11777" width="13.6640625" style="248" customWidth="1"/>
    <col min="11778" max="11778" width="17.109375" style="248" bestFit="1" customWidth="1"/>
    <col min="11779" max="11779" width="4" style="248" customWidth="1"/>
    <col min="11780" max="11780" width="13.6640625" style="248" customWidth="1"/>
    <col min="11781" max="12022" width="13.6640625" style="248"/>
    <col min="12023" max="12023" width="22.109375" style="248" customWidth="1"/>
    <col min="12024" max="12030" width="13.6640625" style="248" customWidth="1"/>
    <col min="12031" max="12031" width="15.88671875" style="248" customWidth="1"/>
    <col min="12032" max="12032" width="16.5546875" style="248" bestFit="1" customWidth="1"/>
    <col min="12033" max="12033" width="13.6640625" style="248" customWidth="1"/>
    <col min="12034" max="12034" width="17.109375" style="248" bestFit="1" customWidth="1"/>
    <col min="12035" max="12035" width="4" style="248" customWidth="1"/>
    <col min="12036" max="12036" width="13.6640625" style="248" customWidth="1"/>
    <col min="12037" max="12278" width="13.6640625" style="248"/>
    <col min="12279" max="12279" width="22.109375" style="248" customWidth="1"/>
    <col min="12280" max="12286" width="13.6640625" style="248" customWidth="1"/>
    <col min="12287" max="12287" width="15.88671875" style="248" customWidth="1"/>
    <col min="12288" max="12288" width="16.5546875" style="248" bestFit="1" customWidth="1"/>
    <col min="12289" max="12289" width="13.6640625" style="248" customWidth="1"/>
    <col min="12290" max="12290" width="17.109375" style="248" bestFit="1" customWidth="1"/>
    <col min="12291" max="12291" width="4" style="248" customWidth="1"/>
    <col min="12292" max="12292" width="13.6640625" style="248" customWidth="1"/>
    <col min="12293" max="12534" width="13.6640625" style="248"/>
    <col min="12535" max="12535" width="22.109375" style="248" customWidth="1"/>
    <col min="12536" max="12542" width="13.6640625" style="248" customWidth="1"/>
    <col min="12543" max="12543" width="15.88671875" style="248" customWidth="1"/>
    <col min="12544" max="12544" width="16.5546875" style="248" bestFit="1" customWidth="1"/>
    <col min="12545" max="12545" width="13.6640625" style="248" customWidth="1"/>
    <col min="12546" max="12546" width="17.109375" style="248" bestFit="1" customWidth="1"/>
    <col min="12547" max="12547" width="4" style="248" customWidth="1"/>
    <col min="12548" max="12548" width="13.6640625" style="248" customWidth="1"/>
    <col min="12549" max="12790" width="13.6640625" style="248"/>
    <col min="12791" max="12791" width="22.109375" style="248" customWidth="1"/>
    <col min="12792" max="12798" width="13.6640625" style="248" customWidth="1"/>
    <col min="12799" max="12799" width="15.88671875" style="248" customWidth="1"/>
    <col min="12800" max="12800" width="16.5546875" style="248" bestFit="1" customWidth="1"/>
    <col min="12801" max="12801" width="13.6640625" style="248" customWidth="1"/>
    <col min="12802" max="12802" width="17.109375" style="248" bestFit="1" customWidth="1"/>
    <col min="12803" max="12803" width="4" style="248" customWidth="1"/>
    <col min="12804" max="12804" width="13.6640625" style="248" customWidth="1"/>
    <col min="12805" max="13046" width="13.6640625" style="248"/>
    <col min="13047" max="13047" width="22.109375" style="248" customWidth="1"/>
    <col min="13048" max="13054" width="13.6640625" style="248" customWidth="1"/>
    <col min="13055" max="13055" width="15.88671875" style="248" customWidth="1"/>
    <col min="13056" max="13056" width="16.5546875" style="248" bestFit="1" customWidth="1"/>
    <col min="13057" max="13057" width="13.6640625" style="248" customWidth="1"/>
    <col min="13058" max="13058" width="17.109375" style="248" bestFit="1" customWidth="1"/>
    <col min="13059" max="13059" width="4" style="248" customWidth="1"/>
    <col min="13060" max="13060" width="13.6640625" style="248" customWidth="1"/>
    <col min="13061" max="13302" width="13.6640625" style="248"/>
    <col min="13303" max="13303" width="22.109375" style="248" customWidth="1"/>
    <col min="13304" max="13310" width="13.6640625" style="248" customWidth="1"/>
    <col min="13311" max="13311" width="15.88671875" style="248" customWidth="1"/>
    <col min="13312" max="13312" width="16.5546875" style="248" bestFit="1" customWidth="1"/>
    <col min="13313" max="13313" width="13.6640625" style="248" customWidth="1"/>
    <col min="13314" max="13314" width="17.109375" style="248" bestFit="1" customWidth="1"/>
    <col min="13315" max="13315" width="4" style="248" customWidth="1"/>
    <col min="13316" max="13316" width="13.6640625" style="248" customWidth="1"/>
    <col min="13317" max="13558" width="13.6640625" style="248"/>
    <col min="13559" max="13559" width="22.109375" style="248" customWidth="1"/>
    <col min="13560" max="13566" width="13.6640625" style="248" customWidth="1"/>
    <col min="13567" max="13567" width="15.88671875" style="248" customWidth="1"/>
    <col min="13568" max="13568" width="16.5546875" style="248" bestFit="1" customWidth="1"/>
    <col min="13569" max="13569" width="13.6640625" style="248" customWidth="1"/>
    <col min="13570" max="13570" width="17.109375" style="248" bestFit="1" customWidth="1"/>
    <col min="13571" max="13571" width="4" style="248" customWidth="1"/>
    <col min="13572" max="13572" width="13.6640625" style="248" customWidth="1"/>
    <col min="13573" max="13814" width="13.6640625" style="248"/>
    <col min="13815" max="13815" width="22.109375" style="248" customWidth="1"/>
    <col min="13816" max="13822" width="13.6640625" style="248" customWidth="1"/>
    <col min="13823" max="13823" width="15.88671875" style="248" customWidth="1"/>
    <col min="13824" max="13824" width="16.5546875" style="248" bestFit="1" customWidth="1"/>
    <col min="13825" max="13825" width="13.6640625" style="248" customWidth="1"/>
    <col min="13826" max="13826" width="17.109375" style="248" bestFit="1" customWidth="1"/>
    <col min="13827" max="13827" width="4" style="248" customWidth="1"/>
    <col min="13828" max="13828" width="13.6640625" style="248" customWidth="1"/>
    <col min="13829" max="14070" width="13.6640625" style="248"/>
    <col min="14071" max="14071" width="22.109375" style="248" customWidth="1"/>
    <col min="14072" max="14078" width="13.6640625" style="248" customWidth="1"/>
    <col min="14079" max="14079" width="15.88671875" style="248" customWidth="1"/>
    <col min="14080" max="14080" width="16.5546875" style="248" bestFit="1" customWidth="1"/>
    <col min="14081" max="14081" width="13.6640625" style="248" customWidth="1"/>
    <col min="14082" max="14082" width="17.109375" style="248" bestFit="1" customWidth="1"/>
    <col min="14083" max="14083" width="4" style="248" customWidth="1"/>
    <col min="14084" max="14084" width="13.6640625" style="248" customWidth="1"/>
    <col min="14085" max="14326" width="13.6640625" style="248"/>
    <col min="14327" max="14327" width="22.109375" style="248" customWidth="1"/>
    <col min="14328" max="14334" width="13.6640625" style="248" customWidth="1"/>
    <col min="14335" max="14335" width="15.88671875" style="248" customWidth="1"/>
    <col min="14336" max="14336" width="16.5546875" style="248" bestFit="1" customWidth="1"/>
    <col min="14337" max="14337" width="13.6640625" style="248" customWidth="1"/>
    <col min="14338" max="14338" width="17.109375" style="248" bestFit="1" customWidth="1"/>
    <col min="14339" max="14339" width="4" style="248" customWidth="1"/>
    <col min="14340" max="14340" width="13.6640625" style="248" customWidth="1"/>
    <col min="14341" max="14582" width="13.6640625" style="248"/>
    <col min="14583" max="14583" width="22.109375" style="248" customWidth="1"/>
    <col min="14584" max="14590" width="13.6640625" style="248" customWidth="1"/>
    <col min="14591" max="14591" width="15.88671875" style="248" customWidth="1"/>
    <col min="14592" max="14592" width="16.5546875" style="248" bestFit="1" customWidth="1"/>
    <col min="14593" max="14593" width="13.6640625" style="248" customWidth="1"/>
    <col min="14594" max="14594" width="17.109375" style="248" bestFit="1" customWidth="1"/>
    <col min="14595" max="14595" width="4" style="248" customWidth="1"/>
    <col min="14596" max="14596" width="13.6640625" style="248" customWidth="1"/>
    <col min="14597" max="14838" width="13.6640625" style="248"/>
    <col min="14839" max="14839" width="22.109375" style="248" customWidth="1"/>
    <col min="14840" max="14846" width="13.6640625" style="248" customWidth="1"/>
    <col min="14847" max="14847" width="15.88671875" style="248" customWidth="1"/>
    <col min="14848" max="14848" width="16.5546875" style="248" bestFit="1" customWidth="1"/>
    <col min="14849" max="14849" width="13.6640625" style="248" customWidth="1"/>
    <col min="14850" max="14850" width="17.109375" style="248" bestFit="1" customWidth="1"/>
    <col min="14851" max="14851" width="4" style="248" customWidth="1"/>
    <col min="14852" max="14852" width="13.6640625" style="248" customWidth="1"/>
    <col min="14853" max="15094" width="13.6640625" style="248"/>
    <col min="15095" max="15095" width="22.109375" style="248" customWidth="1"/>
    <col min="15096" max="15102" width="13.6640625" style="248" customWidth="1"/>
    <col min="15103" max="15103" width="15.88671875" style="248" customWidth="1"/>
    <col min="15104" max="15104" width="16.5546875" style="248" bestFit="1" customWidth="1"/>
    <col min="15105" max="15105" width="13.6640625" style="248" customWidth="1"/>
    <col min="15106" max="15106" width="17.109375" style="248" bestFit="1" customWidth="1"/>
    <col min="15107" max="15107" width="4" style="248" customWidth="1"/>
    <col min="15108" max="15108" width="13.6640625" style="248" customWidth="1"/>
    <col min="15109" max="15350" width="13.6640625" style="248"/>
    <col min="15351" max="15351" width="22.109375" style="248" customWidth="1"/>
    <col min="15352" max="15358" width="13.6640625" style="248" customWidth="1"/>
    <col min="15359" max="15359" width="15.88671875" style="248" customWidth="1"/>
    <col min="15360" max="15360" width="16.5546875" style="248" bestFit="1" customWidth="1"/>
    <col min="15361" max="15361" width="13.6640625" style="248" customWidth="1"/>
    <col min="15362" max="15362" width="17.109375" style="248" bestFit="1" customWidth="1"/>
    <col min="15363" max="15363" width="4" style="248" customWidth="1"/>
    <col min="15364" max="15364" width="13.6640625" style="248" customWidth="1"/>
    <col min="15365" max="15606" width="13.6640625" style="248"/>
    <col min="15607" max="15607" width="22.109375" style="248" customWidth="1"/>
    <col min="15608" max="15614" width="13.6640625" style="248" customWidth="1"/>
    <col min="15615" max="15615" width="15.88671875" style="248" customWidth="1"/>
    <col min="15616" max="15616" width="16.5546875" style="248" bestFit="1" customWidth="1"/>
    <col min="15617" max="15617" width="13.6640625" style="248" customWidth="1"/>
    <col min="15618" max="15618" width="17.109375" style="248" bestFit="1" customWidth="1"/>
    <col min="15619" max="15619" width="4" style="248" customWidth="1"/>
    <col min="15620" max="15620" width="13.6640625" style="248" customWidth="1"/>
    <col min="15621" max="15862" width="13.6640625" style="248"/>
    <col min="15863" max="15863" width="22.109375" style="248" customWidth="1"/>
    <col min="15864" max="15870" width="13.6640625" style="248" customWidth="1"/>
    <col min="15871" max="15871" width="15.88671875" style="248" customWidth="1"/>
    <col min="15872" max="15872" width="16.5546875" style="248" bestFit="1" customWidth="1"/>
    <col min="15873" max="15873" width="13.6640625" style="248" customWidth="1"/>
    <col min="15874" max="15874" width="17.109375" style="248" bestFit="1" customWidth="1"/>
    <col min="15875" max="15875" width="4" style="248" customWidth="1"/>
    <col min="15876" max="15876" width="13.6640625" style="248" customWidth="1"/>
    <col min="15877" max="16118" width="13.6640625" style="248"/>
    <col min="16119" max="16119" width="22.109375" style="248" customWidth="1"/>
    <col min="16120" max="16126" width="13.6640625" style="248" customWidth="1"/>
    <col min="16127" max="16127" width="15.88671875" style="248" customWidth="1"/>
    <col min="16128" max="16128" width="16.5546875" style="248" bestFit="1" customWidth="1"/>
    <col min="16129" max="16129" width="13.6640625" style="248" customWidth="1"/>
    <col min="16130" max="16130" width="17.109375" style="248" bestFit="1" customWidth="1"/>
    <col min="16131" max="16131" width="4" style="248" customWidth="1"/>
    <col min="16132" max="16132" width="13.6640625" style="248" customWidth="1"/>
    <col min="16133" max="16384" width="13.6640625" style="248"/>
  </cols>
  <sheetData>
    <row r="1" spans="1:25" s="240" customFormat="1">
      <c r="A1" s="287" t="s">
        <v>22</v>
      </c>
      <c r="B1" s="238"/>
      <c r="C1" s="2"/>
      <c r="D1" s="2"/>
      <c r="E1" s="239"/>
      <c r="F1" s="2"/>
      <c r="G1" s="2"/>
      <c r="H1" s="248"/>
    </row>
    <row r="2" spans="1:25" s="240" customFormat="1">
      <c r="A2" s="241"/>
      <c r="B2" s="238"/>
      <c r="D2" s="257" t="s">
        <v>130</v>
      </c>
      <c r="E2" s="257" t="s">
        <v>101</v>
      </c>
      <c r="G2" s="2"/>
      <c r="H2" s="248"/>
    </row>
    <row r="3" spans="1:25" s="240" customFormat="1" ht="15">
      <c r="A3" s="386" t="str">
        <f>'2-Kosten per locatie'!A3</f>
        <v>Naam opdrachtgever</v>
      </c>
      <c r="B3" s="16" t="str">
        <f>'2-Kosten per locatie'!B3</f>
        <v>Stichting Christelijk Onderwijs Haaglanden</v>
      </c>
      <c r="D3" s="242" t="s">
        <v>132</v>
      </c>
      <c r="E3" s="296"/>
      <c r="G3" s="2"/>
      <c r="H3" s="248"/>
    </row>
    <row r="4" spans="1:25" s="240" customFormat="1" ht="15">
      <c r="A4" s="386" t="str">
        <f>'2-Kosten per locatie'!A4</f>
        <v>Calculatie onderdeel</v>
      </c>
      <c r="B4" s="52" t="str">
        <f ca="1">MID(CELL("bestandsnaam",$C$9),SEARCH("]",CELL("bestandsnaam",$C$9),1)+1,256)</f>
        <v>10-Glasbewassing</v>
      </c>
      <c r="D4" s="242" t="s">
        <v>131</v>
      </c>
      <c r="E4" s="296"/>
      <c r="G4" s="2"/>
      <c r="H4" s="248"/>
    </row>
    <row r="5" spans="1:25" s="240" customFormat="1" ht="15">
      <c r="A5" s="386" t="str">
        <f>'2-Kosten per locatie'!A5</f>
        <v>Gebouw/plaats</v>
      </c>
      <c r="B5" s="16" t="str">
        <f>'2-Kosten per locatie'!B5</f>
        <v>Den Haag</v>
      </c>
      <c r="D5" s="253" t="s">
        <v>133</v>
      </c>
      <c r="E5" s="296"/>
      <c r="G5" s="2"/>
      <c r="H5" s="248"/>
      <c r="I5" s="244"/>
      <c r="J5" s="243"/>
      <c r="K5" s="244"/>
      <c r="L5" s="244"/>
      <c r="M5" s="243"/>
      <c r="N5" s="245"/>
      <c r="O5" s="244"/>
      <c r="P5" s="243"/>
      <c r="Q5" s="244"/>
      <c r="R5" s="244"/>
      <c r="S5" s="243"/>
      <c r="T5" s="244"/>
      <c r="U5" s="244"/>
      <c r="V5" s="243"/>
      <c r="W5" s="244"/>
      <c r="X5" s="244"/>
      <c r="Y5" s="243"/>
    </row>
    <row r="6" spans="1:25" s="240" customFormat="1" ht="17.25" customHeight="1">
      <c r="A6" s="386" t="str">
        <f>'2-Kosten per locatie'!A6</f>
        <v>Referentie nummer</v>
      </c>
      <c r="B6" s="16" t="str">
        <f>'2-Kosten per locatie'!B6</f>
        <v>SCOH-EA-DK-RT-2023</v>
      </c>
      <c r="D6" s="242" t="s">
        <v>365</v>
      </c>
      <c r="E6" s="296"/>
      <c r="G6" s="2"/>
      <c r="H6" s="248"/>
      <c r="I6" s="246"/>
      <c r="J6" s="247"/>
      <c r="K6" s="244"/>
      <c r="L6" s="246"/>
      <c r="M6" s="247"/>
      <c r="N6" s="245"/>
      <c r="O6" s="246"/>
      <c r="P6" s="247"/>
      <c r="Q6" s="244"/>
      <c r="R6" s="246"/>
      <c r="S6" s="247"/>
      <c r="T6" s="244"/>
      <c r="U6" s="246"/>
      <c r="V6" s="247"/>
      <c r="W6" s="244"/>
      <c r="X6" s="246"/>
      <c r="Y6" s="247"/>
    </row>
    <row r="7" spans="1:25" s="240" customFormat="1" ht="17.25" customHeight="1">
      <c r="A7" s="386" t="str">
        <f>'2-Kosten per locatie'!A7</f>
        <v>Naam dienstverlener</v>
      </c>
      <c r="B7" s="16">
        <f>'2-Kosten per locatie'!B7</f>
        <v>0</v>
      </c>
      <c r="G7" s="2"/>
      <c r="H7" s="248"/>
    </row>
    <row r="8" spans="1:25" s="240" customFormat="1" ht="17.25" customHeight="1">
      <c r="A8" s="386" t="str">
        <f>'2-Kosten per locatie'!A8</f>
        <v>Prijspeil</v>
      </c>
      <c r="B8" s="406">
        <f>'2-Kosten per locatie'!B8</f>
        <v>45292</v>
      </c>
      <c r="G8" s="2"/>
      <c r="H8" s="248"/>
    </row>
    <row r="9" spans="1:25" s="240" customFormat="1" ht="17.25" customHeight="1">
      <c r="G9" s="243"/>
      <c r="H9" s="248"/>
    </row>
    <row r="10" spans="1:25" s="319" customFormat="1" ht="43.5" customHeight="1">
      <c r="A10" s="317" t="s">
        <v>91</v>
      </c>
      <c r="B10" s="318" t="s">
        <v>130</v>
      </c>
      <c r="C10" s="257" t="s">
        <v>134</v>
      </c>
      <c r="D10" s="318" t="s">
        <v>165</v>
      </c>
      <c r="E10" s="318" t="s">
        <v>93</v>
      </c>
      <c r="F10" s="318" t="s">
        <v>182</v>
      </c>
      <c r="G10" s="318" t="s">
        <v>135</v>
      </c>
      <c r="H10" s="248"/>
    </row>
    <row r="11" spans="1:25">
      <c r="A11" s="411" t="s">
        <v>413</v>
      </c>
      <c r="B11" s="242" t="s">
        <v>132</v>
      </c>
      <c r="C11" s="304">
        <v>251.8</v>
      </c>
      <c r="D11" s="316">
        <f t="shared" ref="D11:D35" si="0">VLOOKUP(B11,$D$3:$E$9,2,FALSE)</f>
        <v>0</v>
      </c>
      <c r="E11" s="250">
        <f>(C11*D11)</f>
        <v>0</v>
      </c>
      <c r="F11" s="251" t="s">
        <v>366</v>
      </c>
      <c r="G11" s="250">
        <f t="shared" ref="G11:G19" si="1">F11*E11</f>
        <v>0</v>
      </c>
    </row>
    <row r="12" spans="1:25">
      <c r="A12" s="411" t="s">
        <v>413</v>
      </c>
      <c r="B12" s="242" t="s">
        <v>131</v>
      </c>
      <c r="C12" s="304">
        <v>251.8</v>
      </c>
      <c r="D12" s="316">
        <f t="shared" si="0"/>
        <v>0</v>
      </c>
      <c r="E12" s="250">
        <f t="shared" ref="E12:E50" si="2">(C12*D12)</f>
        <v>0</v>
      </c>
      <c r="F12" s="251" t="s">
        <v>366</v>
      </c>
      <c r="G12" s="250">
        <f t="shared" si="1"/>
        <v>0</v>
      </c>
    </row>
    <row r="13" spans="1:25">
      <c r="A13" s="411" t="s">
        <v>413</v>
      </c>
      <c r="B13" s="253" t="s">
        <v>133</v>
      </c>
      <c r="C13" s="304">
        <v>69.72</v>
      </c>
      <c r="D13" s="316">
        <f t="shared" si="0"/>
        <v>0</v>
      </c>
      <c r="E13" s="250">
        <f t="shared" si="2"/>
        <v>0</v>
      </c>
      <c r="F13" s="251" t="s">
        <v>366</v>
      </c>
      <c r="G13" s="250">
        <f t="shared" si="1"/>
        <v>0</v>
      </c>
    </row>
    <row r="14" spans="1:25">
      <c r="A14" s="420" t="s">
        <v>409</v>
      </c>
      <c r="B14" s="242" t="s">
        <v>132</v>
      </c>
      <c r="C14" s="304">
        <v>106.54</v>
      </c>
      <c r="D14" s="316">
        <f t="shared" si="0"/>
        <v>0</v>
      </c>
      <c r="E14" s="250">
        <f t="shared" si="2"/>
        <v>0</v>
      </c>
      <c r="F14" s="251" t="s">
        <v>366</v>
      </c>
      <c r="G14" s="250">
        <f t="shared" si="1"/>
        <v>0</v>
      </c>
    </row>
    <row r="15" spans="1:25">
      <c r="A15" s="420" t="s">
        <v>409</v>
      </c>
      <c r="B15" s="253" t="s">
        <v>131</v>
      </c>
      <c r="C15" s="304">
        <v>106.54</v>
      </c>
      <c r="D15" s="316">
        <f t="shared" si="0"/>
        <v>0</v>
      </c>
      <c r="E15" s="250">
        <f t="shared" si="2"/>
        <v>0</v>
      </c>
      <c r="F15" s="251" t="s">
        <v>366</v>
      </c>
      <c r="G15" s="250">
        <f t="shared" si="1"/>
        <v>0</v>
      </c>
    </row>
    <row r="16" spans="1:25">
      <c r="A16" s="420" t="s">
        <v>409</v>
      </c>
      <c r="B16" s="253" t="s">
        <v>133</v>
      </c>
      <c r="C16" s="304">
        <v>48.76</v>
      </c>
      <c r="D16" s="316">
        <f t="shared" si="0"/>
        <v>0</v>
      </c>
      <c r="E16" s="250">
        <f t="shared" si="2"/>
        <v>0</v>
      </c>
      <c r="F16" s="251" t="s">
        <v>366</v>
      </c>
      <c r="G16" s="250">
        <f t="shared" si="1"/>
        <v>0</v>
      </c>
    </row>
    <row r="17" spans="1:7">
      <c r="A17" s="252" t="s">
        <v>421</v>
      </c>
      <c r="B17" s="253" t="s">
        <v>132</v>
      </c>
      <c r="C17" s="304">
        <v>290.60000000000002</v>
      </c>
      <c r="D17" s="316">
        <f t="shared" si="0"/>
        <v>0</v>
      </c>
      <c r="E17" s="250">
        <f t="shared" si="2"/>
        <v>0</v>
      </c>
      <c r="F17" s="251" t="s">
        <v>366</v>
      </c>
      <c r="G17" s="250">
        <f t="shared" si="1"/>
        <v>0</v>
      </c>
    </row>
    <row r="18" spans="1:7">
      <c r="A18" s="252" t="s">
        <v>421</v>
      </c>
      <c r="B18" s="242" t="s">
        <v>131</v>
      </c>
      <c r="C18" s="304">
        <v>290.60000000000002</v>
      </c>
      <c r="D18" s="316">
        <f t="shared" si="0"/>
        <v>0</v>
      </c>
      <c r="E18" s="250">
        <f t="shared" si="2"/>
        <v>0</v>
      </c>
      <c r="F18" s="251" t="s">
        <v>366</v>
      </c>
      <c r="G18" s="250">
        <f t="shared" si="1"/>
        <v>0</v>
      </c>
    </row>
    <row r="19" spans="1:7">
      <c r="A19" s="252" t="s">
        <v>421</v>
      </c>
      <c r="B19" s="242" t="s">
        <v>133</v>
      </c>
      <c r="C19" s="304">
        <v>23.4</v>
      </c>
      <c r="D19" s="316">
        <f t="shared" si="0"/>
        <v>0</v>
      </c>
      <c r="E19" s="250">
        <f t="shared" si="2"/>
        <v>0</v>
      </c>
      <c r="F19" s="251" t="s">
        <v>366</v>
      </c>
      <c r="G19" s="250">
        <f t="shared" si="1"/>
        <v>0</v>
      </c>
    </row>
    <row r="20" spans="1:7">
      <c r="A20" s="252" t="s">
        <v>426</v>
      </c>
      <c r="B20" s="253" t="s">
        <v>132</v>
      </c>
      <c r="C20" s="304">
        <v>339</v>
      </c>
      <c r="D20" s="316">
        <f t="shared" si="0"/>
        <v>0</v>
      </c>
      <c r="E20" s="250">
        <f t="shared" si="2"/>
        <v>0</v>
      </c>
      <c r="F20" s="251" t="s">
        <v>366</v>
      </c>
      <c r="G20" s="250">
        <f t="shared" ref="G20:G50" si="3">F20*E20</f>
        <v>0</v>
      </c>
    </row>
    <row r="21" spans="1:7">
      <c r="A21" s="252" t="s">
        <v>426</v>
      </c>
      <c r="B21" s="253" t="s">
        <v>131</v>
      </c>
      <c r="C21" s="304">
        <v>339</v>
      </c>
      <c r="D21" s="316">
        <f t="shared" si="0"/>
        <v>0</v>
      </c>
      <c r="E21" s="250">
        <f t="shared" si="2"/>
        <v>0</v>
      </c>
      <c r="F21" s="251" t="s">
        <v>366</v>
      </c>
      <c r="G21" s="250">
        <f t="shared" si="3"/>
        <v>0</v>
      </c>
    </row>
    <row r="22" spans="1:7">
      <c r="A22" s="252" t="s">
        <v>426</v>
      </c>
      <c r="B22" s="253" t="s">
        <v>133</v>
      </c>
      <c r="C22" s="304">
        <v>69.34</v>
      </c>
      <c r="D22" s="316">
        <f t="shared" si="0"/>
        <v>0</v>
      </c>
      <c r="E22" s="250">
        <f t="shared" si="2"/>
        <v>0</v>
      </c>
      <c r="F22" s="251" t="s">
        <v>366</v>
      </c>
      <c r="G22" s="250">
        <f t="shared" si="3"/>
        <v>0</v>
      </c>
    </row>
    <row r="23" spans="1:7">
      <c r="A23" s="457" t="s">
        <v>426</v>
      </c>
      <c r="B23" s="253" t="s">
        <v>365</v>
      </c>
      <c r="C23" s="304">
        <v>110</v>
      </c>
      <c r="D23" s="316">
        <f t="shared" si="0"/>
        <v>0</v>
      </c>
      <c r="E23" s="250">
        <f t="shared" si="2"/>
        <v>0</v>
      </c>
      <c r="F23" s="251" t="s">
        <v>366</v>
      </c>
      <c r="G23" s="250">
        <f t="shared" si="3"/>
        <v>0</v>
      </c>
    </row>
    <row r="24" spans="1:7">
      <c r="A24" s="457" t="s">
        <v>516</v>
      </c>
      <c r="B24" s="253" t="s">
        <v>132</v>
      </c>
      <c r="C24" s="304">
        <v>390.38</v>
      </c>
      <c r="D24" s="316">
        <f t="shared" si="0"/>
        <v>0</v>
      </c>
      <c r="E24" s="250">
        <f t="shared" si="2"/>
        <v>0</v>
      </c>
      <c r="F24" s="251" t="s">
        <v>590</v>
      </c>
      <c r="G24" s="250">
        <f t="shared" si="3"/>
        <v>0</v>
      </c>
    </row>
    <row r="25" spans="1:7">
      <c r="A25" s="457" t="s">
        <v>516</v>
      </c>
      <c r="B25" s="253" t="s">
        <v>131</v>
      </c>
      <c r="C25" s="304">
        <v>390.38</v>
      </c>
      <c r="D25" s="316">
        <f t="shared" si="0"/>
        <v>0</v>
      </c>
      <c r="E25" s="250">
        <f t="shared" si="2"/>
        <v>0</v>
      </c>
      <c r="F25" s="251" t="s">
        <v>590</v>
      </c>
      <c r="G25" s="250">
        <f t="shared" si="3"/>
        <v>0</v>
      </c>
    </row>
    <row r="26" spans="1:7">
      <c r="A26" s="457" t="s">
        <v>516</v>
      </c>
      <c r="B26" s="253" t="s">
        <v>133</v>
      </c>
      <c r="C26" s="304">
        <v>38.24</v>
      </c>
      <c r="D26" s="316">
        <f t="shared" si="0"/>
        <v>0</v>
      </c>
      <c r="E26" s="250">
        <f t="shared" si="2"/>
        <v>0</v>
      </c>
      <c r="F26" s="251" t="s">
        <v>590</v>
      </c>
      <c r="G26" s="250">
        <f t="shared" si="3"/>
        <v>0</v>
      </c>
    </row>
    <row r="27" spans="1:7">
      <c r="A27" s="457" t="s">
        <v>570</v>
      </c>
      <c r="B27" s="253" t="s">
        <v>132</v>
      </c>
      <c r="C27" s="304">
        <v>363.52</v>
      </c>
      <c r="D27" s="316">
        <f t="shared" si="0"/>
        <v>0</v>
      </c>
      <c r="E27" s="250">
        <f t="shared" si="2"/>
        <v>0</v>
      </c>
      <c r="F27" s="251" t="s">
        <v>366</v>
      </c>
      <c r="G27" s="250">
        <f t="shared" si="3"/>
        <v>0</v>
      </c>
    </row>
    <row r="28" spans="1:7">
      <c r="A28" s="457" t="s">
        <v>570</v>
      </c>
      <c r="B28" s="253" t="s">
        <v>131</v>
      </c>
      <c r="C28" s="304">
        <v>363.52</v>
      </c>
      <c r="D28" s="316">
        <f t="shared" si="0"/>
        <v>0</v>
      </c>
      <c r="E28" s="250">
        <f t="shared" si="2"/>
        <v>0</v>
      </c>
      <c r="F28" s="251" t="s">
        <v>366</v>
      </c>
      <c r="G28" s="250">
        <f t="shared" si="3"/>
        <v>0</v>
      </c>
    </row>
    <row r="29" spans="1:7">
      <c r="A29" s="457" t="s">
        <v>570</v>
      </c>
      <c r="B29" s="253" t="s">
        <v>133</v>
      </c>
      <c r="C29" s="304">
        <v>230.02</v>
      </c>
      <c r="D29" s="316">
        <f t="shared" si="0"/>
        <v>0</v>
      </c>
      <c r="E29" s="250">
        <f t="shared" si="2"/>
        <v>0</v>
      </c>
      <c r="F29" s="251" t="s">
        <v>366</v>
      </c>
      <c r="G29" s="250">
        <f t="shared" si="3"/>
        <v>0</v>
      </c>
    </row>
    <row r="30" spans="1:7">
      <c r="A30" s="457" t="s">
        <v>550</v>
      </c>
      <c r="B30" s="253" t="s">
        <v>132</v>
      </c>
      <c r="C30" s="304">
        <v>335.81</v>
      </c>
      <c r="D30" s="316">
        <f t="shared" si="0"/>
        <v>0</v>
      </c>
      <c r="E30" s="250">
        <f t="shared" si="2"/>
        <v>0</v>
      </c>
      <c r="F30" s="251" t="s">
        <v>366</v>
      </c>
      <c r="G30" s="250">
        <f t="shared" si="3"/>
        <v>0</v>
      </c>
    </row>
    <row r="31" spans="1:7">
      <c r="A31" s="457" t="s">
        <v>550</v>
      </c>
      <c r="B31" s="253" t="s">
        <v>131</v>
      </c>
      <c r="C31" s="304">
        <v>335.81</v>
      </c>
      <c r="D31" s="316">
        <f t="shared" si="0"/>
        <v>0</v>
      </c>
      <c r="E31" s="250">
        <f t="shared" si="2"/>
        <v>0</v>
      </c>
      <c r="F31" s="251" t="s">
        <v>366</v>
      </c>
      <c r="G31" s="250">
        <f t="shared" si="3"/>
        <v>0</v>
      </c>
    </row>
    <row r="32" spans="1:7">
      <c r="A32" s="457" t="s">
        <v>550</v>
      </c>
      <c r="B32" s="253" t="s">
        <v>133</v>
      </c>
      <c r="C32" s="304">
        <v>168.82</v>
      </c>
      <c r="D32" s="316">
        <f t="shared" si="0"/>
        <v>0</v>
      </c>
      <c r="E32" s="250">
        <f t="shared" si="2"/>
        <v>0</v>
      </c>
      <c r="F32" s="251" t="s">
        <v>366</v>
      </c>
      <c r="G32" s="250">
        <f t="shared" si="3"/>
        <v>0</v>
      </c>
    </row>
    <row r="33" spans="1:7">
      <c r="A33" s="457" t="s">
        <v>557</v>
      </c>
      <c r="B33" s="253" t="s">
        <v>132</v>
      </c>
      <c r="C33" s="304">
        <v>981.09</v>
      </c>
      <c r="D33" s="316">
        <f t="shared" si="0"/>
        <v>0</v>
      </c>
      <c r="E33" s="250">
        <f t="shared" si="2"/>
        <v>0</v>
      </c>
      <c r="F33" s="251" t="s">
        <v>366</v>
      </c>
      <c r="G33" s="250">
        <f t="shared" si="3"/>
        <v>0</v>
      </c>
    </row>
    <row r="34" spans="1:7">
      <c r="A34" s="457" t="s">
        <v>557</v>
      </c>
      <c r="B34" s="253" t="s">
        <v>131</v>
      </c>
      <c r="C34" s="304">
        <v>981.09</v>
      </c>
      <c r="D34" s="316">
        <f t="shared" si="0"/>
        <v>0</v>
      </c>
      <c r="E34" s="250">
        <f t="shared" si="2"/>
        <v>0</v>
      </c>
      <c r="F34" s="251" t="s">
        <v>366</v>
      </c>
      <c r="G34" s="250">
        <f t="shared" si="3"/>
        <v>0</v>
      </c>
    </row>
    <row r="35" spans="1:7">
      <c r="A35" s="420" t="s">
        <v>557</v>
      </c>
      <c r="B35" s="253" t="s">
        <v>133</v>
      </c>
      <c r="C35" s="304">
        <v>376.1</v>
      </c>
      <c r="D35" s="316">
        <f t="shared" si="0"/>
        <v>0</v>
      </c>
      <c r="E35" s="250">
        <f t="shared" si="2"/>
        <v>0</v>
      </c>
      <c r="F35" s="251" t="s">
        <v>366</v>
      </c>
      <c r="G35" s="250">
        <f t="shared" si="3"/>
        <v>0</v>
      </c>
    </row>
    <row r="36" spans="1:7">
      <c r="A36" s="420" t="s">
        <v>562</v>
      </c>
      <c r="B36" s="253" t="s">
        <v>132</v>
      </c>
      <c r="C36" s="304">
        <v>447.45</v>
      </c>
      <c r="D36" s="316">
        <f t="shared" ref="D36:D38" si="4">VLOOKUP(B36,$D$3:$E$9,2,FALSE)</f>
        <v>0</v>
      </c>
      <c r="E36" s="250">
        <f t="shared" ref="E36:E38" si="5">(C36*D36)</f>
        <v>0</v>
      </c>
      <c r="F36" s="251" t="s">
        <v>366</v>
      </c>
      <c r="G36" s="250">
        <f t="shared" ref="G36:G38" si="6">F36*E36</f>
        <v>0</v>
      </c>
    </row>
    <row r="37" spans="1:7">
      <c r="A37" s="420" t="s">
        <v>562</v>
      </c>
      <c r="B37" s="253" t="s">
        <v>131</v>
      </c>
      <c r="C37" s="304">
        <v>447.45</v>
      </c>
      <c r="D37" s="316">
        <f t="shared" si="4"/>
        <v>0</v>
      </c>
      <c r="E37" s="250">
        <f t="shared" si="5"/>
        <v>0</v>
      </c>
      <c r="F37" s="251" t="s">
        <v>366</v>
      </c>
      <c r="G37" s="250">
        <f t="shared" si="6"/>
        <v>0</v>
      </c>
    </row>
    <row r="38" spans="1:7">
      <c r="A38" s="420" t="s">
        <v>562</v>
      </c>
      <c r="B38" s="253" t="s">
        <v>133</v>
      </c>
      <c r="C38" s="304">
        <v>45.86</v>
      </c>
      <c r="D38" s="316">
        <f t="shared" si="4"/>
        <v>0</v>
      </c>
      <c r="E38" s="250">
        <f t="shared" si="5"/>
        <v>0</v>
      </c>
      <c r="F38" s="251" t="s">
        <v>366</v>
      </c>
      <c r="G38" s="250">
        <f t="shared" si="6"/>
        <v>0</v>
      </c>
    </row>
    <row r="39" spans="1:7">
      <c r="A39" s="420" t="s">
        <v>392</v>
      </c>
      <c r="B39" s="253" t="s">
        <v>132</v>
      </c>
      <c r="C39" s="304">
        <v>372.11</v>
      </c>
      <c r="D39" s="316">
        <f t="shared" ref="D39:D50" si="7">VLOOKUP(B39,$D$3:$E$9,2,FALSE)</f>
        <v>0</v>
      </c>
      <c r="E39" s="250">
        <f t="shared" si="2"/>
        <v>0</v>
      </c>
      <c r="F39" s="251" t="s">
        <v>366</v>
      </c>
      <c r="G39" s="250">
        <f t="shared" si="3"/>
        <v>0</v>
      </c>
    </row>
    <row r="40" spans="1:7">
      <c r="A40" s="420" t="s">
        <v>392</v>
      </c>
      <c r="B40" s="253" t="s">
        <v>131</v>
      </c>
      <c r="C40" s="304">
        <v>372.11</v>
      </c>
      <c r="D40" s="316">
        <f t="shared" si="7"/>
        <v>0</v>
      </c>
      <c r="E40" s="250">
        <f t="shared" si="2"/>
        <v>0</v>
      </c>
      <c r="F40" s="251" t="s">
        <v>366</v>
      </c>
      <c r="G40" s="250">
        <f t="shared" si="3"/>
        <v>0</v>
      </c>
    </row>
    <row r="41" spans="1:7">
      <c r="A41" s="457" t="s">
        <v>392</v>
      </c>
      <c r="B41" s="253" t="s">
        <v>133</v>
      </c>
      <c r="C41" s="304">
        <v>180.44</v>
      </c>
      <c r="D41" s="316">
        <f t="shared" si="7"/>
        <v>0</v>
      </c>
      <c r="E41" s="250">
        <f t="shared" si="2"/>
        <v>0</v>
      </c>
      <c r="F41" s="251" t="s">
        <v>366</v>
      </c>
      <c r="G41" s="250">
        <f t="shared" si="3"/>
        <v>0</v>
      </c>
    </row>
    <row r="42" spans="1:7">
      <c r="A42" s="457" t="s">
        <v>567</v>
      </c>
      <c r="B42" s="253" t="s">
        <v>132</v>
      </c>
      <c r="C42" s="304">
        <v>641.02</v>
      </c>
      <c r="D42" s="316">
        <f t="shared" si="7"/>
        <v>0</v>
      </c>
      <c r="E42" s="250">
        <f t="shared" si="2"/>
        <v>0</v>
      </c>
      <c r="F42" s="251" t="s">
        <v>366</v>
      </c>
      <c r="G42" s="250">
        <f t="shared" si="3"/>
        <v>0</v>
      </c>
    </row>
    <row r="43" spans="1:7">
      <c r="A43" s="457" t="s">
        <v>567</v>
      </c>
      <c r="B43" s="253" t="s">
        <v>131</v>
      </c>
      <c r="C43" s="304">
        <v>641.02</v>
      </c>
      <c r="D43" s="316">
        <f t="shared" si="7"/>
        <v>0</v>
      </c>
      <c r="E43" s="250">
        <f t="shared" si="2"/>
        <v>0</v>
      </c>
      <c r="F43" s="251" t="s">
        <v>366</v>
      </c>
      <c r="G43" s="250">
        <f t="shared" si="3"/>
        <v>0</v>
      </c>
    </row>
    <row r="44" spans="1:7">
      <c r="A44" s="457" t="s">
        <v>567</v>
      </c>
      <c r="B44" s="253" t="s">
        <v>133</v>
      </c>
      <c r="C44" s="304">
        <v>193.78</v>
      </c>
      <c r="D44" s="316">
        <f t="shared" si="7"/>
        <v>0</v>
      </c>
      <c r="E44" s="250">
        <f t="shared" si="2"/>
        <v>0</v>
      </c>
      <c r="F44" s="251" t="s">
        <v>366</v>
      </c>
      <c r="G44" s="250">
        <f t="shared" si="3"/>
        <v>0</v>
      </c>
    </row>
    <row r="45" spans="1:7">
      <c r="A45" s="457" t="s">
        <v>573</v>
      </c>
      <c r="B45" s="253" t="s">
        <v>132</v>
      </c>
      <c r="C45" s="304">
        <v>450</v>
      </c>
      <c r="D45" s="316">
        <f t="shared" si="7"/>
        <v>0</v>
      </c>
      <c r="E45" s="250">
        <f t="shared" si="2"/>
        <v>0</v>
      </c>
      <c r="F45" s="251" t="s">
        <v>366</v>
      </c>
      <c r="G45" s="250">
        <f t="shared" si="3"/>
        <v>0</v>
      </c>
    </row>
    <row r="46" spans="1:7">
      <c r="A46" s="457" t="s">
        <v>573</v>
      </c>
      <c r="B46" s="253" t="s">
        <v>131</v>
      </c>
      <c r="C46" s="304">
        <v>370</v>
      </c>
      <c r="D46" s="316">
        <f t="shared" si="7"/>
        <v>0</v>
      </c>
      <c r="E46" s="250">
        <f t="shared" si="2"/>
        <v>0</v>
      </c>
      <c r="F46" s="251" t="s">
        <v>366</v>
      </c>
      <c r="G46" s="250">
        <f t="shared" si="3"/>
        <v>0</v>
      </c>
    </row>
    <row r="47" spans="1:7">
      <c r="A47" s="457" t="s">
        <v>573</v>
      </c>
      <c r="B47" s="253" t="s">
        <v>133</v>
      </c>
      <c r="C47" s="304">
        <v>170.5</v>
      </c>
      <c r="D47" s="316">
        <f t="shared" si="7"/>
        <v>0</v>
      </c>
      <c r="E47" s="250">
        <f t="shared" si="2"/>
        <v>0</v>
      </c>
      <c r="F47" s="251" t="s">
        <v>366</v>
      </c>
      <c r="G47" s="250">
        <f t="shared" si="3"/>
        <v>0</v>
      </c>
    </row>
    <row r="48" spans="1:7">
      <c r="A48" s="457" t="s">
        <v>527</v>
      </c>
      <c r="B48" s="253" t="s">
        <v>132</v>
      </c>
      <c r="C48" s="304">
        <v>249</v>
      </c>
      <c r="D48" s="316">
        <f t="shared" si="7"/>
        <v>0</v>
      </c>
      <c r="E48" s="250">
        <f t="shared" si="2"/>
        <v>0</v>
      </c>
      <c r="F48" s="251" t="s">
        <v>366</v>
      </c>
      <c r="G48" s="250">
        <f t="shared" si="3"/>
        <v>0</v>
      </c>
    </row>
    <row r="49" spans="1:7">
      <c r="A49" s="457" t="s">
        <v>527</v>
      </c>
      <c r="B49" s="253" t="s">
        <v>131</v>
      </c>
      <c r="C49" s="304">
        <v>249</v>
      </c>
      <c r="D49" s="316">
        <f t="shared" si="7"/>
        <v>0</v>
      </c>
      <c r="E49" s="250">
        <f t="shared" si="2"/>
        <v>0</v>
      </c>
      <c r="F49" s="251" t="s">
        <v>366</v>
      </c>
      <c r="G49" s="250">
        <f t="shared" si="3"/>
        <v>0</v>
      </c>
    </row>
    <row r="50" spans="1:7">
      <c r="A50" s="457" t="s">
        <v>527</v>
      </c>
      <c r="B50" s="253" t="s">
        <v>133</v>
      </c>
      <c r="C50" s="304">
        <v>89</v>
      </c>
      <c r="D50" s="316">
        <f t="shared" si="7"/>
        <v>0</v>
      </c>
      <c r="E50" s="250">
        <f t="shared" si="2"/>
        <v>0</v>
      </c>
      <c r="F50" s="251" t="s">
        <v>366</v>
      </c>
      <c r="G50" s="250">
        <f t="shared" si="3"/>
        <v>0</v>
      </c>
    </row>
    <row r="51" spans="1:7">
      <c r="A51" s="458"/>
      <c r="B51" s="248"/>
      <c r="D51" s="248"/>
      <c r="E51" s="248"/>
      <c r="F51" s="248"/>
      <c r="G51" s="248"/>
    </row>
    <row r="52" spans="1:7">
      <c r="A52" s="305" t="s">
        <v>9</v>
      </c>
      <c r="B52" s="306"/>
      <c r="C52" s="307">
        <f>SUM(C11:C50)</f>
        <v>12170.620000000004</v>
      </c>
      <c r="D52" s="306"/>
      <c r="E52" s="309"/>
      <c r="F52" s="310"/>
      <c r="G52" s="308">
        <f>SUM(G11:G50)</f>
        <v>0</v>
      </c>
    </row>
  </sheetData>
  <autoFilter ref="A10:Y52" xr:uid="{00000000-0009-0000-0000-00000A000000}"/>
  <printOptions horizontalCentered="1"/>
  <pageMargins left="0.7" right="0.7" top="0.75" bottom="0.75" header="0.3" footer="0.3"/>
  <pageSetup paperSize="9" scale="85" fitToHeight="0" orientation="landscape" r:id="rId1"/>
  <headerFooter alignWithMargins="0">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A6ED-FF05-420D-BF7C-21BBBE447556}">
  <sheetPr>
    <tabColor theme="0" tint="-0.14999847407452621"/>
    <pageSetUpPr fitToPage="1"/>
  </sheetPr>
  <dimension ref="A1:P39"/>
  <sheetViews>
    <sheetView showGridLines="0" zoomScale="85" zoomScaleNormal="85" zoomScaleSheetLayoutView="50" zoomScalePageLayoutView="50" workbookViewId="0">
      <pane ySplit="10" topLeftCell="A11" activePane="bottomLeft" state="frozen"/>
      <selection activeCell="B1" sqref="B1"/>
      <selection pane="bottomLeft" activeCell="F19" sqref="F19"/>
    </sheetView>
  </sheetViews>
  <sheetFormatPr defaultColWidth="13.6640625" defaultRowHeight="13.2"/>
  <cols>
    <col min="1" max="1" width="46.109375" style="248" customWidth="1"/>
    <col min="2" max="2" width="29.109375" style="254" customWidth="1"/>
    <col min="3" max="3" width="27.5546875" style="254" customWidth="1"/>
    <col min="4" max="4" width="14" style="256" customWidth="1"/>
    <col min="5" max="6" width="16.109375" style="255" customWidth="1"/>
    <col min="7" max="7" width="2.77734375" style="248" customWidth="1"/>
    <col min="8" max="238" width="13.6640625" style="248"/>
    <col min="239" max="239" width="22.109375" style="248" customWidth="1"/>
    <col min="240" max="246" width="13.6640625" style="248" customWidth="1"/>
    <col min="247" max="247" width="15.88671875" style="248" customWidth="1"/>
    <col min="248" max="248" width="16.5546875" style="248" bestFit="1" customWidth="1"/>
    <col min="249" max="249" width="13.6640625" style="248" customWidth="1"/>
    <col min="250" max="250" width="17.109375" style="248" bestFit="1" customWidth="1"/>
    <col min="251" max="251" width="4" style="248" customWidth="1"/>
    <col min="252" max="252" width="13.6640625" style="248" customWidth="1"/>
    <col min="253" max="494" width="13.6640625" style="248"/>
    <col min="495" max="495" width="22.109375" style="248" customWidth="1"/>
    <col min="496" max="502" width="13.6640625" style="248" customWidth="1"/>
    <col min="503" max="503" width="15.88671875" style="248" customWidth="1"/>
    <col min="504" max="504" width="16.5546875" style="248" bestFit="1" customWidth="1"/>
    <col min="505" max="505" width="13.6640625" style="248" customWidth="1"/>
    <col min="506" max="506" width="17.109375" style="248" bestFit="1" customWidth="1"/>
    <col min="507" max="507" width="4" style="248" customWidth="1"/>
    <col min="508" max="508" width="13.6640625" style="248" customWidth="1"/>
    <col min="509" max="750" width="13.6640625" style="248"/>
    <col min="751" max="751" width="22.109375" style="248" customWidth="1"/>
    <col min="752" max="758" width="13.6640625" style="248" customWidth="1"/>
    <col min="759" max="759" width="15.88671875" style="248" customWidth="1"/>
    <col min="760" max="760" width="16.5546875" style="248" bestFit="1" customWidth="1"/>
    <col min="761" max="761" width="13.6640625" style="248" customWidth="1"/>
    <col min="762" max="762" width="17.109375" style="248" bestFit="1" customWidth="1"/>
    <col min="763" max="763" width="4" style="248" customWidth="1"/>
    <col min="764" max="764" width="13.6640625" style="248" customWidth="1"/>
    <col min="765" max="1006" width="13.6640625" style="248"/>
    <col min="1007" max="1007" width="22.109375" style="248" customWidth="1"/>
    <col min="1008" max="1014" width="13.6640625" style="248" customWidth="1"/>
    <col min="1015" max="1015" width="15.88671875" style="248" customWidth="1"/>
    <col min="1016" max="1016" width="16.5546875" style="248" bestFit="1" customWidth="1"/>
    <col min="1017" max="1017" width="13.6640625" style="248" customWidth="1"/>
    <col min="1018" max="1018" width="17.109375" style="248" bestFit="1" customWidth="1"/>
    <col min="1019" max="1019" width="4" style="248" customWidth="1"/>
    <col min="1020" max="1020" width="13.6640625" style="248" customWidth="1"/>
    <col min="1021" max="1262" width="13.6640625" style="248"/>
    <col min="1263" max="1263" width="22.109375" style="248" customWidth="1"/>
    <col min="1264" max="1270" width="13.6640625" style="248" customWidth="1"/>
    <col min="1271" max="1271" width="15.88671875" style="248" customWidth="1"/>
    <col min="1272" max="1272" width="16.5546875" style="248" bestFit="1" customWidth="1"/>
    <col min="1273" max="1273" width="13.6640625" style="248" customWidth="1"/>
    <col min="1274" max="1274" width="17.109375" style="248" bestFit="1" customWidth="1"/>
    <col min="1275" max="1275" width="4" style="248" customWidth="1"/>
    <col min="1276" max="1276" width="13.6640625" style="248" customWidth="1"/>
    <col min="1277" max="1518" width="13.6640625" style="248"/>
    <col min="1519" max="1519" width="22.109375" style="248" customWidth="1"/>
    <col min="1520" max="1526" width="13.6640625" style="248" customWidth="1"/>
    <col min="1527" max="1527" width="15.88671875" style="248" customWidth="1"/>
    <col min="1528" max="1528" width="16.5546875" style="248" bestFit="1" customWidth="1"/>
    <col min="1529" max="1529" width="13.6640625" style="248" customWidth="1"/>
    <col min="1530" max="1530" width="17.109375" style="248" bestFit="1" customWidth="1"/>
    <col min="1531" max="1531" width="4" style="248" customWidth="1"/>
    <col min="1532" max="1532" width="13.6640625" style="248" customWidth="1"/>
    <col min="1533" max="1774" width="13.6640625" style="248"/>
    <col min="1775" max="1775" width="22.109375" style="248" customWidth="1"/>
    <col min="1776" max="1782" width="13.6640625" style="248" customWidth="1"/>
    <col min="1783" max="1783" width="15.88671875" style="248" customWidth="1"/>
    <col min="1784" max="1784" width="16.5546875" style="248" bestFit="1" customWidth="1"/>
    <col min="1785" max="1785" width="13.6640625" style="248" customWidth="1"/>
    <col min="1786" max="1786" width="17.109375" style="248" bestFit="1" customWidth="1"/>
    <col min="1787" max="1787" width="4" style="248" customWidth="1"/>
    <col min="1788" max="1788" width="13.6640625" style="248" customWidth="1"/>
    <col min="1789" max="2030" width="13.6640625" style="248"/>
    <col min="2031" max="2031" width="22.109375" style="248" customWidth="1"/>
    <col min="2032" max="2038" width="13.6640625" style="248" customWidth="1"/>
    <col min="2039" max="2039" width="15.88671875" style="248" customWidth="1"/>
    <col min="2040" max="2040" width="16.5546875" style="248" bestFit="1" customWidth="1"/>
    <col min="2041" max="2041" width="13.6640625" style="248" customWidth="1"/>
    <col min="2042" max="2042" width="17.109375" style="248" bestFit="1" customWidth="1"/>
    <col min="2043" max="2043" width="4" style="248" customWidth="1"/>
    <col min="2044" max="2044" width="13.6640625" style="248" customWidth="1"/>
    <col min="2045" max="2286" width="13.6640625" style="248"/>
    <col min="2287" max="2287" width="22.109375" style="248" customWidth="1"/>
    <col min="2288" max="2294" width="13.6640625" style="248" customWidth="1"/>
    <col min="2295" max="2295" width="15.88671875" style="248" customWidth="1"/>
    <col min="2296" max="2296" width="16.5546875" style="248" bestFit="1" customWidth="1"/>
    <col min="2297" max="2297" width="13.6640625" style="248" customWidth="1"/>
    <col min="2298" max="2298" width="17.109375" style="248" bestFit="1" customWidth="1"/>
    <col min="2299" max="2299" width="4" style="248" customWidth="1"/>
    <col min="2300" max="2300" width="13.6640625" style="248" customWidth="1"/>
    <col min="2301" max="2542" width="13.6640625" style="248"/>
    <col min="2543" max="2543" width="22.109375" style="248" customWidth="1"/>
    <col min="2544" max="2550" width="13.6640625" style="248" customWidth="1"/>
    <col min="2551" max="2551" width="15.88671875" style="248" customWidth="1"/>
    <col min="2552" max="2552" width="16.5546875" style="248" bestFit="1" customWidth="1"/>
    <col min="2553" max="2553" width="13.6640625" style="248" customWidth="1"/>
    <col min="2554" max="2554" width="17.109375" style="248" bestFit="1" customWidth="1"/>
    <col min="2555" max="2555" width="4" style="248" customWidth="1"/>
    <col min="2556" max="2556" width="13.6640625" style="248" customWidth="1"/>
    <col min="2557" max="2798" width="13.6640625" style="248"/>
    <col min="2799" max="2799" width="22.109375" style="248" customWidth="1"/>
    <col min="2800" max="2806" width="13.6640625" style="248" customWidth="1"/>
    <col min="2807" max="2807" width="15.88671875" style="248" customWidth="1"/>
    <col min="2808" max="2808" width="16.5546875" style="248" bestFit="1" customWidth="1"/>
    <col min="2809" max="2809" width="13.6640625" style="248" customWidth="1"/>
    <col min="2810" max="2810" width="17.109375" style="248" bestFit="1" customWidth="1"/>
    <col min="2811" max="2811" width="4" style="248" customWidth="1"/>
    <col min="2812" max="2812" width="13.6640625" style="248" customWidth="1"/>
    <col min="2813" max="3054" width="13.6640625" style="248"/>
    <col min="3055" max="3055" width="22.109375" style="248" customWidth="1"/>
    <col min="3056" max="3062" width="13.6640625" style="248" customWidth="1"/>
    <col min="3063" max="3063" width="15.88671875" style="248" customWidth="1"/>
    <col min="3064" max="3064" width="16.5546875" style="248" bestFit="1" customWidth="1"/>
    <col min="3065" max="3065" width="13.6640625" style="248" customWidth="1"/>
    <col min="3066" max="3066" width="17.109375" style="248" bestFit="1" customWidth="1"/>
    <col min="3067" max="3067" width="4" style="248" customWidth="1"/>
    <col min="3068" max="3068" width="13.6640625" style="248" customWidth="1"/>
    <col min="3069" max="3310" width="13.6640625" style="248"/>
    <col min="3311" max="3311" width="22.109375" style="248" customWidth="1"/>
    <col min="3312" max="3318" width="13.6640625" style="248" customWidth="1"/>
    <col min="3319" max="3319" width="15.88671875" style="248" customWidth="1"/>
    <col min="3320" max="3320" width="16.5546875" style="248" bestFit="1" customWidth="1"/>
    <col min="3321" max="3321" width="13.6640625" style="248" customWidth="1"/>
    <col min="3322" max="3322" width="17.109375" style="248" bestFit="1" customWidth="1"/>
    <col min="3323" max="3323" width="4" style="248" customWidth="1"/>
    <col min="3324" max="3324" width="13.6640625" style="248" customWidth="1"/>
    <col min="3325" max="3566" width="13.6640625" style="248"/>
    <col min="3567" max="3567" width="22.109375" style="248" customWidth="1"/>
    <col min="3568" max="3574" width="13.6640625" style="248" customWidth="1"/>
    <col min="3575" max="3575" width="15.88671875" style="248" customWidth="1"/>
    <col min="3576" max="3576" width="16.5546875" style="248" bestFit="1" customWidth="1"/>
    <col min="3577" max="3577" width="13.6640625" style="248" customWidth="1"/>
    <col min="3578" max="3578" width="17.109375" style="248" bestFit="1" customWidth="1"/>
    <col min="3579" max="3579" width="4" style="248" customWidth="1"/>
    <col min="3580" max="3580" width="13.6640625" style="248" customWidth="1"/>
    <col min="3581" max="3822" width="13.6640625" style="248"/>
    <col min="3823" max="3823" width="22.109375" style="248" customWidth="1"/>
    <col min="3824" max="3830" width="13.6640625" style="248" customWidth="1"/>
    <col min="3831" max="3831" width="15.88671875" style="248" customWidth="1"/>
    <col min="3832" max="3832" width="16.5546875" style="248" bestFit="1" customWidth="1"/>
    <col min="3833" max="3833" width="13.6640625" style="248" customWidth="1"/>
    <col min="3834" max="3834" width="17.109375" style="248" bestFit="1" customWidth="1"/>
    <col min="3835" max="3835" width="4" style="248" customWidth="1"/>
    <col min="3836" max="3836" width="13.6640625" style="248" customWidth="1"/>
    <col min="3837" max="4078" width="13.6640625" style="248"/>
    <col min="4079" max="4079" width="22.109375" style="248" customWidth="1"/>
    <col min="4080" max="4086" width="13.6640625" style="248" customWidth="1"/>
    <col min="4087" max="4087" width="15.88671875" style="248" customWidth="1"/>
    <col min="4088" max="4088" width="16.5546875" style="248" bestFit="1" customWidth="1"/>
    <col min="4089" max="4089" width="13.6640625" style="248" customWidth="1"/>
    <col min="4090" max="4090" width="17.109375" style="248" bestFit="1" customWidth="1"/>
    <col min="4091" max="4091" width="4" style="248" customWidth="1"/>
    <col min="4092" max="4092" width="13.6640625" style="248" customWidth="1"/>
    <col min="4093" max="4334" width="13.6640625" style="248"/>
    <col min="4335" max="4335" width="22.109375" style="248" customWidth="1"/>
    <col min="4336" max="4342" width="13.6640625" style="248" customWidth="1"/>
    <col min="4343" max="4343" width="15.88671875" style="248" customWidth="1"/>
    <col min="4344" max="4344" width="16.5546875" style="248" bestFit="1" customWidth="1"/>
    <col min="4345" max="4345" width="13.6640625" style="248" customWidth="1"/>
    <col min="4346" max="4346" width="17.109375" style="248" bestFit="1" customWidth="1"/>
    <col min="4347" max="4347" width="4" style="248" customWidth="1"/>
    <col min="4348" max="4348" width="13.6640625" style="248" customWidth="1"/>
    <col min="4349" max="4590" width="13.6640625" style="248"/>
    <col min="4591" max="4591" width="22.109375" style="248" customWidth="1"/>
    <col min="4592" max="4598" width="13.6640625" style="248" customWidth="1"/>
    <col min="4599" max="4599" width="15.88671875" style="248" customWidth="1"/>
    <col min="4600" max="4600" width="16.5546875" style="248" bestFit="1" customWidth="1"/>
    <col min="4601" max="4601" width="13.6640625" style="248" customWidth="1"/>
    <col min="4602" max="4602" width="17.109375" style="248" bestFit="1" customWidth="1"/>
    <col min="4603" max="4603" width="4" style="248" customWidth="1"/>
    <col min="4604" max="4604" width="13.6640625" style="248" customWidth="1"/>
    <col min="4605" max="4846" width="13.6640625" style="248"/>
    <col min="4847" max="4847" width="22.109375" style="248" customWidth="1"/>
    <col min="4848" max="4854" width="13.6640625" style="248" customWidth="1"/>
    <col min="4855" max="4855" width="15.88671875" style="248" customWidth="1"/>
    <col min="4856" max="4856" width="16.5546875" style="248" bestFit="1" customWidth="1"/>
    <col min="4857" max="4857" width="13.6640625" style="248" customWidth="1"/>
    <col min="4858" max="4858" width="17.109375" style="248" bestFit="1" customWidth="1"/>
    <col min="4859" max="4859" width="4" style="248" customWidth="1"/>
    <col min="4860" max="4860" width="13.6640625" style="248" customWidth="1"/>
    <col min="4861" max="5102" width="13.6640625" style="248"/>
    <col min="5103" max="5103" width="22.109375" style="248" customWidth="1"/>
    <col min="5104" max="5110" width="13.6640625" style="248" customWidth="1"/>
    <col min="5111" max="5111" width="15.88671875" style="248" customWidth="1"/>
    <col min="5112" max="5112" width="16.5546875" style="248" bestFit="1" customWidth="1"/>
    <col min="5113" max="5113" width="13.6640625" style="248" customWidth="1"/>
    <col min="5114" max="5114" width="17.109375" style="248" bestFit="1" customWidth="1"/>
    <col min="5115" max="5115" width="4" style="248" customWidth="1"/>
    <col min="5116" max="5116" width="13.6640625" style="248" customWidth="1"/>
    <col min="5117" max="5358" width="13.6640625" style="248"/>
    <col min="5359" max="5359" width="22.109375" style="248" customWidth="1"/>
    <col min="5360" max="5366" width="13.6640625" style="248" customWidth="1"/>
    <col min="5367" max="5367" width="15.88671875" style="248" customWidth="1"/>
    <col min="5368" max="5368" width="16.5546875" style="248" bestFit="1" customWidth="1"/>
    <col min="5369" max="5369" width="13.6640625" style="248" customWidth="1"/>
    <col min="5370" max="5370" width="17.109375" style="248" bestFit="1" customWidth="1"/>
    <col min="5371" max="5371" width="4" style="248" customWidth="1"/>
    <col min="5372" max="5372" width="13.6640625" style="248" customWidth="1"/>
    <col min="5373" max="5614" width="13.6640625" style="248"/>
    <col min="5615" max="5615" width="22.109375" style="248" customWidth="1"/>
    <col min="5616" max="5622" width="13.6640625" style="248" customWidth="1"/>
    <col min="5623" max="5623" width="15.88671875" style="248" customWidth="1"/>
    <col min="5624" max="5624" width="16.5546875" style="248" bestFit="1" customWidth="1"/>
    <col min="5625" max="5625" width="13.6640625" style="248" customWidth="1"/>
    <col min="5626" max="5626" width="17.109375" style="248" bestFit="1" customWidth="1"/>
    <col min="5627" max="5627" width="4" style="248" customWidth="1"/>
    <col min="5628" max="5628" width="13.6640625" style="248" customWidth="1"/>
    <col min="5629" max="5870" width="13.6640625" style="248"/>
    <col min="5871" max="5871" width="22.109375" style="248" customWidth="1"/>
    <col min="5872" max="5878" width="13.6640625" style="248" customWidth="1"/>
    <col min="5879" max="5879" width="15.88671875" style="248" customWidth="1"/>
    <col min="5880" max="5880" width="16.5546875" style="248" bestFit="1" customWidth="1"/>
    <col min="5881" max="5881" width="13.6640625" style="248" customWidth="1"/>
    <col min="5882" max="5882" width="17.109375" style="248" bestFit="1" customWidth="1"/>
    <col min="5883" max="5883" width="4" style="248" customWidth="1"/>
    <col min="5884" max="5884" width="13.6640625" style="248" customWidth="1"/>
    <col min="5885" max="6126" width="13.6640625" style="248"/>
    <col min="6127" max="6127" width="22.109375" style="248" customWidth="1"/>
    <col min="6128" max="6134" width="13.6640625" style="248" customWidth="1"/>
    <col min="6135" max="6135" width="15.88671875" style="248" customWidth="1"/>
    <col min="6136" max="6136" width="16.5546875" style="248" bestFit="1" customWidth="1"/>
    <col min="6137" max="6137" width="13.6640625" style="248" customWidth="1"/>
    <col min="6138" max="6138" width="17.109375" style="248" bestFit="1" customWidth="1"/>
    <col min="6139" max="6139" width="4" style="248" customWidth="1"/>
    <col min="6140" max="6140" width="13.6640625" style="248" customWidth="1"/>
    <col min="6141" max="6382" width="13.6640625" style="248"/>
    <col min="6383" max="6383" width="22.109375" style="248" customWidth="1"/>
    <col min="6384" max="6390" width="13.6640625" style="248" customWidth="1"/>
    <col min="6391" max="6391" width="15.88671875" style="248" customWidth="1"/>
    <col min="6392" max="6392" width="16.5546875" style="248" bestFit="1" customWidth="1"/>
    <col min="6393" max="6393" width="13.6640625" style="248" customWidth="1"/>
    <col min="6394" max="6394" width="17.109375" style="248" bestFit="1" customWidth="1"/>
    <col min="6395" max="6395" width="4" style="248" customWidth="1"/>
    <col min="6396" max="6396" width="13.6640625" style="248" customWidth="1"/>
    <col min="6397" max="6638" width="13.6640625" style="248"/>
    <col min="6639" max="6639" width="22.109375" style="248" customWidth="1"/>
    <col min="6640" max="6646" width="13.6640625" style="248" customWidth="1"/>
    <col min="6647" max="6647" width="15.88671875" style="248" customWidth="1"/>
    <col min="6648" max="6648" width="16.5546875" style="248" bestFit="1" customWidth="1"/>
    <col min="6649" max="6649" width="13.6640625" style="248" customWidth="1"/>
    <col min="6650" max="6650" width="17.109375" style="248" bestFit="1" customWidth="1"/>
    <col min="6651" max="6651" width="4" style="248" customWidth="1"/>
    <col min="6652" max="6652" width="13.6640625" style="248" customWidth="1"/>
    <col min="6653" max="6894" width="13.6640625" style="248"/>
    <col min="6895" max="6895" width="22.109375" style="248" customWidth="1"/>
    <col min="6896" max="6902" width="13.6640625" style="248" customWidth="1"/>
    <col min="6903" max="6903" width="15.88671875" style="248" customWidth="1"/>
    <col min="6904" max="6904" width="16.5546875" style="248" bestFit="1" customWidth="1"/>
    <col min="6905" max="6905" width="13.6640625" style="248" customWidth="1"/>
    <col min="6906" max="6906" width="17.109375" style="248" bestFit="1" customWidth="1"/>
    <col min="6907" max="6907" width="4" style="248" customWidth="1"/>
    <col min="6908" max="6908" width="13.6640625" style="248" customWidth="1"/>
    <col min="6909" max="7150" width="13.6640625" style="248"/>
    <col min="7151" max="7151" width="22.109375" style="248" customWidth="1"/>
    <col min="7152" max="7158" width="13.6640625" style="248" customWidth="1"/>
    <col min="7159" max="7159" width="15.88671875" style="248" customWidth="1"/>
    <col min="7160" max="7160" width="16.5546875" style="248" bestFit="1" customWidth="1"/>
    <col min="7161" max="7161" width="13.6640625" style="248" customWidth="1"/>
    <col min="7162" max="7162" width="17.109375" style="248" bestFit="1" customWidth="1"/>
    <col min="7163" max="7163" width="4" style="248" customWidth="1"/>
    <col min="7164" max="7164" width="13.6640625" style="248" customWidth="1"/>
    <col min="7165" max="7406" width="13.6640625" style="248"/>
    <col min="7407" max="7407" width="22.109375" style="248" customWidth="1"/>
    <col min="7408" max="7414" width="13.6640625" style="248" customWidth="1"/>
    <col min="7415" max="7415" width="15.88671875" style="248" customWidth="1"/>
    <col min="7416" max="7416" width="16.5546875" style="248" bestFit="1" customWidth="1"/>
    <col min="7417" max="7417" width="13.6640625" style="248" customWidth="1"/>
    <col min="7418" max="7418" width="17.109375" style="248" bestFit="1" customWidth="1"/>
    <col min="7419" max="7419" width="4" style="248" customWidth="1"/>
    <col min="7420" max="7420" width="13.6640625" style="248" customWidth="1"/>
    <col min="7421" max="7662" width="13.6640625" style="248"/>
    <col min="7663" max="7663" width="22.109375" style="248" customWidth="1"/>
    <col min="7664" max="7670" width="13.6640625" style="248" customWidth="1"/>
    <col min="7671" max="7671" width="15.88671875" style="248" customWidth="1"/>
    <col min="7672" max="7672" width="16.5546875" style="248" bestFit="1" customWidth="1"/>
    <col min="7673" max="7673" width="13.6640625" style="248" customWidth="1"/>
    <col min="7674" max="7674" width="17.109375" style="248" bestFit="1" customWidth="1"/>
    <col min="7675" max="7675" width="4" style="248" customWidth="1"/>
    <col min="7676" max="7676" width="13.6640625" style="248" customWidth="1"/>
    <col min="7677" max="7918" width="13.6640625" style="248"/>
    <col min="7919" max="7919" width="22.109375" style="248" customWidth="1"/>
    <col min="7920" max="7926" width="13.6640625" style="248" customWidth="1"/>
    <col min="7927" max="7927" width="15.88671875" style="248" customWidth="1"/>
    <col min="7928" max="7928" width="16.5546875" style="248" bestFit="1" customWidth="1"/>
    <col min="7929" max="7929" width="13.6640625" style="248" customWidth="1"/>
    <col min="7930" max="7930" width="17.109375" style="248" bestFit="1" customWidth="1"/>
    <col min="7931" max="7931" width="4" style="248" customWidth="1"/>
    <col min="7932" max="7932" width="13.6640625" style="248" customWidth="1"/>
    <col min="7933" max="8174" width="13.6640625" style="248"/>
    <col min="8175" max="8175" width="22.109375" style="248" customWidth="1"/>
    <col min="8176" max="8182" width="13.6640625" style="248" customWidth="1"/>
    <col min="8183" max="8183" width="15.88671875" style="248" customWidth="1"/>
    <col min="8184" max="8184" width="16.5546875" style="248" bestFit="1" customWidth="1"/>
    <col min="8185" max="8185" width="13.6640625" style="248" customWidth="1"/>
    <col min="8186" max="8186" width="17.109375" style="248" bestFit="1" customWidth="1"/>
    <col min="8187" max="8187" width="4" style="248" customWidth="1"/>
    <col min="8188" max="8188" width="13.6640625" style="248" customWidth="1"/>
    <col min="8189" max="8430" width="13.6640625" style="248"/>
    <col min="8431" max="8431" width="22.109375" style="248" customWidth="1"/>
    <col min="8432" max="8438" width="13.6640625" style="248" customWidth="1"/>
    <col min="8439" max="8439" width="15.88671875" style="248" customWidth="1"/>
    <col min="8440" max="8440" width="16.5546875" style="248" bestFit="1" customWidth="1"/>
    <col min="8441" max="8441" width="13.6640625" style="248" customWidth="1"/>
    <col min="8442" max="8442" width="17.109375" style="248" bestFit="1" customWidth="1"/>
    <col min="8443" max="8443" width="4" style="248" customWidth="1"/>
    <col min="8444" max="8444" width="13.6640625" style="248" customWidth="1"/>
    <col min="8445" max="8686" width="13.6640625" style="248"/>
    <col min="8687" max="8687" width="22.109375" style="248" customWidth="1"/>
    <col min="8688" max="8694" width="13.6640625" style="248" customWidth="1"/>
    <col min="8695" max="8695" width="15.88671875" style="248" customWidth="1"/>
    <col min="8696" max="8696" width="16.5546875" style="248" bestFit="1" customWidth="1"/>
    <col min="8697" max="8697" width="13.6640625" style="248" customWidth="1"/>
    <col min="8698" max="8698" width="17.109375" style="248" bestFit="1" customWidth="1"/>
    <col min="8699" max="8699" width="4" style="248" customWidth="1"/>
    <col min="8700" max="8700" width="13.6640625" style="248" customWidth="1"/>
    <col min="8701" max="8942" width="13.6640625" style="248"/>
    <col min="8943" max="8943" width="22.109375" style="248" customWidth="1"/>
    <col min="8944" max="8950" width="13.6640625" style="248" customWidth="1"/>
    <col min="8951" max="8951" width="15.88671875" style="248" customWidth="1"/>
    <col min="8952" max="8952" width="16.5546875" style="248" bestFit="1" customWidth="1"/>
    <col min="8953" max="8953" width="13.6640625" style="248" customWidth="1"/>
    <col min="8954" max="8954" width="17.109375" style="248" bestFit="1" customWidth="1"/>
    <col min="8955" max="8955" width="4" style="248" customWidth="1"/>
    <col min="8956" max="8956" width="13.6640625" style="248" customWidth="1"/>
    <col min="8957" max="9198" width="13.6640625" style="248"/>
    <col min="9199" max="9199" width="22.109375" style="248" customWidth="1"/>
    <col min="9200" max="9206" width="13.6640625" style="248" customWidth="1"/>
    <col min="9207" max="9207" width="15.88671875" style="248" customWidth="1"/>
    <col min="9208" max="9208" width="16.5546875" style="248" bestFit="1" customWidth="1"/>
    <col min="9209" max="9209" width="13.6640625" style="248" customWidth="1"/>
    <col min="9210" max="9210" width="17.109375" style="248" bestFit="1" customWidth="1"/>
    <col min="9211" max="9211" width="4" style="248" customWidth="1"/>
    <col min="9212" max="9212" width="13.6640625" style="248" customWidth="1"/>
    <col min="9213" max="9454" width="13.6640625" style="248"/>
    <col min="9455" max="9455" width="22.109375" style="248" customWidth="1"/>
    <col min="9456" max="9462" width="13.6640625" style="248" customWidth="1"/>
    <col min="9463" max="9463" width="15.88671875" style="248" customWidth="1"/>
    <col min="9464" max="9464" width="16.5546875" style="248" bestFit="1" customWidth="1"/>
    <col min="9465" max="9465" width="13.6640625" style="248" customWidth="1"/>
    <col min="9466" max="9466" width="17.109375" style="248" bestFit="1" customWidth="1"/>
    <col min="9467" max="9467" width="4" style="248" customWidth="1"/>
    <col min="9468" max="9468" width="13.6640625" style="248" customWidth="1"/>
    <col min="9469" max="9710" width="13.6640625" style="248"/>
    <col min="9711" max="9711" width="22.109375" style="248" customWidth="1"/>
    <col min="9712" max="9718" width="13.6640625" style="248" customWidth="1"/>
    <col min="9719" max="9719" width="15.88671875" style="248" customWidth="1"/>
    <col min="9720" max="9720" width="16.5546875" style="248" bestFit="1" customWidth="1"/>
    <col min="9721" max="9721" width="13.6640625" style="248" customWidth="1"/>
    <col min="9722" max="9722" width="17.109375" style="248" bestFit="1" customWidth="1"/>
    <col min="9723" max="9723" width="4" style="248" customWidth="1"/>
    <col min="9724" max="9724" width="13.6640625" style="248" customWidth="1"/>
    <col min="9725" max="9966" width="13.6640625" style="248"/>
    <col min="9967" max="9967" width="22.109375" style="248" customWidth="1"/>
    <col min="9968" max="9974" width="13.6640625" style="248" customWidth="1"/>
    <col min="9975" max="9975" width="15.88671875" style="248" customWidth="1"/>
    <col min="9976" max="9976" width="16.5546875" style="248" bestFit="1" customWidth="1"/>
    <col min="9977" max="9977" width="13.6640625" style="248" customWidth="1"/>
    <col min="9978" max="9978" width="17.109375" style="248" bestFit="1" customWidth="1"/>
    <col min="9979" max="9979" width="4" style="248" customWidth="1"/>
    <col min="9980" max="9980" width="13.6640625" style="248" customWidth="1"/>
    <col min="9981" max="10222" width="13.6640625" style="248"/>
    <col min="10223" max="10223" width="22.109375" style="248" customWidth="1"/>
    <col min="10224" max="10230" width="13.6640625" style="248" customWidth="1"/>
    <col min="10231" max="10231" width="15.88671875" style="248" customWidth="1"/>
    <col min="10232" max="10232" width="16.5546875" style="248" bestFit="1" customWidth="1"/>
    <col min="10233" max="10233" width="13.6640625" style="248" customWidth="1"/>
    <col min="10234" max="10234" width="17.109375" style="248" bestFit="1" customWidth="1"/>
    <col min="10235" max="10235" width="4" style="248" customWidth="1"/>
    <col min="10236" max="10236" width="13.6640625" style="248" customWidth="1"/>
    <col min="10237" max="10478" width="13.6640625" style="248"/>
    <col min="10479" max="10479" width="22.109375" style="248" customWidth="1"/>
    <col min="10480" max="10486" width="13.6640625" style="248" customWidth="1"/>
    <col min="10487" max="10487" width="15.88671875" style="248" customWidth="1"/>
    <col min="10488" max="10488" width="16.5546875" style="248" bestFit="1" customWidth="1"/>
    <col min="10489" max="10489" width="13.6640625" style="248" customWidth="1"/>
    <col min="10490" max="10490" width="17.109375" style="248" bestFit="1" customWidth="1"/>
    <col min="10491" max="10491" width="4" style="248" customWidth="1"/>
    <col min="10492" max="10492" width="13.6640625" style="248" customWidth="1"/>
    <col min="10493" max="10734" width="13.6640625" style="248"/>
    <col min="10735" max="10735" width="22.109375" style="248" customWidth="1"/>
    <col min="10736" max="10742" width="13.6640625" style="248" customWidth="1"/>
    <col min="10743" max="10743" width="15.88671875" style="248" customWidth="1"/>
    <col min="10744" max="10744" width="16.5546875" style="248" bestFit="1" customWidth="1"/>
    <col min="10745" max="10745" width="13.6640625" style="248" customWidth="1"/>
    <col min="10746" max="10746" width="17.109375" style="248" bestFit="1" customWidth="1"/>
    <col min="10747" max="10747" width="4" style="248" customWidth="1"/>
    <col min="10748" max="10748" width="13.6640625" style="248" customWidth="1"/>
    <col min="10749" max="10990" width="13.6640625" style="248"/>
    <col min="10991" max="10991" width="22.109375" style="248" customWidth="1"/>
    <col min="10992" max="10998" width="13.6640625" style="248" customWidth="1"/>
    <col min="10999" max="10999" width="15.88671875" style="248" customWidth="1"/>
    <col min="11000" max="11000" width="16.5546875" style="248" bestFit="1" customWidth="1"/>
    <col min="11001" max="11001" width="13.6640625" style="248" customWidth="1"/>
    <col min="11002" max="11002" width="17.109375" style="248" bestFit="1" customWidth="1"/>
    <col min="11003" max="11003" width="4" style="248" customWidth="1"/>
    <col min="11004" max="11004" width="13.6640625" style="248" customWidth="1"/>
    <col min="11005" max="11246" width="13.6640625" style="248"/>
    <col min="11247" max="11247" width="22.109375" style="248" customWidth="1"/>
    <col min="11248" max="11254" width="13.6640625" style="248" customWidth="1"/>
    <col min="11255" max="11255" width="15.88671875" style="248" customWidth="1"/>
    <col min="11256" max="11256" width="16.5546875" style="248" bestFit="1" customWidth="1"/>
    <col min="11257" max="11257" width="13.6640625" style="248" customWidth="1"/>
    <col min="11258" max="11258" width="17.109375" style="248" bestFit="1" customWidth="1"/>
    <col min="11259" max="11259" width="4" style="248" customWidth="1"/>
    <col min="11260" max="11260" width="13.6640625" style="248" customWidth="1"/>
    <col min="11261" max="11502" width="13.6640625" style="248"/>
    <col min="11503" max="11503" width="22.109375" style="248" customWidth="1"/>
    <col min="11504" max="11510" width="13.6640625" style="248" customWidth="1"/>
    <col min="11511" max="11511" width="15.88671875" style="248" customWidth="1"/>
    <col min="11512" max="11512" width="16.5546875" style="248" bestFit="1" customWidth="1"/>
    <col min="11513" max="11513" width="13.6640625" style="248" customWidth="1"/>
    <col min="11514" max="11514" width="17.109375" style="248" bestFit="1" customWidth="1"/>
    <col min="11515" max="11515" width="4" style="248" customWidth="1"/>
    <col min="11516" max="11516" width="13.6640625" style="248" customWidth="1"/>
    <col min="11517" max="11758" width="13.6640625" style="248"/>
    <col min="11759" max="11759" width="22.109375" style="248" customWidth="1"/>
    <col min="11760" max="11766" width="13.6640625" style="248" customWidth="1"/>
    <col min="11767" max="11767" width="15.88671875" style="248" customWidth="1"/>
    <col min="11768" max="11768" width="16.5546875" style="248" bestFit="1" customWidth="1"/>
    <col min="11769" max="11769" width="13.6640625" style="248" customWidth="1"/>
    <col min="11770" max="11770" width="17.109375" style="248" bestFit="1" customWidth="1"/>
    <col min="11771" max="11771" width="4" style="248" customWidth="1"/>
    <col min="11772" max="11772" width="13.6640625" style="248" customWidth="1"/>
    <col min="11773" max="12014" width="13.6640625" style="248"/>
    <col min="12015" max="12015" width="22.109375" style="248" customWidth="1"/>
    <col min="12016" max="12022" width="13.6640625" style="248" customWidth="1"/>
    <col min="12023" max="12023" width="15.88671875" style="248" customWidth="1"/>
    <col min="12024" max="12024" width="16.5546875" style="248" bestFit="1" customWidth="1"/>
    <col min="12025" max="12025" width="13.6640625" style="248" customWidth="1"/>
    <col min="12026" max="12026" width="17.109375" style="248" bestFit="1" customWidth="1"/>
    <col min="12027" max="12027" width="4" style="248" customWidth="1"/>
    <col min="12028" max="12028" width="13.6640625" style="248" customWidth="1"/>
    <col min="12029" max="12270" width="13.6640625" style="248"/>
    <col min="12271" max="12271" width="22.109375" style="248" customWidth="1"/>
    <col min="12272" max="12278" width="13.6640625" style="248" customWidth="1"/>
    <col min="12279" max="12279" width="15.88671875" style="248" customWidth="1"/>
    <col min="12280" max="12280" width="16.5546875" style="248" bestFit="1" customWidth="1"/>
    <col min="12281" max="12281" width="13.6640625" style="248" customWidth="1"/>
    <col min="12282" max="12282" width="17.109375" style="248" bestFit="1" customWidth="1"/>
    <col min="12283" max="12283" width="4" style="248" customWidth="1"/>
    <col min="12284" max="12284" width="13.6640625" style="248" customWidth="1"/>
    <col min="12285" max="12526" width="13.6640625" style="248"/>
    <col min="12527" max="12527" width="22.109375" style="248" customWidth="1"/>
    <col min="12528" max="12534" width="13.6640625" style="248" customWidth="1"/>
    <col min="12535" max="12535" width="15.88671875" style="248" customWidth="1"/>
    <col min="12536" max="12536" width="16.5546875" style="248" bestFit="1" customWidth="1"/>
    <col min="12537" max="12537" width="13.6640625" style="248" customWidth="1"/>
    <col min="12538" max="12538" width="17.109375" style="248" bestFit="1" customWidth="1"/>
    <col min="12539" max="12539" width="4" style="248" customWidth="1"/>
    <col min="12540" max="12540" width="13.6640625" style="248" customWidth="1"/>
    <col min="12541" max="12782" width="13.6640625" style="248"/>
    <col min="12783" max="12783" width="22.109375" style="248" customWidth="1"/>
    <col min="12784" max="12790" width="13.6640625" style="248" customWidth="1"/>
    <col min="12791" max="12791" width="15.88671875" style="248" customWidth="1"/>
    <col min="12792" max="12792" width="16.5546875" style="248" bestFit="1" customWidth="1"/>
    <col min="12793" max="12793" width="13.6640625" style="248" customWidth="1"/>
    <col min="12794" max="12794" width="17.109375" style="248" bestFit="1" customWidth="1"/>
    <col min="12795" max="12795" width="4" style="248" customWidth="1"/>
    <col min="12796" max="12796" width="13.6640625" style="248" customWidth="1"/>
    <col min="12797" max="13038" width="13.6640625" style="248"/>
    <col min="13039" max="13039" width="22.109375" style="248" customWidth="1"/>
    <col min="13040" max="13046" width="13.6640625" style="248" customWidth="1"/>
    <col min="13047" max="13047" width="15.88671875" style="248" customWidth="1"/>
    <col min="13048" max="13048" width="16.5546875" style="248" bestFit="1" customWidth="1"/>
    <col min="13049" max="13049" width="13.6640625" style="248" customWidth="1"/>
    <col min="13050" max="13050" width="17.109375" style="248" bestFit="1" customWidth="1"/>
    <col min="13051" max="13051" width="4" style="248" customWidth="1"/>
    <col min="13052" max="13052" width="13.6640625" style="248" customWidth="1"/>
    <col min="13053" max="13294" width="13.6640625" style="248"/>
    <col min="13295" max="13295" width="22.109375" style="248" customWidth="1"/>
    <col min="13296" max="13302" width="13.6640625" style="248" customWidth="1"/>
    <col min="13303" max="13303" width="15.88671875" style="248" customWidth="1"/>
    <col min="13304" max="13304" width="16.5546875" style="248" bestFit="1" customWidth="1"/>
    <col min="13305" max="13305" width="13.6640625" style="248" customWidth="1"/>
    <col min="13306" max="13306" width="17.109375" style="248" bestFit="1" customWidth="1"/>
    <col min="13307" max="13307" width="4" style="248" customWidth="1"/>
    <col min="13308" max="13308" width="13.6640625" style="248" customWidth="1"/>
    <col min="13309" max="13550" width="13.6640625" style="248"/>
    <col min="13551" max="13551" width="22.109375" style="248" customWidth="1"/>
    <col min="13552" max="13558" width="13.6640625" style="248" customWidth="1"/>
    <col min="13559" max="13559" width="15.88671875" style="248" customWidth="1"/>
    <col min="13560" max="13560" width="16.5546875" style="248" bestFit="1" customWidth="1"/>
    <col min="13561" max="13561" width="13.6640625" style="248" customWidth="1"/>
    <col min="13562" max="13562" width="17.109375" style="248" bestFit="1" customWidth="1"/>
    <col min="13563" max="13563" width="4" style="248" customWidth="1"/>
    <col min="13564" max="13564" width="13.6640625" style="248" customWidth="1"/>
    <col min="13565" max="13806" width="13.6640625" style="248"/>
    <col min="13807" max="13807" width="22.109375" style="248" customWidth="1"/>
    <col min="13808" max="13814" width="13.6640625" style="248" customWidth="1"/>
    <col min="13815" max="13815" width="15.88671875" style="248" customWidth="1"/>
    <col min="13816" max="13816" width="16.5546875" style="248" bestFit="1" customWidth="1"/>
    <col min="13817" max="13817" width="13.6640625" style="248" customWidth="1"/>
    <col min="13818" max="13818" width="17.109375" style="248" bestFit="1" customWidth="1"/>
    <col min="13819" max="13819" width="4" style="248" customWidth="1"/>
    <col min="13820" max="13820" width="13.6640625" style="248" customWidth="1"/>
    <col min="13821" max="14062" width="13.6640625" style="248"/>
    <col min="14063" max="14063" width="22.109375" style="248" customWidth="1"/>
    <col min="14064" max="14070" width="13.6640625" style="248" customWidth="1"/>
    <col min="14071" max="14071" width="15.88671875" style="248" customWidth="1"/>
    <col min="14072" max="14072" width="16.5546875" style="248" bestFit="1" customWidth="1"/>
    <col min="14073" max="14073" width="13.6640625" style="248" customWidth="1"/>
    <col min="14074" max="14074" width="17.109375" style="248" bestFit="1" customWidth="1"/>
    <col min="14075" max="14075" width="4" style="248" customWidth="1"/>
    <col min="14076" max="14076" width="13.6640625" style="248" customWidth="1"/>
    <col min="14077" max="14318" width="13.6640625" style="248"/>
    <col min="14319" max="14319" width="22.109375" style="248" customWidth="1"/>
    <col min="14320" max="14326" width="13.6640625" style="248" customWidth="1"/>
    <col min="14327" max="14327" width="15.88671875" style="248" customWidth="1"/>
    <col min="14328" max="14328" width="16.5546875" style="248" bestFit="1" customWidth="1"/>
    <col min="14329" max="14329" width="13.6640625" style="248" customWidth="1"/>
    <col min="14330" max="14330" width="17.109375" style="248" bestFit="1" customWidth="1"/>
    <col min="14331" max="14331" width="4" style="248" customWidth="1"/>
    <col min="14332" max="14332" width="13.6640625" style="248" customWidth="1"/>
    <col min="14333" max="14574" width="13.6640625" style="248"/>
    <col min="14575" max="14575" width="22.109375" style="248" customWidth="1"/>
    <col min="14576" max="14582" width="13.6640625" style="248" customWidth="1"/>
    <col min="14583" max="14583" width="15.88671875" style="248" customWidth="1"/>
    <col min="14584" max="14584" width="16.5546875" style="248" bestFit="1" customWidth="1"/>
    <col min="14585" max="14585" width="13.6640625" style="248" customWidth="1"/>
    <col min="14586" max="14586" width="17.109375" style="248" bestFit="1" customWidth="1"/>
    <col min="14587" max="14587" width="4" style="248" customWidth="1"/>
    <col min="14588" max="14588" width="13.6640625" style="248" customWidth="1"/>
    <col min="14589" max="14830" width="13.6640625" style="248"/>
    <col min="14831" max="14831" width="22.109375" style="248" customWidth="1"/>
    <col min="14832" max="14838" width="13.6640625" style="248" customWidth="1"/>
    <col min="14839" max="14839" width="15.88671875" style="248" customWidth="1"/>
    <col min="14840" max="14840" width="16.5546875" style="248" bestFit="1" customWidth="1"/>
    <col min="14841" max="14841" width="13.6640625" style="248" customWidth="1"/>
    <col min="14842" max="14842" width="17.109375" style="248" bestFit="1" customWidth="1"/>
    <col min="14843" max="14843" width="4" style="248" customWidth="1"/>
    <col min="14844" max="14844" width="13.6640625" style="248" customWidth="1"/>
    <col min="14845" max="15086" width="13.6640625" style="248"/>
    <col min="15087" max="15087" width="22.109375" style="248" customWidth="1"/>
    <col min="15088" max="15094" width="13.6640625" style="248" customWidth="1"/>
    <col min="15095" max="15095" width="15.88671875" style="248" customWidth="1"/>
    <col min="15096" max="15096" width="16.5546875" style="248" bestFit="1" customWidth="1"/>
    <col min="15097" max="15097" width="13.6640625" style="248" customWidth="1"/>
    <col min="15098" max="15098" width="17.109375" style="248" bestFit="1" customWidth="1"/>
    <col min="15099" max="15099" width="4" style="248" customWidth="1"/>
    <col min="15100" max="15100" width="13.6640625" style="248" customWidth="1"/>
    <col min="15101" max="15342" width="13.6640625" style="248"/>
    <col min="15343" max="15343" width="22.109375" style="248" customWidth="1"/>
    <col min="15344" max="15350" width="13.6640625" style="248" customWidth="1"/>
    <col min="15351" max="15351" width="15.88671875" style="248" customWidth="1"/>
    <col min="15352" max="15352" width="16.5546875" style="248" bestFit="1" customWidth="1"/>
    <col min="15353" max="15353" width="13.6640625" style="248" customWidth="1"/>
    <col min="15354" max="15354" width="17.109375" style="248" bestFit="1" customWidth="1"/>
    <col min="15355" max="15355" width="4" style="248" customWidth="1"/>
    <col min="15356" max="15356" width="13.6640625" style="248" customWidth="1"/>
    <col min="15357" max="15598" width="13.6640625" style="248"/>
    <col min="15599" max="15599" width="22.109375" style="248" customWidth="1"/>
    <col min="15600" max="15606" width="13.6640625" style="248" customWidth="1"/>
    <col min="15607" max="15607" width="15.88671875" style="248" customWidth="1"/>
    <col min="15608" max="15608" width="16.5546875" style="248" bestFit="1" customWidth="1"/>
    <col min="15609" max="15609" width="13.6640625" style="248" customWidth="1"/>
    <col min="15610" max="15610" width="17.109375" style="248" bestFit="1" customWidth="1"/>
    <col min="15611" max="15611" width="4" style="248" customWidth="1"/>
    <col min="15612" max="15612" width="13.6640625" style="248" customWidth="1"/>
    <col min="15613" max="15854" width="13.6640625" style="248"/>
    <col min="15855" max="15855" width="22.109375" style="248" customWidth="1"/>
    <col min="15856" max="15862" width="13.6640625" style="248" customWidth="1"/>
    <col min="15863" max="15863" width="15.88671875" style="248" customWidth="1"/>
    <col min="15864" max="15864" width="16.5546875" style="248" bestFit="1" customWidth="1"/>
    <col min="15865" max="15865" width="13.6640625" style="248" customWidth="1"/>
    <col min="15866" max="15866" width="17.109375" style="248" bestFit="1" customWidth="1"/>
    <col min="15867" max="15867" width="4" style="248" customWidth="1"/>
    <col min="15868" max="15868" width="13.6640625" style="248" customWidth="1"/>
    <col min="15869" max="16110" width="13.6640625" style="248"/>
    <col min="16111" max="16111" width="22.109375" style="248" customWidth="1"/>
    <col min="16112" max="16118" width="13.6640625" style="248" customWidth="1"/>
    <col min="16119" max="16119" width="15.88671875" style="248" customWidth="1"/>
    <col min="16120" max="16120" width="16.5546875" style="248" bestFit="1" customWidth="1"/>
    <col min="16121" max="16121" width="13.6640625" style="248" customWidth="1"/>
    <col min="16122" max="16122" width="17.109375" style="248" bestFit="1" customWidth="1"/>
    <col min="16123" max="16123" width="4" style="248" customWidth="1"/>
    <col min="16124" max="16124" width="13.6640625" style="248" customWidth="1"/>
    <col min="16125" max="16384" width="13.6640625" style="248"/>
  </cols>
  <sheetData>
    <row r="1" spans="1:16" s="240" customFormat="1">
      <c r="A1" s="287" t="s">
        <v>22</v>
      </c>
      <c r="B1" s="238"/>
      <c r="C1" s="238"/>
      <c r="D1" s="2"/>
      <c r="E1" s="239"/>
      <c r="F1" s="239"/>
    </row>
    <row r="2" spans="1:16" s="240" customFormat="1" ht="13.2" customHeight="1">
      <c r="A2" s="241"/>
      <c r="B2" s="238"/>
      <c r="C2" s="238"/>
    </row>
    <row r="3" spans="1:16" s="240" customFormat="1" ht="15">
      <c r="A3" s="386" t="str">
        <f>'2-Kosten per locatie'!A3</f>
        <v>Naam opdrachtgever</v>
      </c>
      <c r="B3" s="16" t="str">
        <f>'2-Kosten per locatie'!B3</f>
        <v>Stichting Christelijk Onderwijs Haaglanden</v>
      </c>
      <c r="C3" s="16"/>
    </row>
    <row r="4" spans="1:16" s="240" customFormat="1" ht="15">
      <c r="A4" s="386" t="str">
        <f>'2-Kosten per locatie'!A4</f>
        <v>Calculatie onderdeel</v>
      </c>
      <c r="B4" s="16" t="str">
        <f ca="1">MID(CELL("bestandsnaam",$C$9),SEARCH("]",CELL("bestandsnaam",$C$9),1)+1,256)</f>
        <v>11-Sanitaire voorzieningen</v>
      </c>
      <c r="C4" s="16"/>
    </row>
    <row r="5" spans="1:16" s="240" customFormat="1" ht="15">
      <c r="A5" s="386" t="str">
        <f>'2-Kosten per locatie'!A5</f>
        <v>Gebouw/plaats</v>
      </c>
      <c r="B5" s="16" t="str">
        <f>'2-Kosten per locatie'!B5</f>
        <v>Den Haag</v>
      </c>
      <c r="C5" s="16"/>
      <c r="H5" s="244"/>
      <c r="I5" s="244"/>
      <c r="J5" s="243"/>
      <c r="K5" s="244"/>
      <c r="L5" s="244"/>
      <c r="M5" s="243"/>
      <c r="N5" s="244"/>
      <c r="O5" s="244"/>
      <c r="P5" s="243"/>
    </row>
    <row r="6" spans="1:16" s="240" customFormat="1" ht="17.25" customHeight="1">
      <c r="A6" s="386" t="str">
        <f>'2-Kosten per locatie'!A6</f>
        <v>Referentie nummer</v>
      </c>
      <c r="B6" s="16" t="str">
        <f>'2-Kosten per locatie'!B6</f>
        <v>SCOH-EA-DK-RT-2023</v>
      </c>
      <c r="C6" s="16"/>
      <c r="H6" s="244"/>
      <c r="I6" s="246"/>
      <c r="J6" s="247"/>
      <c r="K6" s="244"/>
      <c r="L6" s="246"/>
      <c r="M6" s="247"/>
      <c r="N6" s="244"/>
      <c r="O6" s="246"/>
      <c r="P6" s="247"/>
    </row>
    <row r="7" spans="1:16" s="240" customFormat="1" ht="17.25" customHeight="1">
      <c r="A7" s="386" t="str">
        <f>'2-Kosten per locatie'!A7</f>
        <v>Naam dienstverlener</v>
      </c>
      <c r="B7" s="16">
        <f>'2-Kosten per locatie'!B7</f>
        <v>0</v>
      </c>
      <c r="C7" s="190"/>
    </row>
    <row r="8" spans="1:16" s="240" customFormat="1" ht="17.25" customHeight="1">
      <c r="A8" s="386" t="str">
        <f>'2-Kosten per locatie'!A8</f>
        <v>Prijspeil</v>
      </c>
      <c r="B8" s="406">
        <f>'2-Kosten per locatie'!B8</f>
        <v>45292</v>
      </c>
      <c r="C8" s="27"/>
    </row>
    <row r="9" spans="1:16" s="240" customFormat="1" ht="17.25" customHeight="1">
      <c r="D9" s="482" t="s">
        <v>382</v>
      </c>
      <c r="E9" s="483"/>
      <c r="F9" s="484"/>
    </row>
    <row r="10" spans="1:16" s="319" customFormat="1" ht="43.5" customHeight="1">
      <c r="A10" s="450" t="s">
        <v>212</v>
      </c>
      <c r="B10" s="450" t="s">
        <v>377</v>
      </c>
      <c r="C10" s="451" t="s">
        <v>381</v>
      </c>
      <c r="D10" s="452" t="s">
        <v>383</v>
      </c>
      <c r="E10" s="452" t="s">
        <v>384</v>
      </c>
      <c r="F10" s="452" t="s">
        <v>385</v>
      </c>
    </row>
    <row r="11" spans="1:16" s="433" customFormat="1">
      <c r="A11" s="431" t="s">
        <v>369</v>
      </c>
      <c r="B11" s="438" t="s">
        <v>378</v>
      </c>
      <c r="C11" s="453"/>
      <c r="D11" s="432">
        <v>0</v>
      </c>
      <c r="E11" s="432">
        <v>0</v>
      </c>
      <c r="F11" s="432">
        <v>0</v>
      </c>
    </row>
    <row r="12" spans="1:16">
      <c r="A12" s="249" t="s">
        <v>370</v>
      </c>
      <c r="B12" s="439" t="s">
        <v>378</v>
      </c>
      <c r="C12" s="454"/>
      <c r="D12" s="430">
        <v>0</v>
      </c>
      <c r="E12" s="430">
        <v>0</v>
      </c>
      <c r="F12" s="430">
        <v>0</v>
      </c>
    </row>
    <row r="13" spans="1:16">
      <c r="A13" s="249" t="s">
        <v>371</v>
      </c>
      <c r="B13" s="439" t="s">
        <v>378</v>
      </c>
      <c r="C13" s="455"/>
      <c r="D13" s="430">
        <v>0</v>
      </c>
      <c r="E13" s="430">
        <v>0</v>
      </c>
      <c r="F13" s="430">
        <v>0</v>
      </c>
    </row>
    <row r="14" spans="1:16">
      <c r="A14" s="249" t="s">
        <v>372</v>
      </c>
      <c r="B14" s="439" t="s">
        <v>378</v>
      </c>
      <c r="C14" s="454"/>
      <c r="D14" s="430">
        <v>0</v>
      </c>
      <c r="E14" s="430">
        <v>0</v>
      </c>
      <c r="F14" s="430">
        <v>0</v>
      </c>
    </row>
    <row r="15" spans="1:16">
      <c r="A15" s="249" t="s">
        <v>373</v>
      </c>
      <c r="B15" s="439" t="s">
        <v>379</v>
      </c>
      <c r="C15" s="454"/>
      <c r="D15" s="430">
        <v>0</v>
      </c>
      <c r="E15" s="430">
        <v>0</v>
      </c>
      <c r="F15" s="430">
        <v>0</v>
      </c>
    </row>
    <row r="16" spans="1:16">
      <c r="A16" s="249" t="s">
        <v>374</v>
      </c>
      <c r="B16" s="252" t="s">
        <v>378</v>
      </c>
      <c r="C16" s="455"/>
      <c r="D16" s="430">
        <v>0</v>
      </c>
      <c r="E16" s="430">
        <v>0</v>
      </c>
      <c r="F16" s="430">
        <v>0</v>
      </c>
    </row>
    <row r="17" spans="1:6">
      <c r="A17" s="249" t="s">
        <v>375</v>
      </c>
      <c r="B17" s="440" t="s">
        <v>380</v>
      </c>
      <c r="C17" s="455"/>
      <c r="D17" s="430">
        <v>0</v>
      </c>
      <c r="E17" s="430">
        <v>0</v>
      </c>
      <c r="F17" s="430">
        <v>0</v>
      </c>
    </row>
    <row r="18" spans="1:6">
      <c r="A18" s="249" t="s">
        <v>376</v>
      </c>
      <c r="B18" s="440" t="s">
        <v>379</v>
      </c>
      <c r="C18" s="454"/>
      <c r="D18" s="430">
        <v>0</v>
      </c>
      <c r="E18" s="430">
        <v>0</v>
      </c>
      <c r="F18" s="430">
        <v>0</v>
      </c>
    </row>
    <row r="19" spans="1:6">
      <c r="A19" s="249" t="s">
        <v>389</v>
      </c>
      <c r="B19" s="440" t="s">
        <v>380</v>
      </c>
      <c r="C19" s="454"/>
      <c r="D19" s="430">
        <v>0</v>
      </c>
      <c r="E19" s="430">
        <v>0</v>
      </c>
      <c r="F19" s="430">
        <v>0</v>
      </c>
    </row>
    <row r="20" spans="1:6">
      <c r="A20" s="249" t="s">
        <v>390</v>
      </c>
      <c r="B20" s="440" t="s">
        <v>380</v>
      </c>
      <c r="C20" s="454"/>
      <c r="D20" s="430">
        <v>0</v>
      </c>
      <c r="E20" s="430">
        <v>0</v>
      </c>
      <c r="F20" s="430">
        <v>0</v>
      </c>
    </row>
    <row r="21" spans="1:6">
      <c r="A21" s="252" t="s">
        <v>593</v>
      </c>
      <c r="B21" s="242" t="s">
        <v>378</v>
      </c>
      <c r="C21" s="454"/>
      <c r="D21" s="430">
        <v>0</v>
      </c>
      <c r="E21" s="430">
        <v>0</v>
      </c>
      <c r="F21" s="430">
        <v>0</v>
      </c>
    </row>
    <row r="22" spans="1:6">
      <c r="A22" s="252" t="s">
        <v>594</v>
      </c>
      <c r="B22" s="242" t="s">
        <v>378</v>
      </c>
      <c r="C22" s="454"/>
      <c r="D22" s="430">
        <v>0</v>
      </c>
      <c r="E22" s="430">
        <v>0</v>
      </c>
      <c r="F22" s="430">
        <v>0</v>
      </c>
    </row>
    <row r="23" spans="1:6">
      <c r="A23" s="252" t="s">
        <v>595</v>
      </c>
      <c r="B23" s="253" t="s">
        <v>378</v>
      </c>
      <c r="C23" s="455"/>
      <c r="D23" s="430">
        <v>0</v>
      </c>
      <c r="E23" s="430">
        <v>0</v>
      </c>
      <c r="F23" s="430">
        <v>0</v>
      </c>
    </row>
    <row r="24" spans="1:6">
      <c r="A24" s="252" t="s">
        <v>596</v>
      </c>
      <c r="B24" s="242" t="s">
        <v>379</v>
      </c>
      <c r="C24" s="454"/>
      <c r="D24" s="430">
        <v>0</v>
      </c>
      <c r="E24" s="430">
        <v>0</v>
      </c>
      <c r="F24" s="430">
        <v>0</v>
      </c>
    </row>
    <row r="25" spans="1:6">
      <c r="A25" s="252" t="s">
        <v>597</v>
      </c>
      <c r="B25" s="242" t="s">
        <v>379</v>
      </c>
      <c r="C25" s="454"/>
      <c r="D25" s="430">
        <v>0</v>
      </c>
      <c r="E25" s="430">
        <v>0</v>
      </c>
      <c r="F25" s="430">
        <v>0</v>
      </c>
    </row>
    <row r="26" spans="1:6" ht="26.4">
      <c r="A26" s="441" t="s">
        <v>598</v>
      </c>
      <c r="B26" s="442" t="s">
        <v>379</v>
      </c>
      <c r="C26" s="453"/>
      <c r="D26" s="432">
        <v>0</v>
      </c>
      <c r="E26" s="432">
        <v>0</v>
      </c>
      <c r="F26" s="432">
        <v>0</v>
      </c>
    </row>
    <row r="27" spans="1:6" ht="26.4">
      <c r="A27" s="441" t="s">
        <v>599</v>
      </c>
      <c r="B27" s="442" t="s">
        <v>379</v>
      </c>
      <c r="C27" s="453"/>
      <c r="D27" s="432">
        <v>0</v>
      </c>
      <c r="E27" s="432">
        <v>0</v>
      </c>
      <c r="F27" s="432">
        <v>0</v>
      </c>
    </row>
    <row r="28" spans="1:6">
      <c r="A28" s="252" t="s">
        <v>600</v>
      </c>
      <c r="B28" s="242" t="s">
        <v>379</v>
      </c>
      <c r="C28" s="454"/>
      <c r="D28" s="430">
        <v>0</v>
      </c>
      <c r="E28" s="430">
        <v>0</v>
      </c>
      <c r="F28" s="430">
        <v>0</v>
      </c>
    </row>
    <row r="29" spans="1:6">
      <c r="A29" s="252" t="s">
        <v>601</v>
      </c>
      <c r="B29" s="242" t="s">
        <v>379</v>
      </c>
      <c r="C29" s="454"/>
      <c r="D29" s="430">
        <v>0</v>
      </c>
      <c r="E29" s="430">
        <v>0</v>
      </c>
      <c r="F29" s="430">
        <v>0</v>
      </c>
    </row>
    <row r="30" spans="1:6">
      <c r="A30" s="252" t="s">
        <v>602</v>
      </c>
      <c r="B30" s="242" t="s">
        <v>379</v>
      </c>
      <c r="C30" s="454"/>
      <c r="D30" s="430">
        <v>0</v>
      </c>
      <c r="E30" s="430">
        <v>0</v>
      </c>
      <c r="F30" s="430">
        <v>0</v>
      </c>
    </row>
    <row r="31" spans="1:6">
      <c r="A31" s="252"/>
      <c r="B31" s="242"/>
      <c r="C31" s="242"/>
      <c r="D31" s="242"/>
      <c r="E31" s="242"/>
      <c r="F31" s="242"/>
    </row>
    <row r="32" spans="1:6">
      <c r="A32" s="249" t="s">
        <v>387</v>
      </c>
      <c r="B32" s="440" t="s">
        <v>388</v>
      </c>
      <c r="C32" s="253" t="s">
        <v>213</v>
      </c>
      <c r="D32" s="430">
        <v>0</v>
      </c>
      <c r="E32" s="430">
        <v>0</v>
      </c>
      <c r="F32" s="430">
        <v>0</v>
      </c>
    </row>
    <row r="33" spans="1:6">
      <c r="A33" s="252"/>
      <c r="B33" s="242"/>
      <c r="C33" s="242"/>
      <c r="D33" s="316"/>
      <c r="E33" s="250"/>
      <c r="F33" s="250"/>
    </row>
    <row r="34" spans="1:6">
      <c r="A34" s="252" t="s">
        <v>608</v>
      </c>
      <c r="B34" s="454"/>
      <c r="C34" s="242" t="s">
        <v>213</v>
      </c>
      <c r="D34" s="430"/>
      <c r="E34" s="456"/>
      <c r="F34" s="456"/>
    </row>
    <row r="35" spans="1:6">
      <c r="A35" s="252" t="s">
        <v>609</v>
      </c>
      <c r="B35" s="454"/>
      <c r="C35" s="242" t="s">
        <v>213</v>
      </c>
      <c r="D35" s="430"/>
      <c r="E35" s="456"/>
      <c r="F35" s="456"/>
    </row>
    <row r="36" spans="1:6">
      <c r="A36" s="252"/>
      <c r="B36" s="242"/>
      <c r="C36" s="242"/>
      <c r="D36" s="316"/>
      <c r="E36" s="250"/>
      <c r="F36" s="250"/>
    </row>
    <row r="37" spans="1:6">
      <c r="A37" s="252"/>
      <c r="B37" s="242"/>
      <c r="C37" s="242"/>
      <c r="D37" s="316"/>
      <c r="E37" s="250"/>
      <c r="F37" s="250"/>
    </row>
    <row r="39" spans="1:6">
      <c r="A39" s="434" t="s">
        <v>386</v>
      </c>
    </row>
  </sheetData>
  <autoFilter ref="A10:Q37" xr:uid="{00000000-0009-0000-0000-00000A000000}"/>
  <mergeCells count="1">
    <mergeCell ref="D9:F9"/>
  </mergeCells>
  <printOptions horizontalCentered="1"/>
  <pageMargins left="0.7" right="0.7" top="0.75" bottom="0.75" header="0.3" footer="0.3"/>
  <pageSetup paperSize="9" scale="89" fitToHeight="0" orientation="landscape" r:id="rId1"/>
  <headerFooter alignWithMargins="0">
    <oddFooter>&amp;L&amp;F-&amp;A
Atir b.v. ©&amp;Rprintversie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bdcc3f3-49a5-47c4-ae00-3e6a3f4b5f23">
      <Terms xmlns="http://schemas.microsoft.com/office/infopath/2007/PartnerControls"/>
    </lcf76f155ced4ddcb4097134ff3c332f>
    <TaxCatchAll xmlns="96af1940-cf19-4b50-92f4-053594182cf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7FEEF69468C2459231C5C2532A4139" ma:contentTypeVersion="16" ma:contentTypeDescription="Een nieuw document maken." ma:contentTypeScope="" ma:versionID="b5d3076c709f49fc47cb914b2d7754dd">
  <xsd:schema xmlns:xsd="http://www.w3.org/2001/XMLSchema" xmlns:xs="http://www.w3.org/2001/XMLSchema" xmlns:p="http://schemas.microsoft.com/office/2006/metadata/properties" xmlns:ns2="2bdcc3f3-49a5-47c4-ae00-3e6a3f4b5f23" xmlns:ns3="96af1940-cf19-4b50-92f4-053594182cfa" targetNamespace="http://schemas.microsoft.com/office/2006/metadata/properties" ma:root="true" ma:fieldsID="564dbe3c1b8ef1f6a09edebfb26d7a2c" ns2:_="" ns3:_="">
    <xsd:import namespace="2bdcc3f3-49a5-47c4-ae00-3e6a3f4b5f23"/>
    <xsd:import namespace="96af1940-cf19-4b50-92f4-053594182c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cc3f3-49a5-47c4-ae00-3e6a3f4b5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4b4020bc-0283-4725-b1f0-4778616379d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af1940-cf19-4b50-92f4-053594182cfa"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e6d17018-abf6-4532-b49d-1d7a4182fa97}" ma:internalName="TaxCatchAll" ma:showField="CatchAllData" ma:web="96af1940-cf19-4b50-92f4-053594182cf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2C9678-6E62-4B68-9227-AC47A9D604F2}">
  <ds:schemaRefs>
    <ds:schemaRef ds:uri="http://schemas.microsoft.com/office/2006/metadata/properties"/>
    <ds:schemaRef ds:uri="http://schemas.microsoft.com/office/infopath/2007/PartnerControls"/>
    <ds:schemaRef ds:uri="2bdcc3f3-49a5-47c4-ae00-3e6a3f4b5f23"/>
    <ds:schemaRef ds:uri="96af1940-cf19-4b50-92f4-053594182cfa"/>
  </ds:schemaRefs>
</ds:datastoreItem>
</file>

<file path=customXml/itemProps2.xml><?xml version="1.0" encoding="utf-8"?>
<ds:datastoreItem xmlns:ds="http://schemas.openxmlformats.org/officeDocument/2006/customXml" ds:itemID="{A0393BD2-513F-4DD2-8F21-09F9A5CBD763}">
  <ds:schemaRefs>
    <ds:schemaRef ds:uri="http://schemas.microsoft.com/sharepoint/v3/contenttype/forms"/>
  </ds:schemaRefs>
</ds:datastoreItem>
</file>

<file path=customXml/itemProps3.xml><?xml version="1.0" encoding="utf-8"?>
<ds:datastoreItem xmlns:ds="http://schemas.openxmlformats.org/officeDocument/2006/customXml" ds:itemID="{5681EC10-3BBA-4C8B-ABCE-82AFFB7843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cc3f3-49a5-47c4-ae00-3e6a3f4b5f23"/>
    <ds:schemaRef ds:uri="96af1940-cf19-4b50-92f4-053594182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11</vt:i4>
      </vt:variant>
      <vt:variant>
        <vt:lpstr>Benoemde bereiken</vt:lpstr>
      </vt:variant>
      <vt:variant>
        <vt:i4>17</vt:i4>
      </vt:variant>
    </vt:vector>
  </HeadingPairs>
  <TitlesOfParts>
    <vt:vector size="28" baseType="lpstr">
      <vt:lpstr>1-Uitgangspunten</vt:lpstr>
      <vt:lpstr>2-Kosten per locatie</vt:lpstr>
      <vt:lpstr>3-Productie normen</vt:lpstr>
      <vt:lpstr>4-Basis ruimtestaat</vt:lpstr>
      <vt:lpstr>5-Premies en opslagen</vt:lpstr>
      <vt:lpstr>6-Opbouw uurtarief productie</vt:lpstr>
      <vt:lpstr>7-Opbouw uurtarief toezicht</vt:lpstr>
      <vt:lpstr>8-Additionele kosten</vt:lpstr>
      <vt:lpstr>9-Afroepprijs</vt:lpstr>
      <vt:lpstr>10-Glasbewassing</vt:lpstr>
      <vt:lpstr>11-Sanitaire voorzieningen</vt:lpstr>
      <vt:lpstr>'1-Uitgangspunten'!_Hlk39130726</vt:lpstr>
      <vt:lpstr>'1-Uitgangspunten'!_Toc106114456</vt:lpstr>
      <vt:lpstr>'1-Uitgangspunten'!_Toc106114457</vt:lpstr>
      <vt:lpstr>'1-Uitgangspunten'!_Toc106114458</vt:lpstr>
      <vt:lpstr>'1-Uitgangspunten'!_Toc106114459</vt:lpstr>
      <vt:lpstr>'1-Uitgangspunten'!_Toc518445846</vt:lpstr>
      <vt:lpstr>'2-Kosten per locatie'!Afdrukbereik</vt:lpstr>
      <vt:lpstr>'4-Basis ruimtestaat'!Afdrukbereik</vt:lpstr>
      <vt:lpstr>'5-Premies en opslagen'!Afdrukbereik</vt:lpstr>
      <vt:lpstr>'6-Opbouw uurtarief productie'!Afdrukbereik</vt:lpstr>
      <vt:lpstr>'9-Afroepprijs'!Afdrukbereik</vt:lpstr>
      <vt:lpstr>'10-Glasbewassing'!Afdruktitels</vt:lpstr>
      <vt:lpstr>'11-Sanitaire voorzieningen'!Afdruktitels</vt:lpstr>
      <vt:lpstr>'2-Kosten per locatie'!Afdruktitels</vt:lpstr>
      <vt:lpstr>'4-Basis ruimtestaat'!Afdruktitels</vt:lpstr>
      <vt:lpstr>'6-Opbouw uurtarief productie'!Afdruktitels</vt:lpstr>
      <vt:lpstr>'9-Afroepprijs'!Afdruktitels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Atir;r.toorenburgh@atir.nl</dc:creator>
  <cp:lastModifiedBy>Rob Toorenburgh</cp:lastModifiedBy>
  <cp:lastPrinted>2021-08-10T10:52:39Z</cp:lastPrinted>
  <dcterms:created xsi:type="dcterms:W3CDTF">1999-10-05T12:28:40Z</dcterms:created>
  <dcterms:modified xsi:type="dcterms:W3CDTF">2023-10-23T12:03:00Z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0x0101003E7FEEF69468C2459231C5C2532A4139</vt:lpwstr>
  </property>
  <property fmtid="{D5CDD505-2E9C-101B-9397-08002B2CF9AE}" pid="3" name="MediaServiceImageTags">
    <vt:lpwstr/>
  </property>
</Properties>
</file>